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Vdicloud\Projekty\___PROJEKTY_2018___\17_18_CHODNIK_UL_CSBRATRSKA_PRELOUC\10_ROZPOCTY\05_DPS\05_VYDANE\"/>
    </mc:Choice>
  </mc:AlternateContent>
  <bookViews>
    <workbookView xWindow="0" yWindow="0" windowWidth="28800" windowHeight="12435"/>
  </bookViews>
  <sheets>
    <sheet name="Rekapitulace stavby" sheetId="1" r:id="rId1"/>
    <sheet name="SO 001 - VEDLEJŠÍ A OSTAT..." sheetId="2" r:id="rId2"/>
    <sheet name="SO 101 - CHODNÍK" sheetId="3" r:id="rId3"/>
    <sheet name="SO 401 - VEŘEJNÉ OSVĚTLENÍ" sheetId="4" r:id="rId4"/>
    <sheet name="Pokyny pro vyplnění" sheetId="5" r:id="rId5"/>
  </sheets>
  <definedNames>
    <definedName name="_xlnm._FilterDatabase" localSheetId="1" hidden="1">'SO 001 - VEDLEJŠÍ A OSTAT...'!$C$79:$K$96</definedName>
    <definedName name="_xlnm._FilterDatabase" localSheetId="2" hidden="1">'SO 101 - CHODNÍK'!$C$83:$K$287</definedName>
    <definedName name="_xlnm._FilterDatabase" localSheetId="3" hidden="1">'SO 401 - VEŘEJNÉ OSVĚTLENÍ'!$C$79:$K$152</definedName>
    <definedName name="_xlnm.Print_Titles" localSheetId="0">'Rekapitulace stavby'!$49:$49</definedName>
    <definedName name="_xlnm.Print_Titles" localSheetId="1">'SO 001 - VEDLEJŠÍ A OSTAT...'!$79:$79</definedName>
    <definedName name="_xlnm.Print_Titles" localSheetId="2">'SO 101 - CHODNÍK'!$83:$83</definedName>
    <definedName name="_xlnm.Print_Titles" localSheetId="3">'SO 401 - VEŘEJNÉ OSVĚTLENÍ'!$79:$79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001 - VEDLEJŠÍ A OSTAT...'!$C$4:$J$36,'SO 001 - VEDLEJŠÍ A OSTAT...'!$C$42:$J$61,'SO 001 - VEDLEJŠÍ A OSTAT...'!$C$67:$K$96</definedName>
    <definedName name="_xlnm.Print_Area" localSheetId="2">'SO 101 - CHODNÍK'!$C$4:$J$36,'SO 101 - CHODNÍK'!$C$42:$J$65,'SO 101 - CHODNÍK'!$C$71:$K$287</definedName>
    <definedName name="_xlnm.Print_Area" localSheetId="3">'SO 401 - VEŘEJNÉ OSVĚTLENÍ'!$C$4:$J$36,'SO 401 - VEŘEJNÉ OSVĚTLENÍ'!$C$42:$J$61,'SO 401 - VEŘEJNÉ OSVĚTLENÍ'!$C$67:$K$152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R145" i="4" s="1"/>
  <c r="P148" i="4"/>
  <c r="BK148" i="4"/>
  <c r="J148" i="4"/>
  <c r="BE148" i="4"/>
  <c r="BI147" i="4"/>
  <c r="BH147" i="4"/>
  <c r="BG147" i="4"/>
  <c r="BF147" i="4"/>
  <c r="T147" i="4"/>
  <c r="R147" i="4"/>
  <c r="P147" i="4"/>
  <c r="BK147" i="4"/>
  <c r="BK145" i="4" s="1"/>
  <c r="J145" i="4" s="1"/>
  <c r="J60" i="4" s="1"/>
  <c r="J147" i="4"/>
  <c r="BE147" i="4"/>
  <c r="BI146" i="4"/>
  <c r="BH146" i="4"/>
  <c r="BG146" i="4"/>
  <c r="BF146" i="4"/>
  <c r="T146" i="4"/>
  <c r="T145" i="4"/>
  <c r="R146" i="4"/>
  <c r="P146" i="4"/>
  <c r="P145" i="4"/>
  <c r="BK146" i="4"/>
  <c r="J146" i="4"/>
  <c r="BE146" i="4" s="1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R129" i="4" s="1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BK129" i="4" s="1"/>
  <c r="J129" i="4" s="1"/>
  <c r="J59" i="4" s="1"/>
  <c r="J131" i="4"/>
  <c r="BE131" i="4"/>
  <c r="BI130" i="4"/>
  <c r="BH130" i="4"/>
  <c r="BG130" i="4"/>
  <c r="BF130" i="4"/>
  <c r="T130" i="4"/>
  <c r="T129" i="4"/>
  <c r="R130" i="4"/>
  <c r="P130" i="4"/>
  <c r="P129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R109" i="4" s="1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BK109" i="4" s="1"/>
  <c r="J109" i="4" s="1"/>
  <c r="J58" i="4" s="1"/>
  <c r="J111" i="4"/>
  <c r="BE111" i="4"/>
  <c r="BI110" i="4"/>
  <c r="BH110" i="4"/>
  <c r="BG110" i="4"/>
  <c r="BF110" i="4"/>
  <c r="T110" i="4"/>
  <c r="T109" i="4"/>
  <c r="R110" i="4"/>
  <c r="P110" i="4"/>
  <c r="P109" i="4"/>
  <c r="BK110" i="4"/>
  <c r="J110" i="4"/>
  <c r="BE110" i="4" s="1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3" i="4"/>
  <c r="BH93" i="4"/>
  <c r="BG93" i="4"/>
  <c r="BF93" i="4"/>
  <c r="T93" i="4"/>
  <c r="R93" i="4"/>
  <c r="P93" i="4"/>
  <c r="BK93" i="4"/>
  <c r="J93" i="4"/>
  <c r="BE93" i="4"/>
  <c r="BI91" i="4"/>
  <c r="BH91" i="4"/>
  <c r="BG91" i="4"/>
  <c r="BF91" i="4"/>
  <c r="T91" i="4"/>
  <c r="R91" i="4"/>
  <c r="P91" i="4"/>
  <c r="BK91" i="4"/>
  <c r="J91" i="4"/>
  <c r="BE91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6" i="4"/>
  <c r="BH86" i="4"/>
  <c r="BG86" i="4"/>
  <c r="BF86" i="4"/>
  <c r="T86" i="4"/>
  <c r="R86" i="4"/>
  <c r="P86" i="4"/>
  <c r="BK86" i="4"/>
  <c r="J86" i="4"/>
  <c r="BE86" i="4"/>
  <c r="BI84" i="4"/>
  <c r="BH84" i="4"/>
  <c r="BG84" i="4"/>
  <c r="BF84" i="4"/>
  <c r="T84" i="4"/>
  <c r="R84" i="4"/>
  <c r="P84" i="4"/>
  <c r="BK84" i="4"/>
  <c r="BK81" i="4" s="1"/>
  <c r="J81" i="4" s="1"/>
  <c r="J57" i="4" s="1"/>
  <c r="J84" i="4"/>
  <c r="BE84" i="4"/>
  <c r="BI83" i="4"/>
  <c r="BH83" i="4"/>
  <c r="BG83" i="4"/>
  <c r="BF83" i="4"/>
  <c r="T83" i="4"/>
  <c r="R83" i="4"/>
  <c r="P83" i="4"/>
  <c r="BK83" i="4"/>
  <c r="J83" i="4"/>
  <c r="BE83" i="4"/>
  <c r="BI82" i="4"/>
  <c r="F34" i="4"/>
  <c r="BD54" i="1" s="1"/>
  <c r="BH82" i="4"/>
  <c r="BG82" i="4"/>
  <c r="F32" i="4"/>
  <c r="BB54" i="1" s="1"/>
  <c r="BF82" i="4"/>
  <c r="T82" i="4"/>
  <c r="T81" i="4"/>
  <c r="T80" i="4" s="1"/>
  <c r="R82" i="4"/>
  <c r="P82" i="4"/>
  <c r="P81" i="4"/>
  <c r="BK82" i="4"/>
  <c r="BK80" i="4"/>
  <c r="J80" i="4" s="1"/>
  <c r="J82" i="4"/>
  <c r="BE82" i="4"/>
  <c r="J76" i="4"/>
  <c r="F76" i="4"/>
  <c r="F74" i="4"/>
  <c r="E72" i="4"/>
  <c r="J51" i="4"/>
  <c r="F51" i="4"/>
  <c r="F49" i="4"/>
  <c r="E47" i="4"/>
  <c r="J18" i="4"/>
  <c r="E18" i="4"/>
  <c r="F77" i="4" s="1"/>
  <c r="F52" i="4"/>
  <c r="J17" i="4"/>
  <c r="J12" i="4"/>
  <c r="J74" i="4" s="1"/>
  <c r="J49" i="4"/>
  <c r="E7" i="4"/>
  <c r="E45" i="4" s="1"/>
  <c r="E70" i="4"/>
  <c r="AY53" i="1"/>
  <c r="AX53" i="1"/>
  <c r="BI287" i="3"/>
  <c r="BH287" i="3"/>
  <c r="BG287" i="3"/>
  <c r="BF287" i="3"/>
  <c r="T287" i="3"/>
  <c r="T286" i="3" s="1"/>
  <c r="R287" i="3"/>
  <c r="R286" i="3" s="1"/>
  <c r="P287" i="3"/>
  <c r="P286" i="3" s="1"/>
  <c r="BK287" i="3"/>
  <c r="BK286" i="3" s="1"/>
  <c r="J286" i="3" s="1"/>
  <c r="J64" i="3" s="1"/>
  <c r="J287" i="3"/>
  <c r="BE287" i="3"/>
  <c r="BI284" i="3"/>
  <c r="BH284" i="3"/>
  <c r="BG284" i="3"/>
  <c r="BF284" i="3"/>
  <c r="T284" i="3"/>
  <c r="R284" i="3"/>
  <c r="P284" i="3"/>
  <c r="BK284" i="3"/>
  <c r="J284" i="3"/>
  <c r="BE284" i="3" s="1"/>
  <c r="BI282" i="3"/>
  <c r="BH282" i="3"/>
  <c r="BG282" i="3"/>
  <c r="BF282" i="3"/>
  <c r="T282" i="3"/>
  <c r="R282" i="3"/>
  <c r="P282" i="3"/>
  <c r="BK282" i="3"/>
  <c r="J282" i="3"/>
  <c r="BE282" i="3" s="1"/>
  <c r="BI280" i="3"/>
  <c r="BH280" i="3"/>
  <c r="BG280" i="3"/>
  <c r="BF280" i="3"/>
  <c r="T280" i="3"/>
  <c r="R280" i="3"/>
  <c r="P280" i="3"/>
  <c r="BK280" i="3"/>
  <c r="J280" i="3"/>
  <c r="BE280" i="3" s="1"/>
  <c r="BI278" i="3"/>
  <c r="BH278" i="3"/>
  <c r="BG278" i="3"/>
  <c r="BF278" i="3"/>
  <c r="T278" i="3"/>
  <c r="R278" i="3"/>
  <c r="P278" i="3"/>
  <c r="BK278" i="3"/>
  <c r="J278" i="3"/>
  <c r="BE278" i="3" s="1"/>
  <c r="BI276" i="3"/>
  <c r="BH276" i="3"/>
  <c r="BG276" i="3"/>
  <c r="BF276" i="3"/>
  <c r="T276" i="3"/>
  <c r="R276" i="3"/>
  <c r="P276" i="3"/>
  <c r="BK276" i="3"/>
  <c r="J276" i="3"/>
  <c r="BE276" i="3" s="1"/>
  <c r="BI272" i="3"/>
  <c r="BH272" i="3"/>
  <c r="BG272" i="3"/>
  <c r="BF272" i="3"/>
  <c r="T272" i="3"/>
  <c r="R272" i="3"/>
  <c r="P272" i="3"/>
  <c r="BK272" i="3"/>
  <c r="J272" i="3"/>
  <c r="BE272" i="3" s="1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T256" i="3" s="1"/>
  <c r="R262" i="3"/>
  <c r="P262" i="3"/>
  <c r="BK262" i="3"/>
  <c r="J262" i="3"/>
  <c r="BE262" i="3" s="1"/>
  <c r="BI257" i="3"/>
  <c r="BH257" i="3"/>
  <c r="BG257" i="3"/>
  <c r="BF257" i="3"/>
  <c r="T257" i="3"/>
  <c r="R257" i="3"/>
  <c r="R256" i="3" s="1"/>
  <c r="P257" i="3"/>
  <c r="BK257" i="3"/>
  <c r="BK256" i="3" s="1"/>
  <c r="J256" i="3" s="1"/>
  <c r="J63" i="3" s="1"/>
  <c r="J257" i="3"/>
  <c r="BE257" i="3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BK250" i="3"/>
  <c r="J250" i="3"/>
  <c r="BE250" i="3"/>
  <c r="BI248" i="3"/>
  <c r="BH248" i="3"/>
  <c r="BG248" i="3"/>
  <c r="BF248" i="3"/>
  <c r="T248" i="3"/>
  <c r="R248" i="3"/>
  <c r="P248" i="3"/>
  <c r="BK248" i="3"/>
  <c r="J248" i="3"/>
  <c r="BE248" i="3" s="1"/>
  <c r="BI243" i="3"/>
  <c r="BH243" i="3"/>
  <c r="BG243" i="3"/>
  <c r="BF243" i="3"/>
  <c r="T243" i="3"/>
  <c r="R243" i="3"/>
  <c r="P243" i="3"/>
  <c r="BK243" i="3"/>
  <c r="J243" i="3"/>
  <c r="BE243" i="3"/>
  <c r="BI241" i="3"/>
  <c r="BH241" i="3"/>
  <c r="BG241" i="3"/>
  <c r="BF241" i="3"/>
  <c r="T241" i="3"/>
  <c r="R241" i="3"/>
  <c r="P241" i="3"/>
  <c r="BK241" i="3"/>
  <c r="J241" i="3"/>
  <c r="BE241" i="3" s="1"/>
  <c r="BI239" i="3"/>
  <c r="BH239" i="3"/>
  <c r="BG239" i="3"/>
  <c r="BF239" i="3"/>
  <c r="T239" i="3"/>
  <c r="R239" i="3"/>
  <c r="P239" i="3"/>
  <c r="BK239" i="3"/>
  <c r="J239" i="3"/>
  <c r="BE239" i="3"/>
  <c r="BI236" i="3"/>
  <c r="BH236" i="3"/>
  <c r="BG236" i="3"/>
  <c r="BF236" i="3"/>
  <c r="T236" i="3"/>
  <c r="R236" i="3"/>
  <c r="P236" i="3"/>
  <c r="BK236" i="3"/>
  <c r="J236" i="3"/>
  <c r="BE236" i="3" s="1"/>
  <c r="BI234" i="3"/>
  <c r="BH234" i="3"/>
  <c r="BG234" i="3"/>
  <c r="BF234" i="3"/>
  <c r="T234" i="3"/>
  <c r="R234" i="3"/>
  <c r="P234" i="3"/>
  <c r="BK234" i="3"/>
  <c r="J234" i="3"/>
  <c r="BE234" i="3"/>
  <c r="BI232" i="3"/>
  <c r="BH232" i="3"/>
  <c r="BG232" i="3"/>
  <c r="BF232" i="3"/>
  <c r="T232" i="3"/>
  <c r="R232" i="3"/>
  <c r="P232" i="3"/>
  <c r="BK232" i="3"/>
  <c r="J232" i="3"/>
  <c r="BE232" i="3" s="1"/>
  <c r="BI230" i="3"/>
  <c r="BH230" i="3"/>
  <c r="BG230" i="3"/>
  <c r="BF230" i="3"/>
  <c r="T230" i="3"/>
  <c r="R230" i="3"/>
  <c r="P230" i="3"/>
  <c r="BK230" i="3"/>
  <c r="J230" i="3"/>
  <c r="BE230" i="3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T226" i="3"/>
  <c r="R226" i="3"/>
  <c r="P226" i="3"/>
  <c r="BK226" i="3"/>
  <c r="J226" i="3"/>
  <c r="BE226" i="3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 s="1"/>
  <c r="BI219" i="3"/>
  <c r="BH219" i="3"/>
  <c r="BG219" i="3"/>
  <c r="BF219" i="3"/>
  <c r="T219" i="3"/>
  <c r="R219" i="3"/>
  <c r="R218" i="3" s="1"/>
  <c r="P219" i="3"/>
  <c r="BK219" i="3"/>
  <c r="BK218" i="3" s="1"/>
  <c r="J218" i="3" s="1"/>
  <c r="J62" i="3" s="1"/>
  <c r="J219" i="3"/>
  <c r="BE219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T214" i="3"/>
  <c r="R214" i="3"/>
  <c r="P214" i="3"/>
  <c r="BK214" i="3"/>
  <c r="J214" i="3"/>
  <c r="BE214" i="3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 s="1"/>
  <c r="BI206" i="3"/>
  <c r="BH206" i="3"/>
  <c r="BG206" i="3"/>
  <c r="BF206" i="3"/>
  <c r="T206" i="3"/>
  <c r="R206" i="3"/>
  <c r="P206" i="3"/>
  <c r="BK206" i="3"/>
  <c r="J206" i="3"/>
  <c r="BE206" i="3"/>
  <c r="BI204" i="3"/>
  <c r="BH204" i="3"/>
  <c r="BG204" i="3"/>
  <c r="BF204" i="3"/>
  <c r="T204" i="3"/>
  <c r="R204" i="3"/>
  <c r="P204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/>
  <c r="BI200" i="3"/>
  <c r="BH200" i="3"/>
  <c r="BG200" i="3"/>
  <c r="BF200" i="3"/>
  <c r="T200" i="3"/>
  <c r="R200" i="3"/>
  <c r="R199" i="3"/>
  <c r="P200" i="3"/>
  <c r="BK200" i="3"/>
  <c r="BK199" i="3"/>
  <c r="J199" i="3"/>
  <c r="J61" i="3" s="1"/>
  <c r="J200" i="3"/>
  <c r="BE200" i="3" s="1"/>
  <c r="BI197" i="3"/>
  <c r="BH197" i="3"/>
  <c r="BG197" i="3"/>
  <c r="BF197" i="3"/>
  <c r="T197" i="3"/>
  <c r="R197" i="3"/>
  <c r="P197" i="3"/>
  <c r="BK197" i="3"/>
  <c r="J197" i="3"/>
  <c r="BE197" i="3" s="1"/>
  <c r="BI195" i="3"/>
  <c r="BH195" i="3"/>
  <c r="BG195" i="3"/>
  <c r="BF195" i="3"/>
  <c r="T195" i="3"/>
  <c r="R195" i="3"/>
  <c r="P195" i="3"/>
  <c r="BK195" i="3"/>
  <c r="J195" i="3"/>
  <c r="BE195" i="3"/>
  <c r="BI193" i="3"/>
  <c r="BH193" i="3"/>
  <c r="BG193" i="3"/>
  <c r="BF193" i="3"/>
  <c r="T193" i="3"/>
  <c r="R193" i="3"/>
  <c r="P193" i="3"/>
  <c r="BK193" i="3"/>
  <c r="J193" i="3"/>
  <c r="BE193" i="3" s="1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/>
  <c r="BI181" i="3"/>
  <c r="BH181" i="3"/>
  <c r="BG181" i="3"/>
  <c r="BF181" i="3"/>
  <c r="T181" i="3"/>
  <c r="R181" i="3"/>
  <c r="P181" i="3"/>
  <c r="BK181" i="3"/>
  <c r="J181" i="3"/>
  <c r="BE181" i="3" s="1"/>
  <c r="BI179" i="3"/>
  <c r="BH179" i="3"/>
  <c r="BG179" i="3"/>
  <c r="BF179" i="3"/>
  <c r="T179" i="3"/>
  <c r="R179" i="3"/>
  <c r="P179" i="3"/>
  <c r="BK179" i="3"/>
  <c r="J179" i="3"/>
  <c r="BE179" i="3"/>
  <c r="BI177" i="3"/>
  <c r="BH177" i="3"/>
  <c r="BG177" i="3"/>
  <c r="BF177" i="3"/>
  <c r="T177" i="3"/>
  <c r="R177" i="3"/>
  <c r="P177" i="3"/>
  <c r="BK177" i="3"/>
  <c r="J177" i="3"/>
  <c r="BE177" i="3" s="1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R173" i="3"/>
  <c r="P173" i="3"/>
  <c r="BK173" i="3"/>
  <c r="J173" i="3"/>
  <c r="BE173" i="3" s="1"/>
  <c r="BI170" i="3"/>
  <c r="BH170" i="3"/>
  <c r="BG170" i="3"/>
  <c r="BF170" i="3"/>
  <c r="T170" i="3"/>
  <c r="R170" i="3"/>
  <c r="P170" i="3"/>
  <c r="P160" i="3" s="1"/>
  <c r="BK170" i="3"/>
  <c r="J170" i="3"/>
  <c r="BE170" i="3"/>
  <c r="BI165" i="3"/>
  <c r="BH165" i="3"/>
  <c r="BG165" i="3"/>
  <c r="BF165" i="3"/>
  <c r="T165" i="3"/>
  <c r="T160" i="3" s="1"/>
  <c r="R165" i="3"/>
  <c r="P165" i="3"/>
  <c r="BK165" i="3"/>
  <c r="J165" i="3"/>
  <c r="BE165" i="3" s="1"/>
  <c r="BI161" i="3"/>
  <c r="BH161" i="3"/>
  <c r="BG161" i="3"/>
  <c r="BF161" i="3"/>
  <c r="T161" i="3"/>
  <c r="R161" i="3"/>
  <c r="R160" i="3" s="1"/>
  <c r="P161" i="3"/>
  <c r="BK161" i="3"/>
  <c r="BK160" i="3" s="1"/>
  <c r="J160" i="3" s="1"/>
  <c r="J60" i="3" s="1"/>
  <c r="J161" i="3"/>
  <c r="BE161" i="3"/>
  <c r="BI158" i="3"/>
  <c r="BH158" i="3"/>
  <c r="BG158" i="3"/>
  <c r="BF158" i="3"/>
  <c r="T158" i="3"/>
  <c r="T157" i="3"/>
  <c r="R158" i="3"/>
  <c r="R157" i="3" s="1"/>
  <c r="P158" i="3"/>
  <c r="P157" i="3"/>
  <c r="BK158" i="3"/>
  <c r="BK157" i="3" s="1"/>
  <c r="J157" i="3" s="1"/>
  <c r="J59" i="3" s="1"/>
  <c r="J158" i="3"/>
  <c r="BE158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 s="1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/>
  <c r="BI137" i="3"/>
  <c r="BH137" i="3"/>
  <c r="BG137" i="3"/>
  <c r="BF137" i="3"/>
  <c r="T137" i="3"/>
  <c r="R137" i="3"/>
  <c r="P137" i="3"/>
  <c r="BK137" i="3"/>
  <c r="J137" i="3"/>
  <c r="BE137" i="3" s="1"/>
  <c r="BI132" i="3"/>
  <c r="BH132" i="3"/>
  <c r="BG132" i="3"/>
  <c r="BF132" i="3"/>
  <c r="T132" i="3"/>
  <c r="R132" i="3"/>
  <c r="P132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/>
  <c r="BI89" i="3"/>
  <c r="F34" i="3" s="1"/>
  <c r="BD53" i="1" s="1"/>
  <c r="BH89" i="3"/>
  <c r="BG89" i="3"/>
  <c r="BF89" i="3"/>
  <c r="T89" i="3"/>
  <c r="R89" i="3"/>
  <c r="P89" i="3"/>
  <c r="BK89" i="3"/>
  <c r="J89" i="3"/>
  <c r="BE89" i="3" s="1"/>
  <c r="BI87" i="3"/>
  <c r="BH87" i="3"/>
  <c r="F33" i="3" s="1"/>
  <c r="BC53" i="1" s="1"/>
  <c r="BG87" i="3"/>
  <c r="F32" i="3" s="1"/>
  <c r="BB53" i="1" s="1"/>
  <c r="BF87" i="3"/>
  <c r="F31" i="3" s="1"/>
  <c r="BA53" i="1" s="1"/>
  <c r="J31" i="3"/>
  <c r="AW53" i="1" s="1"/>
  <c r="T87" i="3"/>
  <c r="R87" i="3"/>
  <c r="R86" i="3" s="1"/>
  <c r="R85" i="3" s="1"/>
  <c r="R84" i="3" s="1"/>
  <c r="P87" i="3"/>
  <c r="BK87" i="3"/>
  <c r="BK86" i="3" s="1"/>
  <c r="J86" i="3" s="1"/>
  <c r="J58" i="3" s="1"/>
  <c r="BK85" i="3"/>
  <c r="J87" i="3"/>
  <c r="BE87" i="3"/>
  <c r="J80" i="3"/>
  <c r="F80" i="3"/>
  <c r="F78" i="3"/>
  <c r="E76" i="3"/>
  <c r="J51" i="3"/>
  <c r="F51" i="3"/>
  <c r="F49" i="3"/>
  <c r="E47" i="3"/>
  <c r="J18" i="3"/>
  <c r="E18" i="3"/>
  <c r="F81" i="3" s="1"/>
  <c r="F52" i="3"/>
  <c r="J17" i="3"/>
  <c r="J12" i="3"/>
  <c r="J78" i="3" s="1"/>
  <c r="J49" i="3"/>
  <c r="E7" i="3"/>
  <c r="AY52" i="1"/>
  <c r="AX52" i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R93" i="2" s="1"/>
  <c r="P95" i="2"/>
  <c r="BK95" i="2"/>
  <c r="J95" i="2"/>
  <c r="BE95" i="2"/>
  <c r="BI94" i="2"/>
  <c r="BH94" i="2"/>
  <c r="BG94" i="2"/>
  <c r="BF94" i="2"/>
  <c r="T94" i="2"/>
  <c r="T93" i="2" s="1"/>
  <c r="R94" i="2"/>
  <c r="P94" i="2"/>
  <c r="P93" i="2" s="1"/>
  <c r="BK94" i="2"/>
  <c r="BK93" i="2"/>
  <c r="J93" i="2" s="1"/>
  <c r="J60" i="2" s="1"/>
  <c r="J94" i="2"/>
  <c r="BE94" i="2"/>
  <c r="BI92" i="2"/>
  <c r="BH92" i="2"/>
  <c r="BG92" i="2"/>
  <c r="BF92" i="2"/>
  <c r="T92" i="2"/>
  <c r="R92" i="2"/>
  <c r="P92" i="2"/>
  <c r="BK92" i="2"/>
  <c r="J92" i="2"/>
  <c r="BE92" i="2" s="1"/>
  <c r="BI90" i="2"/>
  <c r="BH90" i="2"/>
  <c r="BG90" i="2"/>
  <c r="BF90" i="2"/>
  <c r="T90" i="2"/>
  <c r="R90" i="2"/>
  <c r="R86" i="2" s="1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T86" i="2" s="1"/>
  <c r="R87" i="2"/>
  <c r="P87" i="2"/>
  <c r="BK87" i="2"/>
  <c r="BK86" i="2" s="1"/>
  <c r="J86" i="2" s="1"/>
  <c r="J59" i="2" s="1"/>
  <c r="J87" i="2"/>
  <c r="BE87" i="2"/>
  <c r="BI85" i="2"/>
  <c r="BH85" i="2"/>
  <c r="BG85" i="2"/>
  <c r="BF85" i="2"/>
  <c r="F31" i="2" s="1"/>
  <c r="BA52" i="1" s="1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J30" i="2" s="1"/>
  <c r="AV52" i="1" s="1"/>
  <c r="BI83" i="2"/>
  <c r="F34" i="2" s="1"/>
  <c r="BD52" i="1" s="1"/>
  <c r="BD51" i="1" s="1"/>
  <c r="W30" i="1" s="1"/>
  <c r="BH83" i="2"/>
  <c r="BG83" i="2"/>
  <c r="F32" i="2"/>
  <c r="BB52" i="1" s="1"/>
  <c r="BB51" i="1" s="1"/>
  <c r="W28" i="1" s="1"/>
  <c r="BF83" i="2"/>
  <c r="T83" i="2"/>
  <c r="T82" i="2" s="1"/>
  <c r="T81" i="2" s="1"/>
  <c r="T80" i="2" s="1"/>
  <c r="R83" i="2"/>
  <c r="R82" i="2" s="1"/>
  <c r="P83" i="2"/>
  <c r="P82" i="2" s="1"/>
  <c r="BK83" i="2"/>
  <c r="J83" i="2"/>
  <c r="BE83" i="2"/>
  <c r="J76" i="2"/>
  <c r="F76" i="2"/>
  <c r="F74" i="2"/>
  <c r="E72" i="2"/>
  <c r="J51" i="2"/>
  <c r="F51" i="2"/>
  <c r="F49" i="2"/>
  <c r="E47" i="2"/>
  <c r="J18" i="2"/>
  <c r="E18" i="2"/>
  <c r="F52" i="2" s="1"/>
  <c r="J17" i="2"/>
  <c r="J12" i="2"/>
  <c r="J49" i="2" s="1"/>
  <c r="J74" i="2"/>
  <c r="E7" i="2"/>
  <c r="E70" i="2"/>
  <c r="E45" i="2"/>
  <c r="AS51" i="1"/>
  <c r="L47" i="1"/>
  <c r="AM46" i="1"/>
  <c r="L46" i="1"/>
  <c r="AM44" i="1"/>
  <c r="L44" i="1"/>
  <c r="L42" i="1"/>
  <c r="L41" i="1"/>
  <c r="R81" i="2" l="1"/>
  <c r="R80" i="2" s="1"/>
  <c r="J56" i="4"/>
  <c r="J27" i="4"/>
  <c r="F77" i="2"/>
  <c r="F30" i="2"/>
  <c r="AZ52" i="1" s="1"/>
  <c r="BK82" i="2"/>
  <c r="P86" i="2"/>
  <c r="P81" i="2" s="1"/>
  <c r="P80" i="2" s="1"/>
  <c r="AU52" i="1" s="1"/>
  <c r="E74" i="3"/>
  <c r="E45" i="3"/>
  <c r="J30" i="3"/>
  <c r="AV53" i="1" s="1"/>
  <c r="AT53" i="1" s="1"/>
  <c r="F30" i="3"/>
  <c r="AZ53" i="1" s="1"/>
  <c r="T86" i="3"/>
  <c r="F30" i="4"/>
  <c r="AZ54" i="1" s="1"/>
  <c r="F33" i="4"/>
  <c r="BC54" i="1" s="1"/>
  <c r="AX51" i="1"/>
  <c r="J31" i="2"/>
  <c r="AW52" i="1" s="1"/>
  <c r="AT52" i="1" s="1"/>
  <c r="F33" i="2"/>
  <c r="BC52" i="1" s="1"/>
  <c r="BC51" i="1" s="1"/>
  <c r="T199" i="3"/>
  <c r="T218" i="3"/>
  <c r="P218" i="3"/>
  <c r="P256" i="3"/>
  <c r="R81" i="4"/>
  <c r="R80" i="4" s="1"/>
  <c r="F31" i="4"/>
  <c r="BA54" i="1" s="1"/>
  <c r="BA51" i="1" s="1"/>
  <c r="J85" i="3"/>
  <c r="J57" i="3" s="1"/>
  <c r="BK84" i="3"/>
  <c r="J84" i="3" s="1"/>
  <c r="P86" i="3"/>
  <c r="P199" i="3"/>
  <c r="P80" i="4"/>
  <c r="AU54" i="1" s="1"/>
  <c r="J30" i="4"/>
  <c r="AV54" i="1" s="1"/>
  <c r="AT54" i="1" s="1"/>
  <c r="J31" i="4"/>
  <c r="AW54" i="1" s="1"/>
  <c r="AW51" i="1" l="1"/>
  <c r="AK27" i="1" s="1"/>
  <c r="W27" i="1"/>
  <c r="T85" i="3"/>
  <c r="T84" i="3" s="1"/>
  <c r="AY51" i="1"/>
  <c r="W29" i="1"/>
  <c r="AZ51" i="1"/>
  <c r="AG54" i="1"/>
  <c r="AN54" i="1" s="1"/>
  <c r="J36" i="4"/>
  <c r="J27" i="3"/>
  <c r="J56" i="3"/>
  <c r="P85" i="3"/>
  <c r="P84" i="3" s="1"/>
  <c r="AU53" i="1" s="1"/>
  <c r="AU51" i="1" s="1"/>
  <c r="J82" i="2"/>
  <c r="J58" i="2" s="1"/>
  <c r="BK81" i="2"/>
  <c r="W26" i="1" l="1"/>
  <c r="AV51" i="1"/>
  <c r="J81" i="2"/>
  <c r="J57" i="2" s="1"/>
  <c r="BK80" i="2"/>
  <c r="J80" i="2" s="1"/>
  <c r="AG53" i="1"/>
  <c r="AN53" i="1" s="1"/>
  <c r="J36" i="3"/>
  <c r="J27" i="2" l="1"/>
  <c r="J56" i="2"/>
  <c r="AK26" i="1"/>
  <c r="AT51" i="1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<sst xmlns="http://schemas.openxmlformats.org/spreadsheetml/2006/main" count="4453" uniqueCount="977">
  <si>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</si>
  <si>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</si>
  <si>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</si>
  <si>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</si>
  <si>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</si>
  <si>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</si>
  <si>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</si>
  <si>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{8431602b-6ac0-4271-aced-ae47983ff0a9}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</si>
  <si>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</si>
  <si>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</si>
  <si>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</si>
  <si>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</si>
  <si>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</si>
  <si>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</si>
  <si>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</si>
  <si>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</si>
  <si>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</si>
  <si>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</si>
  <si>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</si>
  <si>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</si>
  <si>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CHODNÍKU OD ČP.238 PO KOSTEL V UL.ČESKOBRATRSKÁ, PŘELOUČ</t>
  </si>
  <si>
    <t>KSO:</t>
  </si>
  <si>
    <t>CC-CZ:</t>
  </si>
  <si>
    <t>Místo:</t>
  </si>
  <si>
    <t>Přelouč</t>
  </si>
  <si>
    <t>Datum:</t>
  </si>
  <si>
    <t>4. 6. 2018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</si>
  <si>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</si>
  <si>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</si>
  <si>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</si>
  <si>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</si>
  <si>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</si>
  <si>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</si>
  <si>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</si>
  <si>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VDI projekt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</si>
  <si>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</si>
  <si>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</si>
  <si>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</si>
  <si>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</si>
  <si>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</si>
  <si>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</si>
  <si>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</si>
  <si>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</si>
  <si>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</si>
  <si>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</si>
  <si>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</si>
  <si>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</si>
  <si>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</si>
  <si>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</si>
  <si>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</si>
  <si>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</si>
  <si>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</si>
  <si>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</si>
  <si>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</si>
  <si>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</si>
  <si>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</si>
  <si>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</si>
  <si>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</si>
  <si>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</si>
  <si>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</si>
  <si>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</si>
  <si>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</si>
  <si>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</si>
  <si>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</si>
  <si>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</si>
  <si>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</si>
  <si>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</si>
  <si>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</si>
  <si>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</si>
  <si>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</si>
  <si>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</si>
  <si>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</si>
  <si>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</si>
  <si>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</si>
  <si>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</si>
  <si>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</si>
  <si>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</si>
  <si>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</si>
  <si>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</si>
  <si>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</si>
  <si>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{008272b3-11d3-43f5-9daf-d3a0e273f8e8}</t>
  </si>
  <si>
    <t>822 29 3</t>
  </si>
  <si>
    <t>2</t>
  </si>
  <si>
    <t>SO 101</t>
  </si>
  <si>
    <t>CHODNÍK</t>
  </si>
  <si>
    <t>{05cd8e1b-bc92-40f8-8f96-15ebc5abf74c}</t>
  </si>
  <si>
    <t>SO 401</t>
  </si>
  <si>
    <t>VEŘEJNÉ OSVĚTLENÍ</t>
  </si>
  <si>
    <t>{5ec88563-80e9-4593-ba87-3f40c41ffbe9}</t>
  </si>
  <si>
    <t>828 75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</si>
  <si>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</si>
  <si>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</si>
  <si>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</si>
  <si>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</si>
  <si>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</si>
  <si>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</si>
  <si>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</si>
  <si>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</si>
  <si>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</si>
  <si>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</si>
  <si>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</si>
  <si>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</si>
  <si>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</si>
  <si>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</si>
  <si>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</si>
  <si>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</si>
  <si>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</si>
  <si>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</si>
  <si>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</si>
  <si>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</si>
  <si>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</si>
  <si>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</si>
  <si>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</si>
  <si>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</si>
  <si>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</si>
  <si>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</si>
  <si>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</si>
  <si>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</si>
  <si>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</si>
  <si>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</si>
  <si>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</si>
  <si>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</si>
  <si>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</si>
  <si>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</si>
  <si>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</si>
  <si>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</si>
  <si>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</si>
  <si>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</si>
  <si>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</si>
  <si>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</si>
  <si>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</si>
  <si>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2017 01</t>
  </si>
  <si>
    <t>1024</t>
  </si>
  <si>
    <t>1675020564</t>
  </si>
  <si>
    <t>012303000</t>
  </si>
  <si>
    <t>Geodetické práce po výstavbě - zaměření skutečného provedení díla ke kolaudaci stavby</t>
  </si>
  <si>
    <t>1875397064</t>
  </si>
  <si>
    <t>3</t>
  </si>
  <si>
    <t>013254000</t>
  </si>
  <si>
    <t>Dokumentace skutečného provedení stavby 4x tištěná, 1x na CD</t>
  </si>
  <si>
    <t>-1774472687</t>
  </si>
  <si>
    <t>VRN3</t>
  </si>
  <si>
    <t>Zařízení staveniště</t>
  </si>
  <si>
    <t>4</t>
  </si>
  <si>
    <t>030001000</t>
  </si>
  <si>
    <t>Základní rozdělení průvodních činností a nákladů zařízení staveniště</t>
  </si>
  <si>
    <t>1295510002</t>
  </si>
  <si>
    <t>032903000</t>
  </si>
  <si>
    <t>Zařízení staveniště vybavení staveniště náklady na provoz a údržbu vybavení staveniště</t>
  </si>
  <si>
    <t>497849709</t>
  </si>
  <si>
    <t>6</t>
  </si>
  <si>
    <t>034403000</t>
  </si>
  <si>
    <t>Dopravní značení na staveništi - dopravně inženýrské opatření v průběhu výstavby dle TP66 - osazení dočasného dopr.značení vč.opatření pro zajištění dopravy - zřízení a odstranění, manipulace, pronájmu vč. projektu zajištění dopr.imženýrského rozhodnutí</t>
  </si>
  <si>
    <t>-451894310</t>
  </si>
  <si>
    <t>7</t>
  </si>
  <si>
    <t>034403001</t>
  </si>
  <si>
    <t>Pomocné práce zajištění nebo řízení regulaci a ochranu dopravy - úhrnná částka musí obsahovat veškeré náklady na dočasné úpravy a regulaci dopravy (i pěší) na staveništi</t>
  </si>
  <si>
    <t>335823495</t>
  </si>
  <si>
    <t>VV</t>
  </si>
  <si>
    <t>"přístupu k nemovitostem (např. lávky, nájezdy) a zajištění staveniště dle BOZP (ochranná oplocení, zajištění výkopů apod.)"1</t>
  </si>
  <si>
    <t>8</t>
  </si>
  <si>
    <t>039103000</t>
  </si>
  <si>
    <t>Zařízení staveniště zrušení zařízení staveniště rozebrání, bourání a odvoz</t>
  </si>
  <si>
    <t>-418075037</t>
  </si>
  <si>
    <t>VRN4</t>
  </si>
  <si>
    <t>Inženýrská činnost</t>
  </si>
  <si>
    <t>9</t>
  </si>
  <si>
    <t>041403000</t>
  </si>
  <si>
    <t>Inženýrská činnost dozory koordinátor BOZP na staveništi</t>
  </si>
  <si>
    <t>-731176715</t>
  </si>
  <si>
    <t>10</t>
  </si>
  <si>
    <t>042503000</t>
  </si>
  <si>
    <t>Inženýrská činnost posudky plán BOZP na staveništi</t>
  </si>
  <si>
    <t>-1053185444</t>
  </si>
  <si>
    <t>11</t>
  </si>
  <si>
    <t>043134000</t>
  </si>
  <si>
    <t>Zkoušky zatěžovací - provedení zkoušek dle KZP v souladu s TP, TKP a ČSN - (8 statických zatěžovacích zkoušek)</t>
  </si>
  <si>
    <t>-636216978</t>
  </si>
  <si>
    <t>SO 101 - CHODNÍK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</si>
  <si>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</si>
  <si>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</si>
  <si>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</si>
  <si>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</si>
  <si>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</si>
  <si>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</si>
  <si>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</si>
  <si>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</si>
  <si>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</si>
  <si>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</si>
  <si>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</si>
  <si>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</si>
  <si>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</si>
  <si>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</si>
  <si>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01</t>
  </si>
  <si>
    <t>-2064110363</t>
  </si>
  <si>
    <t>"dlaždice 30/30 plocha ze situace"131</t>
  </si>
  <si>
    <t>113106492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</si>
  <si>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silničních dílců jakýchkoliv rozměrů, s ložem z kameniva nebo živice se zalitím spar cementovou maltou</t>
  </si>
  <si>
    <t>-511942945</t>
  </si>
  <si>
    <t>"demontáž panelů"</t>
  </si>
  <si>
    <t>"ochrana plynu - dle potřeby stavby-odhad"40*1</t>
  </si>
  <si>
    <t>Součet</t>
  </si>
  <si>
    <t>113107141</t>
  </si>
  <si>
    <t>Odstranění podkladů nebo krytů ručně s přemístěním hmot na skládku na vzdálenost do 3 m nebo s naložením na dopravní prostředek živičných, o tl. vrstvy do 50 mm</t>
  </si>
  <si>
    <t>-1498375706</t>
  </si>
  <si>
    <t>51,5+8,6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</si>
  <si>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</si>
  <si>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</si>
  <si>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2087127047</t>
  </si>
  <si>
    <t>"dle asf.chodníku"61,10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</si>
  <si>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</si>
  <si>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</si>
  <si>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-1766115101</t>
  </si>
  <si>
    <t>"dle dlažeb"131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</si>
  <si>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</si>
  <si>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</si>
  <si>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1078075003</t>
  </si>
  <si>
    <t>"v místě asf.chodníku"60,1</t>
  </si>
  <si>
    <t>113154124</t>
  </si>
  <si>
    <t>Frézování živičného podkladu nebo krytu  s naložením na dopravní prostředek plochy do 500 m2 bez překážek v trase pruhu šířky přes 0,5 m do 1 m, tloušťky vrstvy 100 mm</t>
  </si>
  <si>
    <t>-704772024</t>
  </si>
  <si>
    <t>"dle situace"98</t>
  </si>
  <si>
    <t>113201112</t>
  </si>
  <si>
    <t>Vytrhání obrub  s vybouráním lože, s přemístěním hmot na skládku na vzdálenost do 3 m nebo s naložením na dopravní prostředek silničních ležatých</t>
  </si>
  <si>
    <t>m</t>
  </si>
  <si>
    <t>-782853475</t>
  </si>
  <si>
    <t>"vodící proužky+OP3"92,5+12</t>
  </si>
  <si>
    <t>113202111</t>
  </si>
  <si>
    <t>Vytrhání obrub  s vybouráním lože, s přemístěním hmot na skládku na vzdálenost do 3 m nebo s naložením na dopravní prostředek z krajníků nebo obrubníků stojatých</t>
  </si>
  <si>
    <t>1090408773</t>
  </si>
  <si>
    <t>82,5+3</t>
  </si>
  <si>
    <t>119001422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</si>
  <si>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3 do 6 kabelů</t>
  </si>
  <si>
    <t>1488424449</t>
  </si>
  <si>
    <t>120001101</t>
  </si>
  <si>
    <t>Příplatek k cenám vykopávek za ztížení vykopávky  v blízkosti inženýrských sítí nebo výbušnin v horninách jakékoliv třídy</t>
  </si>
  <si>
    <t>m3</t>
  </si>
  <si>
    <t>587048035</t>
  </si>
  <si>
    <t>"odhad - dle potřeby stavby"3*97*0,4*0,5</t>
  </si>
  <si>
    <t>12</t>
  </si>
  <si>
    <t>122202201</t>
  </si>
  <si>
    <t>Odkopávky a prokopávky nezapažené pro silnice  s přemístěním výkopku v příčných profilech na vzdálenost do 15 m nebo s naložením na dopravní prostředek v hornině tř. 3 do 100 m3</t>
  </si>
  <si>
    <t>-55156194</t>
  </si>
  <si>
    <t>"sanace"</t>
  </si>
  <si>
    <t>"chodník"(45+7+109)*0,15</t>
  </si>
  <si>
    <t>"vodící linie"9*0,4*0,15</t>
  </si>
  <si>
    <t>Mezisoučet</t>
  </si>
  <si>
    <t>"vjezdy"(3,5+6,3)*0,3</t>
  </si>
  <si>
    <t>"var.pásy"(1,6+2,6)*0,3</t>
  </si>
  <si>
    <t>13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</si>
  <si>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</si>
  <si>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</si>
  <si>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-371502817</t>
  </si>
  <si>
    <t>14</t>
  </si>
  <si>
    <t>132201201</t>
  </si>
  <si>
    <t>Hloubení zapažených i nezapažených rýh šířky přes 600 do 2 000 mm  s urovnáním dna do předepsaného profilu a spádu v hornině tř. 3 do 100 m3</t>
  </si>
  <si>
    <t>-739146</t>
  </si>
  <si>
    <t>"přípojky vpustí"2*1*1,1*1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</si>
  <si>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</si>
  <si>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</si>
  <si>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1436493571</t>
  </si>
  <si>
    <t>16</t>
  </si>
  <si>
    <t>133201101</t>
  </si>
  <si>
    <t>Hloubení zapažených i nezapažených šachet  s případným nutným přemístěním výkopku ve výkopišti v hornině tř. 3 do 100 m3</t>
  </si>
  <si>
    <t>1461963133</t>
  </si>
  <si>
    <t>"výkop okolo vpustí"(1,5*1,5*0,6)-(0,6*0,6*0,6)</t>
  </si>
  <si>
    <t>1,13*2</t>
  </si>
  <si>
    <t>17</t>
  </si>
  <si>
    <t>133201109</t>
  </si>
  <si>
    <t>Hloubení zapažených i nezapažených šachet  s případným nutným přemístěním výkopku ve výkopišti v hornině tř. 3 Příplatek k cenám za lepivost horniny tř. 3</t>
  </si>
  <si>
    <t>1531784795</t>
  </si>
  <si>
    <t>18</t>
  </si>
  <si>
    <t>151101101</t>
  </si>
  <si>
    <t>Zřízení pažení a rozepření stěn rýh pro podzemní vedení pro všechny šířky rýhy  příložné pro jakoukoliv mezerovitost, hloubky do 2 m</t>
  </si>
  <si>
    <t>997405133</t>
  </si>
  <si>
    <t>"dle potřeby stavby-odhad"20</t>
  </si>
  <si>
    <t>19</t>
  </si>
  <si>
    <t>151101111</t>
  </si>
  <si>
    <t>Odstranění pažení a rozepření stěn rýh pro podzemní vedení  s uložením materiálu na vzdálenost do 3 m od kraje výkopu příložné, hloubky do 2 m</t>
  </si>
  <si>
    <t>-1244766169</t>
  </si>
  <si>
    <t>20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</si>
  <si>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</si>
  <si>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</si>
  <si>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523648630</t>
  </si>
  <si>
    <t>"šachty"2,26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</si>
  <si>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</si>
  <si>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</si>
  <si>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716232179</t>
  </si>
  <si>
    <t>"odkopávky"28,89</t>
  </si>
  <si>
    <t>"rýhy"2,20</t>
  </si>
  <si>
    <t>22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</si>
  <si>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</si>
  <si>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</si>
  <si>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-671199850</t>
  </si>
  <si>
    <t>"na skládku do 14 km"33,35*4</t>
  </si>
  <si>
    <t>23</t>
  </si>
  <si>
    <t>167101101</t>
  </si>
  <si>
    <t>Nakládání, skládání a překládání neulehlého výkopku nebo sypaniny  nakládání, množství do 100 m3, z hornin tř. 1 až 4</t>
  </si>
  <si>
    <t>-1193037378</t>
  </si>
  <si>
    <t>33,35</t>
  </si>
  <si>
    <t>24</t>
  </si>
  <si>
    <t>171201201</t>
  </si>
  <si>
    <t>Uložení sypaniny  na skládky</t>
  </si>
  <si>
    <t>1231606154</t>
  </si>
  <si>
    <t>25</t>
  </si>
  <si>
    <t>171201211</t>
  </si>
  <si>
    <t>Poplatek za uložení stavebního odpadu na skládce (skládkovné) zeminy a kameniva zatříděného do Katalogu odpadů pod kódem 170 504</t>
  </si>
  <si>
    <t>t</t>
  </si>
  <si>
    <t>-936978966</t>
  </si>
  <si>
    <t>33,35*1,9</t>
  </si>
  <si>
    <t>26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</si>
  <si>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</si>
  <si>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</si>
  <si>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-1656600745</t>
  </si>
  <si>
    <t>(1,96-0,5)*0,6*2</t>
  </si>
  <si>
    <t>27</t>
  </si>
  <si>
    <t>M</t>
  </si>
  <si>
    <t>58337332</t>
  </si>
  <si>
    <t>štěrkopísek frakce 0-22 třída MN</t>
  </si>
  <si>
    <t>1501522661</t>
  </si>
  <si>
    <t>(1,32+1,75)*1,9</t>
  </si>
  <si>
    <t>5,833*2 'Přepočtené koeficientem množství</t>
  </si>
  <si>
    <t>28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</si>
  <si>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</si>
  <si>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</si>
  <si>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-598397787</t>
  </si>
  <si>
    <t>"přípojky vpustí"1,1*1*0,6*2</t>
  </si>
  <si>
    <t>29</t>
  </si>
  <si>
    <t>181102302</t>
  </si>
  <si>
    <t>Úprava pláně na stavbách dálnic strojně v zářezech mimo skalních se zhutněním</t>
  </si>
  <si>
    <t>-346378441</t>
  </si>
  <si>
    <t>"chodníky"164,6</t>
  </si>
  <si>
    <t>"vjezdy"14</t>
  </si>
  <si>
    <t>"vpusti"1,5*1,5*2</t>
  </si>
  <si>
    <t>"přípojky vpustí"1,1*1*2</t>
  </si>
  <si>
    <t>Vodorovné konstrukce</t>
  </si>
  <si>
    <t>30</t>
  </si>
  <si>
    <t>452311131</t>
  </si>
  <si>
    <t>Podkladní a zajišťovací konstrukce z betonu prostého v otevřeném výkopu desky pod potrubí, stoky a drobné objekty z betonu tř. C 12/15</t>
  </si>
  <si>
    <t>-1517878135</t>
  </si>
  <si>
    <t>"uliční vpusti"1,5*1,5*0,15*2</t>
  </si>
  <si>
    <t>Komunikace pozemní</t>
  </si>
  <si>
    <t>31</t>
  </si>
  <si>
    <t>564751111</t>
  </si>
  <si>
    <t>Podklad nebo kryt z kameniva hrubého drceného  vel. 32-63 mm s rozprostřením a zhutněním, po zhutnění tl. 150 mm</t>
  </si>
  <si>
    <t>1230876821</t>
  </si>
  <si>
    <t>"sanace chodníky"164,6</t>
  </si>
  <si>
    <t>"sanace vjezdy dvě vrstvy"14*2</t>
  </si>
  <si>
    <t>32</t>
  </si>
  <si>
    <t>564851111</t>
  </si>
  <si>
    <t>Podklad ze štěrkodrti ŠD  s rozprostřením a zhutněním, po zhutnění tl. 150 mm</t>
  </si>
  <si>
    <t>-649198711</t>
  </si>
  <si>
    <t>"chodník"164,6</t>
  </si>
  <si>
    <t>"vjezdy"14*2</t>
  </si>
  <si>
    <t>"vpusti"1,46*2*2</t>
  </si>
  <si>
    <t>33</t>
  </si>
  <si>
    <t>572141111</t>
  </si>
  <si>
    <t>Vyrovnání povrchu dosavadních krytů  s rozprostřením hmot a zhutněním asfaltovým betonem ACO (AB) tl. od 20 do 40 mm</t>
  </si>
  <si>
    <t>-1588363991</t>
  </si>
  <si>
    <t>"dle potřeby - napojení na stávající vozovku"197,5*0,5</t>
  </si>
  <si>
    <t>34</t>
  </si>
  <si>
    <t>573211111</t>
  </si>
  <si>
    <t>Postřik spojovací PS bez posypu kamenivem z asfaltu silničního, v množství 0,60 kg/m2</t>
  </si>
  <si>
    <t>215427250</t>
  </si>
  <si>
    <t>"vyfrézovaný pás u VP v š.1,00m+ul.vpusti"98*2+1,5*0,5*2</t>
  </si>
  <si>
    <t>35</t>
  </si>
  <si>
    <t>577144111</t>
  </si>
  <si>
    <t>Asfaltový beton vrstva obrusná ACO 11 (ABS)  s rozprostřením a se zhutněním z nemodifikovaného asfaltu v pruhu šířky do 3 m tř. I, po zhutnění tl. 50 mm</t>
  </si>
  <si>
    <t>-340362104</t>
  </si>
  <si>
    <t>"dle postřiku"197,5</t>
  </si>
  <si>
    <t>36</t>
  </si>
  <si>
    <t>584121111</t>
  </si>
  <si>
    <t>Osazení silničních dílců ze železového betonu  s podkladem z kameniva těženého do tl. 40 mm jakéhokoliv druhu a velikosti</t>
  </si>
  <si>
    <t>150201927</t>
  </si>
  <si>
    <t>37</t>
  </si>
  <si>
    <t>59381136</t>
  </si>
  <si>
    <t>panel silniční 200x100x15 cm</t>
  </si>
  <si>
    <t>kus</t>
  </si>
  <si>
    <t>110392656</t>
  </si>
  <si>
    <t>40/2*1,01</t>
  </si>
  <si>
    <t>38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</si>
  <si>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</si>
  <si>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</si>
  <si>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-1478591836</t>
  </si>
  <si>
    <t>"chodník"161</t>
  </si>
  <si>
    <t>"vodící linie"3,6</t>
  </si>
  <si>
    <t>39</t>
  </si>
  <si>
    <t>R1</t>
  </si>
  <si>
    <t>Dlažba s podélnou drážkou 40/40/6 barva červená</t>
  </si>
  <si>
    <t>-1247815114</t>
  </si>
  <si>
    <t>3,6*1,01</t>
  </si>
  <si>
    <t>40</t>
  </si>
  <si>
    <t>59245018</t>
  </si>
  <si>
    <t>dlažba skladebná betonová 20x10x6 cm přírodní</t>
  </si>
  <si>
    <t>-1037860078</t>
  </si>
  <si>
    <t>161*1,01</t>
  </si>
  <si>
    <t>41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</si>
  <si>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</si>
  <si>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</si>
  <si>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511028517</t>
  </si>
  <si>
    <t>"vjezdy"9,8</t>
  </si>
  <si>
    <t>"var.pásy"4,2</t>
  </si>
  <si>
    <t>42</t>
  </si>
  <si>
    <t>592450061</t>
  </si>
  <si>
    <t>dlažba skladebná betonová základní pro nevidomé 20 x 10 x 6 cm barevná</t>
  </si>
  <si>
    <t>-162220942</t>
  </si>
  <si>
    <t>4,2*1,01</t>
  </si>
  <si>
    <t>43</t>
  </si>
  <si>
    <t>59245005</t>
  </si>
  <si>
    <t>dlažba skladebná betonová 20x10x8 cm barevná</t>
  </si>
  <si>
    <t>-2099464787</t>
  </si>
  <si>
    <t>9,8*1,01</t>
  </si>
  <si>
    <t>44</t>
  </si>
  <si>
    <t>R2</t>
  </si>
  <si>
    <t>Provedení nopové izolace u domů vč.materiálu a zabudování</t>
  </si>
  <si>
    <t>-77211942</t>
  </si>
  <si>
    <t>27,10+29,9</t>
  </si>
  <si>
    <t>Trubní vedení</t>
  </si>
  <si>
    <t>45</t>
  </si>
  <si>
    <t>8712511011</t>
  </si>
  <si>
    <t>Montáž chrániček inž.sítí D 110 x 4,2 mm</t>
  </si>
  <si>
    <t>898092303</t>
  </si>
  <si>
    <t>"upřesní se dle potřeby stavby - odhad"200</t>
  </si>
  <si>
    <t>46</t>
  </si>
  <si>
    <t>56245115</t>
  </si>
  <si>
    <t>žlab kabelový s víkem ze směsových plastů 130x130mm dl 1,2m</t>
  </si>
  <si>
    <t>-1086249954</t>
  </si>
  <si>
    <t>200/1,2*1,01</t>
  </si>
  <si>
    <t>47</t>
  </si>
  <si>
    <t>871313121</t>
  </si>
  <si>
    <t>Montáž kanalizačního potrubí z plastů z tvrdého PVC těsněných gumovým kroužkem v otevřeném výkopu ve sklonu do 20 % DN 160</t>
  </si>
  <si>
    <t>969452159</t>
  </si>
  <si>
    <t>"přípojky vpustí"2*1</t>
  </si>
  <si>
    <t>48</t>
  </si>
  <si>
    <t>28611196</t>
  </si>
  <si>
    <t>trubka kanalizační PPKGEM 160x4,9x1000 mm SN10</t>
  </si>
  <si>
    <t>-1147218417</t>
  </si>
  <si>
    <t>2*1,01</t>
  </si>
  <si>
    <t>49</t>
  </si>
  <si>
    <t>877265271</t>
  </si>
  <si>
    <t>Montáž tvarovek na kanalizačním potrubí z trub z plastu  z tvrdého PVC nebo z polypropylenu v otevřeném výkopu lapačů střešních splavenin DN 100</t>
  </si>
  <si>
    <t>1707874610</t>
  </si>
  <si>
    <t>50</t>
  </si>
  <si>
    <t>55244101</t>
  </si>
  <si>
    <t>lapač litinový střešních splavenin DN 125</t>
  </si>
  <si>
    <t>-1526945071</t>
  </si>
  <si>
    <t>51</t>
  </si>
  <si>
    <t>895941111</t>
  </si>
  <si>
    <t>Zřízení vpusti kanalizační  uliční z betonových dílců typ UV-50 normální</t>
  </si>
  <si>
    <t>1735360210</t>
  </si>
  <si>
    <t>52</t>
  </si>
  <si>
    <t>55242320</t>
  </si>
  <si>
    <t>mříž vtoková litinová plochá 500x500mm</t>
  </si>
  <si>
    <t>2135167966</t>
  </si>
  <si>
    <t>53</t>
  </si>
  <si>
    <t>59223820.R</t>
  </si>
  <si>
    <t>vpusť betonová uliční prefabrikovaná DN 450 - vyrovnávací prstenec, skruž vysoká,nízká, s odtokem, kaliště nízké</t>
  </si>
  <si>
    <t>-1376491115</t>
  </si>
  <si>
    <t>54</t>
  </si>
  <si>
    <t>55242324.R</t>
  </si>
  <si>
    <t>koš kalový pro mříž mříž D 450</t>
  </si>
  <si>
    <t>-660572745</t>
  </si>
  <si>
    <t>55</t>
  </si>
  <si>
    <t>899431111</t>
  </si>
  <si>
    <t>Výšková úprava uličního vstupu nebo vpusti do 200 mm  zvýšením krycího hrnce, šoupěte nebo hydrantu bez úpravy armatur</t>
  </si>
  <si>
    <t>1790941966</t>
  </si>
  <si>
    <t>56</t>
  </si>
  <si>
    <t>R3</t>
  </si>
  <si>
    <t>Odstranění stávajících vpustí vč. mříží s rámem</t>
  </si>
  <si>
    <t>-2120661530</t>
  </si>
  <si>
    <t>Ostatní konstrukce a práce, bourání</t>
  </si>
  <si>
    <t>57</t>
  </si>
  <si>
    <t>914111111</t>
  </si>
  <si>
    <t>Montáž svislé dopravní značky základní  velikosti do 1 m2 objímkami na sloupky nebo konzoly</t>
  </si>
  <si>
    <t>1814613101</t>
  </si>
  <si>
    <t>"B29, P4, E 2a"3</t>
  </si>
  <si>
    <t>58</t>
  </si>
  <si>
    <t>40445555</t>
  </si>
  <si>
    <t>značka dopravní svislá retroreflexní fólie tř 1 Al prolis 500x700mm</t>
  </si>
  <si>
    <t>-1959435037</t>
  </si>
  <si>
    <t>59</t>
  </si>
  <si>
    <t>914511112</t>
  </si>
  <si>
    <t>Montáž sloupku dopravních značek  délky do 3,5 m do hliníkové patky</t>
  </si>
  <si>
    <t>873712555</t>
  </si>
  <si>
    <t>60</t>
  </si>
  <si>
    <t>40445225</t>
  </si>
  <si>
    <t>sloupek Zn pro dopravní značku D 60mm v 350mm</t>
  </si>
  <si>
    <t>1537790252</t>
  </si>
  <si>
    <t>61</t>
  </si>
  <si>
    <t>40445253</t>
  </si>
  <si>
    <t>víčko plastové na sloupek D 60mm</t>
  </si>
  <si>
    <t>1299113301</t>
  </si>
  <si>
    <t>62</t>
  </si>
  <si>
    <t>40445256</t>
  </si>
  <si>
    <t>svorka upínací na sloupek dopravní značky D 60mm</t>
  </si>
  <si>
    <t>143321725</t>
  </si>
  <si>
    <t>63</t>
  </si>
  <si>
    <t>915491211</t>
  </si>
  <si>
    <t>-209518744</t>
  </si>
  <si>
    <t>97</t>
  </si>
  <si>
    <t>64</t>
  </si>
  <si>
    <t>59218002</t>
  </si>
  <si>
    <t>krajník silniční betonový 50x25x10cm</t>
  </si>
  <si>
    <t>1745441916</t>
  </si>
  <si>
    <t>97*2*1,01</t>
  </si>
  <si>
    <t>65</t>
  </si>
  <si>
    <t>916131213</t>
  </si>
  <si>
    <t>-993392563</t>
  </si>
  <si>
    <t>97+2</t>
  </si>
  <si>
    <t>66</t>
  </si>
  <si>
    <t>59217029</t>
  </si>
  <si>
    <t>obrubník betonový silniční nájezdový 100x15x15 cm</t>
  </si>
  <si>
    <t>-1666851801</t>
  </si>
  <si>
    <t>(3+4,5+2)*1,01</t>
  </si>
  <si>
    <t>67</t>
  </si>
  <si>
    <t>59217030</t>
  </si>
  <si>
    <t>obrubník betonový silniční přechodový 100x15x15-25 cm</t>
  </si>
  <si>
    <t>393731580</t>
  </si>
  <si>
    <t>3*1,01</t>
  </si>
  <si>
    <t>68</t>
  </si>
  <si>
    <t>59217031</t>
  </si>
  <si>
    <t>obrubník betonový silniční 100 x 15 x 25 cm</t>
  </si>
  <si>
    <t>-913059658</t>
  </si>
  <si>
    <t>99-(3+9,5)</t>
  </si>
  <si>
    <t>86,5*1,01</t>
  </si>
  <si>
    <t>69</t>
  </si>
  <si>
    <t>916231213</t>
  </si>
  <si>
    <t>528681183</t>
  </si>
  <si>
    <t>"na ZÚ"3</t>
  </si>
  <si>
    <t>70</t>
  </si>
  <si>
    <t>59217008</t>
  </si>
  <si>
    <t>obrubník betonový parkový 100x8x20cm</t>
  </si>
  <si>
    <t>-1534505103</t>
  </si>
  <si>
    <t>71</t>
  </si>
  <si>
    <t>916991121</t>
  </si>
  <si>
    <t>1949395427</t>
  </si>
  <si>
    <t>"beton.obruba+VP"0,60*0,05*97</t>
  </si>
  <si>
    <t>"beton.obruba"0,35*0,05*2</t>
  </si>
  <si>
    <t>"záhon.obruba"0,3*0,05*3</t>
  </si>
  <si>
    <t>72</t>
  </si>
  <si>
    <t>919112233</t>
  </si>
  <si>
    <t>Řezání dilatačních spár v živičném krytu  vytvoření komůrky pro těsnící zálivku šířky 20 mm, hloubky 40 mm</t>
  </si>
  <si>
    <t>-51166504</t>
  </si>
  <si>
    <t>"dle obrub"100</t>
  </si>
  <si>
    <t>73</t>
  </si>
  <si>
    <t>919122132</t>
  </si>
  <si>
    <t>Utěsnění dilatačních spár zálivkou za tepla  v cementobetonovém nebo živičném krytu včetně adhezního nátěru s těsnicím profilem pod zálivkou, pro komůrky šířky 20 mm, hloubky 40 mm</t>
  </si>
  <si>
    <t>-1555280842</t>
  </si>
  <si>
    <t>74</t>
  </si>
  <si>
    <t>919735113</t>
  </si>
  <si>
    <t>Řezání stávajícího živičného krytu nebo podkladu  hloubky přes 100 do 150 mm</t>
  </si>
  <si>
    <t>334723377</t>
  </si>
  <si>
    <t>75</t>
  </si>
  <si>
    <t>953941210</t>
  </si>
  <si>
    <t>Osazení drobných kovových výrobků bez jejich dodání  s vysekáním kapes pro upevňovací prvky se zazděním, zabetonováním nebo zalitím kovových poklopů s rámy, plochy do 1 m2</t>
  </si>
  <si>
    <t>970222559</t>
  </si>
  <si>
    <t>"šachtičky v chodníku"3</t>
  </si>
  <si>
    <t>76</t>
  </si>
  <si>
    <t>56230625</t>
  </si>
  <si>
    <t>poklop šachtový čtvercový 500x500mm C250 kompozitní termoplast s rámem pro zabetonování</t>
  </si>
  <si>
    <t>-168956691</t>
  </si>
  <si>
    <t>77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</si>
  <si>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</si>
  <si>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</si>
  <si>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1327618724</t>
  </si>
  <si>
    <t>997</t>
  </si>
  <si>
    <t>Přesun sutě</t>
  </si>
  <si>
    <t>78</t>
  </si>
  <si>
    <t>997211511</t>
  </si>
  <si>
    <t>Vodorovná doprava suti nebo vybouraných hmot  suti se složením a hrubým urovnáním, na vzdálenost do 1 km</t>
  </si>
  <si>
    <t>-447282131</t>
  </si>
  <si>
    <t>"kamenivo"10,39+37,99</t>
  </si>
  <si>
    <t>"živice"5,89+25,09</t>
  </si>
  <si>
    <t>"beton"19,53</t>
  </si>
  <si>
    <t>79</t>
  </si>
  <si>
    <t>997211519</t>
  </si>
  <si>
    <t>Vodorovná doprava suti nebo vybouraných hmot  suti se složením a hrubým urovnáním, na vzdálenost Příplatek k ceně za každý další i započatý 1 km přes 1 km</t>
  </si>
  <si>
    <t>-327230437</t>
  </si>
  <si>
    <t>"na skládku do 14km"98,89*13</t>
  </si>
  <si>
    <t>80</t>
  </si>
  <si>
    <t>997211521</t>
  </si>
  <si>
    <t>Vodorovná doprava suti nebo vybouraných hmot  vybouraných hmot se složením a hrubým urovnáním nebo s přeložením na jiný dopravní prostředek kromě lodi, na vzdálenost do 1 km</t>
  </si>
  <si>
    <t>436946442</t>
  </si>
  <si>
    <t>"dlaždice 30/30"33,41</t>
  </si>
  <si>
    <t>"vodící proužky"30,31</t>
  </si>
  <si>
    <t>"obruby"17,53</t>
  </si>
  <si>
    <t>"značky"0,164</t>
  </si>
  <si>
    <t>"panely na skládku zhotovitele"17,0</t>
  </si>
  <si>
    <t>"ul.vpusti"2*1,0*2,4</t>
  </si>
  <si>
    <t>81</t>
  </si>
  <si>
    <t>997211529</t>
  </si>
  <si>
    <t>Vodorovná doprava suti nebo vybouraných hmot  vybouraných hmot se složením a hrubým urovnáním nebo s přeložením na jiný dopravní prostředek kromě lodi, na vzdálenost Příplatek k ceně za každý další i započatý 1 km přes 1 km</t>
  </si>
  <si>
    <t>-1698789518</t>
  </si>
  <si>
    <t>"na skládku do 14km"86,21*13</t>
  </si>
  <si>
    <t>"panely na skládku zhotovitele do 20km"17,0*20</t>
  </si>
  <si>
    <t>82</t>
  </si>
  <si>
    <t>997211611</t>
  </si>
  <si>
    <t>Nakládání suti nebo vybouraných hmot  na dopravní prostředky pro vodorovnou dopravu suti</t>
  </si>
  <si>
    <t>1118608753</t>
  </si>
  <si>
    <t>"dle pol.č.997211511"98,89</t>
  </si>
  <si>
    <t>83</t>
  </si>
  <si>
    <t>997211612</t>
  </si>
  <si>
    <t>Nakládání suti nebo vybouraných hmot  na dopravní prostředky pro vodorovnou dopravu vybouraných hmot</t>
  </si>
  <si>
    <t>995562988</t>
  </si>
  <si>
    <t>"dle pol.č.997211519"103,214</t>
  </si>
  <si>
    <t>84</t>
  </si>
  <si>
    <t>997221815</t>
  </si>
  <si>
    <t>Poplatek za uložení stavebního odpadu na skládce (skládkovné) z prostého betonu zatříděného do Katalogu odpadů pod kódem 170 101</t>
  </si>
  <si>
    <t>1292551944</t>
  </si>
  <si>
    <t>33,41+19,53+30,31+17,53+4,8</t>
  </si>
  <si>
    <t>85</t>
  </si>
  <si>
    <t>997221845</t>
  </si>
  <si>
    <t>Poplatek za uložení stavebního odpadu na skládce (skládkovné) asfaltového bez obsahu dehtu zatříděného do Katalogu odpadů pod kódem 170 302</t>
  </si>
  <si>
    <t>-265208825</t>
  </si>
  <si>
    <t>5,89+25,09</t>
  </si>
  <si>
    <t>86</t>
  </si>
  <si>
    <t>997221855</t>
  </si>
  <si>
    <t>287510691</t>
  </si>
  <si>
    <t>10,39+37,99</t>
  </si>
  <si>
    <t>998</t>
  </si>
  <si>
    <t>Přesun hmot</t>
  </si>
  <si>
    <t>87</t>
  </si>
  <si>
    <t>998223011</t>
  </si>
  <si>
    <t>Přesun hmot pro pozemní komunikace s krytem dlážděným  dopravní vzdálenost do 200 m jakékoliv délky objektu</t>
  </si>
  <si>
    <t>-1682973776</t>
  </si>
  <si>
    <t>SO 401 - VEŘEJNÉ OSVĚTLENÍ</t>
  </si>
  <si>
    <t>Ing.Srba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</si>
  <si>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</si>
  <si>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</si>
  <si>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</si>
  <si>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</si>
  <si>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</si>
  <si>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</si>
  <si>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210202011R00</t>
  </si>
  <si>
    <t>Svítidlo venkovní LED, umístění na stožár, výložník</t>
  </si>
  <si>
    <t>210204011RS2</t>
  </si>
  <si>
    <t>Stožár osvětlovací ocelový délky do 12 m, včetně nákladů na autojeřáb</t>
  </si>
  <si>
    <t>0000000.01</t>
  </si>
  <si>
    <t>Svítidlo LED, GRN40-3S/830, MDV, 2851lm, BD660, 28W, 230V, IP66, vč. stožáru, vč. základu</t>
  </si>
  <si>
    <t>ks</t>
  </si>
  <si>
    <t>P</t>
  </si>
  <si>
    <t>Poznámka k položce:
Dle pol. 210 20-2011.R00, 210 20-4011.RS2: : ; Stožár+svítidlo+základ-balená jednotka - vzor Přelouč: : ; Svítidlo č. 4 je bez dodávky stožáru (umístěno na stávající): :</t>
  </si>
  <si>
    <t>0000000.02</t>
  </si>
  <si>
    <t>Svítidlo LED, GRN30-3S/830, MDA, 2150lm, BD660, 20W, 230V, IP66, vč. stožáru, vč. základu</t>
  </si>
  <si>
    <t>Poznámka k položce:
Dle pol. 210 20-2011.R00, 210 20-4011.RS2: : ; Stožár+svítidlo+základ-balená jednotka - vzor Přelouč: :</t>
  </si>
  <si>
    <t>210204202R00</t>
  </si>
  <si>
    <t>Elektrovýzbroj stožáru</t>
  </si>
  <si>
    <t>0000000.03</t>
  </si>
  <si>
    <t>Stožárová svorkovnice na DIN, SR482-VL Z/Cu, + 2x poj. 6A - průchozí</t>
  </si>
  <si>
    <t>Poznámka k položce:
Dle pol. 210 20-4202.R00: :</t>
  </si>
  <si>
    <t>0000000.04</t>
  </si>
  <si>
    <t>Stožárová svorkovnice na DIN, SR482-VL Z/Cu, + 2x poj. 6A - odbočná</t>
  </si>
  <si>
    <t>210810005RT1</t>
  </si>
  <si>
    <t>Kabel CYKY-J  3 x 1,5 mm2 , včetně dodávky kabelu</t>
  </si>
  <si>
    <t>Poznámka k položce:
elektroinstalace svorkovnice - svítidlo: :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</si>
  <si>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</si>
  <si>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</si>
  <si>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</si>
  <si>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</si>
  <si>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</si>
  <si>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</si>
  <si>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</si>
  <si>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</si>
  <si>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</si>
  <si>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</si>
  <si>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</si>
  <si>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</si>
  <si>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</si>
  <si>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</si>
  <si>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</si>
  <si>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</si>
  <si>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</si>
  <si>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</si>
  <si>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</si>
  <si>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</si>
  <si>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</si>
  <si>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</si>
  <si>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</si>
  <si>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</si>
  <si>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000-0000.05</t>
  </si>
  <si>
    <t>Kabelová spojka lisovací, dle typů připojovaných kabelů</t>
  </si>
  <si>
    <t>000-0000.06</t>
  </si>
  <si>
    <t>Demontáž stáv. bezpaticových stožárů VO , výšky do 12m</t>
  </si>
  <si>
    <t>M46</t>
  </si>
  <si>
    <t>Zemní práce při montážích</t>
  </si>
  <si>
    <t>460200133RT2</t>
  </si>
  <si>
    <t>Výkop kabelové rýhy 35/50 cm  hor.3, ruční výkop rýhy</t>
  </si>
  <si>
    <t>460570133R00</t>
  </si>
  <si>
    <t>Zához rýhy 35/50 cm, hornina třídy 3, se zhutněním</t>
  </si>
  <si>
    <t>460200143RT2</t>
  </si>
  <si>
    <t>Výkop kabelové rýhy 35/60 cm  hor.3, ruční výkop rýhy</t>
  </si>
  <si>
    <t>460570144R00</t>
  </si>
  <si>
    <t>Zához rýhy 35/60 cm, hornina třídy 3, se zhutněním</t>
  </si>
  <si>
    <t>460200173R00</t>
  </si>
  <si>
    <t>Výkop kabelové rýhy 35/90 cm  hor.3</t>
  </si>
  <si>
    <t>460570143R00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</si>
  <si>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</si>
  <si>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</si>
  <si>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</si>
  <si>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</si>
  <si>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</si>
  <si>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</si>
  <si>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</si>
  <si>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</si>
  <si>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</si>
  <si>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</si>
  <si>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</si>
  <si>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</si>
  <si>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</si>
  <si>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119000002RA0</t>
  </si>
  <si>
    <t>Dočasné zajištění kabelů ve výkopu</t>
  </si>
  <si>
    <t>230191017R00</t>
  </si>
  <si>
    <t>Uložení chráničky ve výkopu</t>
  </si>
  <si>
    <t>34571147.34</t>
  </si>
  <si>
    <t>Chránička korugovaná dělená Kopohalf, vel. 110</t>
  </si>
  <si>
    <t>34571147.35</t>
  </si>
  <si>
    <t>Chránička korugovaná ohebná, vel. 110</t>
  </si>
  <si>
    <t>460600001RT8</t>
  </si>
  <si>
    <t>Naložení a odvoz zeminy, odvoz na vzdálenost 10000 m</t>
  </si>
  <si>
    <t>460010024RT3</t>
  </si>
  <si>
    <t>Vytýčení kabelové trasy v zastavěném prostoru, délka trasy do 1000 m</t>
  </si>
  <si>
    <t>km</t>
  </si>
  <si>
    <t>460080101RT1</t>
  </si>
  <si>
    <t>Rozbourání betonového základu, vybourání betonu</t>
  </si>
  <si>
    <t>000</t>
  </si>
  <si>
    <t>Vedlejší a ostatní náklady</t>
  </si>
  <si>
    <t>101R00</t>
  </si>
  <si>
    <t>Rozměření světelných bodů</t>
  </si>
  <si>
    <t>102R00</t>
  </si>
  <si>
    <t>Vypnutí a opětovné zapnutí vedení</t>
  </si>
  <si>
    <t>hod</t>
  </si>
  <si>
    <t>103R00</t>
  </si>
  <si>
    <t>Úprava stávajícího rozvodu veřejného osvětlení, a veřejného rozhlasu</t>
  </si>
  <si>
    <t>88</t>
  </si>
  <si>
    <t>104R00</t>
  </si>
  <si>
    <t>Dozory provozovatele veřejného osvětlení</t>
  </si>
  <si>
    <t>90</t>
  </si>
  <si>
    <t>105R00</t>
  </si>
  <si>
    <t>Úklid stavby</t>
  </si>
  <si>
    <t>92</t>
  </si>
  <si>
    <t>106R00</t>
  </si>
  <si>
    <t>Součinnost s provozovatelem veřejného osvětlení</t>
  </si>
  <si>
    <t>94</t>
  </si>
  <si>
    <t>107R00</t>
  </si>
  <si>
    <t>Ekologická likvidace odpadu</t>
  </si>
  <si>
    <t>96</t>
  </si>
  <si>
    <t>108R00</t>
  </si>
  <si>
    <t>Zjištění stávajícího stavu</t>
  </si>
  <si>
    <t>98</t>
  </si>
  <si>
    <t>109R00</t>
  </si>
  <si>
    <t>Koordinace s ostatními profesemi</t>
  </si>
  <si>
    <t>100</t>
  </si>
  <si>
    <t>110R00</t>
  </si>
  <si>
    <t>Montážní pološina MP10do 10m výšky, vč přesunu</t>
  </si>
  <si>
    <t>102</t>
  </si>
  <si>
    <t>111R00</t>
  </si>
  <si>
    <t>Koordinace s provozovateli dotčených sítí</t>
  </si>
  <si>
    <t>104</t>
  </si>
  <si>
    <t>112R00</t>
  </si>
  <si>
    <t>Vytyčení inženýrských sítí</t>
  </si>
  <si>
    <t>soubor</t>
  </si>
  <si>
    <t>106</t>
  </si>
  <si>
    <t>113R00</t>
  </si>
  <si>
    <t>Pomocné práce</t>
  </si>
  <si>
    <t>108</t>
  </si>
  <si>
    <t>114R00</t>
  </si>
  <si>
    <t>Nákladní auto 5t</t>
  </si>
  <si>
    <t>110</t>
  </si>
  <si>
    <t>115R00</t>
  </si>
  <si>
    <t>Dokumentace skutečného provedení stavby, geodet. zaměření skuteč. provedení</t>
  </si>
  <si>
    <t>112</t>
  </si>
  <si>
    <t>VN</t>
  </si>
  <si>
    <t>Vedlejší náklady</t>
  </si>
  <si>
    <t>Autorský dozor</t>
  </si>
  <si>
    <t>114</t>
  </si>
  <si>
    <t>VRN2</t>
  </si>
  <si>
    <t>Komplexní zkoušky</t>
  </si>
  <si>
    <t>116</t>
  </si>
  <si>
    <t>Podíl přidružených výkonů pro elektromontáže</t>
  </si>
  <si>
    <t>118</t>
  </si>
  <si>
    <t>Podíl přidružených výkonů pro zemní práce</t>
  </si>
  <si>
    <t>120</t>
  </si>
  <si>
    <t>VRN5</t>
  </si>
  <si>
    <t>Přirážka za podružný materiál</t>
  </si>
  <si>
    <t>122</t>
  </si>
  <si>
    <t>VRN6</t>
  </si>
  <si>
    <t>Přirážka za prořez kabelů</t>
  </si>
  <si>
    <t>124</t>
  </si>
  <si>
    <t>VRN7</t>
  </si>
  <si>
    <t>Revize</t>
  </si>
  <si>
    <t>126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</si>
  <si>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</si>
  <si>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</si>
  <si>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</si>
  <si>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</si>
  <si>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</si>
  <si>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</si>
  <si>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</si>
  <si>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</si>
  <si>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</si>
  <si>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</si>
  <si>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</si>
  <si>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</si>
  <si>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</si>
  <si>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</si>
  <si>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</si>
  <si>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</si>
  <si>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</si>
  <si>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</si>
  <si>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</si>
  <si>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</si>
  <si>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</si>
  <si>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</si>
  <si>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</si>
  <si>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</si>
  <si>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</si>
  <si>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</si>
  <si>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</si>
  <si>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</si>
  <si>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</si>
  <si>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</si>
  <si>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</si>
  <si>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</si>
  <si>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</si>
  <si>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</si>
  <si>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</si>
  <si>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</si>
  <si>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</si>
  <si>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</si>
  <si>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</si>
  <si>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</si>
  <si>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</si>
  <si>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</si>
  <si>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</si>
  <si>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</si>
  <si>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</si>
  <si>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</si>
  <si>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</si>
  <si>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</si>
  <si>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</si>
  <si>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</si>
  <si>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</si>
  <si>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</si>
  <si>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</si>
  <si>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</si>
  <si>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</si>
  <si>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</si>
  <si>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</si>
  <si>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</si>
  <si>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</si>
  <si>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</si>
  <si>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</si>
  <si>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</si>
  <si>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</si>
  <si>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</si>
  <si>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</si>
  <si>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</si>
  <si>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</si>
  <si>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</si>
  <si>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</si>
  <si>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</si>
  <si>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</si>
  <si>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</si>
  <si>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</si>
  <si>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</si>
  <si>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</si>
  <si>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</si>
  <si>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</si>
  <si>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</si>
  <si>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</si>
  <si>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</si>
  <si>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</si>
  <si>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</si>
  <si>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</si>
  <si>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</si>
  <si>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</si>
  <si>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</si>
  <si>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</si>
  <si>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</si>
  <si>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</si>
  <si>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</si>
  <si>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</si>
  <si>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</si>
  <si>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</si>
  <si>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</si>
  <si>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</si>
  <si>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</si>
  <si>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</si>
  <si>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</si>
  <si>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</si>
  <si>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</si>
  <si>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</si>
  <si>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</si>
  <si>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</si>
  <si>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</si>
  <si>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</si>
  <si>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</si>
  <si>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</si>
  <si>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</si>
  <si>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</si>
  <si>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</si>
  <si>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</si>
  <si>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</si>
  <si>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</si>
  <si>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</si>
  <si>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</si>
  <si>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</si>
  <si>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</si>
  <si>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</si>
  <si>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</si>
  <si>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</si>
  <si>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</si>
  <si>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</si>
  <si>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</si>
  <si>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</si>
  <si>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</si>
  <si>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</si>
  <si>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</si>
  <si>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</si>
  <si>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</si>
  <si>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</si>
  <si>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</si>
  <si>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</si>
  <si>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</si>
  <si>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</si>
  <si>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</si>
  <si>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</si>
  <si>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</si>
  <si>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</si>
  <si>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</si>
  <si>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</si>
  <si>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</si>
  <si>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</si>
  <si>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</si>
  <si>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</si>
  <si>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</si>
  <si>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</si>
  <si>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</si>
  <si>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</si>
  <si>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</si>
  <si>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</si>
  <si>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</si>
  <si>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</si>
  <si>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</si>
  <si>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</si>
  <si>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</si>
  <si>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</si>
  <si>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</si>
  <si>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</si>
  <si>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</si>
  <si>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</si>
  <si>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</si>
  <si>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</si>
  <si>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</si>
  <si>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</si>
  <si>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</si>
  <si>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</si>
  <si>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</si>
  <si>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</si>
  <si>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</si>
  <si>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</si>
  <si>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</si>
  <si>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</si>
  <si>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</si>
  <si>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</si>
  <si>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</si>
  <si>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</si>
  <si>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</si>
  <si>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</si>
  <si>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</si>
  <si>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</si>
  <si>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</si>
  <si>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</si>
  <si>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Lože pod obrubníky, krajníky nebo obruby z dlažebních kostek  z betonu prostého tř. C 20/25nXF3</t>
  </si>
  <si>
    <t>Osazení chodníkového obrubníku betonového se zřízením lože, s vyplněním a zatřením spár cementovou maltou stojatého s boční opěrou z betonu prostého, do lože z betonu prostého C20/25nXF3</t>
  </si>
  <si>
    <t>Osazení silničního obrubníku betonového se zřízením lože, s vyplněním a zatřením spár cementovou maltou stojatého s boční opěrou z betonu prostého, do lože z betonu prostého C20/25nXF3</t>
  </si>
  <si>
    <t>Osazení vodicího proužku z betonových prefabrikovaných desek tl. do 120 mm do lože z cementové malty tl. 20 mm, s vyplněním a zatřením spár cementovou maltou s podkladní vrstvou z betonu prostého C20/25nXF3 tl. 50 až 100 mm šířka proužku 250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</si>
</sst>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48" t="s">
        <v>8</v>
      </c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15" t="s">
        <v>17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9"/>
      <c r="AQ5" s="31"/>
      <c r="BE5" s="313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17" t="s">
        <v>20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9"/>
      <c r="AQ6" s="31"/>
      <c r="BE6" s="314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14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14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14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5</v>
      </c>
      <c r="AO10" s="29"/>
      <c r="AP10" s="29"/>
      <c r="AQ10" s="31"/>
      <c r="BE10" s="314"/>
      <c r="BS10" s="24" t="s">
        <v>9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5</v>
      </c>
      <c r="AO11" s="29"/>
      <c r="AP11" s="29"/>
      <c r="AQ11" s="31"/>
      <c r="BE11" s="314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14"/>
      <c r="BS12" s="24" t="s">
        <v>9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14"/>
      <c r="BS13" s="24" t="s">
        <v>9</v>
      </c>
    </row>
    <row r="14" spans="1:74">
      <c r="B14" s="28"/>
      <c r="C14" s="29"/>
      <c r="D14" s="29"/>
      <c r="E14" s="318" t="s">
        <v>32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14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14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14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5</v>
      </c>
      <c r="AO17" s="29"/>
      <c r="AP17" s="29"/>
      <c r="AQ17" s="31"/>
      <c r="BE17" s="314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14"/>
      <c r="BS18" s="24" t="s">
        <v>9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14"/>
      <c r="BS19" s="24" t="s">
        <v>9</v>
      </c>
    </row>
    <row r="20" spans="2:71" ht="16.5" customHeight="1">
      <c r="B20" s="28"/>
      <c r="C20" s="29"/>
      <c r="D20" s="29"/>
      <c r="E20" s="320" t="s">
        <v>5</v>
      </c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29"/>
      <c r="AP20" s="29"/>
      <c r="AQ20" s="31"/>
      <c r="BE20" s="314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14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14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21">
        <f>ROUND(AG51,2)</f>
        <v>0</v>
      </c>
      <c r="AL23" s="322"/>
      <c r="AM23" s="322"/>
      <c r="AN23" s="322"/>
      <c r="AO23" s="322"/>
      <c r="AP23" s="42"/>
      <c r="AQ23" s="45"/>
      <c r="BE23" s="314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14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23" t="s">
        <v>38</v>
      </c>
      <c r="M25" s="323"/>
      <c r="N25" s="323"/>
      <c r="O25" s="323"/>
      <c r="P25" s="42"/>
      <c r="Q25" s="42"/>
      <c r="R25" s="42"/>
      <c r="S25" s="42"/>
      <c r="T25" s="42"/>
      <c r="U25" s="42"/>
      <c r="V25" s="42"/>
      <c r="W25" s="323" t="s">
        <v>39</v>
      </c>
      <c r="X25" s="323"/>
      <c r="Y25" s="323"/>
      <c r="Z25" s="323"/>
      <c r="AA25" s="323"/>
      <c r="AB25" s="323"/>
      <c r="AC25" s="323"/>
      <c r="AD25" s="323"/>
      <c r="AE25" s="323"/>
      <c r="AF25" s="42"/>
      <c r="AG25" s="42"/>
      <c r="AH25" s="42"/>
      <c r="AI25" s="42"/>
      <c r="AJ25" s="42"/>
      <c r="AK25" s="323" t="s">
        <v>40</v>
      </c>
      <c r="AL25" s="323"/>
      <c r="AM25" s="323"/>
      <c r="AN25" s="323"/>
      <c r="AO25" s="323"/>
      <c r="AP25" s="42"/>
      <c r="AQ25" s="45"/>
      <c r="BE25" s="314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24">
        <v>0.21</v>
      </c>
      <c r="M26" s="325"/>
      <c r="N26" s="325"/>
      <c r="O26" s="325"/>
      <c r="P26" s="48"/>
      <c r="Q26" s="48"/>
      <c r="R26" s="48"/>
      <c r="S26" s="48"/>
      <c r="T26" s="48"/>
      <c r="U26" s="48"/>
      <c r="V26" s="48"/>
      <c r="W26" s="326">
        <f>ROUND(AZ51,2)</f>
        <v>0</v>
      </c>
      <c r="X26" s="325"/>
      <c r="Y26" s="325"/>
      <c r="Z26" s="325"/>
      <c r="AA26" s="325"/>
      <c r="AB26" s="325"/>
      <c r="AC26" s="325"/>
      <c r="AD26" s="325"/>
      <c r="AE26" s="325"/>
      <c r="AF26" s="48"/>
      <c r="AG26" s="48"/>
      <c r="AH26" s="48"/>
      <c r="AI26" s="48"/>
      <c r="AJ26" s="48"/>
      <c r="AK26" s="326">
        <f>ROUND(AV51,2)</f>
        <v>0</v>
      </c>
      <c r="AL26" s="325"/>
      <c r="AM26" s="325"/>
      <c r="AN26" s="325"/>
      <c r="AO26" s="325"/>
      <c r="AP26" s="48"/>
      <c r="AQ26" s="50"/>
      <c r="BE26" s="314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24">
        <v>0.15</v>
      </c>
      <c r="M27" s="325"/>
      <c r="N27" s="325"/>
      <c r="O27" s="325"/>
      <c r="P27" s="48"/>
      <c r="Q27" s="48"/>
      <c r="R27" s="48"/>
      <c r="S27" s="48"/>
      <c r="T27" s="48"/>
      <c r="U27" s="48"/>
      <c r="V27" s="48"/>
      <c r="W27" s="326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8"/>
      <c r="AG27" s="48"/>
      <c r="AH27" s="48"/>
      <c r="AI27" s="48"/>
      <c r="AJ27" s="48"/>
      <c r="AK27" s="326">
        <f>ROUND(AW51,2)</f>
        <v>0</v>
      </c>
      <c r="AL27" s="325"/>
      <c r="AM27" s="325"/>
      <c r="AN27" s="325"/>
      <c r="AO27" s="325"/>
      <c r="AP27" s="48"/>
      <c r="AQ27" s="50"/>
      <c r="BE27" s="314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24">
        <v>0.21</v>
      </c>
      <c r="M28" s="325"/>
      <c r="N28" s="325"/>
      <c r="O28" s="325"/>
      <c r="P28" s="48"/>
      <c r="Q28" s="48"/>
      <c r="R28" s="48"/>
      <c r="S28" s="48"/>
      <c r="T28" s="48"/>
      <c r="U28" s="48"/>
      <c r="V28" s="48"/>
      <c r="W28" s="326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8"/>
      <c r="AG28" s="48"/>
      <c r="AH28" s="48"/>
      <c r="AI28" s="48"/>
      <c r="AJ28" s="48"/>
      <c r="AK28" s="326">
        <v>0</v>
      </c>
      <c r="AL28" s="325"/>
      <c r="AM28" s="325"/>
      <c r="AN28" s="325"/>
      <c r="AO28" s="325"/>
      <c r="AP28" s="48"/>
      <c r="AQ28" s="50"/>
      <c r="BE28" s="314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24">
        <v>0.15</v>
      </c>
      <c r="M29" s="325"/>
      <c r="N29" s="325"/>
      <c r="O29" s="325"/>
      <c r="P29" s="48"/>
      <c r="Q29" s="48"/>
      <c r="R29" s="48"/>
      <c r="S29" s="48"/>
      <c r="T29" s="48"/>
      <c r="U29" s="48"/>
      <c r="V29" s="48"/>
      <c r="W29" s="326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8"/>
      <c r="AG29" s="48"/>
      <c r="AH29" s="48"/>
      <c r="AI29" s="48"/>
      <c r="AJ29" s="48"/>
      <c r="AK29" s="326">
        <v>0</v>
      </c>
      <c r="AL29" s="325"/>
      <c r="AM29" s="325"/>
      <c r="AN29" s="325"/>
      <c r="AO29" s="325"/>
      <c r="AP29" s="48"/>
      <c r="AQ29" s="50"/>
      <c r="BE29" s="314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24">
        <v>0</v>
      </c>
      <c r="M30" s="325"/>
      <c r="N30" s="325"/>
      <c r="O30" s="325"/>
      <c r="P30" s="48"/>
      <c r="Q30" s="48"/>
      <c r="R30" s="48"/>
      <c r="S30" s="48"/>
      <c r="T30" s="48"/>
      <c r="U30" s="48"/>
      <c r="V30" s="48"/>
      <c r="W30" s="326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8"/>
      <c r="AG30" s="48"/>
      <c r="AH30" s="48"/>
      <c r="AI30" s="48"/>
      <c r="AJ30" s="48"/>
      <c r="AK30" s="326">
        <v>0</v>
      </c>
      <c r="AL30" s="325"/>
      <c r="AM30" s="325"/>
      <c r="AN30" s="325"/>
      <c r="AO30" s="325"/>
      <c r="AP30" s="48"/>
      <c r="AQ30" s="50"/>
      <c r="BE30" s="314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14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27" t="s">
        <v>49</v>
      </c>
      <c r="Y32" s="328"/>
      <c r="Z32" s="328"/>
      <c r="AA32" s="328"/>
      <c r="AB32" s="328"/>
      <c r="AC32" s="53"/>
      <c r="AD32" s="53"/>
      <c r="AE32" s="53"/>
      <c r="AF32" s="53"/>
      <c r="AG32" s="53"/>
      <c r="AH32" s="53"/>
      <c r="AI32" s="53"/>
      <c r="AJ32" s="53"/>
      <c r="AK32" s="329">
        <f>SUM(AK23:AK30)</f>
        <v>0</v>
      </c>
      <c r="AL32" s="328"/>
      <c r="AM32" s="328"/>
      <c r="AN32" s="328"/>
      <c r="AO32" s="330"/>
      <c r="AP32" s="51"/>
      <c r="AQ32" s="55"/>
      <c r="BE32" s="314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50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18-17</v>
      </c>
      <c r="AR41" s="62"/>
    </row>
    <row r="42" spans="2:56" s="4" customFormat="1" ht="36.950000000000003" customHeight="1">
      <c r="B42" s="64"/>
      <c r="C42" s="65" t="s">
        <v>19</v>
      </c>
      <c r="L42" s="331" t="str">
        <f>K6</f>
        <v>REKONSTRUKCE CHODNÍKU OD ČP.238 PO KOSTEL V UL.ČESKOBRATRSKÁ, PŘELOUČ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23</v>
      </c>
      <c r="L44" s="66" t="str">
        <f>IF(K8="","",K8)</f>
        <v>Přelouč</v>
      </c>
      <c r="AI44" s="63" t="s">
        <v>25</v>
      </c>
      <c r="AM44" s="333" t="str">
        <f>IF(AN8= "","",AN8)</f>
        <v>4. 6. 2018</v>
      </c>
      <c r="AN44" s="333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27</v>
      </c>
      <c r="L46" s="3" t="str">
        <f>IF(E11= "","",E11)</f>
        <v>Město Přelouč</v>
      </c>
      <c r="AI46" s="63" t="s">
        <v>33</v>
      </c>
      <c r="AM46" s="334" t="str">
        <f>IF(E17="","",E17)</f>
        <v>VDI projekt s.r.o.</v>
      </c>
      <c r="AN46" s="334"/>
      <c r="AO46" s="334"/>
      <c r="AP46" s="334"/>
      <c r="AR46" s="41"/>
      <c r="AS46" s="335" t="s">
        <v>51</v>
      </c>
      <c r="AT46" s="336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31</v>
      </c>
      <c r="L47" s="3" t="str">
        <f>IF(E14= "Vyplň údaj","",E14)</f>
        <v/>
      </c>
      <c r="AR47" s="41"/>
      <c r="AS47" s="337"/>
      <c r="AT47" s="338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37"/>
      <c r="AT48" s="338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39" t="s">
        <v>52</v>
      </c>
      <c r="D49" s="340"/>
      <c r="E49" s="340"/>
      <c r="F49" s="340"/>
      <c r="G49" s="340"/>
      <c r="H49" s="71"/>
      <c r="I49" s="341" t="s">
        <v>53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2" t="s">
        <v>54</v>
      </c>
      <c r="AH49" s="340"/>
      <c r="AI49" s="340"/>
      <c r="AJ49" s="340"/>
      <c r="AK49" s="340"/>
      <c r="AL49" s="340"/>
      <c r="AM49" s="340"/>
      <c r="AN49" s="341" t="s">
        <v>55</v>
      </c>
      <c r="AO49" s="340"/>
      <c r="AP49" s="340"/>
      <c r="AQ49" s="72" t="s">
        <v>56</v>
      </c>
      <c r="AR49" s="41"/>
      <c r="AS49" s="73" t="s">
        <v>57</v>
      </c>
      <c r="AT49" s="74" t="s">
        <v>58</v>
      </c>
      <c r="AU49" s="74" t="s">
        <v>59</v>
      </c>
      <c r="AV49" s="74" t="s">
        <v>60</v>
      </c>
      <c r="AW49" s="74" t="s">
        <v>61</v>
      </c>
      <c r="AX49" s="74" t="s">
        <v>62</v>
      </c>
      <c r="AY49" s="74" t="s">
        <v>63</v>
      </c>
      <c r="AZ49" s="74" t="s">
        <v>64</v>
      </c>
      <c r="BA49" s="74" t="s">
        <v>65</v>
      </c>
      <c r="BB49" s="74" t="s">
        <v>66</v>
      </c>
      <c r="BC49" s="74" t="s">
        <v>67</v>
      </c>
      <c r="BD49" s="75" t="s">
        <v>68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69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46">
        <f>ROUND(SUM(AG52:AG54),2)</f>
        <v>0</v>
      </c>
      <c r="AH51" s="346"/>
      <c r="AI51" s="346"/>
      <c r="AJ51" s="346"/>
      <c r="AK51" s="346"/>
      <c r="AL51" s="346"/>
      <c r="AM51" s="346"/>
      <c r="AN51" s="347">
        <f>SUM(AG51,AT51)</f>
        <v>0</v>
      </c>
      <c r="AO51" s="347"/>
      <c r="AP51" s="347"/>
      <c r="AQ51" s="79" t="s">
        <v>5</v>
      </c>
      <c r="AR51" s="64"/>
      <c r="AS51" s="80">
        <f>ROUND(SUM(AS52:AS54),2)</f>
        <v>0</v>
      </c>
      <c r="AT51" s="81">
        <f>ROUND(SUM(AV51:AW51),2)</f>
        <v>0</v>
      </c>
      <c r="AU51" s="82">
        <f>ROUND(SUM(AU52:AU54),5)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ROUND(SUM(AZ52:AZ54),2)</f>
        <v>0</v>
      </c>
      <c r="BA51" s="81">
        <f>ROUND(SUM(BA52:BA54),2)</f>
        <v>0</v>
      </c>
      <c r="BB51" s="81">
        <f>ROUND(SUM(BB52:BB54),2)</f>
        <v>0</v>
      </c>
      <c r="BC51" s="81">
        <f>ROUND(SUM(BC52:BC54),2)</f>
        <v>0</v>
      </c>
      <c r="BD51" s="83">
        <f>ROUND(SUM(BD52:BD54),2)</f>
        <v>0</v>
      </c>
      <c r="BS51" s="65" t="s">
        <v>70</v>
      </c>
      <c r="BT51" s="65" t="s">
        <v>71</v>
      </c>
      <c r="BU51" s="84" t="s">
        <v>72</v>
      </c>
      <c r="BV51" s="65" t="s">
        <v>73</v>
      </c>
      <c r="BW51" s="65" t="s">
        <v>7</v>
      </c>
      <c r="BX51" s="65" t="s">
        <v>74</v>
      </c>
      <c r="CL51" s="65" t="s">
        <v>5</v>
      </c>
    </row>
    <row r="52" spans="1:91" s="5" customFormat="1" ht="16.5" customHeight="1">
      <c r="A52" s="85" t="s">
        <v>75</v>
      </c>
      <c r="B52" s="86"/>
      <c r="C52" s="87"/>
      <c r="D52" s="345" t="s">
        <v>76</v>
      </c>
      <c r="E52" s="345"/>
      <c r="F52" s="345"/>
      <c r="G52" s="345"/>
      <c r="H52" s="345"/>
      <c r="I52" s="88"/>
      <c r="J52" s="345" t="s">
        <v>77</v>
      </c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3">
        <f>'SO 001 - VEDLEJŠÍ A OSTAT...'!J27</f>
        <v>0</v>
      </c>
      <c r="AH52" s="344"/>
      <c r="AI52" s="344"/>
      <c r="AJ52" s="344"/>
      <c r="AK52" s="344"/>
      <c r="AL52" s="344"/>
      <c r="AM52" s="344"/>
      <c r="AN52" s="343">
        <f>SUM(AG52,AT52)</f>
        <v>0</v>
      </c>
      <c r="AO52" s="344"/>
      <c r="AP52" s="344"/>
      <c r="AQ52" s="89" t="s">
        <v>78</v>
      </c>
      <c r="AR52" s="86"/>
      <c r="AS52" s="90">
        <v>0</v>
      </c>
      <c r="AT52" s="91">
        <f>ROUND(SUM(AV52:AW52),2)</f>
        <v>0</v>
      </c>
      <c r="AU52" s="92">
        <f>'SO 001 - VEDLEJŠÍ A OSTAT...'!P80</f>
        <v>0</v>
      </c>
      <c r="AV52" s="91">
        <f>'SO 001 - VEDLEJŠÍ A OSTAT...'!J30</f>
        <v>0</v>
      </c>
      <c r="AW52" s="91">
        <f>'SO 001 - VEDLEJŠÍ A OSTAT...'!J31</f>
        <v>0</v>
      </c>
      <c r="AX52" s="91">
        <f>'SO 001 - VEDLEJŠÍ A OSTAT...'!J32</f>
        <v>0</v>
      </c>
      <c r="AY52" s="91">
        <f>'SO 001 - VEDLEJŠÍ A OSTAT...'!J33</f>
        <v>0</v>
      </c>
      <c r="AZ52" s="91">
        <f>'SO 001 - VEDLEJŠÍ A OSTAT...'!F30</f>
        <v>0</v>
      </c>
      <c r="BA52" s="91">
        <f>'SO 001 - VEDLEJŠÍ A OSTAT...'!F31</f>
        <v>0</v>
      </c>
      <c r="BB52" s="91">
        <f>'SO 001 - VEDLEJŠÍ A OSTAT...'!F32</f>
        <v>0</v>
      </c>
      <c r="BC52" s="91">
        <f>'SO 001 - VEDLEJŠÍ A OSTAT...'!F33</f>
        <v>0</v>
      </c>
      <c r="BD52" s="93">
        <f>'SO 001 - VEDLEJŠÍ A OSTAT...'!F34</f>
        <v>0</v>
      </c>
      <c r="BT52" s="94" t="s">
        <v>79</v>
      </c>
      <c r="BV52" s="94" t="s">
        <v>73</v>
      </c>
      <c r="BW52" s="94" t="s">
        <v>80</v>
      </c>
      <c r="BX52" s="94" t="s">
        <v>7</v>
      </c>
      <c r="CL52" s="94" t="s">
        <v>81</v>
      </c>
      <c r="CM52" s="94" t="s">
        <v>82</v>
      </c>
    </row>
    <row r="53" spans="1:91" s="5" customFormat="1" ht="16.5" customHeight="1">
      <c r="A53" s="85" t="s">
        <v>75</v>
      </c>
      <c r="B53" s="86"/>
      <c r="C53" s="87"/>
      <c r="D53" s="345" t="s">
        <v>83</v>
      </c>
      <c r="E53" s="345"/>
      <c r="F53" s="345"/>
      <c r="G53" s="345"/>
      <c r="H53" s="345"/>
      <c r="I53" s="88"/>
      <c r="J53" s="345" t="s">
        <v>84</v>
      </c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5"/>
      <c r="AB53" s="345"/>
      <c r="AC53" s="345"/>
      <c r="AD53" s="345"/>
      <c r="AE53" s="345"/>
      <c r="AF53" s="345"/>
      <c r="AG53" s="343">
        <f>'SO 101 - CHODNÍK'!J27</f>
        <v>0</v>
      </c>
      <c r="AH53" s="344"/>
      <c r="AI53" s="344"/>
      <c r="AJ53" s="344"/>
      <c r="AK53" s="344"/>
      <c r="AL53" s="344"/>
      <c r="AM53" s="344"/>
      <c r="AN53" s="343">
        <f>SUM(AG53,AT53)</f>
        <v>0</v>
      </c>
      <c r="AO53" s="344"/>
      <c r="AP53" s="344"/>
      <c r="AQ53" s="89" t="s">
        <v>78</v>
      </c>
      <c r="AR53" s="86"/>
      <c r="AS53" s="90">
        <v>0</v>
      </c>
      <c r="AT53" s="91">
        <f>ROUND(SUM(AV53:AW53),2)</f>
        <v>0</v>
      </c>
      <c r="AU53" s="92">
        <f>'SO 101 - CHODNÍK'!P84</f>
        <v>0</v>
      </c>
      <c r="AV53" s="91">
        <f>'SO 101 - CHODNÍK'!J30</f>
        <v>0</v>
      </c>
      <c r="AW53" s="91">
        <f>'SO 101 - CHODNÍK'!J31</f>
        <v>0</v>
      </c>
      <c r="AX53" s="91">
        <f>'SO 101 - CHODNÍK'!J32</f>
        <v>0</v>
      </c>
      <c r="AY53" s="91">
        <f>'SO 101 - CHODNÍK'!J33</f>
        <v>0</v>
      </c>
      <c r="AZ53" s="91">
        <f>'SO 101 - CHODNÍK'!F30</f>
        <v>0</v>
      </c>
      <c r="BA53" s="91">
        <f>'SO 101 - CHODNÍK'!F31</f>
        <v>0</v>
      </c>
      <c r="BB53" s="91">
        <f>'SO 101 - CHODNÍK'!F32</f>
        <v>0</v>
      </c>
      <c r="BC53" s="91">
        <f>'SO 101 - CHODNÍK'!F33</f>
        <v>0</v>
      </c>
      <c r="BD53" s="93">
        <f>'SO 101 - CHODNÍK'!F34</f>
        <v>0</v>
      </c>
      <c r="BT53" s="94" t="s">
        <v>79</v>
      </c>
      <c r="BV53" s="94" t="s">
        <v>73</v>
      </c>
      <c r="BW53" s="94" t="s">
        <v>85</v>
      </c>
      <c r="BX53" s="94" t="s">
        <v>7</v>
      </c>
      <c r="CL53" s="94" t="s">
        <v>81</v>
      </c>
      <c r="CM53" s="94" t="s">
        <v>82</v>
      </c>
    </row>
    <row r="54" spans="1:91" s="5" customFormat="1" ht="16.5" customHeight="1">
      <c r="A54" s="85" t="s">
        <v>75</v>
      </c>
      <c r="B54" s="86"/>
      <c r="C54" s="87"/>
      <c r="D54" s="345" t="s">
        <v>86</v>
      </c>
      <c r="E54" s="345"/>
      <c r="F54" s="345"/>
      <c r="G54" s="345"/>
      <c r="H54" s="345"/>
      <c r="I54" s="88"/>
      <c r="J54" s="345" t="s">
        <v>87</v>
      </c>
      <c r="K54" s="345"/>
      <c r="L54" s="345"/>
      <c r="M54" s="345"/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5"/>
      <c r="AB54" s="345"/>
      <c r="AC54" s="345"/>
      <c r="AD54" s="345"/>
      <c r="AE54" s="345"/>
      <c r="AF54" s="345"/>
      <c r="AG54" s="343">
        <f>'SO 401 - VEŘEJNÉ OSVĚTLENÍ'!J27</f>
        <v>0</v>
      </c>
      <c r="AH54" s="344"/>
      <c r="AI54" s="344"/>
      <c r="AJ54" s="344"/>
      <c r="AK54" s="344"/>
      <c r="AL54" s="344"/>
      <c r="AM54" s="344"/>
      <c r="AN54" s="343">
        <f>SUM(AG54,AT54)</f>
        <v>0</v>
      </c>
      <c r="AO54" s="344"/>
      <c r="AP54" s="344"/>
      <c r="AQ54" s="89" t="s">
        <v>78</v>
      </c>
      <c r="AR54" s="86"/>
      <c r="AS54" s="95">
        <v>0</v>
      </c>
      <c r="AT54" s="96">
        <f>ROUND(SUM(AV54:AW54),2)</f>
        <v>0</v>
      </c>
      <c r="AU54" s="97">
        <f>'SO 401 - VEŘEJNÉ OSVĚTLENÍ'!P80</f>
        <v>0</v>
      </c>
      <c r="AV54" s="96">
        <f>'SO 401 - VEŘEJNÉ OSVĚTLENÍ'!J30</f>
        <v>0</v>
      </c>
      <c r="AW54" s="96">
        <f>'SO 401 - VEŘEJNÉ OSVĚTLENÍ'!J31</f>
        <v>0</v>
      </c>
      <c r="AX54" s="96">
        <f>'SO 401 - VEŘEJNÉ OSVĚTLENÍ'!J32</f>
        <v>0</v>
      </c>
      <c r="AY54" s="96">
        <f>'SO 401 - VEŘEJNÉ OSVĚTLENÍ'!J33</f>
        <v>0</v>
      </c>
      <c r="AZ54" s="96">
        <f>'SO 401 - VEŘEJNÉ OSVĚTLENÍ'!F30</f>
        <v>0</v>
      </c>
      <c r="BA54" s="96">
        <f>'SO 401 - VEŘEJNÉ OSVĚTLENÍ'!F31</f>
        <v>0</v>
      </c>
      <c r="BB54" s="96">
        <f>'SO 401 - VEŘEJNÉ OSVĚTLENÍ'!F32</f>
        <v>0</v>
      </c>
      <c r="BC54" s="96">
        <f>'SO 401 - VEŘEJNÉ OSVĚTLENÍ'!F33</f>
        <v>0</v>
      </c>
      <c r="BD54" s="98">
        <f>'SO 401 - VEŘEJNÉ OSVĚTLENÍ'!F34</f>
        <v>0</v>
      </c>
      <c r="BT54" s="94" t="s">
        <v>79</v>
      </c>
      <c r="BV54" s="94" t="s">
        <v>73</v>
      </c>
      <c r="BW54" s="94" t="s">
        <v>88</v>
      </c>
      <c r="BX54" s="94" t="s">
        <v>7</v>
      </c>
      <c r="CL54" s="94" t="s">
        <v>89</v>
      </c>
      <c r="CM54" s="94" t="s">
        <v>82</v>
      </c>
    </row>
    <row r="55" spans="1:91" s="1" customFormat="1" ht="30" customHeight="1">
      <c r="B55" s="41"/>
      <c r="AR55" s="4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41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01 - VEDLEJŠÍ A OSTAT...'!C2" display="/"/>
    <hyperlink ref="A53" location="'SO 101 - CHODNÍK'!C2" display="/"/>
    <hyperlink ref="A54" location="'SO 401 - VEŘEJNÉ OSVĚTLE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77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90</v>
      </c>
      <c r="G1" s="358" t="s">
        <v>91</v>
      </c>
      <c r="H1" s="358"/>
      <c r="I1" s="103"/>
      <c r="J1" s="102" t="s">
        <v>92</v>
      </c>
      <c r="K1" s="101" t="s">
        <v>93</v>
      </c>
      <c r="L1" s="102" t="s">
        <v>94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8" t="s">
        <v>8</v>
      </c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4" t="s">
        <v>80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95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50" t="str">
        <f>'Rekapitulace stavby'!K6</f>
        <v>REKONSTRUKCE CHODNÍKU OD ČP.238 PO KOSTEL V UL.ČESKOBRATRSKÁ, PŘELOUČ</v>
      </c>
      <c r="F7" s="351"/>
      <c r="G7" s="351"/>
      <c r="H7" s="351"/>
      <c r="I7" s="105"/>
      <c r="J7" s="29"/>
      <c r="K7" s="31"/>
    </row>
    <row r="8" spans="1:70" s="1" customFormat="1">
      <c r="B8" s="41"/>
      <c r="C8" s="42"/>
      <c r="D8" s="37" t="s">
        <v>96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52" t="s">
        <v>97</v>
      </c>
      <c r="F9" s="353"/>
      <c r="G9" s="353"/>
      <c r="H9" s="353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81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4. 6. 2018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20" t="s">
        <v>5</v>
      </c>
      <c r="F24" s="320"/>
      <c r="G24" s="320"/>
      <c r="H24" s="320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37</v>
      </c>
      <c r="E27" s="42"/>
      <c r="F27" s="42"/>
      <c r="G27" s="42"/>
      <c r="H27" s="42"/>
      <c r="I27" s="106"/>
      <c r="J27" s="116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17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18">
        <f>ROUND(SUM(BE80:BE96), 2)</f>
        <v>0</v>
      </c>
      <c r="G30" s="42"/>
      <c r="H30" s="42"/>
      <c r="I30" s="119">
        <v>0.21</v>
      </c>
      <c r="J30" s="118">
        <f>ROUND(ROUND((SUM(BE80:BE96)),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18">
        <f>ROUND(SUM(BF80:BF96), 2)</f>
        <v>0</v>
      </c>
      <c r="G31" s="42"/>
      <c r="H31" s="42"/>
      <c r="I31" s="119">
        <v>0.15</v>
      </c>
      <c r="J31" s="118">
        <f>ROUND(ROUND((SUM(BF80:BF96)),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18">
        <f>ROUND(SUM(BG80:BG96),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18">
        <f>ROUND(SUM(BH80:BH96),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18">
        <f>ROUND(SUM(BI80:BI96),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47</v>
      </c>
      <c r="E36" s="71"/>
      <c r="F36" s="71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98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50" t="str">
        <f>E7</f>
        <v>REKONSTRUKCE CHODNÍKU OD ČP.238 PO KOSTEL V UL.ČESKOBRATRSKÁ, PŘELOUČ</v>
      </c>
      <c r="F45" s="351"/>
      <c r="G45" s="351"/>
      <c r="H45" s="351"/>
      <c r="I45" s="106"/>
      <c r="J45" s="42"/>
      <c r="K45" s="45"/>
    </row>
    <row r="46" spans="2:11" s="1" customFormat="1" ht="14.45" customHeight="1">
      <c r="B46" s="41"/>
      <c r="C46" s="37" t="s">
        <v>96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52" t="str">
        <f>E9</f>
        <v>SO 001 - VEDLEJŠÍ A OSTATNÍ NÁKLADY</v>
      </c>
      <c r="F47" s="353"/>
      <c r="G47" s="353"/>
      <c r="H47" s="353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Přelouč</v>
      </c>
      <c r="G49" s="42"/>
      <c r="H49" s="42"/>
      <c r="I49" s="107" t="s">
        <v>25</v>
      </c>
      <c r="J49" s="108" t="str">
        <f>IF(J12="","",J12)</f>
        <v>4. 6. 2018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Přelouč</v>
      </c>
      <c r="G51" s="42"/>
      <c r="H51" s="42"/>
      <c r="I51" s="107" t="s">
        <v>33</v>
      </c>
      <c r="J51" s="320" t="str">
        <f>E21</f>
        <v>VDI projekt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54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99</v>
      </c>
      <c r="D54" s="120"/>
      <c r="E54" s="120"/>
      <c r="F54" s="120"/>
      <c r="G54" s="120"/>
      <c r="H54" s="120"/>
      <c r="I54" s="131"/>
      <c r="J54" s="132" t="s">
        <v>100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101</v>
      </c>
      <c r="D56" s="42"/>
      <c r="E56" s="42"/>
      <c r="F56" s="42"/>
      <c r="G56" s="42"/>
      <c r="H56" s="42"/>
      <c r="I56" s="106"/>
      <c r="J56" s="116">
        <f>J80</f>
        <v>0</v>
      </c>
      <c r="K56" s="45"/>
      <c r="AU56" s="24" t="s">
        <v>102</v>
      </c>
    </row>
    <row r="57" spans="2:47" s="7" customFormat="1" ht="24.95" customHeight="1">
      <c r="B57" s="135"/>
      <c r="C57" s="136"/>
      <c r="D57" s="137" t="s">
        <v>103</v>
      </c>
      <c r="E57" s="138"/>
      <c r="F57" s="138"/>
      <c r="G57" s="138"/>
      <c r="H57" s="138"/>
      <c r="I57" s="139"/>
      <c r="J57" s="140">
        <f>J81</f>
        <v>0</v>
      </c>
      <c r="K57" s="141"/>
    </row>
    <row r="58" spans="2:47" s="8" customFormat="1" ht="19.899999999999999" customHeight="1">
      <c r="B58" s="142"/>
      <c r="C58" s="143"/>
      <c r="D58" s="144" t="s">
        <v>104</v>
      </c>
      <c r="E58" s="145"/>
      <c r="F58" s="145"/>
      <c r="G58" s="145"/>
      <c r="H58" s="145"/>
      <c r="I58" s="146"/>
      <c r="J58" s="147">
        <f>J82</f>
        <v>0</v>
      </c>
      <c r="K58" s="148"/>
    </row>
    <row r="59" spans="2:47" s="8" customFormat="1" ht="19.899999999999999" customHeight="1">
      <c r="B59" s="142"/>
      <c r="C59" s="143"/>
      <c r="D59" s="144" t="s">
        <v>105</v>
      </c>
      <c r="E59" s="145"/>
      <c r="F59" s="145"/>
      <c r="G59" s="145"/>
      <c r="H59" s="145"/>
      <c r="I59" s="146"/>
      <c r="J59" s="147">
        <f>J86</f>
        <v>0</v>
      </c>
      <c r="K59" s="148"/>
    </row>
    <row r="60" spans="2:47" s="8" customFormat="1" ht="19.899999999999999" customHeight="1">
      <c r="B60" s="142"/>
      <c r="C60" s="143"/>
      <c r="D60" s="144" t="s">
        <v>106</v>
      </c>
      <c r="E60" s="145"/>
      <c r="F60" s="145"/>
      <c r="G60" s="145"/>
      <c r="H60" s="145"/>
      <c r="I60" s="146"/>
      <c r="J60" s="147">
        <f>J93</f>
        <v>0</v>
      </c>
      <c r="K60" s="14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6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7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8"/>
      <c r="J66" s="60"/>
      <c r="K66" s="60"/>
      <c r="L66" s="41"/>
    </row>
    <row r="67" spans="2:63" s="1" customFormat="1" ht="36.950000000000003" customHeight="1">
      <c r="B67" s="41"/>
      <c r="C67" s="61" t="s">
        <v>107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19</v>
      </c>
      <c r="L69" s="41"/>
    </row>
    <row r="70" spans="2:63" s="1" customFormat="1" ht="16.5" customHeight="1">
      <c r="B70" s="41"/>
      <c r="E70" s="355" t="str">
        <f>E7</f>
        <v>REKONSTRUKCE CHODNÍKU OD ČP.238 PO KOSTEL V UL.ČESKOBRATRSKÁ, PŘELOUČ</v>
      </c>
      <c r="F70" s="356"/>
      <c r="G70" s="356"/>
      <c r="H70" s="356"/>
      <c r="L70" s="41"/>
    </row>
    <row r="71" spans="2:63" s="1" customFormat="1" ht="14.45" customHeight="1">
      <c r="B71" s="41"/>
      <c r="C71" s="63" t="s">
        <v>96</v>
      </c>
      <c r="L71" s="41"/>
    </row>
    <row r="72" spans="2:63" s="1" customFormat="1" ht="17.25" customHeight="1">
      <c r="B72" s="41"/>
      <c r="E72" s="331" t="str">
        <f>E9</f>
        <v>SO 001 - VEDLEJŠÍ A OSTATNÍ NÁKLADY</v>
      </c>
      <c r="F72" s="357"/>
      <c r="G72" s="357"/>
      <c r="H72" s="357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23</v>
      </c>
      <c r="F74" s="149" t="str">
        <f>F12</f>
        <v>Přelouč</v>
      </c>
      <c r="I74" s="150" t="s">
        <v>25</v>
      </c>
      <c r="J74" s="67" t="str">
        <f>IF(J12="","",J12)</f>
        <v>4. 6. 2018</v>
      </c>
      <c r="L74" s="41"/>
    </row>
    <row r="75" spans="2:63" s="1" customFormat="1" ht="6.95" customHeight="1">
      <c r="B75" s="41"/>
      <c r="L75" s="41"/>
    </row>
    <row r="76" spans="2:63" s="1" customFormat="1">
      <c r="B76" s="41"/>
      <c r="C76" s="63" t="s">
        <v>27</v>
      </c>
      <c r="F76" s="149" t="str">
        <f>E15</f>
        <v>Město Přelouč</v>
      </c>
      <c r="I76" s="150" t="s">
        <v>33</v>
      </c>
      <c r="J76" s="149" t="str">
        <f>E21</f>
        <v>VDI projekt s.r.o.</v>
      </c>
      <c r="L76" s="41"/>
    </row>
    <row r="77" spans="2:63" s="1" customFormat="1" ht="14.45" customHeight="1">
      <c r="B77" s="41"/>
      <c r="C77" s="63" t="s">
        <v>31</v>
      </c>
      <c r="F77" s="149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51"/>
      <c r="C79" s="152" t="s">
        <v>108</v>
      </c>
      <c r="D79" s="153" t="s">
        <v>56</v>
      </c>
      <c r="E79" s="153" t="s">
        <v>52</v>
      </c>
      <c r="F79" s="153" t="s">
        <v>109</v>
      </c>
      <c r="G79" s="153" t="s">
        <v>110</v>
      </c>
      <c r="H79" s="153" t="s">
        <v>111</v>
      </c>
      <c r="I79" s="154" t="s">
        <v>112</v>
      </c>
      <c r="J79" s="153" t="s">
        <v>100</v>
      </c>
      <c r="K79" s="155" t="s">
        <v>113</v>
      </c>
      <c r="L79" s="151"/>
      <c r="M79" s="73" t="s">
        <v>114</v>
      </c>
      <c r="N79" s="74" t="s">
        <v>41</v>
      </c>
      <c r="O79" s="74" t="s">
        <v>115</v>
      </c>
      <c r="P79" s="74" t="s">
        <v>116</v>
      </c>
      <c r="Q79" s="74" t="s">
        <v>117</v>
      </c>
      <c r="R79" s="74" t="s">
        <v>118</v>
      </c>
      <c r="S79" s="74" t="s">
        <v>119</v>
      </c>
      <c r="T79" s="75" t="s">
        <v>120</v>
      </c>
    </row>
    <row r="80" spans="2:63" s="1" customFormat="1" ht="29.25" customHeight="1">
      <c r="B80" s="41"/>
      <c r="C80" s="77" t="s">
        <v>101</v>
      </c>
      <c r="J80" s="156">
        <f>BK80</f>
        <v>0</v>
      </c>
      <c r="L80" s="41"/>
      <c r="M80" s="76"/>
      <c r="N80" s="68"/>
      <c r="O80" s="68"/>
      <c r="P80" s="157">
        <f>P81</f>
        <v>0</v>
      </c>
      <c r="Q80" s="68"/>
      <c r="R80" s="157">
        <f>R81</f>
        <v>0</v>
      </c>
      <c r="S80" s="68"/>
      <c r="T80" s="158">
        <f>T81</f>
        <v>0</v>
      </c>
      <c r="AT80" s="24" t="s">
        <v>70</v>
      </c>
      <c r="AU80" s="24" t="s">
        <v>102</v>
      </c>
      <c r="BK80" s="159">
        <f>BK81</f>
        <v>0</v>
      </c>
    </row>
    <row r="81" spans="2:65" s="10" customFormat="1" ht="37.35" customHeight="1">
      <c r="B81" s="160"/>
      <c r="D81" s="161" t="s">
        <v>70</v>
      </c>
      <c r="E81" s="162" t="s">
        <v>121</v>
      </c>
      <c r="F81" s="162" t="s">
        <v>122</v>
      </c>
      <c r="I81" s="163"/>
      <c r="J81" s="164">
        <f>BK81</f>
        <v>0</v>
      </c>
      <c r="L81" s="160"/>
      <c r="M81" s="165"/>
      <c r="N81" s="166"/>
      <c r="O81" s="166"/>
      <c r="P81" s="167">
        <f>P82+P86+P93</f>
        <v>0</v>
      </c>
      <c r="Q81" s="166"/>
      <c r="R81" s="167">
        <f>R82+R86+R93</f>
        <v>0</v>
      </c>
      <c r="S81" s="166"/>
      <c r="T81" s="168">
        <f>T82+T86+T93</f>
        <v>0</v>
      </c>
      <c r="AR81" s="161" t="s">
        <v>123</v>
      </c>
      <c r="AT81" s="169" t="s">
        <v>70</v>
      </c>
      <c r="AU81" s="169" t="s">
        <v>71</v>
      </c>
      <c r="AY81" s="161" t="s">
        <v>124</v>
      </c>
      <c r="BK81" s="170">
        <f>BK82+BK86+BK93</f>
        <v>0</v>
      </c>
    </row>
    <row r="82" spans="2:65" s="10" customFormat="1" ht="19.899999999999999" customHeight="1">
      <c r="B82" s="160"/>
      <c r="D82" s="161" t="s">
        <v>70</v>
      </c>
      <c r="E82" s="171" t="s">
        <v>125</v>
      </c>
      <c r="F82" s="171" t="s">
        <v>126</v>
      </c>
      <c r="I82" s="163"/>
      <c r="J82" s="172">
        <f>BK82</f>
        <v>0</v>
      </c>
      <c r="L82" s="160"/>
      <c r="M82" s="165"/>
      <c r="N82" s="166"/>
      <c r="O82" s="166"/>
      <c r="P82" s="167">
        <f>SUM(P83:P85)</f>
        <v>0</v>
      </c>
      <c r="Q82" s="166"/>
      <c r="R82" s="167">
        <f>SUM(R83:R85)</f>
        <v>0</v>
      </c>
      <c r="S82" s="166"/>
      <c r="T82" s="168">
        <f>SUM(T83:T85)</f>
        <v>0</v>
      </c>
      <c r="AR82" s="161" t="s">
        <v>123</v>
      </c>
      <c r="AT82" s="169" t="s">
        <v>70</v>
      </c>
      <c r="AU82" s="169" t="s">
        <v>79</v>
      </c>
      <c r="AY82" s="161" t="s">
        <v>124</v>
      </c>
      <c r="BK82" s="170">
        <f>SUM(BK83:BK85)</f>
        <v>0</v>
      </c>
    </row>
    <row r="83" spans="2:65" s="1" customFormat="1" ht="25.5" customHeight="1">
      <c r="B83" s="173"/>
      <c r="C83" s="174" t="s">
        <v>79</v>
      </c>
      <c r="D83" s="174" t="s">
        <v>127</v>
      </c>
      <c r="E83" s="175" t="s">
        <v>128</v>
      </c>
      <c r="F83" s="176" t="s">
        <v>129</v>
      </c>
      <c r="G83" s="177" t="s">
        <v>130</v>
      </c>
      <c r="H83" s="178">
        <v>1</v>
      </c>
      <c r="I83" s="179"/>
      <c r="J83" s="180">
        <f>ROUND(I83*H83,2)</f>
        <v>0</v>
      </c>
      <c r="K83" s="176" t="s">
        <v>131</v>
      </c>
      <c r="L83" s="41"/>
      <c r="M83" s="181" t="s">
        <v>5</v>
      </c>
      <c r="N83" s="182" t="s">
        <v>42</v>
      </c>
      <c r="O83" s="42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AR83" s="24" t="s">
        <v>132</v>
      </c>
      <c r="AT83" s="24" t="s">
        <v>127</v>
      </c>
      <c r="AU83" s="24" t="s">
        <v>82</v>
      </c>
      <c r="AY83" s="24" t="s">
        <v>124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4" t="s">
        <v>79</v>
      </c>
      <c r="BK83" s="185">
        <f>ROUND(I83*H83,2)</f>
        <v>0</v>
      </c>
      <c r="BL83" s="24" t="s">
        <v>132</v>
      </c>
      <c r="BM83" s="24" t="s">
        <v>133</v>
      </c>
    </row>
    <row r="84" spans="2:65" s="1" customFormat="1" ht="25.5" customHeight="1">
      <c r="B84" s="173"/>
      <c r="C84" s="174" t="s">
        <v>82</v>
      </c>
      <c r="D84" s="174" t="s">
        <v>127</v>
      </c>
      <c r="E84" s="175" t="s">
        <v>134</v>
      </c>
      <c r="F84" s="176" t="s">
        <v>135</v>
      </c>
      <c r="G84" s="177" t="s">
        <v>130</v>
      </c>
      <c r="H84" s="178">
        <v>1</v>
      </c>
      <c r="I84" s="179"/>
      <c r="J84" s="180">
        <f>ROUND(I84*H84,2)</f>
        <v>0</v>
      </c>
      <c r="K84" s="176" t="s">
        <v>131</v>
      </c>
      <c r="L84" s="41"/>
      <c r="M84" s="181" t="s">
        <v>5</v>
      </c>
      <c r="N84" s="182" t="s">
        <v>42</v>
      </c>
      <c r="O84" s="4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4" t="s">
        <v>132</v>
      </c>
      <c r="AT84" s="24" t="s">
        <v>127</v>
      </c>
      <c r="AU84" s="24" t="s">
        <v>82</v>
      </c>
      <c r="AY84" s="24" t="s">
        <v>124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4" t="s">
        <v>79</v>
      </c>
      <c r="BK84" s="185">
        <f>ROUND(I84*H84,2)</f>
        <v>0</v>
      </c>
      <c r="BL84" s="24" t="s">
        <v>132</v>
      </c>
      <c r="BM84" s="24" t="s">
        <v>136</v>
      </c>
    </row>
    <row r="85" spans="2:65" s="1" customFormat="1" ht="16.5" customHeight="1">
      <c r="B85" s="173"/>
      <c r="C85" s="174" t="s">
        <v>137</v>
      </c>
      <c r="D85" s="174" t="s">
        <v>127</v>
      </c>
      <c r="E85" s="175" t="s">
        <v>138</v>
      </c>
      <c r="F85" s="176" t="s">
        <v>139</v>
      </c>
      <c r="G85" s="177" t="s">
        <v>130</v>
      </c>
      <c r="H85" s="178">
        <v>1</v>
      </c>
      <c r="I85" s="179"/>
      <c r="J85" s="180">
        <f>ROUND(I85*H85,2)</f>
        <v>0</v>
      </c>
      <c r="K85" s="176" t="s">
        <v>131</v>
      </c>
      <c r="L85" s="41"/>
      <c r="M85" s="181" t="s">
        <v>5</v>
      </c>
      <c r="N85" s="182" t="s">
        <v>42</v>
      </c>
      <c r="O85" s="42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4" t="s">
        <v>132</v>
      </c>
      <c r="AT85" s="24" t="s">
        <v>127</v>
      </c>
      <c r="AU85" s="24" t="s">
        <v>82</v>
      </c>
      <c r="AY85" s="24" t="s">
        <v>124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4" t="s">
        <v>79</v>
      </c>
      <c r="BK85" s="185">
        <f>ROUND(I85*H85,2)</f>
        <v>0</v>
      </c>
      <c r="BL85" s="24" t="s">
        <v>132</v>
      </c>
      <c r="BM85" s="24" t="s">
        <v>140</v>
      </c>
    </row>
    <row r="86" spans="2:65" s="10" customFormat="1" ht="29.85" customHeight="1">
      <c r="B86" s="160"/>
      <c r="D86" s="161" t="s">
        <v>70</v>
      </c>
      <c r="E86" s="171" t="s">
        <v>141</v>
      </c>
      <c r="F86" s="171" t="s">
        <v>142</v>
      </c>
      <c r="I86" s="163"/>
      <c r="J86" s="172">
        <f>BK86</f>
        <v>0</v>
      </c>
      <c r="L86" s="160"/>
      <c r="M86" s="165"/>
      <c r="N86" s="166"/>
      <c r="O86" s="166"/>
      <c r="P86" s="167">
        <f>SUM(P87:P92)</f>
        <v>0</v>
      </c>
      <c r="Q86" s="166"/>
      <c r="R86" s="167">
        <f>SUM(R87:R92)</f>
        <v>0</v>
      </c>
      <c r="S86" s="166"/>
      <c r="T86" s="168">
        <f>SUM(T87:T92)</f>
        <v>0</v>
      </c>
      <c r="AR86" s="161" t="s">
        <v>123</v>
      </c>
      <c r="AT86" s="169" t="s">
        <v>70</v>
      </c>
      <c r="AU86" s="169" t="s">
        <v>79</v>
      </c>
      <c r="AY86" s="161" t="s">
        <v>124</v>
      </c>
      <c r="BK86" s="170">
        <f>SUM(BK87:BK92)</f>
        <v>0</v>
      </c>
    </row>
    <row r="87" spans="2:65" s="1" customFormat="1" ht="16.5" customHeight="1">
      <c r="B87" s="173"/>
      <c r="C87" s="174" t="s">
        <v>143</v>
      </c>
      <c r="D87" s="174" t="s">
        <v>127</v>
      </c>
      <c r="E87" s="175" t="s">
        <v>144</v>
      </c>
      <c r="F87" s="176" t="s">
        <v>145</v>
      </c>
      <c r="G87" s="177" t="s">
        <v>130</v>
      </c>
      <c r="H87" s="178">
        <v>1</v>
      </c>
      <c r="I87" s="179"/>
      <c r="J87" s="180">
        <f>ROUND(I87*H87,2)</f>
        <v>0</v>
      </c>
      <c r="K87" s="176" t="s">
        <v>131</v>
      </c>
      <c r="L87" s="41"/>
      <c r="M87" s="181" t="s">
        <v>5</v>
      </c>
      <c r="N87" s="182" t="s">
        <v>42</v>
      </c>
      <c r="O87" s="42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4" t="s">
        <v>132</v>
      </c>
      <c r="AT87" s="24" t="s">
        <v>127</v>
      </c>
      <c r="AU87" s="24" t="s">
        <v>82</v>
      </c>
      <c r="AY87" s="24" t="s">
        <v>124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4" t="s">
        <v>79</v>
      </c>
      <c r="BK87" s="185">
        <f>ROUND(I87*H87,2)</f>
        <v>0</v>
      </c>
      <c r="BL87" s="24" t="s">
        <v>132</v>
      </c>
      <c r="BM87" s="24" t="s">
        <v>146</v>
      </c>
    </row>
    <row r="88" spans="2:65" s="1" customFormat="1" ht="25.5" customHeight="1">
      <c r="B88" s="173"/>
      <c r="C88" s="174" t="s">
        <v>123</v>
      </c>
      <c r="D88" s="174" t="s">
        <v>127</v>
      </c>
      <c r="E88" s="175" t="s">
        <v>147</v>
      </c>
      <c r="F88" s="176" t="s">
        <v>148</v>
      </c>
      <c r="G88" s="177" t="s">
        <v>130</v>
      </c>
      <c r="H88" s="178">
        <v>1</v>
      </c>
      <c r="I88" s="179"/>
      <c r="J88" s="180">
        <f>ROUND(I88*H88,2)</f>
        <v>0</v>
      </c>
      <c r="K88" s="176" t="s">
        <v>131</v>
      </c>
      <c r="L88" s="41"/>
      <c r="M88" s="181" t="s">
        <v>5</v>
      </c>
      <c r="N88" s="182" t="s">
        <v>42</v>
      </c>
      <c r="O88" s="42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4" t="s">
        <v>132</v>
      </c>
      <c r="AT88" s="24" t="s">
        <v>127</v>
      </c>
      <c r="AU88" s="24" t="s">
        <v>82</v>
      </c>
      <c r="AY88" s="24" t="s">
        <v>124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79</v>
      </c>
      <c r="BK88" s="185">
        <f>ROUND(I88*H88,2)</f>
        <v>0</v>
      </c>
      <c r="BL88" s="24" t="s">
        <v>132</v>
      </c>
      <c r="BM88" s="24" t="s">
        <v>149</v>
      </c>
    </row>
    <row r="89" spans="2:65" s="1" customFormat="1" ht="51" customHeight="1">
      <c r="B89" s="173"/>
      <c r="C89" s="174" t="s">
        <v>150</v>
      </c>
      <c r="D89" s="174" t="s">
        <v>127</v>
      </c>
      <c r="E89" s="175" t="s">
        <v>151</v>
      </c>
      <c r="F89" s="176" t="s">
        <v>152</v>
      </c>
      <c r="G89" s="177" t="s">
        <v>130</v>
      </c>
      <c r="H89" s="178">
        <v>1</v>
      </c>
      <c r="I89" s="179"/>
      <c r="J89" s="180">
        <f>ROUND(I89*H89,2)</f>
        <v>0</v>
      </c>
      <c r="K89" s="176" t="s">
        <v>131</v>
      </c>
      <c r="L89" s="41"/>
      <c r="M89" s="181" t="s">
        <v>5</v>
      </c>
      <c r="N89" s="182" t="s">
        <v>42</v>
      </c>
      <c r="O89" s="42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132</v>
      </c>
      <c r="AT89" s="24" t="s">
        <v>127</v>
      </c>
      <c r="AU89" s="24" t="s">
        <v>82</v>
      </c>
      <c r="AY89" s="24" t="s">
        <v>124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79</v>
      </c>
      <c r="BK89" s="185">
        <f>ROUND(I89*H89,2)</f>
        <v>0</v>
      </c>
      <c r="BL89" s="24" t="s">
        <v>132</v>
      </c>
      <c r="BM89" s="24" t="s">
        <v>153</v>
      </c>
    </row>
    <row r="90" spans="2:65" s="1" customFormat="1" ht="38.25" customHeight="1">
      <c r="B90" s="173"/>
      <c r="C90" s="174" t="s">
        <v>154</v>
      </c>
      <c r="D90" s="174" t="s">
        <v>127</v>
      </c>
      <c r="E90" s="175" t="s">
        <v>155</v>
      </c>
      <c r="F90" s="176" t="s">
        <v>156</v>
      </c>
      <c r="G90" s="177" t="s">
        <v>130</v>
      </c>
      <c r="H90" s="178">
        <v>1</v>
      </c>
      <c r="I90" s="179"/>
      <c r="J90" s="180">
        <f>ROUND(I90*H90,2)</f>
        <v>0</v>
      </c>
      <c r="K90" s="176" t="s">
        <v>5</v>
      </c>
      <c r="L90" s="41"/>
      <c r="M90" s="181" t="s">
        <v>5</v>
      </c>
      <c r="N90" s="182" t="s">
        <v>42</v>
      </c>
      <c r="O90" s="42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4" t="s">
        <v>132</v>
      </c>
      <c r="AT90" s="24" t="s">
        <v>127</v>
      </c>
      <c r="AU90" s="24" t="s">
        <v>82</v>
      </c>
      <c r="AY90" s="24" t="s">
        <v>124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79</v>
      </c>
      <c r="BK90" s="185">
        <f>ROUND(I90*H90,2)</f>
        <v>0</v>
      </c>
      <c r="BL90" s="24" t="s">
        <v>132</v>
      </c>
      <c r="BM90" s="24" t="s">
        <v>157</v>
      </c>
    </row>
    <row r="91" spans="2:65" s="11" customFormat="1" ht="27">
      <c r="B91" s="186"/>
      <c r="D91" s="187" t="s">
        <v>158</v>
      </c>
      <c r="E91" s="188" t="s">
        <v>5</v>
      </c>
      <c r="F91" s="189" t="s">
        <v>159</v>
      </c>
      <c r="H91" s="190">
        <v>1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88" t="s">
        <v>158</v>
      </c>
      <c r="AU91" s="188" t="s">
        <v>82</v>
      </c>
      <c r="AV91" s="11" t="s">
        <v>82</v>
      </c>
      <c r="AW91" s="11" t="s">
        <v>35</v>
      </c>
      <c r="AX91" s="11" t="s">
        <v>79</v>
      </c>
      <c r="AY91" s="188" t="s">
        <v>124</v>
      </c>
    </row>
    <row r="92" spans="2:65" s="1" customFormat="1" ht="25.5" customHeight="1">
      <c r="B92" s="173"/>
      <c r="C92" s="174" t="s">
        <v>160</v>
      </c>
      <c r="D92" s="174" t="s">
        <v>127</v>
      </c>
      <c r="E92" s="175" t="s">
        <v>161</v>
      </c>
      <c r="F92" s="176" t="s">
        <v>162</v>
      </c>
      <c r="G92" s="177" t="s">
        <v>130</v>
      </c>
      <c r="H92" s="178">
        <v>1</v>
      </c>
      <c r="I92" s="179"/>
      <c r="J92" s="180">
        <f>ROUND(I92*H92,2)</f>
        <v>0</v>
      </c>
      <c r="K92" s="176" t="s">
        <v>131</v>
      </c>
      <c r="L92" s="41"/>
      <c r="M92" s="181" t="s">
        <v>5</v>
      </c>
      <c r="N92" s="182" t="s">
        <v>42</v>
      </c>
      <c r="O92" s="42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4" t="s">
        <v>132</v>
      </c>
      <c r="AT92" s="24" t="s">
        <v>127</v>
      </c>
      <c r="AU92" s="24" t="s">
        <v>82</v>
      </c>
      <c r="AY92" s="24" t="s">
        <v>124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4" t="s">
        <v>79</v>
      </c>
      <c r="BK92" s="185">
        <f>ROUND(I92*H92,2)</f>
        <v>0</v>
      </c>
      <c r="BL92" s="24" t="s">
        <v>132</v>
      </c>
      <c r="BM92" s="24" t="s">
        <v>163</v>
      </c>
    </row>
    <row r="93" spans="2:65" s="10" customFormat="1" ht="29.85" customHeight="1">
      <c r="B93" s="160"/>
      <c r="D93" s="161" t="s">
        <v>70</v>
      </c>
      <c r="E93" s="171" t="s">
        <v>164</v>
      </c>
      <c r="F93" s="171" t="s">
        <v>165</v>
      </c>
      <c r="I93" s="163"/>
      <c r="J93" s="172">
        <f>BK93</f>
        <v>0</v>
      </c>
      <c r="L93" s="160"/>
      <c r="M93" s="165"/>
      <c r="N93" s="166"/>
      <c r="O93" s="166"/>
      <c r="P93" s="167">
        <f>SUM(P94:P96)</f>
        <v>0</v>
      </c>
      <c r="Q93" s="166"/>
      <c r="R93" s="167">
        <f>SUM(R94:R96)</f>
        <v>0</v>
      </c>
      <c r="S93" s="166"/>
      <c r="T93" s="168">
        <f>SUM(T94:T96)</f>
        <v>0</v>
      </c>
      <c r="AR93" s="161" t="s">
        <v>123</v>
      </c>
      <c r="AT93" s="169" t="s">
        <v>70</v>
      </c>
      <c r="AU93" s="169" t="s">
        <v>79</v>
      </c>
      <c r="AY93" s="161" t="s">
        <v>124</v>
      </c>
      <c r="BK93" s="170">
        <f>SUM(BK94:BK96)</f>
        <v>0</v>
      </c>
    </row>
    <row r="94" spans="2:65" s="1" customFormat="1" ht="16.5" customHeight="1">
      <c r="B94" s="173"/>
      <c r="C94" s="174" t="s">
        <v>166</v>
      </c>
      <c r="D94" s="174" t="s">
        <v>127</v>
      </c>
      <c r="E94" s="175" t="s">
        <v>167</v>
      </c>
      <c r="F94" s="176" t="s">
        <v>168</v>
      </c>
      <c r="G94" s="177" t="s">
        <v>130</v>
      </c>
      <c r="H94" s="178">
        <v>1</v>
      </c>
      <c r="I94" s="179"/>
      <c r="J94" s="180">
        <f>ROUND(I94*H94,2)</f>
        <v>0</v>
      </c>
      <c r="K94" s="176" t="s">
        <v>131</v>
      </c>
      <c r="L94" s="41"/>
      <c r="M94" s="181" t="s">
        <v>5</v>
      </c>
      <c r="N94" s="182" t="s">
        <v>42</v>
      </c>
      <c r="O94" s="42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4" t="s">
        <v>132</v>
      </c>
      <c r="AT94" s="24" t="s">
        <v>127</v>
      </c>
      <c r="AU94" s="24" t="s">
        <v>82</v>
      </c>
      <c r="AY94" s="24" t="s">
        <v>124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4" t="s">
        <v>79</v>
      </c>
      <c r="BK94" s="185">
        <f>ROUND(I94*H94,2)</f>
        <v>0</v>
      </c>
      <c r="BL94" s="24" t="s">
        <v>132</v>
      </c>
      <c r="BM94" s="24" t="s">
        <v>169</v>
      </c>
    </row>
    <row r="95" spans="2:65" s="1" customFormat="1" ht="16.5" customHeight="1">
      <c r="B95" s="173"/>
      <c r="C95" s="174" t="s">
        <v>170</v>
      </c>
      <c r="D95" s="174" t="s">
        <v>127</v>
      </c>
      <c r="E95" s="175" t="s">
        <v>171</v>
      </c>
      <c r="F95" s="176" t="s">
        <v>172</v>
      </c>
      <c r="G95" s="177" t="s">
        <v>130</v>
      </c>
      <c r="H95" s="178">
        <v>1</v>
      </c>
      <c r="I95" s="179"/>
      <c r="J95" s="180">
        <f>ROUND(I95*H95,2)</f>
        <v>0</v>
      </c>
      <c r="K95" s="176" t="s">
        <v>131</v>
      </c>
      <c r="L95" s="41"/>
      <c r="M95" s="181" t="s">
        <v>5</v>
      </c>
      <c r="N95" s="182" t="s">
        <v>42</v>
      </c>
      <c r="O95" s="42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4" t="s">
        <v>132</v>
      </c>
      <c r="AT95" s="24" t="s">
        <v>127</v>
      </c>
      <c r="AU95" s="24" t="s">
        <v>82</v>
      </c>
      <c r="AY95" s="24" t="s">
        <v>124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79</v>
      </c>
      <c r="BK95" s="185">
        <f>ROUND(I95*H95,2)</f>
        <v>0</v>
      </c>
      <c r="BL95" s="24" t="s">
        <v>132</v>
      </c>
      <c r="BM95" s="24" t="s">
        <v>173</v>
      </c>
    </row>
    <row r="96" spans="2:65" s="1" customFormat="1" ht="25.5" customHeight="1">
      <c r="B96" s="173"/>
      <c r="C96" s="174" t="s">
        <v>174</v>
      </c>
      <c r="D96" s="174" t="s">
        <v>127</v>
      </c>
      <c r="E96" s="175" t="s">
        <v>175</v>
      </c>
      <c r="F96" s="176" t="s">
        <v>176</v>
      </c>
      <c r="G96" s="177" t="s">
        <v>130</v>
      </c>
      <c r="H96" s="178">
        <v>1</v>
      </c>
      <c r="I96" s="179"/>
      <c r="J96" s="180">
        <f>ROUND(I96*H96,2)</f>
        <v>0</v>
      </c>
      <c r="K96" s="176" t="s">
        <v>131</v>
      </c>
      <c r="L96" s="41"/>
      <c r="M96" s="181" t="s">
        <v>5</v>
      </c>
      <c r="N96" s="195" t="s">
        <v>42</v>
      </c>
      <c r="O96" s="19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24" t="s">
        <v>132</v>
      </c>
      <c r="AT96" s="24" t="s">
        <v>127</v>
      </c>
      <c r="AU96" s="24" t="s">
        <v>82</v>
      </c>
      <c r="AY96" s="24" t="s">
        <v>124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4" t="s">
        <v>79</v>
      </c>
      <c r="BK96" s="185">
        <f>ROUND(I96*H96,2)</f>
        <v>0</v>
      </c>
      <c r="BL96" s="24" t="s">
        <v>132</v>
      </c>
      <c r="BM96" s="24" t="s">
        <v>177</v>
      </c>
    </row>
    <row r="97" spans="2:12" s="1" customFormat="1" ht="6.95" customHeight="1">
      <c r="B97" s="56"/>
      <c r="C97" s="57"/>
      <c r="D97" s="57"/>
      <c r="E97" s="57"/>
      <c r="F97" s="57"/>
      <c r="G97" s="57"/>
      <c r="H97" s="57"/>
      <c r="I97" s="127"/>
      <c r="J97" s="57"/>
      <c r="K97" s="57"/>
      <c r="L97" s="41"/>
    </row>
  </sheetData>
  <autoFilter ref="C79:K96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8"/>
  <sheetViews>
    <sheetView showGridLines="0" workbookViewId="0">
      <pane ySplit="1" topLeftCell="A170" activePane="bottomLeft" state="frozen"/>
      <selection pane="bottomLeft" activeCell="F243" sqref="F24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90</v>
      </c>
      <c r="G1" s="358" t="s">
        <v>91</v>
      </c>
      <c r="H1" s="358"/>
      <c r="I1" s="103"/>
      <c r="J1" s="102" t="s">
        <v>92</v>
      </c>
      <c r="K1" s="101" t="s">
        <v>93</v>
      </c>
      <c r="L1" s="102" t="s">
        <v>94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8" t="s">
        <v>8</v>
      </c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95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50" t="str">
        <f>'Rekapitulace stavby'!K6</f>
        <v>REKONSTRUKCE CHODNÍKU OD ČP.238 PO KOSTEL V UL.ČESKOBRATRSKÁ, PŘELOUČ</v>
      </c>
      <c r="F7" s="351"/>
      <c r="G7" s="351"/>
      <c r="H7" s="351"/>
      <c r="I7" s="105"/>
      <c r="J7" s="29"/>
      <c r="K7" s="31"/>
    </row>
    <row r="8" spans="1:70" s="1" customFormat="1">
      <c r="B8" s="41"/>
      <c r="C8" s="42"/>
      <c r="D8" s="37" t="s">
        <v>96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52" t="s">
        <v>178</v>
      </c>
      <c r="F9" s="353"/>
      <c r="G9" s="353"/>
      <c r="H9" s="353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81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4. 6. 2018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20" t="s">
        <v>5</v>
      </c>
      <c r="F24" s="320"/>
      <c r="G24" s="320"/>
      <c r="H24" s="320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37</v>
      </c>
      <c r="E27" s="42"/>
      <c r="F27" s="42"/>
      <c r="G27" s="42"/>
      <c r="H27" s="42"/>
      <c r="I27" s="106"/>
      <c r="J27" s="116">
        <f>ROUND(J84,2)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17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18">
        <f>ROUND(SUM(BE84:BE287), 2)</f>
        <v>0</v>
      </c>
      <c r="G30" s="42"/>
      <c r="H30" s="42"/>
      <c r="I30" s="119">
        <v>0.21</v>
      </c>
      <c r="J30" s="118">
        <f>ROUND(ROUND((SUM(BE84:BE287)),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18">
        <f>ROUND(SUM(BF84:BF287), 2)</f>
        <v>0</v>
      </c>
      <c r="G31" s="42"/>
      <c r="H31" s="42"/>
      <c r="I31" s="119">
        <v>0.15</v>
      </c>
      <c r="J31" s="118">
        <f>ROUND(ROUND((SUM(BF84:BF287)),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18">
        <f>ROUND(SUM(BG84:BG287),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18">
        <f>ROUND(SUM(BH84:BH287),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18">
        <f>ROUND(SUM(BI84:BI287),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47</v>
      </c>
      <c r="E36" s="71"/>
      <c r="F36" s="71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98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50" t="str">
        <f>E7</f>
        <v>REKONSTRUKCE CHODNÍKU OD ČP.238 PO KOSTEL V UL.ČESKOBRATRSKÁ, PŘELOUČ</v>
      </c>
      <c r="F45" s="351"/>
      <c r="G45" s="351"/>
      <c r="H45" s="351"/>
      <c r="I45" s="106"/>
      <c r="J45" s="42"/>
      <c r="K45" s="45"/>
    </row>
    <row r="46" spans="2:11" s="1" customFormat="1" ht="14.45" customHeight="1">
      <c r="B46" s="41"/>
      <c r="C46" s="37" t="s">
        <v>96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52" t="str">
        <f>E9</f>
        <v>SO 101 - CHODNÍK</v>
      </c>
      <c r="F47" s="353"/>
      <c r="G47" s="353"/>
      <c r="H47" s="353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Přelouč</v>
      </c>
      <c r="G49" s="42"/>
      <c r="H49" s="42"/>
      <c r="I49" s="107" t="s">
        <v>25</v>
      </c>
      <c r="J49" s="108" t="str">
        <f>IF(J12="","",J12)</f>
        <v>4. 6. 2018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Přelouč</v>
      </c>
      <c r="G51" s="42"/>
      <c r="H51" s="42"/>
      <c r="I51" s="107" t="s">
        <v>33</v>
      </c>
      <c r="J51" s="320" t="str">
        <f>E21</f>
        <v>VDI projekt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54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99</v>
      </c>
      <c r="D54" s="120"/>
      <c r="E54" s="120"/>
      <c r="F54" s="120"/>
      <c r="G54" s="120"/>
      <c r="H54" s="120"/>
      <c r="I54" s="131"/>
      <c r="J54" s="132" t="s">
        <v>100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101</v>
      </c>
      <c r="D56" s="42"/>
      <c r="E56" s="42"/>
      <c r="F56" s="42"/>
      <c r="G56" s="42"/>
      <c r="H56" s="42"/>
      <c r="I56" s="106"/>
      <c r="J56" s="116">
        <f>J84</f>
        <v>0</v>
      </c>
      <c r="K56" s="45"/>
      <c r="AU56" s="24" t="s">
        <v>102</v>
      </c>
    </row>
    <row r="57" spans="2:47" s="7" customFormat="1" ht="24.95" customHeight="1">
      <c r="B57" s="135"/>
      <c r="C57" s="136"/>
      <c r="D57" s="137" t="s">
        <v>179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>
      <c r="B58" s="142"/>
      <c r="C58" s="143"/>
      <c r="D58" s="144" t="s">
        <v>180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9.899999999999999" customHeight="1">
      <c r="B59" s="142"/>
      <c r="C59" s="143"/>
      <c r="D59" s="144" t="s">
        <v>181</v>
      </c>
      <c r="E59" s="145"/>
      <c r="F59" s="145"/>
      <c r="G59" s="145"/>
      <c r="H59" s="145"/>
      <c r="I59" s="146"/>
      <c r="J59" s="147">
        <f>J157</f>
        <v>0</v>
      </c>
      <c r="K59" s="148"/>
    </row>
    <row r="60" spans="2:47" s="8" customFormat="1" ht="19.899999999999999" customHeight="1">
      <c r="B60" s="142"/>
      <c r="C60" s="143"/>
      <c r="D60" s="144" t="s">
        <v>182</v>
      </c>
      <c r="E60" s="145"/>
      <c r="F60" s="145"/>
      <c r="G60" s="145"/>
      <c r="H60" s="145"/>
      <c r="I60" s="146"/>
      <c r="J60" s="147">
        <f>J160</f>
        <v>0</v>
      </c>
      <c r="K60" s="148"/>
    </row>
    <row r="61" spans="2:47" s="8" customFormat="1" ht="19.899999999999999" customHeight="1">
      <c r="B61" s="142"/>
      <c r="C61" s="143"/>
      <c r="D61" s="144" t="s">
        <v>183</v>
      </c>
      <c r="E61" s="145"/>
      <c r="F61" s="145"/>
      <c r="G61" s="145"/>
      <c r="H61" s="145"/>
      <c r="I61" s="146"/>
      <c r="J61" s="147">
        <f>J199</f>
        <v>0</v>
      </c>
      <c r="K61" s="148"/>
    </row>
    <row r="62" spans="2:47" s="8" customFormat="1" ht="19.899999999999999" customHeight="1">
      <c r="B62" s="142"/>
      <c r="C62" s="143"/>
      <c r="D62" s="144" t="s">
        <v>184</v>
      </c>
      <c r="E62" s="145"/>
      <c r="F62" s="145"/>
      <c r="G62" s="145"/>
      <c r="H62" s="145"/>
      <c r="I62" s="146"/>
      <c r="J62" s="147">
        <f>J218</f>
        <v>0</v>
      </c>
      <c r="K62" s="148"/>
    </row>
    <row r="63" spans="2:47" s="8" customFormat="1" ht="19.899999999999999" customHeight="1">
      <c r="B63" s="142"/>
      <c r="C63" s="143"/>
      <c r="D63" s="144" t="s">
        <v>185</v>
      </c>
      <c r="E63" s="145"/>
      <c r="F63" s="145"/>
      <c r="G63" s="145"/>
      <c r="H63" s="145"/>
      <c r="I63" s="146"/>
      <c r="J63" s="147">
        <f>J256</f>
        <v>0</v>
      </c>
      <c r="K63" s="148"/>
    </row>
    <row r="64" spans="2:47" s="8" customFormat="1" ht="19.899999999999999" customHeight="1">
      <c r="B64" s="142"/>
      <c r="C64" s="143"/>
      <c r="D64" s="144" t="s">
        <v>186</v>
      </c>
      <c r="E64" s="145"/>
      <c r="F64" s="145"/>
      <c r="G64" s="145"/>
      <c r="H64" s="145"/>
      <c r="I64" s="146"/>
      <c r="J64" s="147">
        <f>J286</f>
        <v>0</v>
      </c>
      <c r="K64" s="148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6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7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8"/>
      <c r="J70" s="60"/>
      <c r="K70" s="60"/>
      <c r="L70" s="41"/>
    </row>
    <row r="71" spans="2:12" s="1" customFormat="1" ht="36.950000000000003" customHeight="1">
      <c r="B71" s="41"/>
      <c r="C71" s="61" t="s">
        <v>107</v>
      </c>
      <c r="L71" s="41"/>
    </row>
    <row r="72" spans="2:12" s="1" customFormat="1" ht="6.95" customHeight="1">
      <c r="B72" s="41"/>
      <c r="L72" s="41"/>
    </row>
    <row r="73" spans="2:12" s="1" customFormat="1" ht="14.45" customHeight="1">
      <c r="B73" s="41"/>
      <c r="C73" s="63" t="s">
        <v>19</v>
      </c>
      <c r="L73" s="41"/>
    </row>
    <row r="74" spans="2:12" s="1" customFormat="1" ht="16.5" customHeight="1">
      <c r="B74" s="41"/>
      <c r="E74" s="355" t="str">
        <f>E7</f>
        <v>REKONSTRUKCE CHODNÍKU OD ČP.238 PO KOSTEL V UL.ČESKOBRATRSKÁ, PŘELOUČ</v>
      </c>
      <c r="F74" s="356"/>
      <c r="G74" s="356"/>
      <c r="H74" s="356"/>
      <c r="L74" s="41"/>
    </row>
    <row r="75" spans="2:12" s="1" customFormat="1" ht="14.45" customHeight="1">
      <c r="B75" s="41"/>
      <c r="C75" s="63" t="s">
        <v>96</v>
      </c>
      <c r="L75" s="41"/>
    </row>
    <row r="76" spans="2:12" s="1" customFormat="1" ht="17.25" customHeight="1">
      <c r="B76" s="41"/>
      <c r="E76" s="331" t="str">
        <f>E9</f>
        <v>SO 101 - CHODNÍK</v>
      </c>
      <c r="F76" s="357"/>
      <c r="G76" s="357"/>
      <c r="H76" s="357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23</v>
      </c>
      <c r="F78" s="149" t="str">
        <f>F12</f>
        <v>Přelouč</v>
      </c>
      <c r="I78" s="150" t="s">
        <v>25</v>
      </c>
      <c r="J78" s="67" t="str">
        <f>IF(J12="","",J12)</f>
        <v>4. 6. 2018</v>
      </c>
      <c r="L78" s="41"/>
    </row>
    <row r="79" spans="2:12" s="1" customFormat="1" ht="6.95" customHeight="1">
      <c r="B79" s="41"/>
      <c r="L79" s="41"/>
    </row>
    <row r="80" spans="2:12" s="1" customFormat="1">
      <c r="B80" s="41"/>
      <c r="C80" s="63" t="s">
        <v>27</v>
      </c>
      <c r="F80" s="149" t="str">
        <f>E15</f>
        <v>Město Přelouč</v>
      </c>
      <c r="I80" s="150" t="s">
        <v>33</v>
      </c>
      <c r="J80" s="149" t="str">
        <f>E21</f>
        <v>VDI projekt s.r.o.</v>
      </c>
      <c r="L80" s="41"/>
    </row>
    <row r="81" spans="2:65" s="1" customFormat="1" ht="14.45" customHeight="1">
      <c r="B81" s="41"/>
      <c r="C81" s="63" t="s">
        <v>31</v>
      </c>
      <c r="F81" s="149" t="str">
        <f>IF(E18="","",E18)</f>
        <v/>
      </c>
      <c r="L81" s="41"/>
    </row>
    <row r="82" spans="2:65" s="1" customFormat="1" ht="10.35" customHeight="1">
      <c r="B82" s="41"/>
      <c r="L82" s="41"/>
    </row>
    <row r="83" spans="2:65" s="9" customFormat="1" ht="29.25" customHeight="1">
      <c r="B83" s="151"/>
      <c r="C83" s="152" t="s">
        <v>108</v>
      </c>
      <c r="D83" s="153" t="s">
        <v>56</v>
      </c>
      <c r="E83" s="153" t="s">
        <v>52</v>
      </c>
      <c r="F83" s="153" t="s">
        <v>109</v>
      </c>
      <c r="G83" s="153" t="s">
        <v>110</v>
      </c>
      <c r="H83" s="153" t="s">
        <v>111</v>
      </c>
      <c r="I83" s="154" t="s">
        <v>112</v>
      </c>
      <c r="J83" s="153" t="s">
        <v>100</v>
      </c>
      <c r="K83" s="155" t="s">
        <v>113</v>
      </c>
      <c r="L83" s="151"/>
      <c r="M83" s="73" t="s">
        <v>114</v>
      </c>
      <c r="N83" s="74" t="s">
        <v>41</v>
      </c>
      <c r="O83" s="74" t="s">
        <v>115</v>
      </c>
      <c r="P83" s="74" t="s">
        <v>116</v>
      </c>
      <c r="Q83" s="74" t="s">
        <v>117</v>
      </c>
      <c r="R83" s="74" t="s">
        <v>118</v>
      </c>
      <c r="S83" s="74" t="s">
        <v>119</v>
      </c>
      <c r="T83" s="75" t="s">
        <v>120</v>
      </c>
    </row>
    <row r="84" spans="2:65" s="1" customFormat="1" ht="29.25" customHeight="1">
      <c r="B84" s="41"/>
      <c r="C84" s="77" t="s">
        <v>101</v>
      </c>
      <c r="J84" s="156">
        <f>BK84</f>
        <v>0</v>
      </c>
      <c r="L84" s="41"/>
      <c r="M84" s="76"/>
      <c r="N84" s="68"/>
      <c r="O84" s="68"/>
      <c r="P84" s="157">
        <f>P85</f>
        <v>0</v>
      </c>
      <c r="Q84" s="68"/>
      <c r="R84" s="157">
        <f>R85</f>
        <v>130.41146717000001</v>
      </c>
      <c r="S84" s="68"/>
      <c r="T84" s="158">
        <f>T85</f>
        <v>197.28880000000001</v>
      </c>
      <c r="AT84" s="24" t="s">
        <v>70</v>
      </c>
      <c r="AU84" s="24" t="s">
        <v>102</v>
      </c>
      <c r="BK84" s="159">
        <f>BK85</f>
        <v>0</v>
      </c>
    </row>
    <row r="85" spans="2:65" s="10" customFormat="1" ht="37.35" customHeight="1">
      <c r="B85" s="160"/>
      <c r="D85" s="161" t="s">
        <v>70</v>
      </c>
      <c r="E85" s="162" t="s">
        <v>187</v>
      </c>
      <c r="F85" s="162" t="s">
        <v>188</v>
      </c>
      <c r="I85" s="163"/>
      <c r="J85" s="164">
        <f>BK85</f>
        <v>0</v>
      </c>
      <c r="L85" s="160"/>
      <c r="M85" s="165"/>
      <c r="N85" s="166"/>
      <c r="O85" s="166"/>
      <c r="P85" s="167">
        <f>P86+P157+P160+P199+P218+P256+P286</f>
        <v>0</v>
      </c>
      <c r="Q85" s="166"/>
      <c r="R85" s="167">
        <f>R86+R157+R160+R199+R218+R256+R286</f>
        <v>130.41146717000001</v>
      </c>
      <c r="S85" s="166"/>
      <c r="T85" s="168">
        <f>T86+T157+T160+T199+T218+T256+T286</f>
        <v>197.28880000000001</v>
      </c>
      <c r="AR85" s="161" t="s">
        <v>79</v>
      </c>
      <c r="AT85" s="169" t="s">
        <v>70</v>
      </c>
      <c r="AU85" s="169" t="s">
        <v>71</v>
      </c>
      <c r="AY85" s="161" t="s">
        <v>124</v>
      </c>
      <c r="BK85" s="170">
        <f>BK86+BK157+BK160+BK199+BK218+BK256+BK286</f>
        <v>0</v>
      </c>
    </row>
    <row r="86" spans="2:65" s="10" customFormat="1" ht="19.899999999999999" customHeight="1">
      <c r="B86" s="160"/>
      <c r="D86" s="161" t="s">
        <v>70</v>
      </c>
      <c r="E86" s="171" t="s">
        <v>79</v>
      </c>
      <c r="F86" s="171" t="s">
        <v>189</v>
      </c>
      <c r="I86" s="163"/>
      <c r="J86" s="172">
        <f>BK86</f>
        <v>0</v>
      </c>
      <c r="L86" s="160"/>
      <c r="M86" s="165"/>
      <c r="N86" s="166"/>
      <c r="O86" s="166"/>
      <c r="P86" s="167">
        <f>SUM(P87:P156)</f>
        <v>0</v>
      </c>
      <c r="Q86" s="166"/>
      <c r="R86" s="167">
        <f>SUM(R87:R156)</f>
        <v>17.563030000000001</v>
      </c>
      <c r="S86" s="166"/>
      <c r="T86" s="168">
        <f>SUM(T87:T156)</f>
        <v>197.12480000000002</v>
      </c>
      <c r="AR86" s="161" t="s">
        <v>79</v>
      </c>
      <c r="AT86" s="169" t="s">
        <v>70</v>
      </c>
      <c r="AU86" s="169" t="s">
        <v>79</v>
      </c>
      <c r="AY86" s="161" t="s">
        <v>124</v>
      </c>
      <c r="BK86" s="170">
        <f>SUM(BK87:BK156)</f>
        <v>0</v>
      </c>
    </row>
    <row r="87" spans="2:65" s="1" customFormat="1" ht="51" customHeight="1">
      <c r="B87" s="173"/>
      <c r="C87" s="174" t="s">
        <v>79</v>
      </c>
      <c r="D87" s="174" t="s">
        <v>127</v>
      </c>
      <c r="E87" s="175" t="s">
        <v>190</v>
      </c>
      <c r="F87" s="176" t="s">
        <v>191</v>
      </c>
      <c r="G87" s="177" t="s">
        <v>192</v>
      </c>
      <c r="H87" s="178">
        <v>131</v>
      </c>
      <c r="I87" s="179"/>
      <c r="J87" s="180">
        <f>ROUND(I87*H87,2)</f>
        <v>0</v>
      </c>
      <c r="K87" s="176" t="s">
        <v>193</v>
      </c>
      <c r="L87" s="41"/>
      <c r="M87" s="181" t="s">
        <v>5</v>
      </c>
      <c r="N87" s="182" t="s">
        <v>42</v>
      </c>
      <c r="O87" s="42"/>
      <c r="P87" s="183">
        <f>O87*H87</f>
        <v>0</v>
      </c>
      <c r="Q87" s="183">
        <v>0</v>
      </c>
      <c r="R87" s="183">
        <f>Q87*H87</f>
        <v>0</v>
      </c>
      <c r="S87" s="183">
        <v>0.255</v>
      </c>
      <c r="T87" s="184">
        <f>S87*H87</f>
        <v>33.405000000000001</v>
      </c>
      <c r="AR87" s="24" t="s">
        <v>143</v>
      </c>
      <c r="AT87" s="24" t="s">
        <v>127</v>
      </c>
      <c r="AU87" s="24" t="s">
        <v>82</v>
      </c>
      <c r="AY87" s="24" t="s">
        <v>124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4" t="s">
        <v>79</v>
      </c>
      <c r="BK87" s="185">
        <f>ROUND(I87*H87,2)</f>
        <v>0</v>
      </c>
      <c r="BL87" s="24" t="s">
        <v>143</v>
      </c>
      <c r="BM87" s="24" t="s">
        <v>194</v>
      </c>
    </row>
    <row r="88" spans="2:65" s="11" customFormat="1" ht="13.5">
      <c r="B88" s="186"/>
      <c r="D88" s="187" t="s">
        <v>158</v>
      </c>
      <c r="E88" s="188" t="s">
        <v>5</v>
      </c>
      <c r="F88" s="189" t="s">
        <v>195</v>
      </c>
      <c r="H88" s="190">
        <v>131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88" t="s">
        <v>158</v>
      </c>
      <c r="AU88" s="188" t="s">
        <v>82</v>
      </c>
      <c r="AV88" s="11" t="s">
        <v>82</v>
      </c>
      <c r="AW88" s="11" t="s">
        <v>35</v>
      </c>
      <c r="AX88" s="11" t="s">
        <v>79</v>
      </c>
      <c r="AY88" s="188" t="s">
        <v>124</v>
      </c>
    </row>
    <row r="89" spans="2:65" s="1" customFormat="1" ht="63.75" customHeight="1">
      <c r="B89" s="173"/>
      <c r="C89" s="174" t="s">
        <v>82</v>
      </c>
      <c r="D89" s="174" t="s">
        <v>127</v>
      </c>
      <c r="E89" s="175" t="s">
        <v>196</v>
      </c>
      <c r="F89" s="176" t="s">
        <v>197</v>
      </c>
      <c r="G89" s="177" t="s">
        <v>192</v>
      </c>
      <c r="H89" s="178">
        <v>40</v>
      </c>
      <c r="I89" s="179"/>
      <c r="J89" s="180">
        <f>ROUND(I89*H89,2)</f>
        <v>0</v>
      </c>
      <c r="K89" s="176" t="s">
        <v>193</v>
      </c>
      <c r="L89" s="41"/>
      <c r="M89" s="181" t="s">
        <v>5</v>
      </c>
      <c r="N89" s="182" t="s">
        <v>42</v>
      </c>
      <c r="O89" s="42"/>
      <c r="P89" s="183">
        <f>O89*H89</f>
        <v>0</v>
      </c>
      <c r="Q89" s="183">
        <v>0</v>
      </c>
      <c r="R89" s="183">
        <f>Q89*H89</f>
        <v>0</v>
      </c>
      <c r="S89" s="183">
        <v>0.42499999999999999</v>
      </c>
      <c r="T89" s="184">
        <f>S89*H89</f>
        <v>17</v>
      </c>
      <c r="AR89" s="24" t="s">
        <v>143</v>
      </c>
      <c r="AT89" s="24" t="s">
        <v>127</v>
      </c>
      <c r="AU89" s="24" t="s">
        <v>82</v>
      </c>
      <c r="AY89" s="24" t="s">
        <v>124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79</v>
      </c>
      <c r="BK89" s="185">
        <f>ROUND(I89*H89,2)</f>
        <v>0</v>
      </c>
      <c r="BL89" s="24" t="s">
        <v>143</v>
      </c>
      <c r="BM89" s="24" t="s">
        <v>198</v>
      </c>
    </row>
    <row r="90" spans="2:65" s="12" customFormat="1" ht="13.5">
      <c r="B90" s="199"/>
      <c r="D90" s="187" t="s">
        <v>158</v>
      </c>
      <c r="E90" s="200" t="s">
        <v>5</v>
      </c>
      <c r="F90" s="201" t="s">
        <v>199</v>
      </c>
      <c r="H90" s="200" t="s">
        <v>5</v>
      </c>
      <c r="I90" s="202"/>
      <c r="L90" s="199"/>
      <c r="M90" s="203"/>
      <c r="N90" s="204"/>
      <c r="O90" s="204"/>
      <c r="P90" s="204"/>
      <c r="Q90" s="204"/>
      <c r="R90" s="204"/>
      <c r="S90" s="204"/>
      <c r="T90" s="205"/>
      <c r="AT90" s="200" t="s">
        <v>158</v>
      </c>
      <c r="AU90" s="200" t="s">
        <v>82</v>
      </c>
      <c r="AV90" s="12" t="s">
        <v>79</v>
      </c>
      <c r="AW90" s="12" t="s">
        <v>35</v>
      </c>
      <c r="AX90" s="12" t="s">
        <v>71</v>
      </c>
      <c r="AY90" s="200" t="s">
        <v>124</v>
      </c>
    </row>
    <row r="91" spans="2:65" s="11" customFormat="1" ht="13.5">
      <c r="B91" s="186"/>
      <c r="D91" s="187" t="s">
        <v>158</v>
      </c>
      <c r="E91" s="188" t="s">
        <v>5</v>
      </c>
      <c r="F91" s="189" t="s">
        <v>200</v>
      </c>
      <c r="H91" s="190">
        <v>40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88" t="s">
        <v>158</v>
      </c>
      <c r="AU91" s="188" t="s">
        <v>82</v>
      </c>
      <c r="AV91" s="11" t="s">
        <v>82</v>
      </c>
      <c r="AW91" s="11" t="s">
        <v>35</v>
      </c>
      <c r="AX91" s="11" t="s">
        <v>71</v>
      </c>
      <c r="AY91" s="188" t="s">
        <v>124</v>
      </c>
    </row>
    <row r="92" spans="2:65" s="13" customFormat="1" ht="13.5">
      <c r="B92" s="206"/>
      <c r="D92" s="187" t="s">
        <v>158</v>
      </c>
      <c r="E92" s="207" t="s">
        <v>5</v>
      </c>
      <c r="F92" s="208" t="s">
        <v>201</v>
      </c>
      <c r="H92" s="209">
        <v>40</v>
      </c>
      <c r="I92" s="210"/>
      <c r="L92" s="206"/>
      <c r="M92" s="211"/>
      <c r="N92" s="212"/>
      <c r="O92" s="212"/>
      <c r="P92" s="212"/>
      <c r="Q92" s="212"/>
      <c r="R92" s="212"/>
      <c r="S92" s="212"/>
      <c r="T92" s="213"/>
      <c r="AT92" s="207" t="s">
        <v>158</v>
      </c>
      <c r="AU92" s="207" t="s">
        <v>82</v>
      </c>
      <c r="AV92" s="13" t="s">
        <v>143</v>
      </c>
      <c r="AW92" s="13" t="s">
        <v>35</v>
      </c>
      <c r="AX92" s="13" t="s">
        <v>79</v>
      </c>
      <c r="AY92" s="207" t="s">
        <v>124</v>
      </c>
    </row>
    <row r="93" spans="2:65" s="1" customFormat="1" ht="38.25" customHeight="1">
      <c r="B93" s="173"/>
      <c r="C93" s="174" t="s">
        <v>137</v>
      </c>
      <c r="D93" s="174" t="s">
        <v>127</v>
      </c>
      <c r="E93" s="175" t="s">
        <v>202</v>
      </c>
      <c r="F93" s="176" t="s">
        <v>203</v>
      </c>
      <c r="G93" s="177" t="s">
        <v>192</v>
      </c>
      <c r="H93" s="178">
        <v>60.1</v>
      </c>
      <c r="I93" s="179"/>
      <c r="J93" s="180">
        <f>ROUND(I93*H93,2)</f>
        <v>0</v>
      </c>
      <c r="K93" s="176" t="s">
        <v>193</v>
      </c>
      <c r="L93" s="41"/>
      <c r="M93" s="181" t="s">
        <v>5</v>
      </c>
      <c r="N93" s="182" t="s">
        <v>42</v>
      </c>
      <c r="O93" s="42"/>
      <c r="P93" s="183">
        <f>O93*H93</f>
        <v>0</v>
      </c>
      <c r="Q93" s="183">
        <v>0</v>
      </c>
      <c r="R93" s="183">
        <f>Q93*H93</f>
        <v>0</v>
      </c>
      <c r="S93" s="183">
        <v>9.8000000000000004E-2</v>
      </c>
      <c r="T93" s="184">
        <f>S93*H93</f>
        <v>5.8898000000000001</v>
      </c>
      <c r="AR93" s="24" t="s">
        <v>143</v>
      </c>
      <c r="AT93" s="24" t="s">
        <v>127</v>
      </c>
      <c r="AU93" s="24" t="s">
        <v>82</v>
      </c>
      <c r="AY93" s="24" t="s">
        <v>124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4" t="s">
        <v>79</v>
      </c>
      <c r="BK93" s="185">
        <f>ROUND(I93*H93,2)</f>
        <v>0</v>
      </c>
      <c r="BL93" s="24" t="s">
        <v>143</v>
      </c>
      <c r="BM93" s="24" t="s">
        <v>204</v>
      </c>
    </row>
    <row r="94" spans="2:65" s="11" customFormat="1" ht="13.5">
      <c r="B94" s="186"/>
      <c r="D94" s="187" t="s">
        <v>158</v>
      </c>
      <c r="E94" s="188" t="s">
        <v>5</v>
      </c>
      <c r="F94" s="189" t="s">
        <v>205</v>
      </c>
      <c r="H94" s="190">
        <v>60.1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88" t="s">
        <v>158</v>
      </c>
      <c r="AU94" s="188" t="s">
        <v>82</v>
      </c>
      <c r="AV94" s="11" t="s">
        <v>82</v>
      </c>
      <c r="AW94" s="11" t="s">
        <v>35</v>
      </c>
      <c r="AX94" s="11" t="s">
        <v>79</v>
      </c>
      <c r="AY94" s="188" t="s">
        <v>124</v>
      </c>
    </row>
    <row r="95" spans="2:65" s="1" customFormat="1" ht="51" customHeight="1">
      <c r="B95" s="173"/>
      <c r="C95" s="174" t="s">
        <v>143</v>
      </c>
      <c r="D95" s="174" t="s">
        <v>127</v>
      </c>
      <c r="E95" s="175" t="s">
        <v>206</v>
      </c>
      <c r="F95" s="176" t="s">
        <v>207</v>
      </c>
      <c r="G95" s="177" t="s">
        <v>192</v>
      </c>
      <c r="H95" s="178">
        <v>61.1</v>
      </c>
      <c r="I95" s="179"/>
      <c r="J95" s="180">
        <f>ROUND(I95*H95,2)</f>
        <v>0</v>
      </c>
      <c r="K95" s="176" t="s">
        <v>193</v>
      </c>
      <c r="L95" s="41"/>
      <c r="M95" s="181" t="s">
        <v>5</v>
      </c>
      <c r="N95" s="182" t="s">
        <v>42</v>
      </c>
      <c r="O95" s="42"/>
      <c r="P95" s="183">
        <f>O95*H95</f>
        <v>0</v>
      </c>
      <c r="Q95" s="183">
        <v>0</v>
      </c>
      <c r="R95" s="183">
        <f>Q95*H95</f>
        <v>0</v>
      </c>
      <c r="S95" s="183">
        <v>0.17</v>
      </c>
      <c r="T95" s="184">
        <f>S95*H95</f>
        <v>10.387</v>
      </c>
      <c r="AR95" s="24" t="s">
        <v>143</v>
      </c>
      <c r="AT95" s="24" t="s">
        <v>127</v>
      </c>
      <c r="AU95" s="24" t="s">
        <v>82</v>
      </c>
      <c r="AY95" s="24" t="s">
        <v>124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79</v>
      </c>
      <c r="BK95" s="185">
        <f>ROUND(I95*H95,2)</f>
        <v>0</v>
      </c>
      <c r="BL95" s="24" t="s">
        <v>143</v>
      </c>
      <c r="BM95" s="24" t="s">
        <v>208</v>
      </c>
    </row>
    <row r="96" spans="2:65" s="11" customFormat="1" ht="13.5">
      <c r="B96" s="186"/>
      <c r="D96" s="187" t="s">
        <v>158</v>
      </c>
      <c r="E96" s="188" t="s">
        <v>5</v>
      </c>
      <c r="F96" s="189" t="s">
        <v>209</v>
      </c>
      <c r="H96" s="190">
        <v>61.1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88" t="s">
        <v>158</v>
      </c>
      <c r="AU96" s="188" t="s">
        <v>82</v>
      </c>
      <c r="AV96" s="11" t="s">
        <v>82</v>
      </c>
      <c r="AW96" s="11" t="s">
        <v>35</v>
      </c>
      <c r="AX96" s="11" t="s">
        <v>79</v>
      </c>
      <c r="AY96" s="188" t="s">
        <v>124</v>
      </c>
    </row>
    <row r="97" spans="2:65" s="1" customFormat="1" ht="51" customHeight="1">
      <c r="B97" s="173"/>
      <c r="C97" s="174" t="s">
        <v>123</v>
      </c>
      <c r="D97" s="174" t="s">
        <v>127</v>
      </c>
      <c r="E97" s="175" t="s">
        <v>210</v>
      </c>
      <c r="F97" s="176" t="s">
        <v>211</v>
      </c>
      <c r="G97" s="177" t="s">
        <v>192</v>
      </c>
      <c r="H97" s="178">
        <v>131</v>
      </c>
      <c r="I97" s="179"/>
      <c r="J97" s="180">
        <f>ROUND(I97*H97,2)</f>
        <v>0</v>
      </c>
      <c r="K97" s="176" t="s">
        <v>193</v>
      </c>
      <c r="L97" s="41"/>
      <c r="M97" s="181" t="s">
        <v>5</v>
      </c>
      <c r="N97" s="182" t="s">
        <v>42</v>
      </c>
      <c r="O97" s="42"/>
      <c r="P97" s="183">
        <f>O97*H97</f>
        <v>0</v>
      </c>
      <c r="Q97" s="183">
        <v>0</v>
      </c>
      <c r="R97" s="183">
        <f>Q97*H97</f>
        <v>0</v>
      </c>
      <c r="S97" s="183">
        <v>0.28999999999999998</v>
      </c>
      <c r="T97" s="184">
        <f>S97*H97</f>
        <v>37.989999999999995</v>
      </c>
      <c r="AR97" s="24" t="s">
        <v>143</v>
      </c>
      <c r="AT97" s="24" t="s">
        <v>127</v>
      </c>
      <c r="AU97" s="24" t="s">
        <v>82</v>
      </c>
      <c r="AY97" s="24" t="s">
        <v>124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4" t="s">
        <v>79</v>
      </c>
      <c r="BK97" s="185">
        <f>ROUND(I97*H97,2)</f>
        <v>0</v>
      </c>
      <c r="BL97" s="24" t="s">
        <v>143</v>
      </c>
      <c r="BM97" s="24" t="s">
        <v>212</v>
      </c>
    </row>
    <row r="98" spans="2:65" s="11" customFormat="1" ht="13.5">
      <c r="B98" s="186"/>
      <c r="D98" s="187" t="s">
        <v>158</v>
      </c>
      <c r="E98" s="188" t="s">
        <v>5</v>
      </c>
      <c r="F98" s="189" t="s">
        <v>213</v>
      </c>
      <c r="H98" s="190">
        <v>131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88" t="s">
        <v>158</v>
      </c>
      <c r="AU98" s="188" t="s">
        <v>82</v>
      </c>
      <c r="AV98" s="11" t="s">
        <v>82</v>
      </c>
      <c r="AW98" s="11" t="s">
        <v>35</v>
      </c>
      <c r="AX98" s="11" t="s">
        <v>79</v>
      </c>
      <c r="AY98" s="188" t="s">
        <v>124</v>
      </c>
    </row>
    <row r="99" spans="2:65" s="1" customFormat="1" ht="51" customHeight="1">
      <c r="B99" s="173"/>
      <c r="C99" s="174" t="s">
        <v>150</v>
      </c>
      <c r="D99" s="174" t="s">
        <v>127</v>
      </c>
      <c r="E99" s="175" t="s">
        <v>214</v>
      </c>
      <c r="F99" s="176" t="s">
        <v>215</v>
      </c>
      <c r="G99" s="177" t="s">
        <v>192</v>
      </c>
      <c r="H99" s="178">
        <v>60.1</v>
      </c>
      <c r="I99" s="179"/>
      <c r="J99" s="180">
        <f>ROUND(I99*H99,2)</f>
        <v>0</v>
      </c>
      <c r="K99" s="176" t="s">
        <v>193</v>
      </c>
      <c r="L99" s="41"/>
      <c r="M99" s="181" t="s">
        <v>5</v>
      </c>
      <c r="N99" s="182" t="s">
        <v>42</v>
      </c>
      <c r="O99" s="42"/>
      <c r="P99" s="183">
        <f>O99*H99</f>
        <v>0</v>
      </c>
      <c r="Q99" s="183">
        <v>0</v>
      </c>
      <c r="R99" s="183">
        <f>Q99*H99</f>
        <v>0</v>
      </c>
      <c r="S99" s="183">
        <v>0.32500000000000001</v>
      </c>
      <c r="T99" s="184">
        <f>S99*H99</f>
        <v>19.532500000000002</v>
      </c>
      <c r="AR99" s="24" t="s">
        <v>143</v>
      </c>
      <c r="AT99" s="24" t="s">
        <v>127</v>
      </c>
      <c r="AU99" s="24" t="s">
        <v>82</v>
      </c>
      <c r="AY99" s="24" t="s">
        <v>124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4" t="s">
        <v>79</v>
      </c>
      <c r="BK99" s="185">
        <f>ROUND(I99*H99,2)</f>
        <v>0</v>
      </c>
      <c r="BL99" s="24" t="s">
        <v>143</v>
      </c>
      <c r="BM99" s="24" t="s">
        <v>216</v>
      </c>
    </row>
    <row r="100" spans="2:65" s="11" customFormat="1" ht="13.5">
      <c r="B100" s="186"/>
      <c r="D100" s="187" t="s">
        <v>158</v>
      </c>
      <c r="E100" s="188" t="s">
        <v>5</v>
      </c>
      <c r="F100" s="189" t="s">
        <v>217</v>
      </c>
      <c r="H100" s="190">
        <v>60.1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88" t="s">
        <v>158</v>
      </c>
      <c r="AU100" s="188" t="s">
        <v>82</v>
      </c>
      <c r="AV100" s="11" t="s">
        <v>82</v>
      </c>
      <c r="AW100" s="11" t="s">
        <v>35</v>
      </c>
      <c r="AX100" s="11" t="s">
        <v>79</v>
      </c>
      <c r="AY100" s="188" t="s">
        <v>124</v>
      </c>
    </row>
    <row r="101" spans="2:65" s="1" customFormat="1" ht="38.25" customHeight="1">
      <c r="B101" s="173"/>
      <c r="C101" s="174" t="s">
        <v>154</v>
      </c>
      <c r="D101" s="174" t="s">
        <v>127</v>
      </c>
      <c r="E101" s="175" t="s">
        <v>218</v>
      </c>
      <c r="F101" s="176" t="s">
        <v>219</v>
      </c>
      <c r="G101" s="177" t="s">
        <v>192</v>
      </c>
      <c r="H101" s="178">
        <v>98</v>
      </c>
      <c r="I101" s="179"/>
      <c r="J101" s="180">
        <f>ROUND(I101*H101,2)</f>
        <v>0</v>
      </c>
      <c r="K101" s="176" t="s">
        <v>193</v>
      </c>
      <c r="L101" s="41"/>
      <c r="M101" s="181" t="s">
        <v>5</v>
      </c>
      <c r="N101" s="182" t="s">
        <v>42</v>
      </c>
      <c r="O101" s="42"/>
      <c r="P101" s="183">
        <f>O101*H101</f>
        <v>0</v>
      </c>
      <c r="Q101" s="183">
        <v>9.0000000000000006E-5</v>
      </c>
      <c r="R101" s="183">
        <f>Q101*H101</f>
        <v>8.8199999999999997E-3</v>
      </c>
      <c r="S101" s="183">
        <v>0.25600000000000001</v>
      </c>
      <c r="T101" s="184">
        <f>S101*H101</f>
        <v>25.088000000000001</v>
      </c>
      <c r="AR101" s="24" t="s">
        <v>143</v>
      </c>
      <c r="AT101" s="24" t="s">
        <v>127</v>
      </c>
      <c r="AU101" s="24" t="s">
        <v>82</v>
      </c>
      <c r="AY101" s="24" t="s">
        <v>124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4" t="s">
        <v>79</v>
      </c>
      <c r="BK101" s="185">
        <f>ROUND(I101*H101,2)</f>
        <v>0</v>
      </c>
      <c r="BL101" s="24" t="s">
        <v>143</v>
      </c>
      <c r="BM101" s="24" t="s">
        <v>220</v>
      </c>
    </row>
    <row r="102" spans="2:65" s="11" customFormat="1" ht="13.5">
      <c r="B102" s="186"/>
      <c r="D102" s="187" t="s">
        <v>158</v>
      </c>
      <c r="E102" s="188" t="s">
        <v>5</v>
      </c>
      <c r="F102" s="189" t="s">
        <v>221</v>
      </c>
      <c r="H102" s="190">
        <v>98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88" t="s">
        <v>158</v>
      </c>
      <c r="AU102" s="188" t="s">
        <v>82</v>
      </c>
      <c r="AV102" s="11" t="s">
        <v>82</v>
      </c>
      <c r="AW102" s="11" t="s">
        <v>35</v>
      </c>
      <c r="AX102" s="11" t="s">
        <v>79</v>
      </c>
      <c r="AY102" s="188" t="s">
        <v>124</v>
      </c>
    </row>
    <row r="103" spans="2:65" s="1" customFormat="1" ht="38.25" customHeight="1">
      <c r="B103" s="173"/>
      <c r="C103" s="174" t="s">
        <v>160</v>
      </c>
      <c r="D103" s="174" t="s">
        <v>127</v>
      </c>
      <c r="E103" s="175" t="s">
        <v>222</v>
      </c>
      <c r="F103" s="176" t="s">
        <v>223</v>
      </c>
      <c r="G103" s="177" t="s">
        <v>224</v>
      </c>
      <c r="H103" s="178">
        <v>104.5</v>
      </c>
      <c r="I103" s="179"/>
      <c r="J103" s="180">
        <f>ROUND(I103*H103,2)</f>
        <v>0</v>
      </c>
      <c r="K103" s="176" t="s">
        <v>193</v>
      </c>
      <c r="L103" s="41"/>
      <c r="M103" s="181" t="s">
        <v>5</v>
      </c>
      <c r="N103" s="182" t="s">
        <v>42</v>
      </c>
      <c r="O103" s="42"/>
      <c r="P103" s="183">
        <f>O103*H103</f>
        <v>0</v>
      </c>
      <c r="Q103" s="183">
        <v>0</v>
      </c>
      <c r="R103" s="183">
        <f>Q103*H103</f>
        <v>0</v>
      </c>
      <c r="S103" s="183">
        <v>0.28999999999999998</v>
      </c>
      <c r="T103" s="184">
        <f>S103*H103</f>
        <v>30.304999999999996</v>
      </c>
      <c r="AR103" s="24" t="s">
        <v>143</v>
      </c>
      <c r="AT103" s="24" t="s">
        <v>127</v>
      </c>
      <c r="AU103" s="24" t="s">
        <v>82</v>
      </c>
      <c r="AY103" s="24" t="s">
        <v>124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79</v>
      </c>
      <c r="BK103" s="185">
        <f>ROUND(I103*H103,2)</f>
        <v>0</v>
      </c>
      <c r="BL103" s="24" t="s">
        <v>143</v>
      </c>
      <c r="BM103" s="24" t="s">
        <v>225</v>
      </c>
    </row>
    <row r="104" spans="2:65" s="11" customFormat="1" ht="13.5">
      <c r="B104" s="186"/>
      <c r="D104" s="187" t="s">
        <v>158</v>
      </c>
      <c r="E104" s="188" t="s">
        <v>5</v>
      </c>
      <c r="F104" s="189" t="s">
        <v>226</v>
      </c>
      <c r="H104" s="190">
        <v>104.5</v>
      </c>
      <c r="I104" s="191"/>
      <c r="L104" s="186"/>
      <c r="M104" s="192"/>
      <c r="N104" s="193"/>
      <c r="O104" s="193"/>
      <c r="P104" s="193"/>
      <c r="Q104" s="193"/>
      <c r="R104" s="193"/>
      <c r="S104" s="193"/>
      <c r="T104" s="194"/>
      <c r="AT104" s="188" t="s">
        <v>158</v>
      </c>
      <c r="AU104" s="188" t="s">
        <v>82</v>
      </c>
      <c r="AV104" s="11" t="s">
        <v>82</v>
      </c>
      <c r="AW104" s="11" t="s">
        <v>35</v>
      </c>
      <c r="AX104" s="11" t="s">
        <v>79</v>
      </c>
      <c r="AY104" s="188" t="s">
        <v>124</v>
      </c>
    </row>
    <row r="105" spans="2:65" s="1" customFormat="1" ht="38.25" customHeight="1">
      <c r="B105" s="173"/>
      <c r="C105" s="174" t="s">
        <v>166</v>
      </c>
      <c r="D105" s="174" t="s">
        <v>127</v>
      </c>
      <c r="E105" s="175" t="s">
        <v>227</v>
      </c>
      <c r="F105" s="176" t="s">
        <v>228</v>
      </c>
      <c r="G105" s="177" t="s">
        <v>224</v>
      </c>
      <c r="H105" s="178">
        <v>85.5</v>
      </c>
      <c r="I105" s="179"/>
      <c r="J105" s="180">
        <f>ROUND(I105*H105,2)</f>
        <v>0</v>
      </c>
      <c r="K105" s="176" t="s">
        <v>193</v>
      </c>
      <c r="L105" s="41"/>
      <c r="M105" s="181" t="s">
        <v>5</v>
      </c>
      <c r="N105" s="182" t="s">
        <v>42</v>
      </c>
      <c r="O105" s="42"/>
      <c r="P105" s="183">
        <f>O105*H105</f>
        <v>0</v>
      </c>
      <c r="Q105" s="183">
        <v>0</v>
      </c>
      <c r="R105" s="183">
        <f>Q105*H105</f>
        <v>0</v>
      </c>
      <c r="S105" s="183">
        <v>0.20499999999999999</v>
      </c>
      <c r="T105" s="184">
        <f>S105*H105</f>
        <v>17.5275</v>
      </c>
      <c r="AR105" s="24" t="s">
        <v>143</v>
      </c>
      <c r="AT105" s="24" t="s">
        <v>127</v>
      </c>
      <c r="AU105" s="24" t="s">
        <v>82</v>
      </c>
      <c r="AY105" s="24" t="s">
        <v>124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79</v>
      </c>
      <c r="BK105" s="185">
        <f>ROUND(I105*H105,2)</f>
        <v>0</v>
      </c>
      <c r="BL105" s="24" t="s">
        <v>143</v>
      </c>
      <c r="BM105" s="24" t="s">
        <v>229</v>
      </c>
    </row>
    <row r="106" spans="2:65" s="11" customFormat="1" ht="13.5">
      <c r="B106" s="186"/>
      <c r="D106" s="187" t="s">
        <v>158</v>
      </c>
      <c r="E106" s="188" t="s">
        <v>5</v>
      </c>
      <c r="F106" s="189" t="s">
        <v>230</v>
      </c>
      <c r="H106" s="190">
        <v>85.5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88" t="s">
        <v>158</v>
      </c>
      <c r="AU106" s="188" t="s">
        <v>82</v>
      </c>
      <c r="AV106" s="11" t="s">
        <v>82</v>
      </c>
      <c r="AW106" s="11" t="s">
        <v>35</v>
      </c>
      <c r="AX106" s="11" t="s">
        <v>79</v>
      </c>
      <c r="AY106" s="188" t="s">
        <v>124</v>
      </c>
    </row>
    <row r="107" spans="2:65" s="1" customFormat="1" ht="63.75" customHeight="1">
      <c r="B107" s="173"/>
      <c r="C107" s="174" t="s">
        <v>170</v>
      </c>
      <c r="D107" s="174" t="s">
        <v>127</v>
      </c>
      <c r="E107" s="175" t="s">
        <v>231</v>
      </c>
      <c r="F107" s="176" t="s">
        <v>232</v>
      </c>
      <c r="G107" s="177" t="s">
        <v>224</v>
      </c>
      <c r="H107" s="178">
        <v>97</v>
      </c>
      <c r="I107" s="179"/>
      <c r="J107" s="180">
        <f>ROUND(I107*H107,2)</f>
        <v>0</v>
      </c>
      <c r="K107" s="176" t="s">
        <v>193</v>
      </c>
      <c r="L107" s="41"/>
      <c r="M107" s="181" t="s">
        <v>5</v>
      </c>
      <c r="N107" s="182" t="s">
        <v>42</v>
      </c>
      <c r="O107" s="42"/>
      <c r="P107" s="183">
        <f>O107*H107</f>
        <v>0</v>
      </c>
      <c r="Q107" s="183">
        <v>6.053E-2</v>
      </c>
      <c r="R107" s="183">
        <f>Q107*H107</f>
        <v>5.87141</v>
      </c>
      <c r="S107" s="183">
        <v>0</v>
      </c>
      <c r="T107" s="184">
        <f>S107*H107</f>
        <v>0</v>
      </c>
      <c r="AR107" s="24" t="s">
        <v>143</v>
      </c>
      <c r="AT107" s="24" t="s">
        <v>127</v>
      </c>
      <c r="AU107" s="24" t="s">
        <v>82</v>
      </c>
      <c r="AY107" s="24" t="s">
        <v>124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4" t="s">
        <v>79</v>
      </c>
      <c r="BK107" s="185">
        <f>ROUND(I107*H107,2)</f>
        <v>0</v>
      </c>
      <c r="BL107" s="24" t="s">
        <v>143</v>
      </c>
      <c r="BM107" s="24" t="s">
        <v>233</v>
      </c>
    </row>
    <row r="108" spans="2:65" s="1" customFormat="1" ht="25.5" customHeight="1">
      <c r="B108" s="173"/>
      <c r="C108" s="174" t="s">
        <v>174</v>
      </c>
      <c r="D108" s="174" t="s">
        <v>127</v>
      </c>
      <c r="E108" s="175" t="s">
        <v>234</v>
      </c>
      <c r="F108" s="176" t="s">
        <v>235</v>
      </c>
      <c r="G108" s="177" t="s">
        <v>236</v>
      </c>
      <c r="H108" s="178">
        <v>58.2</v>
      </c>
      <c r="I108" s="179"/>
      <c r="J108" s="180">
        <f>ROUND(I108*H108,2)</f>
        <v>0</v>
      </c>
      <c r="K108" s="176" t="s">
        <v>193</v>
      </c>
      <c r="L108" s="41"/>
      <c r="M108" s="181" t="s">
        <v>5</v>
      </c>
      <c r="N108" s="182" t="s">
        <v>42</v>
      </c>
      <c r="O108" s="42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4" t="s">
        <v>143</v>
      </c>
      <c r="AT108" s="24" t="s">
        <v>127</v>
      </c>
      <c r="AU108" s="24" t="s">
        <v>82</v>
      </c>
      <c r="AY108" s="24" t="s">
        <v>124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4" t="s">
        <v>79</v>
      </c>
      <c r="BK108" s="185">
        <f>ROUND(I108*H108,2)</f>
        <v>0</v>
      </c>
      <c r="BL108" s="24" t="s">
        <v>143</v>
      </c>
      <c r="BM108" s="24" t="s">
        <v>237</v>
      </c>
    </row>
    <row r="109" spans="2:65" s="11" customFormat="1" ht="13.5">
      <c r="B109" s="186"/>
      <c r="D109" s="187" t="s">
        <v>158</v>
      </c>
      <c r="E109" s="188" t="s">
        <v>5</v>
      </c>
      <c r="F109" s="189" t="s">
        <v>238</v>
      </c>
      <c r="H109" s="190">
        <v>58.2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88" t="s">
        <v>158</v>
      </c>
      <c r="AU109" s="188" t="s">
        <v>82</v>
      </c>
      <c r="AV109" s="11" t="s">
        <v>82</v>
      </c>
      <c r="AW109" s="11" t="s">
        <v>35</v>
      </c>
      <c r="AX109" s="11" t="s">
        <v>79</v>
      </c>
      <c r="AY109" s="188" t="s">
        <v>124</v>
      </c>
    </row>
    <row r="110" spans="2:65" s="1" customFormat="1" ht="38.25" customHeight="1">
      <c r="B110" s="173"/>
      <c r="C110" s="174" t="s">
        <v>239</v>
      </c>
      <c r="D110" s="174" t="s">
        <v>127</v>
      </c>
      <c r="E110" s="175" t="s">
        <v>240</v>
      </c>
      <c r="F110" s="176" t="s">
        <v>241</v>
      </c>
      <c r="G110" s="177" t="s">
        <v>236</v>
      </c>
      <c r="H110" s="178">
        <v>28.89</v>
      </c>
      <c r="I110" s="179"/>
      <c r="J110" s="180">
        <f>ROUND(I110*H110,2)</f>
        <v>0</v>
      </c>
      <c r="K110" s="176" t="s">
        <v>193</v>
      </c>
      <c r="L110" s="41"/>
      <c r="M110" s="181" t="s">
        <v>5</v>
      </c>
      <c r="N110" s="182" t="s">
        <v>42</v>
      </c>
      <c r="O110" s="42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4" t="s">
        <v>143</v>
      </c>
      <c r="AT110" s="24" t="s">
        <v>127</v>
      </c>
      <c r="AU110" s="24" t="s">
        <v>82</v>
      </c>
      <c r="AY110" s="24" t="s">
        <v>124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4" t="s">
        <v>79</v>
      </c>
      <c r="BK110" s="185">
        <f>ROUND(I110*H110,2)</f>
        <v>0</v>
      </c>
      <c r="BL110" s="24" t="s">
        <v>143</v>
      </c>
      <c r="BM110" s="24" t="s">
        <v>242</v>
      </c>
    </row>
    <row r="111" spans="2:65" s="12" customFormat="1" ht="13.5">
      <c r="B111" s="199"/>
      <c r="D111" s="187" t="s">
        <v>158</v>
      </c>
      <c r="E111" s="200" t="s">
        <v>5</v>
      </c>
      <c r="F111" s="201" t="s">
        <v>243</v>
      </c>
      <c r="H111" s="200" t="s">
        <v>5</v>
      </c>
      <c r="I111" s="202"/>
      <c r="L111" s="199"/>
      <c r="M111" s="203"/>
      <c r="N111" s="204"/>
      <c r="O111" s="204"/>
      <c r="P111" s="204"/>
      <c r="Q111" s="204"/>
      <c r="R111" s="204"/>
      <c r="S111" s="204"/>
      <c r="T111" s="205"/>
      <c r="AT111" s="200" t="s">
        <v>158</v>
      </c>
      <c r="AU111" s="200" t="s">
        <v>82</v>
      </c>
      <c r="AV111" s="12" t="s">
        <v>79</v>
      </c>
      <c r="AW111" s="12" t="s">
        <v>35</v>
      </c>
      <c r="AX111" s="12" t="s">
        <v>71</v>
      </c>
      <c r="AY111" s="200" t="s">
        <v>124</v>
      </c>
    </row>
    <row r="112" spans="2:65" s="11" customFormat="1" ht="13.5">
      <c r="B112" s="186"/>
      <c r="D112" s="187" t="s">
        <v>158</v>
      </c>
      <c r="E112" s="188" t="s">
        <v>5</v>
      </c>
      <c r="F112" s="189" t="s">
        <v>244</v>
      </c>
      <c r="H112" s="190">
        <v>24.15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88" t="s">
        <v>158</v>
      </c>
      <c r="AU112" s="188" t="s">
        <v>82</v>
      </c>
      <c r="AV112" s="11" t="s">
        <v>82</v>
      </c>
      <c r="AW112" s="11" t="s">
        <v>35</v>
      </c>
      <c r="AX112" s="11" t="s">
        <v>71</v>
      </c>
      <c r="AY112" s="188" t="s">
        <v>124</v>
      </c>
    </row>
    <row r="113" spans="2:65" s="11" customFormat="1" ht="13.5">
      <c r="B113" s="186"/>
      <c r="D113" s="187" t="s">
        <v>158</v>
      </c>
      <c r="E113" s="188" t="s">
        <v>5</v>
      </c>
      <c r="F113" s="189" t="s">
        <v>245</v>
      </c>
      <c r="H113" s="190">
        <v>0.54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158</v>
      </c>
      <c r="AU113" s="188" t="s">
        <v>82</v>
      </c>
      <c r="AV113" s="11" t="s">
        <v>82</v>
      </c>
      <c r="AW113" s="11" t="s">
        <v>35</v>
      </c>
      <c r="AX113" s="11" t="s">
        <v>71</v>
      </c>
      <c r="AY113" s="188" t="s">
        <v>124</v>
      </c>
    </row>
    <row r="114" spans="2:65" s="14" customFormat="1" ht="13.5">
      <c r="B114" s="214"/>
      <c r="D114" s="187" t="s">
        <v>158</v>
      </c>
      <c r="E114" s="215" t="s">
        <v>5</v>
      </c>
      <c r="F114" s="216" t="s">
        <v>246</v>
      </c>
      <c r="H114" s="217">
        <v>24.69</v>
      </c>
      <c r="I114" s="218"/>
      <c r="L114" s="214"/>
      <c r="M114" s="219"/>
      <c r="N114" s="220"/>
      <c r="O114" s="220"/>
      <c r="P114" s="220"/>
      <c r="Q114" s="220"/>
      <c r="R114" s="220"/>
      <c r="S114" s="220"/>
      <c r="T114" s="221"/>
      <c r="AT114" s="215" t="s">
        <v>158</v>
      </c>
      <c r="AU114" s="215" t="s">
        <v>82</v>
      </c>
      <c r="AV114" s="14" t="s">
        <v>137</v>
      </c>
      <c r="AW114" s="14" t="s">
        <v>35</v>
      </c>
      <c r="AX114" s="14" t="s">
        <v>71</v>
      </c>
      <c r="AY114" s="215" t="s">
        <v>124</v>
      </c>
    </row>
    <row r="115" spans="2:65" s="11" customFormat="1" ht="13.5">
      <c r="B115" s="186"/>
      <c r="D115" s="187" t="s">
        <v>158</v>
      </c>
      <c r="E115" s="188" t="s">
        <v>5</v>
      </c>
      <c r="F115" s="189" t="s">
        <v>247</v>
      </c>
      <c r="H115" s="190">
        <v>2.94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88" t="s">
        <v>158</v>
      </c>
      <c r="AU115" s="188" t="s">
        <v>82</v>
      </c>
      <c r="AV115" s="11" t="s">
        <v>82</v>
      </c>
      <c r="AW115" s="11" t="s">
        <v>35</v>
      </c>
      <c r="AX115" s="11" t="s">
        <v>71</v>
      </c>
      <c r="AY115" s="188" t="s">
        <v>124</v>
      </c>
    </row>
    <row r="116" spans="2:65" s="11" customFormat="1" ht="13.5">
      <c r="B116" s="186"/>
      <c r="D116" s="187" t="s">
        <v>158</v>
      </c>
      <c r="E116" s="188" t="s">
        <v>5</v>
      </c>
      <c r="F116" s="189" t="s">
        <v>248</v>
      </c>
      <c r="H116" s="190">
        <v>1.26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88" t="s">
        <v>158</v>
      </c>
      <c r="AU116" s="188" t="s">
        <v>82</v>
      </c>
      <c r="AV116" s="11" t="s">
        <v>82</v>
      </c>
      <c r="AW116" s="11" t="s">
        <v>35</v>
      </c>
      <c r="AX116" s="11" t="s">
        <v>71</v>
      </c>
      <c r="AY116" s="188" t="s">
        <v>124</v>
      </c>
    </row>
    <row r="117" spans="2:65" s="14" customFormat="1" ht="13.5">
      <c r="B117" s="214"/>
      <c r="D117" s="187" t="s">
        <v>158</v>
      </c>
      <c r="E117" s="215" t="s">
        <v>5</v>
      </c>
      <c r="F117" s="216" t="s">
        <v>246</v>
      </c>
      <c r="H117" s="217">
        <v>4.2</v>
      </c>
      <c r="I117" s="218"/>
      <c r="L117" s="214"/>
      <c r="M117" s="219"/>
      <c r="N117" s="220"/>
      <c r="O117" s="220"/>
      <c r="P117" s="220"/>
      <c r="Q117" s="220"/>
      <c r="R117" s="220"/>
      <c r="S117" s="220"/>
      <c r="T117" s="221"/>
      <c r="AT117" s="215" t="s">
        <v>158</v>
      </c>
      <c r="AU117" s="215" t="s">
        <v>82</v>
      </c>
      <c r="AV117" s="14" t="s">
        <v>137</v>
      </c>
      <c r="AW117" s="14" t="s">
        <v>35</v>
      </c>
      <c r="AX117" s="14" t="s">
        <v>71</v>
      </c>
      <c r="AY117" s="215" t="s">
        <v>124</v>
      </c>
    </row>
    <row r="118" spans="2:65" s="13" customFormat="1" ht="13.5">
      <c r="B118" s="206"/>
      <c r="D118" s="187" t="s">
        <v>158</v>
      </c>
      <c r="E118" s="207" t="s">
        <v>5</v>
      </c>
      <c r="F118" s="208" t="s">
        <v>201</v>
      </c>
      <c r="H118" s="209">
        <v>28.89</v>
      </c>
      <c r="I118" s="210"/>
      <c r="L118" s="206"/>
      <c r="M118" s="211"/>
      <c r="N118" s="212"/>
      <c r="O118" s="212"/>
      <c r="P118" s="212"/>
      <c r="Q118" s="212"/>
      <c r="R118" s="212"/>
      <c r="S118" s="212"/>
      <c r="T118" s="213"/>
      <c r="AT118" s="207" t="s">
        <v>158</v>
      </c>
      <c r="AU118" s="207" t="s">
        <v>82</v>
      </c>
      <c r="AV118" s="13" t="s">
        <v>143</v>
      </c>
      <c r="AW118" s="13" t="s">
        <v>35</v>
      </c>
      <c r="AX118" s="13" t="s">
        <v>79</v>
      </c>
      <c r="AY118" s="207" t="s">
        <v>124</v>
      </c>
    </row>
    <row r="119" spans="2:65" s="1" customFormat="1" ht="51" customHeight="1">
      <c r="B119" s="173"/>
      <c r="C119" s="174" t="s">
        <v>249</v>
      </c>
      <c r="D119" s="174" t="s">
        <v>127</v>
      </c>
      <c r="E119" s="175" t="s">
        <v>250</v>
      </c>
      <c r="F119" s="176" t="s">
        <v>251</v>
      </c>
      <c r="G119" s="177" t="s">
        <v>236</v>
      </c>
      <c r="H119" s="178">
        <v>28.89</v>
      </c>
      <c r="I119" s="179"/>
      <c r="J119" s="180">
        <f>ROUND(I119*H119,2)</f>
        <v>0</v>
      </c>
      <c r="K119" s="176" t="s">
        <v>193</v>
      </c>
      <c r="L119" s="41"/>
      <c r="M119" s="181" t="s">
        <v>5</v>
      </c>
      <c r="N119" s="182" t="s">
        <v>42</v>
      </c>
      <c r="O119" s="42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4" t="s">
        <v>143</v>
      </c>
      <c r="AT119" s="24" t="s">
        <v>127</v>
      </c>
      <c r="AU119" s="24" t="s">
        <v>82</v>
      </c>
      <c r="AY119" s="24" t="s">
        <v>124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4" t="s">
        <v>79</v>
      </c>
      <c r="BK119" s="185">
        <f>ROUND(I119*H119,2)</f>
        <v>0</v>
      </c>
      <c r="BL119" s="24" t="s">
        <v>143</v>
      </c>
      <c r="BM119" s="24" t="s">
        <v>252</v>
      </c>
    </row>
    <row r="120" spans="2:65" s="1" customFormat="1" ht="38.25" customHeight="1">
      <c r="B120" s="173"/>
      <c r="C120" s="174" t="s">
        <v>253</v>
      </c>
      <c r="D120" s="174" t="s">
        <v>127</v>
      </c>
      <c r="E120" s="175" t="s">
        <v>254</v>
      </c>
      <c r="F120" s="176" t="s">
        <v>255</v>
      </c>
      <c r="G120" s="177" t="s">
        <v>236</v>
      </c>
      <c r="H120" s="178">
        <v>2.2000000000000002</v>
      </c>
      <c r="I120" s="179"/>
      <c r="J120" s="180">
        <f>ROUND(I120*H120,2)</f>
        <v>0</v>
      </c>
      <c r="K120" s="176" t="s">
        <v>193</v>
      </c>
      <c r="L120" s="41"/>
      <c r="M120" s="181" t="s">
        <v>5</v>
      </c>
      <c r="N120" s="182" t="s">
        <v>42</v>
      </c>
      <c r="O120" s="42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4" t="s">
        <v>143</v>
      </c>
      <c r="AT120" s="24" t="s">
        <v>127</v>
      </c>
      <c r="AU120" s="24" t="s">
        <v>82</v>
      </c>
      <c r="AY120" s="24" t="s">
        <v>124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4" t="s">
        <v>79</v>
      </c>
      <c r="BK120" s="185">
        <f>ROUND(I120*H120,2)</f>
        <v>0</v>
      </c>
      <c r="BL120" s="24" t="s">
        <v>143</v>
      </c>
      <c r="BM120" s="24" t="s">
        <v>256</v>
      </c>
    </row>
    <row r="121" spans="2:65" s="11" customFormat="1" ht="13.5">
      <c r="B121" s="186"/>
      <c r="D121" s="187" t="s">
        <v>158</v>
      </c>
      <c r="E121" s="188" t="s">
        <v>5</v>
      </c>
      <c r="F121" s="189" t="s">
        <v>257</v>
      </c>
      <c r="H121" s="190">
        <v>2.2000000000000002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158</v>
      </c>
      <c r="AU121" s="188" t="s">
        <v>82</v>
      </c>
      <c r="AV121" s="11" t="s">
        <v>82</v>
      </c>
      <c r="AW121" s="11" t="s">
        <v>35</v>
      </c>
      <c r="AX121" s="11" t="s">
        <v>79</v>
      </c>
      <c r="AY121" s="188" t="s">
        <v>124</v>
      </c>
    </row>
    <row r="122" spans="2:65" s="1" customFormat="1" ht="38.25" customHeight="1">
      <c r="B122" s="173"/>
      <c r="C122" s="174" t="s">
        <v>11</v>
      </c>
      <c r="D122" s="174" t="s">
        <v>127</v>
      </c>
      <c r="E122" s="175" t="s">
        <v>258</v>
      </c>
      <c r="F122" s="176" t="s">
        <v>259</v>
      </c>
      <c r="G122" s="177" t="s">
        <v>236</v>
      </c>
      <c r="H122" s="178">
        <v>2.2000000000000002</v>
      </c>
      <c r="I122" s="179"/>
      <c r="J122" s="180">
        <f>ROUND(I122*H122,2)</f>
        <v>0</v>
      </c>
      <c r="K122" s="176" t="s">
        <v>193</v>
      </c>
      <c r="L122" s="41"/>
      <c r="M122" s="181" t="s">
        <v>5</v>
      </c>
      <c r="N122" s="182" t="s">
        <v>42</v>
      </c>
      <c r="O122" s="42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24" t="s">
        <v>143</v>
      </c>
      <c r="AT122" s="24" t="s">
        <v>127</v>
      </c>
      <c r="AU122" s="24" t="s">
        <v>82</v>
      </c>
      <c r="AY122" s="24" t="s">
        <v>124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4" t="s">
        <v>79</v>
      </c>
      <c r="BK122" s="185">
        <f>ROUND(I122*H122,2)</f>
        <v>0</v>
      </c>
      <c r="BL122" s="24" t="s">
        <v>143</v>
      </c>
      <c r="BM122" s="24" t="s">
        <v>260</v>
      </c>
    </row>
    <row r="123" spans="2:65" s="1" customFormat="1" ht="25.5" customHeight="1">
      <c r="B123" s="173"/>
      <c r="C123" s="174" t="s">
        <v>261</v>
      </c>
      <c r="D123" s="174" t="s">
        <v>127</v>
      </c>
      <c r="E123" s="175" t="s">
        <v>262</v>
      </c>
      <c r="F123" s="176" t="s">
        <v>263</v>
      </c>
      <c r="G123" s="177" t="s">
        <v>236</v>
      </c>
      <c r="H123" s="178">
        <v>2.2599999999999998</v>
      </c>
      <c r="I123" s="179"/>
      <c r="J123" s="180">
        <f>ROUND(I123*H123,2)</f>
        <v>0</v>
      </c>
      <c r="K123" s="176" t="s">
        <v>193</v>
      </c>
      <c r="L123" s="41"/>
      <c r="M123" s="181" t="s">
        <v>5</v>
      </c>
      <c r="N123" s="182" t="s">
        <v>42</v>
      </c>
      <c r="O123" s="42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4" t="s">
        <v>143</v>
      </c>
      <c r="AT123" s="24" t="s">
        <v>127</v>
      </c>
      <c r="AU123" s="24" t="s">
        <v>82</v>
      </c>
      <c r="AY123" s="24" t="s">
        <v>124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4" t="s">
        <v>79</v>
      </c>
      <c r="BK123" s="185">
        <f>ROUND(I123*H123,2)</f>
        <v>0</v>
      </c>
      <c r="BL123" s="24" t="s">
        <v>143</v>
      </c>
      <c r="BM123" s="24" t="s">
        <v>264</v>
      </c>
    </row>
    <row r="124" spans="2:65" s="11" customFormat="1" ht="13.5">
      <c r="B124" s="186"/>
      <c r="D124" s="187" t="s">
        <v>158</v>
      </c>
      <c r="E124" s="188" t="s">
        <v>5</v>
      </c>
      <c r="F124" s="189" t="s">
        <v>265</v>
      </c>
      <c r="H124" s="190">
        <v>1.1339999999999999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158</v>
      </c>
      <c r="AU124" s="188" t="s">
        <v>82</v>
      </c>
      <c r="AV124" s="11" t="s">
        <v>82</v>
      </c>
      <c r="AW124" s="11" t="s">
        <v>35</v>
      </c>
      <c r="AX124" s="11" t="s">
        <v>71</v>
      </c>
      <c r="AY124" s="188" t="s">
        <v>124</v>
      </c>
    </row>
    <row r="125" spans="2:65" s="11" customFormat="1" ht="13.5">
      <c r="B125" s="186"/>
      <c r="D125" s="187" t="s">
        <v>158</v>
      </c>
      <c r="E125" s="188" t="s">
        <v>5</v>
      </c>
      <c r="F125" s="189" t="s">
        <v>266</v>
      </c>
      <c r="H125" s="190">
        <v>2.2599999999999998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88" t="s">
        <v>158</v>
      </c>
      <c r="AU125" s="188" t="s">
        <v>82</v>
      </c>
      <c r="AV125" s="11" t="s">
        <v>82</v>
      </c>
      <c r="AW125" s="11" t="s">
        <v>35</v>
      </c>
      <c r="AX125" s="11" t="s">
        <v>79</v>
      </c>
      <c r="AY125" s="188" t="s">
        <v>124</v>
      </c>
    </row>
    <row r="126" spans="2:65" s="1" customFormat="1" ht="38.25" customHeight="1">
      <c r="B126" s="173"/>
      <c r="C126" s="174" t="s">
        <v>267</v>
      </c>
      <c r="D126" s="174" t="s">
        <v>127</v>
      </c>
      <c r="E126" s="175" t="s">
        <v>268</v>
      </c>
      <c r="F126" s="176" t="s">
        <v>269</v>
      </c>
      <c r="G126" s="177" t="s">
        <v>236</v>
      </c>
      <c r="H126" s="178">
        <v>2.2599999999999998</v>
      </c>
      <c r="I126" s="179"/>
      <c r="J126" s="180">
        <f>ROUND(I126*H126,2)</f>
        <v>0</v>
      </c>
      <c r="K126" s="176" t="s">
        <v>193</v>
      </c>
      <c r="L126" s="41"/>
      <c r="M126" s="181" t="s">
        <v>5</v>
      </c>
      <c r="N126" s="182" t="s">
        <v>42</v>
      </c>
      <c r="O126" s="42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AR126" s="24" t="s">
        <v>143</v>
      </c>
      <c r="AT126" s="24" t="s">
        <v>127</v>
      </c>
      <c r="AU126" s="24" t="s">
        <v>82</v>
      </c>
      <c r="AY126" s="24" t="s">
        <v>124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4" t="s">
        <v>79</v>
      </c>
      <c r="BK126" s="185">
        <f>ROUND(I126*H126,2)</f>
        <v>0</v>
      </c>
      <c r="BL126" s="24" t="s">
        <v>143</v>
      </c>
      <c r="BM126" s="24" t="s">
        <v>270</v>
      </c>
    </row>
    <row r="127" spans="2:65" s="1" customFormat="1" ht="25.5" customHeight="1">
      <c r="B127" s="173"/>
      <c r="C127" s="174" t="s">
        <v>271</v>
      </c>
      <c r="D127" s="174" t="s">
        <v>127</v>
      </c>
      <c r="E127" s="175" t="s">
        <v>272</v>
      </c>
      <c r="F127" s="176" t="s">
        <v>273</v>
      </c>
      <c r="G127" s="177" t="s">
        <v>192</v>
      </c>
      <c r="H127" s="178">
        <v>20</v>
      </c>
      <c r="I127" s="179"/>
      <c r="J127" s="180">
        <f>ROUND(I127*H127,2)</f>
        <v>0</v>
      </c>
      <c r="K127" s="176" t="s">
        <v>193</v>
      </c>
      <c r="L127" s="41"/>
      <c r="M127" s="181" t="s">
        <v>5</v>
      </c>
      <c r="N127" s="182" t="s">
        <v>42</v>
      </c>
      <c r="O127" s="42"/>
      <c r="P127" s="183">
        <f>O127*H127</f>
        <v>0</v>
      </c>
      <c r="Q127" s="183">
        <v>8.4000000000000003E-4</v>
      </c>
      <c r="R127" s="183">
        <f>Q127*H127</f>
        <v>1.6800000000000002E-2</v>
      </c>
      <c r="S127" s="183">
        <v>0</v>
      </c>
      <c r="T127" s="184">
        <f>S127*H127</f>
        <v>0</v>
      </c>
      <c r="AR127" s="24" t="s">
        <v>143</v>
      </c>
      <c r="AT127" s="24" t="s">
        <v>127</v>
      </c>
      <c r="AU127" s="24" t="s">
        <v>82</v>
      </c>
      <c r="AY127" s="24" t="s">
        <v>124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4" t="s">
        <v>79</v>
      </c>
      <c r="BK127" s="185">
        <f>ROUND(I127*H127,2)</f>
        <v>0</v>
      </c>
      <c r="BL127" s="24" t="s">
        <v>143</v>
      </c>
      <c r="BM127" s="24" t="s">
        <v>274</v>
      </c>
    </row>
    <row r="128" spans="2:65" s="11" customFormat="1" ht="13.5">
      <c r="B128" s="186"/>
      <c r="D128" s="187" t="s">
        <v>158</v>
      </c>
      <c r="E128" s="188" t="s">
        <v>5</v>
      </c>
      <c r="F128" s="189" t="s">
        <v>275</v>
      </c>
      <c r="H128" s="190">
        <v>20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158</v>
      </c>
      <c r="AU128" s="188" t="s">
        <v>82</v>
      </c>
      <c r="AV128" s="11" t="s">
        <v>82</v>
      </c>
      <c r="AW128" s="11" t="s">
        <v>35</v>
      </c>
      <c r="AX128" s="11" t="s">
        <v>79</v>
      </c>
      <c r="AY128" s="188" t="s">
        <v>124</v>
      </c>
    </row>
    <row r="129" spans="2:65" s="1" customFormat="1" ht="38.25" customHeight="1">
      <c r="B129" s="173"/>
      <c r="C129" s="174" t="s">
        <v>276</v>
      </c>
      <c r="D129" s="174" t="s">
        <v>127</v>
      </c>
      <c r="E129" s="175" t="s">
        <v>277</v>
      </c>
      <c r="F129" s="176" t="s">
        <v>278</v>
      </c>
      <c r="G129" s="177" t="s">
        <v>192</v>
      </c>
      <c r="H129" s="178">
        <v>20</v>
      </c>
      <c r="I129" s="179"/>
      <c r="J129" s="180">
        <f>ROUND(I129*H129,2)</f>
        <v>0</v>
      </c>
      <c r="K129" s="176" t="s">
        <v>193</v>
      </c>
      <c r="L129" s="41"/>
      <c r="M129" s="181" t="s">
        <v>5</v>
      </c>
      <c r="N129" s="182" t="s">
        <v>42</v>
      </c>
      <c r="O129" s="42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4" t="s">
        <v>143</v>
      </c>
      <c r="AT129" s="24" t="s">
        <v>127</v>
      </c>
      <c r="AU129" s="24" t="s">
        <v>82</v>
      </c>
      <c r="AY129" s="24" t="s">
        <v>124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4" t="s">
        <v>79</v>
      </c>
      <c r="BK129" s="185">
        <f>ROUND(I129*H129,2)</f>
        <v>0</v>
      </c>
      <c r="BL129" s="24" t="s">
        <v>143</v>
      </c>
      <c r="BM129" s="24" t="s">
        <v>279</v>
      </c>
    </row>
    <row r="130" spans="2:65" s="1" customFormat="1" ht="38.25" customHeight="1">
      <c r="B130" s="173"/>
      <c r="C130" s="174" t="s">
        <v>280</v>
      </c>
      <c r="D130" s="174" t="s">
        <v>127</v>
      </c>
      <c r="E130" s="175" t="s">
        <v>281</v>
      </c>
      <c r="F130" s="176" t="s">
        <v>282</v>
      </c>
      <c r="G130" s="177" t="s">
        <v>236</v>
      </c>
      <c r="H130" s="178">
        <v>2.2599999999999998</v>
      </c>
      <c r="I130" s="179"/>
      <c r="J130" s="180">
        <f>ROUND(I130*H130,2)</f>
        <v>0</v>
      </c>
      <c r="K130" s="176" t="s">
        <v>193</v>
      </c>
      <c r="L130" s="41"/>
      <c r="M130" s="181" t="s">
        <v>5</v>
      </c>
      <c r="N130" s="182" t="s">
        <v>42</v>
      </c>
      <c r="O130" s="42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AR130" s="24" t="s">
        <v>143</v>
      </c>
      <c r="AT130" s="24" t="s">
        <v>127</v>
      </c>
      <c r="AU130" s="24" t="s">
        <v>82</v>
      </c>
      <c r="AY130" s="24" t="s">
        <v>124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4" t="s">
        <v>79</v>
      </c>
      <c r="BK130" s="185">
        <f>ROUND(I130*H130,2)</f>
        <v>0</v>
      </c>
      <c r="BL130" s="24" t="s">
        <v>143</v>
      </c>
      <c r="BM130" s="24" t="s">
        <v>283</v>
      </c>
    </row>
    <row r="131" spans="2:65" s="11" customFormat="1" ht="13.5">
      <c r="B131" s="186"/>
      <c r="D131" s="187" t="s">
        <v>158</v>
      </c>
      <c r="E131" s="188" t="s">
        <v>5</v>
      </c>
      <c r="F131" s="189" t="s">
        <v>284</v>
      </c>
      <c r="H131" s="190">
        <v>2.2599999999999998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158</v>
      </c>
      <c r="AU131" s="188" t="s">
        <v>82</v>
      </c>
      <c r="AV131" s="11" t="s">
        <v>82</v>
      </c>
      <c r="AW131" s="11" t="s">
        <v>35</v>
      </c>
      <c r="AX131" s="11" t="s">
        <v>79</v>
      </c>
      <c r="AY131" s="188" t="s">
        <v>124</v>
      </c>
    </row>
    <row r="132" spans="2:65" s="1" customFormat="1" ht="51" customHeight="1">
      <c r="B132" s="173"/>
      <c r="C132" s="174" t="s">
        <v>10</v>
      </c>
      <c r="D132" s="174" t="s">
        <v>127</v>
      </c>
      <c r="E132" s="175" t="s">
        <v>285</v>
      </c>
      <c r="F132" s="176" t="s">
        <v>286</v>
      </c>
      <c r="G132" s="177" t="s">
        <v>236</v>
      </c>
      <c r="H132" s="178">
        <v>33.35</v>
      </c>
      <c r="I132" s="179"/>
      <c r="J132" s="180">
        <f>ROUND(I132*H132,2)</f>
        <v>0</v>
      </c>
      <c r="K132" s="176" t="s">
        <v>193</v>
      </c>
      <c r="L132" s="41"/>
      <c r="M132" s="181" t="s">
        <v>5</v>
      </c>
      <c r="N132" s="182" t="s">
        <v>42</v>
      </c>
      <c r="O132" s="42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AR132" s="24" t="s">
        <v>143</v>
      </c>
      <c r="AT132" s="24" t="s">
        <v>127</v>
      </c>
      <c r="AU132" s="24" t="s">
        <v>82</v>
      </c>
      <c r="AY132" s="24" t="s">
        <v>124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4" t="s">
        <v>79</v>
      </c>
      <c r="BK132" s="185">
        <f>ROUND(I132*H132,2)</f>
        <v>0</v>
      </c>
      <c r="BL132" s="24" t="s">
        <v>143</v>
      </c>
      <c r="BM132" s="24" t="s">
        <v>287</v>
      </c>
    </row>
    <row r="133" spans="2:65" s="11" customFormat="1" ht="13.5">
      <c r="B133" s="186"/>
      <c r="D133" s="187" t="s">
        <v>158</v>
      </c>
      <c r="E133" s="188" t="s">
        <v>5</v>
      </c>
      <c r="F133" s="189" t="s">
        <v>288</v>
      </c>
      <c r="H133" s="190">
        <v>28.89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88" t="s">
        <v>158</v>
      </c>
      <c r="AU133" s="188" t="s">
        <v>82</v>
      </c>
      <c r="AV133" s="11" t="s">
        <v>82</v>
      </c>
      <c r="AW133" s="11" t="s">
        <v>35</v>
      </c>
      <c r="AX133" s="11" t="s">
        <v>71</v>
      </c>
      <c r="AY133" s="188" t="s">
        <v>124</v>
      </c>
    </row>
    <row r="134" spans="2:65" s="11" customFormat="1" ht="13.5">
      <c r="B134" s="186"/>
      <c r="D134" s="187" t="s">
        <v>158</v>
      </c>
      <c r="E134" s="188" t="s">
        <v>5</v>
      </c>
      <c r="F134" s="189" t="s">
        <v>289</v>
      </c>
      <c r="H134" s="190">
        <v>2.2000000000000002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88" t="s">
        <v>158</v>
      </c>
      <c r="AU134" s="188" t="s">
        <v>82</v>
      </c>
      <c r="AV134" s="11" t="s">
        <v>82</v>
      </c>
      <c r="AW134" s="11" t="s">
        <v>35</v>
      </c>
      <c r="AX134" s="11" t="s">
        <v>71</v>
      </c>
      <c r="AY134" s="188" t="s">
        <v>124</v>
      </c>
    </row>
    <row r="135" spans="2:65" s="11" customFormat="1" ht="13.5">
      <c r="B135" s="186"/>
      <c r="D135" s="187" t="s">
        <v>158</v>
      </c>
      <c r="E135" s="188" t="s">
        <v>5</v>
      </c>
      <c r="F135" s="189" t="s">
        <v>284</v>
      </c>
      <c r="H135" s="190">
        <v>2.2599999999999998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158</v>
      </c>
      <c r="AU135" s="188" t="s">
        <v>82</v>
      </c>
      <c r="AV135" s="11" t="s">
        <v>82</v>
      </c>
      <c r="AW135" s="11" t="s">
        <v>35</v>
      </c>
      <c r="AX135" s="11" t="s">
        <v>71</v>
      </c>
      <c r="AY135" s="188" t="s">
        <v>124</v>
      </c>
    </row>
    <row r="136" spans="2:65" s="13" customFormat="1" ht="13.5">
      <c r="B136" s="206"/>
      <c r="D136" s="187" t="s">
        <v>158</v>
      </c>
      <c r="E136" s="207" t="s">
        <v>5</v>
      </c>
      <c r="F136" s="208" t="s">
        <v>201</v>
      </c>
      <c r="H136" s="209">
        <v>33.35</v>
      </c>
      <c r="I136" s="210"/>
      <c r="L136" s="206"/>
      <c r="M136" s="211"/>
      <c r="N136" s="212"/>
      <c r="O136" s="212"/>
      <c r="P136" s="212"/>
      <c r="Q136" s="212"/>
      <c r="R136" s="212"/>
      <c r="S136" s="212"/>
      <c r="T136" s="213"/>
      <c r="AT136" s="207" t="s">
        <v>158</v>
      </c>
      <c r="AU136" s="207" t="s">
        <v>82</v>
      </c>
      <c r="AV136" s="13" t="s">
        <v>143</v>
      </c>
      <c r="AW136" s="13" t="s">
        <v>35</v>
      </c>
      <c r="AX136" s="13" t="s">
        <v>79</v>
      </c>
      <c r="AY136" s="207" t="s">
        <v>124</v>
      </c>
    </row>
    <row r="137" spans="2:65" s="1" customFormat="1" ht="51" customHeight="1">
      <c r="B137" s="173"/>
      <c r="C137" s="174" t="s">
        <v>290</v>
      </c>
      <c r="D137" s="174" t="s">
        <v>127</v>
      </c>
      <c r="E137" s="175" t="s">
        <v>291</v>
      </c>
      <c r="F137" s="176" t="s">
        <v>292</v>
      </c>
      <c r="G137" s="177" t="s">
        <v>236</v>
      </c>
      <c r="H137" s="178">
        <v>133.4</v>
      </c>
      <c r="I137" s="179"/>
      <c r="J137" s="180">
        <f>ROUND(I137*H137,2)</f>
        <v>0</v>
      </c>
      <c r="K137" s="176" t="s">
        <v>193</v>
      </c>
      <c r="L137" s="41"/>
      <c r="M137" s="181" t="s">
        <v>5</v>
      </c>
      <c r="N137" s="182" t="s">
        <v>42</v>
      </c>
      <c r="O137" s="42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AR137" s="24" t="s">
        <v>143</v>
      </c>
      <c r="AT137" s="24" t="s">
        <v>127</v>
      </c>
      <c r="AU137" s="24" t="s">
        <v>82</v>
      </c>
      <c r="AY137" s="24" t="s">
        <v>124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4" t="s">
        <v>79</v>
      </c>
      <c r="BK137" s="185">
        <f>ROUND(I137*H137,2)</f>
        <v>0</v>
      </c>
      <c r="BL137" s="24" t="s">
        <v>143</v>
      </c>
      <c r="BM137" s="24" t="s">
        <v>293</v>
      </c>
    </row>
    <row r="138" spans="2:65" s="11" customFormat="1" ht="13.5">
      <c r="B138" s="186"/>
      <c r="D138" s="187" t="s">
        <v>158</v>
      </c>
      <c r="E138" s="188" t="s">
        <v>5</v>
      </c>
      <c r="F138" s="189" t="s">
        <v>294</v>
      </c>
      <c r="H138" s="190">
        <v>133.4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88" t="s">
        <v>158</v>
      </c>
      <c r="AU138" s="188" t="s">
        <v>82</v>
      </c>
      <c r="AV138" s="11" t="s">
        <v>82</v>
      </c>
      <c r="AW138" s="11" t="s">
        <v>35</v>
      </c>
      <c r="AX138" s="11" t="s">
        <v>79</v>
      </c>
      <c r="AY138" s="188" t="s">
        <v>124</v>
      </c>
    </row>
    <row r="139" spans="2:65" s="1" customFormat="1" ht="25.5" customHeight="1">
      <c r="B139" s="173"/>
      <c r="C139" s="174" t="s">
        <v>295</v>
      </c>
      <c r="D139" s="174" t="s">
        <v>127</v>
      </c>
      <c r="E139" s="175" t="s">
        <v>296</v>
      </c>
      <c r="F139" s="176" t="s">
        <v>297</v>
      </c>
      <c r="G139" s="177" t="s">
        <v>236</v>
      </c>
      <c r="H139" s="178">
        <v>33.35</v>
      </c>
      <c r="I139" s="179"/>
      <c r="J139" s="180">
        <f>ROUND(I139*H139,2)</f>
        <v>0</v>
      </c>
      <c r="K139" s="176" t="s">
        <v>193</v>
      </c>
      <c r="L139" s="41"/>
      <c r="M139" s="181" t="s">
        <v>5</v>
      </c>
      <c r="N139" s="182" t="s">
        <v>42</v>
      </c>
      <c r="O139" s="42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4" t="s">
        <v>143</v>
      </c>
      <c r="AT139" s="24" t="s">
        <v>127</v>
      </c>
      <c r="AU139" s="24" t="s">
        <v>82</v>
      </c>
      <c r="AY139" s="24" t="s">
        <v>124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4" t="s">
        <v>79</v>
      </c>
      <c r="BK139" s="185">
        <f>ROUND(I139*H139,2)</f>
        <v>0</v>
      </c>
      <c r="BL139" s="24" t="s">
        <v>143</v>
      </c>
      <c r="BM139" s="24" t="s">
        <v>298</v>
      </c>
    </row>
    <row r="140" spans="2:65" s="11" customFormat="1" ht="13.5">
      <c r="B140" s="186"/>
      <c r="D140" s="187" t="s">
        <v>158</v>
      </c>
      <c r="E140" s="188" t="s">
        <v>5</v>
      </c>
      <c r="F140" s="189" t="s">
        <v>299</v>
      </c>
      <c r="H140" s="190">
        <v>33.35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158</v>
      </c>
      <c r="AU140" s="188" t="s">
        <v>82</v>
      </c>
      <c r="AV140" s="11" t="s">
        <v>82</v>
      </c>
      <c r="AW140" s="11" t="s">
        <v>35</v>
      </c>
      <c r="AX140" s="11" t="s">
        <v>79</v>
      </c>
      <c r="AY140" s="188" t="s">
        <v>124</v>
      </c>
    </row>
    <row r="141" spans="2:65" s="1" customFormat="1" ht="16.5" customHeight="1">
      <c r="B141" s="173"/>
      <c r="C141" s="174" t="s">
        <v>300</v>
      </c>
      <c r="D141" s="174" t="s">
        <v>127</v>
      </c>
      <c r="E141" s="175" t="s">
        <v>301</v>
      </c>
      <c r="F141" s="176" t="s">
        <v>302</v>
      </c>
      <c r="G141" s="177" t="s">
        <v>236</v>
      </c>
      <c r="H141" s="178">
        <v>33.35</v>
      </c>
      <c r="I141" s="179"/>
      <c r="J141" s="180">
        <f>ROUND(I141*H141,2)</f>
        <v>0</v>
      </c>
      <c r="K141" s="176" t="s">
        <v>193</v>
      </c>
      <c r="L141" s="41"/>
      <c r="M141" s="181" t="s">
        <v>5</v>
      </c>
      <c r="N141" s="182" t="s">
        <v>42</v>
      </c>
      <c r="O141" s="42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4" t="s">
        <v>143</v>
      </c>
      <c r="AT141" s="24" t="s">
        <v>127</v>
      </c>
      <c r="AU141" s="24" t="s">
        <v>82</v>
      </c>
      <c r="AY141" s="24" t="s">
        <v>124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4" t="s">
        <v>79</v>
      </c>
      <c r="BK141" s="185">
        <f>ROUND(I141*H141,2)</f>
        <v>0</v>
      </c>
      <c r="BL141" s="24" t="s">
        <v>143</v>
      </c>
      <c r="BM141" s="24" t="s">
        <v>303</v>
      </c>
    </row>
    <row r="142" spans="2:65" s="1" customFormat="1" ht="25.5" customHeight="1">
      <c r="B142" s="173"/>
      <c r="C142" s="174" t="s">
        <v>304</v>
      </c>
      <c r="D142" s="174" t="s">
        <v>127</v>
      </c>
      <c r="E142" s="175" t="s">
        <v>305</v>
      </c>
      <c r="F142" s="176" t="s">
        <v>306</v>
      </c>
      <c r="G142" s="177" t="s">
        <v>307</v>
      </c>
      <c r="H142" s="178">
        <v>63.365000000000002</v>
      </c>
      <c r="I142" s="179"/>
      <c r="J142" s="180">
        <f>ROUND(I142*H142,2)</f>
        <v>0</v>
      </c>
      <c r="K142" s="176" t="s">
        <v>193</v>
      </c>
      <c r="L142" s="41"/>
      <c r="M142" s="181" t="s">
        <v>5</v>
      </c>
      <c r="N142" s="182" t="s">
        <v>42</v>
      </c>
      <c r="O142" s="42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AR142" s="24" t="s">
        <v>143</v>
      </c>
      <c r="AT142" s="24" t="s">
        <v>127</v>
      </c>
      <c r="AU142" s="24" t="s">
        <v>82</v>
      </c>
      <c r="AY142" s="24" t="s">
        <v>124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24" t="s">
        <v>79</v>
      </c>
      <c r="BK142" s="185">
        <f>ROUND(I142*H142,2)</f>
        <v>0</v>
      </c>
      <c r="BL142" s="24" t="s">
        <v>143</v>
      </c>
      <c r="BM142" s="24" t="s">
        <v>308</v>
      </c>
    </row>
    <row r="143" spans="2:65" s="11" customFormat="1" ht="13.5">
      <c r="B143" s="186"/>
      <c r="D143" s="187" t="s">
        <v>158</v>
      </c>
      <c r="E143" s="188" t="s">
        <v>5</v>
      </c>
      <c r="F143" s="189" t="s">
        <v>309</v>
      </c>
      <c r="H143" s="190">
        <v>63.365000000000002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88" t="s">
        <v>158</v>
      </c>
      <c r="AU143" s="188" t="s">
        <v>82</v>
      </c>
      <c r="AV143" s="11" t="s">
        <v>82</v>
      </c>
      <c r="AW143" s="11" t="s">
        <v>35</v>
      </c>
      <c r="AX143" s="11" t="s">
        <v>79</v>
      </c>
      <c r="AY143" s="188" t="s">
        <v>124</v>
      </c>
    </row>
    <row r="144" spans="2:65" s="1" customFormat="1" ht="51" customHeight="1">
      <c r="B144" s="173"/>
      <c r="C144" s="174" t="s">
        <v>310</v>
      </c>
      <c r="D144" s="174" t="s">
        <v>127</v>
      </c>
      <c r="E144" s="175" t="s">
        <v>311</v>
      </c>
      <c r="F144" s="176" t="s">
        <v>312</v>
      </c>
      <c r="G144" s="177" t="s">
        <v>236</v>
      </c>
      <c r="H144" s="178">
        <v>1.752</v>
      </c>
      <c r="I144" s="179"/>
      <c r="J144" s="180">
        <f>ROUND(I144*H144,2)</f>
        <v>0</v>
      </c>
      <c r="K144" s="176" t="s">
        <v>193</v>
      </c>
      <c r="L144" s="41"/>
      <c r="M144" s="181" t="s">
        <v>5</v>
      </c>
      <c r="N144" s="182" t="s">
        <v>42</v>
      </c>
      <c r="O144" s="42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4" t="s">
        <v>143</v>
      </c>
      <c r="AT144" s="24" t="s">
        <v>127</v>
      </c>
      <c r="AU144" s="24" t="s">
        <v>82</v>
      </c>
      <c r="AY144" s="24" t="s">
        <v>124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4" t="s">
        <v>79</v>
      </c>
      <c r="BK144" s="185">
        <f>ROUND(I144*H144,2)</f>
        <v>0</v>
      </c>
      <c r="BL144" s="24" t="s">
        <v>143</v>
      </c>
      <c r="BM144" s="24" t="s">
        <v>313</v>
      </c>
    </row>
    <row r="145" spans="2:65" s="11" customFormat="1" ht="13.5">
      <c r="B145" s="186"/>
      <c r="D145" s="187" t="s">
        <v>158</v>
      </c>
      <c r="E145" s="188" t="s">
        <v>5</v>
      </c>
      <c r="F145" s="189" t="s">
        <v>314</v>
      </c>
      <c r="H145" s="190">
        <v>1.752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88" t="s">
        <v>158</v>
      </c>
      <c r="AU145" s="188" t="s">
        <v>82</v>
      </c>
      <c r="AV145" s="11" t="s">
        <v>82</v>
      </c>
      <c r="AW145" s="11" t="s">
        <v>35</v>
      </c>
      <c r="AX145" s="11" t="s">
        <v>79</v>
      </c>
      <c r="AY145" s="188" t="s">
        <v>124</v>
      </c>
    </row>
    <row r="146" spans="2:65" s="1" customFormat="1" ht="16.5" customHeight="1">
      <c r="B146" s="173"/>
      <c r="C146" s="222" t="s">
        <v>315</v>
      </c>
      <c r="D146" s="222" t="s">
        <v>316</v>
      </c>
      <c r="E146" s="223" t="s">
        <v>317</v>
      </c>
      <c r="F146" s="224" t="s">
        <v>318</v>
      </c>
      <c r="G146" s="225" t="s">
        <v>307</v>
      </c>
      <c r="H146" s="226">
        <v>11.666</v>
      </c>
      <c r="I146" s="227"/>
      <c r="J146" s="228">
        <f>ROUND(I146*H146,2)</f>
        <v>0</v>
      </c>
      <c r="K146" s="224" t="s">
        <v>193</v>
      </c>
      <c r="L146" s="229"/>
      <c r="M146" s="230" t="s">
        <v>5</v>
      </c>
      <c r="N146" s="231" t="s">
        <v>42</v>
      </c>
      <c r="O146" s="42"/>
      <c r="P146" s="183">
        <f>O146*H146</f>
        <v>0</v>
      </c>
      <c r="Q146" s="183">
        <v>1</v>
      </c>
      <c r="R146" s="183">
        <f>Q146*H146</f>
        <v>11.666</v>
      </c>
      <c r="S146" s="183">
        <v>0</v>
      </c>
      <c r="T146" s="184">
        <f>S146*H146</f>
        <v>0</v>
      </c>
      <c r="AR146" s="24" t="s">
        <v>160</v>
      </c>
      <c r="AT146" s="24" t="s">
        <v>316</v>
      </c>
      <c r="AU146" s="24" t="s">
        <v>82</v>
      </c>
      <c r="AY146" s="24" t="s">
        <v>124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4" t="s">
        <v>79</v>
      </c>
      <c r="BK146" s="185">
        <f>ROUND(I146*H146,2)</f>
        <v>0</v>
      </c>
      <c r="BL146" s="24" t="s">
        <v>143</v>
      </c>
      <c r="BM146" s="24" t="s">
        <v>319</v>
      </c>
    </row>
    <row r="147" spans="2:65" s="11" customFormat="1" ht="13.5">
      <c r="B147" s="186"/>
      <c r="D147" s="187" t="s">
        <v>158</v>
      </c>
      <c r="E147" s="188" t="s">
        <v>5</v>
      </c>
      <c r="F147" s="189" t="s">
        <v>320</v>
      </c>
      <c r="H147" s="190">
        <v>5.8330000000000002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158</v>
      </c>
      <c r="AU147" s="188" t="s">
        <v>82</v>
      </c>
      <c r="AV147" s="11" t="s">
        <v>82</v>
      </c>
      <c r="AW147" s="11" t="s">
        <v>35</v>
      </c>
      <c r="AX147" s="11" t="s">
        <v>79</v>
      </c>
      <c r="AY147" s="188" t="s">
        <v>124</v>
      </c>
    </row>
    <row r="148" spans="2:65" s="11" customFormat="1" ht="13.5">
      <c r="B148" s="186"/>
      <c r="D148" s="187" t="s">
        <v>158</v>
      </c>
      <c r="F148" s="189" t="s">
        <v>321</v>
      </c>
      <c r="H148" s="190">
        <v>11.666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158</v>
      </c>
      <c r="AU148" s="188" t="s">
        <v>82</v>
      </c>
      <c r="AV148" s="11" t="s">
        <v>82</v>
      </c>
      <c r="AW148" s="11" t="s">
        <v>6</v>
      </c>
      <c r="AX148" s="11" t="s">
        <v>79</v>
      </c>
      <c r="AY148" s="188" t="s">
        <v>124</v>
      </c>
    </row>
    <row r="149" spans="2:65" s="1" customFormat="1" ht="51" customHeight="1">
      <c r="B149" s="173"/>
      <c r="C149" s="174" t="s">
        <v>322</v>
      </c>
      <c r="D149" s="174" t="s">
        <v>127</v>
      </c>
      <c r="E149" s="175" t="s">
        <v>323</v>
      </c>
      <c r="F149" s="176" t="s">
        <v>324</v>
      </c>
      <c r="G149" s="177" t="s">
        <v>236</v>
      </c>
      <c r="H149" s="178">
        <v>1.32</v>
      </c>
      <c r="I149" s="179"/>
      <c r="J149" s="180">
        <f>ROUND(I149*H149,2)</f>
        <v>0</v>
      </c>
      <c r="K149" s="176" t="s">
        <v>193</v>
      </c>
      <c r="L149" s="41"/>
      <c r="M149" s="181" t="s">
        <v>5</v>
      </c>
      <c r="N149" s="182" t="s">
        <v>42</v>
      </c>
      <c r="O149" s="42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AR149" s="24" t="s">
        <v>143</v>
      </c>
      <c r="AT149" s="24" t="s">
        <v>127</v>
      </c>
      <c r="AU149" s="24" t="s">
        <v>82</v>
      </c>
      <c r="AY149" s="24" t="s">
        <v>124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24" t="s">
        <v>79</v>
      </c>
      <c r="BK149" s="185">
        <f>ROUND(I149*H149,2)</f>
        <v>0</v>
      </c>
      <c r="BL149" s="24" t="s">
        <v>143</v>
      </c>
      <c r="BM149" s="24" t="s">
        <v>325</v>
      </c>
    </row>
    <row r="150" spans="2:65" s="11" customFormat="1" ht="13.5">
      <c r="B150" s="186"/>
      <c r="D150" s="187" t="s">
        <v>158</v>
      </c>
      <c r="E150" s="188" t="s">
        <v>5</v>
      </c>
      <c r="F150" s="189" t="s">
        <v>326</v>
      </c>
      <c r="H150" s="190">
        <v>1.32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158</v>
      </c>
      <c r="AU150" s="188" t="s">
        <v>82</v>
      </c>
      <c r="AV150" s="11" t="s">
        <v>82</v>
      </c>
      <c r="AW150" s="11" t="s">
        <v>35</v>
      </c>
      <c r="AX150" s="11" t="s">
        <v>79</v>
      </c>
      <c r="AY150" s="188" t="s">
        <v>124</v>
      </c>
    </row>
    <row r="151" spans="2:65" s="1" customFormat="1" ht="25.5" customHeight="1">
      <c r="B151" s="173"/>
      <c r="C151" s="174" t="s">
        <v>327</v>
      </c>
      <c r="D151" s="174" t="s">
        <v>127</v>
      </c>
      <c r="E151" s="175" t="s">
        <v>328</v>
      </c>
      <c r="F151" s="176" t="s">
        <v>329</v>
      </c>
      <c r="G151" s="177" t="s">
        <v>192</v>
      </c>
      <c r="H151" s="178">
        <v>185.3</v>
      </c>
      <c r="I151" s="179"/>
      <c r="J151" s="180">
        <f>ROUND(I151*H151,2)</f>
        <v>0</v>
      </c>
      <c r="K151" s="176" t="s">
        <v>193</v>
      </c>
      <c r="L151" s="41"/>
      <c r="M151" s="181" t="s">
        <v>5</v>
      </c>
      <c r="N151" s="182" t="s">
        <v>42</v>
      </c>
      <c r="O151" s="42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4" t="s">
        <v>143</v>
      </c>
      <c r="AT151" s="24" t="s">
        <v>127</v>
      </c>
      <c r="AU151" s="24" t="s">
        <v>82</v>
      </c>
      <c r="AY151" s="24" t="s">
        <v>124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4" t="s">
        <v>79</v>
      </c>
      <c r="BK151" s="185">
        <f>ROUND(I151*H151,2)</f>
        <v>0</v>
      </c>
      <c r="BL151" s="24" t="s">
        <v>143</v>
      </c>
      <c r="BM151" s="24" t="s">
        <v>330</v>
      </c>
    </row>
    <row r="152" spans="2:65" s="11" customFormat="1" ht="13.5">
      <c r="B152" s="186"/>
      <c r="D152" s="187" t="s">
        <v>158</v>
      </c>
      <c r="E152" s="188" t="s">
        <v>5</v>
      </c>
      <c r="F152" s="189" t="s">
        <v>331</v>
      </c>
      <c r="H152" s="190">
        <v>164.6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88" t="s">
        <v>158</v>
      </c>
      <c r="AU152" s="188" t="s">
        <v>82</v>
      </c>
      <c r="AV152" s="11" t="s">
        <v>82</v>
      </c>
      <c r="AW152" s="11" t="s">
        <v>35</v>
      </c>
      <c r="AX152" s="11" t="s">
        <v>71</v>
      </c>
      <c r="AY152" s="188" t="s">
        <v>124</v>
      </c>
    </row>
    <row r="153" spans="2:65" s="11" customFormat="1" ht="13.5">
      <c r="B153" s="186"/>
      <c r="D153" s="187" t="s">
        <v>158</v>
      </c>
      <c r="E153" s="188" t="s">
        <v>5</v>
      </c>
      <c r="F153" s="189" t="s">
        <v>332</v>
      </c>
      <c r="H153" s="190">
        <v>14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158</v>
      </c>
      <c r="AU153" s="188" t="s">
        <v>82</v>
      </c>
      <c r="AV153" s="11" t="s">
        <v>82</v>
      </c>
      <c r="AW153" s="11" t="s">
        <v>35</v>
      </c>
      <c r="AX153" s="11" t="s">
        <v>71</v>
      </c>
      <c r="AY153" s="188" t="s">
        <v>124</v>
      </c>
    </row>
    <row r="154" spans="2:65" s="11" customFormat="1" ht="13.5">
      <c r="B154" s="186"/>
      <c r="D154" s="187" t="s">
        <v>158</v>
      </c>
      <c r="E154" s="188" t="s">
        <v>5</v>
      </c>
      <c r="F154" s="189" t="s">
        <v>333</v>
      </c>
      <c r="H154" s="190">
        <v>4.5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88" t="s">
        <v>158</v>
      </c>
      <c r="AU154" s="188" t="s">
        <v>82</v>
      </c>
      <c r="AV154" s="11" t="s">
        <v>82</v>
      </c>
      <c r="AW154" s="11" t="s">
        <v>35</v>
      </c>
      <c r="AX154" s="11" t="s">
        <v>71</v>
      </c>
      <c r="AY154" s="188" t="s">
        <v>124</v>
      </c>
    </row>
    <row r="155" spans="2:65" s="11" customFormat="1" ht="13.5">
      <c r="B155" s="186"/>
      <c r="D155" s="187" t="s">
        <v>158</v>
      </c>
      <c r="E155" s="188" t="s">
        <v>5</v>
      </c>
      <c r="F155" s="189" t="s">
        <v>334</v>
      </c>
      <c r="H155" s="190">
        <v>2.2000000000000002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158</v>
      </c>
      <c r="AU155" s="188" t="s">
        <v>82</v>
      </c>
      <c r="AV155" s="11" t="s">
        <v>82</v>
      </c>
      <c r="AW155" s="11" t="s">
        <v>35</v>
      </c>
      <c r="AX155" s="11" t="s">
        <v>71</v>
      </c>
      <c r="AY155" s="188" t="s">
        <v>124</v>
      </c>
    </row>
    <row r="156" spans="2:65" s="13" customFormat="1" ht="13.5">
      <c r="B156" s="206"/>
      <c r="D156" s="187" t="s">
        <v>158</v>
      </c>
      <c r="E156" s="207" t="s">
        <v>5</v>
      </c>
      <c r="F156" s="208" t="s">
        <v>201</v>
      </c>
      <c r="H156" s="209">
        <v>185.3</v>
      </c>
      <c r="I156" s="210"/>
      <c r="L156" s="206"/>
      <c r="M156" s="211"/>
      <c r="N156" s="212"/>
      <c r="O156" s="212"/>
      <c r="P156" s="212"/>
      <c r="Q156" s="212"/>
      <c r="R156" s="212"/>
      <c r="S156" s="212"/>
      <c r="T156" s="213"/>
      <c r="AT156" s="207" t="s">
        <v>158</v>
      </c>
      <c r="AU156" s="207" t="s">
        <v>82</v>
      </c>
      <c r="AV156" s="13" t="s">
        <v>143</v>
      </c>
      <c r="AW156" s="13" t="s">
        <v>35</v>
      </c>
      <c r="AX156" s="13" t="s">
        <v>79</v>
      </c>
      <c r="AY156" s="207" t="s">
        <v>124</v>
      </c>
    </row>
    <row r="157" spans="2:65" s="10" customFormat="1" ht="29.85" customHeight="1">
      <c r="B157" s="160"/>
      <c r="D157" s="161" t="s">
        <v>70</v>
      </c>
      <c r="E157" s="171" t="s">
        <v>143</v>
      </c>
      <c r="F157" s="171" t="s">
        <v>335</v>
      </c>
      <c r="I157" s="163"/>
      <c r="J157" s="172">
        <f>BK157</f>
        <v>0</v>
      </c>
      <c r="L157" s="160"/>
      <c r="M157" s="165"/>
      <c r="N157" s="166"/>
      <c r="O157" s="166"/>
      <c r="P157" s="167">
        <f>SUM(P158:P159)</f>
        <v>0</v>
      </c>
      <c r="Q157" s="166"/>
      <c r="R157" s="167">
        <f>SUM(R158:R159)</f>
        <v>1.5079500000000001</v>
      </c>
      <c r="S157" s="166"/>
      <c r="T157" s="168">
        <f>SUM(T158:T159)</f>
        <v>0</v>
      </c>
      <c r="AR157" s="161" t="s">
        <v>79</v>
      </c>
      <c r="AT157" s="169" t="s">
        <v>70</v>
      </c>
      <c r="AU157" s="169" t="s">
        <v>79</v>
      </c>
      <c r="AY157" s="161" t="s">
        <v>124</v>
      </c>
      <c r="BK157" s="170">
        <f>SUM(BK158:BK159)</f>
        <v>0</v>
      </c>
    </row>
    <row r="158" spans="2:65" s="1" customFormat="1" ht="25.5" customHeight="1">
      <c r="B158" s="173"/>
      <c r="C158" s="174" t="s">
        <v>336</v>
      </c>
      <c r="D158" s="174" t="s">
        <v>127</v>
      </c>
      <c r="E158" s="175" t="s">
        <v>337</v>
      </c>
      <c r="F158" s="176" t="s">
        <v>338</v>
      </c>
      <c r="G158" s="177" t="s">
        <v>236</v>
      </c>
      <c r="H158" s="178">
        <v>0.67500000000000004</v>
      </c>
      <c r="I158" s="179"/>
      <c r="J158" s="180">
        <f>ROUND(I158*H158,2)</f>
        <v>0</v>
      </c>
      <c r="K158" s="176" t="s">
        <v>193</v>
      </c>
      <c r="L158" s="41"/>
      <c r="M158" s="181" t="s">
        <v>5</v>
      </c>
      <c r="N158" s="182" t="s">
        <v>42</v>
      </c>
      <c r="O158" s="42"/>
      <c r="P158" s="183">
        <f>O158*H158</f>
        <v>0</v>
      </c>
      <c r="Q158" s="183">
        <v>2.234</v>
      </c>
      <c r="R158" s="183">
        <f>Q158*H158</f>
        <v>1.5079500000000001</v>
      </c>
      <c r="S158" s="183">
        <v>0</v>
      </c>
      <c r="T158" s="184">
        <f>S158*H158</f>
        <v>0</v>
      </c>
      <c r="AR158" s="24" t="s">
        <v>143</v>
      </c>
      <c r="AT158" s="24" t="s">
        <v>127</v>
      </c>
      <c r="AU158" s="24" t="s">
        <v>82</v>
      </c>
      <c r="AY158" s="24" t="s">
        <v>124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4" t="s">
        <v>79</v>
      </c>
      <c r="BK158" s="185">
        <f>ROUND(I158*H158,2)</f>
        <v>0</v>
      </c>
      <c r="BL158" s="24" t="s">
        <v>143</v>
      </c>
      <c r="BM158" s="24" t="s">
        <v>339</v>
      </c>
    </row>
    <row r="159" spans="2:65" s="11" customFormat="1" ht="13.5">
      <c r="B159" s="186"/>
      <c r="D159" s="187" t="s">
        <v>158</v>
      </c>
      <c r="E159" s="188" t="s">
        <v>5</v>
      </c>
      <c r="F159" s="189" t="s">
        <v>340</v>
      </c>
      <c r="H159" s="190">
        <v>0.67500000000000004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88" t="s">
        <v>158</v>
      </c>
      <c r="AU159" s="188" t="s">
        <v>82</v>
      </c>
      <c r="AV159" s="11" t="s">
        <v>82</v>
      </c>
      <c r="AW159" s="11" t="s">
        <v>35</v>
      </c>
      <c r="AX159" s="11" t="s">
        <v>79</v>
      </c>
      <c r="AY159" s="188" t="s">
        <v>124</v>
      </c>
    </row>
    <row r="160" spans="2:65" s="10" customFormat="1" ht="29.85" customHeight="1">
      <c r="B160" s="160"/>
      <c r="D160" s="161" t="s">
        <v>70</v>
      </c>
      <c r="E160" s="171" t="s">
        <v>123</v>
      </c>
      <c r="F160" s="171" t="s">
        <v>341</v>
      </c>
      <c r="I160" s="163"/>
      <c r="J160" s="172">
        <f>BK160</f>
        <v>0</v>
      </c>
      <c r="L160" s="160"/>
      <c r="M160" s="165"/>
      <c r="N160" s="166"/>
      <c r="O160" s="166"/>
      <c r="P160" s="167">
        <f>SUM(P161:P198)</f>
        <v>0</v>
      </c>
      <c r="Q160" s="166"/>
      <c r="R160" s="167">
        <f>SUM(R161:R198)</f>
        <v>57.996225999999993</v>
      </c>
      <c r="S160" s="166"/>
      <c r="T160" s="168">
        <f>SUM(T161:T198)</f>
        <v>0</v>
      </c>
      <c r="AR160" s="161" t="s">
        <v>79</v>
      </c>
      <c r="AT160" s="169" t="s">
        <v>70</v>
      </c>
      <c r="AU160" s="169" t="s">
        <v>79</v>
      </c>
      <c r="AY160" s="161" t="s">
        <v>124</v>
      </c>
      <c r="BK160" s="170">
        <f>SUM(BK161:BK198)</f>
        <v>0</v>
      </c>
    </row>
    <row r="161" spans="2:65" s="1" customFormat="1" ht="25.5" customHeight="1">
      <c r="B161" s="173"/>
      <c r="C161" s="174" t="s">
        <v>342</v>
      </c>
      <c r="D161" s="174" t="s">
        <v>127</v>
      </c>
      <c r="E161" s="175" t="s">
        <v>343</v>
      </c>
      <c r="F161" s="176" t="s">
        <v>344</v>
      </c>
      <c r="G161" s="177" t="s">
        <v>192</v>
      </c>
      <c r="H161" s="178">
        <v>192.6</v>
      </c>
      <c r="I161" s="179"/>
      <c r="J161" s="180">
        <f>ROUND(I161*H161,2)</f>
        <v>0</v>
      </c>
      <c r="K161" s="176" t="s">
        <v>193</v>
      </c>
      <c r="L161" s="41"/>
      <c r="M161" s="181" t="s">
        <v>5</v>
      </c>
      <c r="N161" s="182" t="s">
        <v>42</v>
      </c>
      <c r="O161" s="42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AR161" s="24" t="s">
        <v>143</v>
      </c>
      <c r="AT161" s="24" t="s">
        <v>127</v>
      </c>
      <c r="AU161" s="24" t="s">
        <v>82</v>
      </c>
      <c r="AY161" s="24" t="s">
        <v>124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4" t="s">
        <v>79</v>
      </c>
      <c r="BK161" s="185">
        <f>ROUND(I161*H161,2)</f>
        <v>0</v>
      </c>
      <c r="BL161" s="24" t="s">
        <v>143</v>
      </c>
      <c r="BM161" s="24" t="s">
        <v>345</v>
      </c>
    </row>
    <row r="162" spans="2:65" s="11" customFormat="1" ht="13.5">
      <c r="B162" s="186"/>
      <c r="D162" s="187" t="s">
        <v>158</v>
      </c>
      <c r="E162" s="188" t="s">
        <v>5</v>
      </c>
      <c r="F162" s="189" t="s">
        <v>346</v>
      </c>
      <c r="H162" s="190">
        <v>164.6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158</v>
      </c>
      <c r="AU162" s="188" t="s">
        <v>82</v>
      </c>
      <c r="AV162" s="11" t="s">
        <v>82</v>
      </c>
      <c r="AW162" s="11" t="s">
        <v>35</v>
      </c>
      <c r="AX162" s="11" t="s">
        <v>71</v>
      </c>
      <c r="AY162" s="188" t="s">
        <v>124</v>
      </c>
    </row>
    <row r="163" spans="2:65" s="11" customFormat="1" ht="13.5">
      <c r="B163" s="186"/>
      <c r="D163" s="187" t="s">
        <v>158</v>
      </c>
      <c r="E163" s="188" t="s">
        <v>5</v>
      </c>
      <c r="F163" s="189" t="s">
        <v>347</v>
      </c>
      <c r="H163" s="190">
        <v>28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88" t="s">
        <v>158</v>
      </c>
      <c r="AU163" s="188" t="s">
        <v>82</v>
      </c>
      <c r="AV163" s="11" t="s">
        <v>82</v>
      </c>
      <c r="AW163" s="11" t="s">
        <v>35</v>
      </c>
      <c r="AX163" s="11" t="s">
        <v>71</v>
      </c>
      <c r="AY163" s="188" t="s">
        <v>124</v>
      </c>
    </row>
    <row r="164" spans="2:65" s="13" customFormat="1" ht="13.5">
      <c r="B164" s="206"/>
      <c r="D164" s="187" t="s">
        <v>158</v>
      </c>
      <c r="E164" s="207" t="s">
        <v>5</v>
      </c>
      <c r="F164" s="208" t="s">
        <v>201</v>
      </c>
      <c r="H164" s="209">
        <v>192.6</v>
      </c>
      <c r="I164" s="210"/>
      <c r="L164" s="206"/>
      <c r="M164" s="211"/>
      <c r="N164" s="212"/>
      <c r="O164" s="212"/>
      <c r="P164" s="212"/>
      <c r="Q164" s="212"/>
      <c r="R164" s="212"/>
      <c r="S164" s="212"/>
      <c r="T164" s="213"/>
      <c r="AT164" s="207" t="s">
        <v>158</v>
      </c>
      <c r="AU164" s="207" t="s">
        <v>82</v>
      </c>
      <c r="AV164" s="13" t="s">
        <v>143</v>
      </c>
      <c r="AW164" s="13" t="s">
        <v>35</v>
      </c>
      <c r="AX164" s="13" t="s">
        <v>79</v>
      </c>
      <c r="AY164" s="207" t="s">
        <v>124</v>
      </c>
    </row>
    <row r="165" spans="2:65" s="1" customFormat="1" ht="25.5" customHeight="1">
      <c r="B165" s="173"/>
      <c r="C165" s="174" t="s">
        <v>348</v>
      </c>
      <c r="D165" s="174" t="s">
        <v>127</v>
      </c>
      <c r="E165" s="175" t="s">
        <v>349</v>
      </c>
      <c r="F165" s="176" t="s">
        <v>350</v>
      </c>
      <c r="G165" s="177" t="s">
        <v>192</v>
      </c>
      <c r="H165" s="178">
        <v>198.44</v>
      </c>
      <c r="I165" s="179"/>
      <c r="J165" s="180">
        <f>ROUND(I165*H165,2)</f>
        <v>0</v>
      </c>
      <c r="K165" s="176" t="s">
        <v>193</v>
      </c>
      <c r="L165" s="41"/>
      <c r="M165" s="181" t="s">
        <v>5</v>
      </c>
      <c r="N165" s="182" t="s">
        <v>42</v>
      </c>
      <c r="O165" s="42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4" t="s">
        <v>143</v>
      </c>
      <c r="AT165" s="24" t="s">
        <v>127</v>
      </c>
      <c r="AU165" s="24" t="s">
        <v>82</v>
      </c>
      <c r="AY165" s="24" t="s">
        <v>124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4" t="s">
        <v>79</v>
      </c>
      <c r="BK165" s="185">
        <f>ROUND(I165*H165,2)</f>
        <v>0</v>
      </c>
      <c r="BL165" s="24" t="s">
        <v>143</v>
      </c>
      <c r="BM165" s="24" t="s">
        <v>351</v>
      </c>
    </row>
    <row r="166" spans="2:65" s="11" customFormat="1" ht="13.5">
      <c r="B166" s="186"/>
      <c r="D166" s="187" t="s">
        <v>158</v>
      </c>
      <c r="E166" s="188" t="s">
        <v>5</v>
      </c>
      <c r="F166" s="189" t="s">
        <v>352</v>
      </c>
      <c r="H166" s="190">
        <v>164.6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158</v>
      </c>
      <c r="AU166" s="188" t="s">
        <v>82</v>
      </c>
      <c r="AV166" s="11" t="s">
        <v>82</v>
      </c>
      <c r="AW166" s="11" t="s">
        <v>35</v>
      </c>
      <c r="AX166" s="11" t="s">
        <v>71</v>
      </c>
      <c r="AY166" s="188" t="s">
        <v>124</v>
      </c>
    </row>
    <row r="167" spans="2:65" s="11" customFormat="1" ht="13.5">
      <c r="B167" s="186"/>
      <c r="D167" s="187" t="s">
        <v>158</v>
      </c>
      <c r="E167" s="188" t="s">
        <v>5</v>
      </c>
      <c r="F167" s="189" t="s">
        <v>353</v>
      </c>
      <c r="H167" s="190">
        <v>28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AT167" s="188" t="s">
        <v>158</v>
      </c>
      <c r="AU167" s="188" t="s">
        <v>82</v>
      </c>
      <c r="AV167" s="11" t="s">
        <v>82</v>
      </c>
      <c r="AW167" s="11" t="s">
        <v>35</v>
      </c>
      <c r="AX167" s="11" t="s">
        <v>71</v>
      </c>
      <c r="AY167" s="188" t="s">
        <v>124</v>
      </c>
    </row>
    <row r="168" spans="2:65" s="11" customFormat="1" ht="13.5">
      <c r="B168" s="186"/>
      <c r="D168" s="187" t="s">
        <v>158</v>
      </c>
      <c r="E168" s="188" t="s">
        <v>5</v>
      </c>
      <c r="F168" s="189" t="s">
        <v>354</v>
      </c>
      <c r="H168" s="190">
        <v>5.84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88" t="s">
        <v>158</v>
      </c>
      <c r="AU168" s="188" t="s">
        <v>82</v>
      </c>
      <c r="AV168" s="11" t="s">
        <v>82</v>
      </c>
      <c r="AW168" s="11" t="s">
        <v>35</v>
      </c>
      <c r="AX168" s="11" t="s">
        <v>71</v>
      </c>
      <c r="AY168" s="188" t="s">
        <v>124</v>
      </c>
    </row>
    <row r="169" spans="2:65" s="13" customFormat="1" ht="13.5">
      <c r="B169" s="206"/>
      <c r="D169" s="187" t="s">
        <v>158</v>
      </c>
      <c r="E169" s="207" t="s">
        <v>5</v>
      </c>
      <c r="F169" s="208" t="s">
        <v>201</v>
      </c>
      <c r="H169" s="209">
        <v>198.44</v>
      </c>
      <c r="I169" s="210"/>
      <c r="L169" s="206"/>
      <c r="M169" s="211"/>
      <c r="N169" s="212"/>
      <c r="O169" s="212"/>
      <c r="P169" s="212"/>
      <c r="Q169" s="212"/>
      <c r="R169" s="212"/>
      <c r="S169" s="212"/>
      <c r="T169" s="213"/>
      <c r="AT169" s="207" t="s">
        <v>158</v>
      </c>
      <c r="AU169" s="207" t="s">
        <v>82</v>
      </c>
      <c r="AV169" s="13" t="s">
        <v>143</v>
      </c>
      <c r="AW169" s="13" t="s">
        <v>35</v>
      </c>
      <c r="AX169" s="13" t="s">
        <v>79</v>
      </c>
      <c r="AY169" s="207" t="s">
        <v>124</v>
      </c>
    </row>
    <row r="170" spans="2:65" s="1" customFormat="1" ht="25.5" customHeight="1">
      <c r="B170" s="173"/>
      <c r="C170" s="174" t="s">
        <v>355</v>
      </c>
      <c r="D170" s="174" t="s">
        <v>127</v>
      </c>
      <c r="E170" s="175" t="s">
        <v>356</v>
      </c>
      <c r="F170" s="176" t="s">
        <v>357</v>
      </c>
      <c r="G170" s="177" t="s">
        <v>192</v>
      </c>
      <c r="H170" s="178">
        <v>98.75</v>
      </c>
      <c r="I170" s="179"/>
      <c r="J170" s="180">
        <f>ROUND(I170*H170,2)</f>
        <v>0</v>
      </c>
      <c r="K170" s="176" t="s">
        <v>193</v>
      </c>
      <c r="L170" s="41"/>
      <c r="M170" s="181" t="s">
        <v>5</v>
      </c>
      <c r="N170" s="182" t="s">
        <v>42</v>
      </c>
      <c r="O170" s="42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4" t="s">
        <v>143</v>
      </c>
      <c r="AT170" s="24" t="s">
        <v>127</v>
      </c>
      <c r="AU170" s="24" t="s">
        <v>82</v>
      </c>
      <c r="AY170" s="24" t="s">
        <v>124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4" t="s">
        <v>79</v>
      </c>
      <c r="BK170" s="185">
        <f>ROUND(I170*H170,2)</f>
        <v>0</v>
      </c>
      <c r="BL170" s="24" t="s">
        <v>143</v>
      </c>
      <c r="BM170" s="24" t="s">
        <v>358</v>
      </c>
    </row>
    <row r="171" spans="2:65" s="11" customFormat="1" ht="13.5">
      <c r="B171" s="186"/>
      <c r="D171" s="187" t="s">
        <v>158</v>
      </c>
      <c r="E171" s="188" t="s">
        <v>5</v>
      </c>
      <c r="F171" s="189" t="s">
        <v>359</v>
      </c>
      <c r="H171" s="190">
        <v>98.75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88" t="s">
        <v>158</v>
      </c>
      <c r="AU171" s="188" t="s">
        <v>82</v>
      </c>
      <c r="AV171" s="11" t="s">
        <v>82</v>
      </c>
      <c r="AW171" s="11" t="s">
        <v>35</v>
      </c>
      <c r="AX171" s="11" t="s">
        <v>71</v>
      </c>
      <c r="AY171" s="188" t="s">
        <v>124</v>
      </c>
    </row>
    <row r="172" spans="2:65" s="13" customFormat="1" ht="13.5">
      <c r="B172" s="206"/>
      <c r="D172" s="187" t="s">
        <v>158</v>
      </c>
      <c r="E172" s="207" t="s">
        <v>5</v>
      </c>
      <c r="F172" s="208" t="s">
        <v>201</v>
      </c>
      <c r="H172" s="209">
        <v>98.75</v>
      </c>
      <c r="I172" s="210"/>
      <c r="L172" s="206"/>
      <c r="M172" s="211"/>
      <c r="N172" s="212"/>
      <c r="O172" s="212"/>
      <c r="P172" s="212"/>
      <c r="Q172" s="212"/>
      <c r="R172" s="212"/>
      <c r="S172" s="212"/>
      <c r="T172" s="213"/>
      <c r="AT172" s="207" t="s">
        <v>158</v>
      </c>
      <c r="AU172" s="207" t="s">
        <v>82</v>
      </c>
      <c r="AV172" s="13" t="s">
        <v>143</v>
      </c>
      <c r="AW172" s="13" t="s">
        <v>35</v>
      </c>
      <c r="AX172" s="13" t="s">
        <v>79</v>
      </c>
      <c r="AY172" s="207" t="s">
        <v>124</v>
      </c>
    </row>
    <row r="173" spans="2:65" s="1" customFormat="1" ht="25.5" customHeight="1">
      <c r="B173" s="173"/>
      <c r="C173" s="174" t="s">
        <v>360</v>
      </c>
      <c r="D173" s="174" t="s">
        <v>127</v>
      </c>
      <c r="E173" s="175" t="s">
        <v>361</v>
      </c>
      <c r="F173" s="176" t="s">
        <v>362</v>
      </c>
      <c r="G173" s="177" t="s">
        <v>192</v>
      </c>
      <c r="H173" s="178">
        <v>197.5</v>
      </c>
      <c r="I173" s="179"/>
      <c r="J173" s="180">
        <f>ROUND(I173*H173,2)</f>
        <v>0</v>
      </c>
      <c r="K173" s="176" t="s">
        <v>193</v>
      </c>
      <c r="L173" s="41"/>
      <c r="M173" s="181" t="s">
        <v>5</v>
      </c>
      <c r="N173" s="182" t="s">
        <v>42</v>
      </c>
      <c r="O173" s="42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24" t="s">
        <v>143</v>
      </c>
      <c r="AT173" s="24" t="s">
        <v>127</v>
      </c>
      <c r="AU173" s="24" t="s">
        <v>82</v>
      </c>
      <c r="AY173" s="24" t="s">
        <v>124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4" t="s">
        <v>79</v>
      </c>
      <c r="BK173" s="185">
        <f>ROUND(I173*H173,2)</f>
        <v>0</v>
      </c>
      <c r="BL173" s="24" t="s">
        <v>143</v>
      </c>
      <c r="BM173" s="24" t="s">
        <v>363</v>
      </c>
    </row>
    <row r="174" spans="2:65" s="11" customFormat="1" ht="13.5">
      <c r="B174" s="186"/>
      <c r="D174" s="187" t="s">
        <v>158</v>
      </c>
      <c r="E174" s="188" t="s">
        <v>5</v>
      </c>
      <c r="F174" s="189" t="s">
        <v>364</v>
      </c>
      <c r="H174" s="190">
        <v>197.5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88" t="s">
        <v>158</v>
      </c>
      <c r="AU174" s="188" t="s">
        <v>82</v>
      </c>
      <c r="AV174" s="11" t="s">
        <v>82</v>
      </c>
      <c r="AW174" s="11" t="s">
        <v>35</v>
      </c>
      <c r="AX174" s="11" t="s">
        <v>79</v>
      </c>
      <c r="AY174" s="188" t="s">
        <v>124</v>
      </c>
    </row>
    <row r="175" spans="2:65" s="1" customFormat="1" ht="38.25" customHeight="1">
      <c r="B175" s="173"/>
      <c r="C175" s="174" t="s">
        <v>365</v>
      </c>
      <c r="D175" s="174" t="s">
        <v>127</v>
      </c>
      <c r="E175" s="175" t="s">
        <v>366</v>
      </c>
      <c r="F175" s="176" t="s">
        <v>367</v>
      </c>
      <c r="G175" s="177" t="s">
        <v>192</v>
      </c>
      <c r="H175" s="178">
        <v>197.5</v>
      </c>
      <c r="I175" s="179"/>
      <c r="J175" s="180">
        <f>ROUND(I175*H175,2)</f>
        <v>0</v>
      </c>
      <c r="K175" s="176" t="s">
        <v>193</v>
      </c>
      <c r="L175" s="41"/>
      <c r="M175" s="181" t="s">
        <v>5</v>
      </c>
      <c r="N175" s="182" t="s">
        <v>42</v>
      </c>
      <c r="O175" s="42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AR175" s="24" t="s">
        <v>143</v>
      </c>
      <c r="AT175" s="24" t="s">
        <v>127</v>
      </c>
      <c r="AU175" s="24" t="s">
        <v>82</v>
      </c>
      <c r="AY175" s="24" t="s">
        <v>124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4" t="s">
        <v>79</v>
      </c>
      <c r="BK175" s="185">
        <f>ROUND(I175*H175,2)</f>
        <v>0</v>
      </c>
      <c r="BL175" s="24" t="s">
        <v>143</v>
      </c>
      <c r="BM175" s="24" t="s">
        <v>368</v>
      </c>
    </row>
    <row r="176" spans="2:65" s="11" customFormat="1" ht="13.5">
      <c r="B176" s="186"/>
      <c r="D176" s="187" t="s">
        <v>158</v>
      </c>
      <c r="E176" s="188" t="s">
        <v>5</v>
      </c>
      <c r="F176" s="189" t="s">
        <v>369</v>
      </c>
      <c r="H176" s="190">
        <v>197.5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158</v>
      </c>
      <c r="AU176" s="188" t="s">
        <v>82</v>
      </c>
      <c r="AV176" s="11" t="s">
        <v>82</v>
      </c>
      <c r="AW176" s="11" t="s">
        <v>35</v>
      </c>
      <c r="AX176" s="11" t="s">
        <v>79</v>
      </c>
      <c r="AY176" s="188" t="s">
        <v>124</v>
      </c>
    </row>
    <row r="177" spans="2:65" s="1" customFormat="1" ht="25.5" customHeight="1">
      <c r="B177" s="173"/>
      <c r="C177" s="174" t="s">
        <v>370</v>
      </c>
      <c r="D177" s="174" t="s">
        <v>127</v>
      </c>
      <c r="E177" s="175" t="s">
        <v>371</v>
      </c>
      <c r="F177" s="176" t="s">
        <v>372</v>
      </c>
      <c r="G177" s="177" t="s">
        <v>192</v>
      </c>
      <c r="H177" s="178">
        <v>40</v>
      </c>
      <c r="I177" s="179"/>
      <c r="J177" s="180">
        <f>ROUND(I177*H177,2)</f>
        <v>0</v>
      </c>
      <c r="K177" s="176" t="s">
        <v>193</v>
      </c>
      <c r="L177" s="41"/>
      <c r="M177" s="181" t="s">
        <v>5</v>
      </c>
      <c r="N177" s="182" t="s">
        <v>42</v>
      </c>
      <c r="O177" s="42"/>
      <c r="P177" s="183">
        <f>O177*H177</f>
        <v>0</v>
      </c>
      <c r="Q177" s="183">
        <v>8.3500000000000005E-2</v>
      </c>
      <c r="R177" s="183">
        <f>Q177*H177</f>
        <v>3.3400000000000003</v>
      </c>
      <c r="S177" s="183">
        <v>0</v>
      </c>
      <c r="T177" s="184">
        <f>S177*H177</f>
        <v>0</v>
      </c>
      <c r="AR177" s="24" t="s">
        <v>143</v>
      </c>
      <c r="AT177" s="24" t="s">
        <v>127</v>
      </c>
      <c r="AU177" s="24" t="s">
        <v>82</v>
      </c>
      <c r="AY177" s="24" t="s">
        <v>124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4" t="s">
        <v>79</v>
      </c>
      <c r="BK177" s="185">
        <f>ROUND(I177*H177,2)</f>
        <v>0</v>
      </c>
      <c r="BL177" s="24" t="s">
        <v>143</v>
      </c>
      <c r="BM177" s="24" t="s">
        <v>373</v>
      </c>
    </row>
    <row r="178" spans="2:65" s="11" customFormat="1" ht="13.5">
      <c r="B178" s="186"/>
      <c r="D178" s="187" t="s">
        <v>158</v>
      </c>
      <c r="E178" s="188" t="s">
        <v>5</v>
      </c>
      <c r="F178" s="189" t="s">
        <v>200</v>
      </c>
      <c r="H178" s="190">
        <v>40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88" t="s">
        <v>158</v>
      </c>
      <c r="AU178" s="188" t="s">
        <v>82</v>
      </c>
      <c r="AV178" s="11" t="s">
        <v>82</v>
      </c>
      <c r="AW178" s="11" t="s">
        <v>35</v>
      </c>
      <c r="AX178" s="11" t="s">
        <v>79</v>
      </c>
      <c r="AY178" s="188" t="s">
        <v>124</v>
      </c>
    </row>
    <row r="179" spans="2:65" s="1" customFormat="1" ht="16.5" customHeight="1">
      <c r="B179" s="173"/>
      <c r="C179" s="222" t="s">
        <v>374</v>
      </c>
      <c r="D179" s="222" t="s">
        <v>316</v>
      </c>
      <c r="E179" s="223" t="s">
        <v>375</v>
      </c>
      <c r="F179" s="224" t="s">
        <v>376</v>
      </c>
      <c r="G179" s="225" t="s">
        <v>377</v>
      </c>
      <c r="H179" s="226">
        <v>20.2</v>
      </c>
      <c r="I179" s="227"/>
      <c r="J179" s="228">
        <f>ROUND(I179*H179,2)</f>
        <v>0</v>
      </c>
      <c r="K179" s="224" t="s">
        <v>193</v>
      </c>
      <c r="L179" s="229"/>
      <c r="M179" s="230" t="s">
        <v>5</v>
      </c>
      <c r="N179" s="231" t="s">
        <v>42</v>
      </c>
      <c r="O179" s="42"/>
      <c r="P179" s="183">
        <f>O179*H179</f>
        <v>0</v>
      </c>
      <c r="Q179" s="183">
        <v>0.75</v>
      </c>
      <c r="R179" s="183">
        <f>Q179*H179</f>
        <v>15.149999999999999</v>
      </c>
      <c r="S179" s="183">
        <v>0</v>
      </c>
      <c r="T179" s="184">
        <f>S179*H179</f>
        <v>0</v>
      </c>
      <c r="AR179" s="24" t="s">
        <v>160</v>
      </c>
      <c r="AT179" s="24" t="s">
        <v>316</v>
      </c>
      <c r="AU179" s="24" t="s">
        <v>82</v>
      </c>
      <c r="AY179" s="24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4" t="s">
        <v>79</v>
      </c>
      <c r="BK179" s="185">
        <f>ROUND(I179*H179,2)</f>
        <v>0</v>
      </c>
      <c r="BL179" s="24" t="s">
        <v>143</v>
      </c>
      <c r="BM179" s="24" t="s">
        <v>378</v>
      </c>
    </row>
    <row r="180" spans="2:65" s="11" customFormat="1" ht="13.5">
      <c r="B180" s="186"/>
      <c r="D180" s="187" t="s">
        <v>158</v>
      </c>
      <c r="E180" s="188" t="s">
        <v>5</v>
      </c>
      <c r="F180" s="189" t="s">
        <v>379</v>
      </c>
      <c r="H180" s="190">
        <v>20.2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88" t="s">
        <v>158</v>
      </c>
      <c r="AU180" s="188" t="s">
        <v>82</v>
      </c>
      <c r="AV180" s="11" t="s">
        <v>82</v>
      </c>
      <c r="AW180" s="11" t="s">
        <v>35</v>
      </c>
      <c r="AX180" s="11" t="s">
        <v>79</v>
      </c>
      <c r="AY180" s="188" t="s">
        <v>124</v>
      </c>
    </row>
    <row r="181" spans="2:65" s="1" customFormat="1" ht="51" customHeight="1">
      <c r="B181" s="173"/>
      <c r="C181" s="174" t="s">
        <v>380</v>
      </c>
      <c r="D181" s="174" t="s">
        <v>127</v>
      </c>
      <c r="E181" s="175" t="s">
        <v>381</v>
      </c>
      <c r="F181" s="176" t="s">
        <v>382</v>
      </c>
      <c r="G181" s="177" t="s">
        <v>192</v>
      </c>
      <c r="H181" s="178">
        <v>164.6</v>
      </c>
      <c r="I181" s="179"/>
      <c r="J181" s="180">
        <f>ROUND(I181*H181,2)</f>
        <v>0</v>
      </c>
      <c r="K181" s="176" t="s">
        <v>193</v>
      </c>
      <c r="L181" s="41"/>
      <c r="M181" s="181" t="s">
        <v>5</v>
      </c>
      <c r="N181" s="182" t="s">
        <v>42</v>
      </c>
      <c r="O181" s="42"/>
      <c r="P181" s="183">
        <f>O181*H181</f>
        <v>0</v>
      </c>
      <c r="Q181" s="183">
        <v>8.4250000000000005E-2</v>
      </c>
      <c r="R181" s="183">
        <f>Q181*H181</f>
        <v>13.86755</v>
      </c>
      <c r="S181" s="183">
        <v>0</v>
      </c>
      <c r="T181" s="184">
        <f>S181*H181</f>
        <v>0</v>
      </c>
      <c r="AR181" s="24" t="s">
        <v>143</v>
      </c>
      <c r="AT181" s="24" t="s">
        <v>127</v>
      </c>
      <c r="AU181" s="24" t="s">
        <v>82</v>
      </c>
      <c r="AY181" s="24" t="s">
        <v>124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4" t="s">
        <v>79</v>
      </c>
      <c r="BK181" s="185">
        <f>ROUND(I181*H181,2)</f>
        <v>0</v>
      </c>
      <c r="BL181" s="24" t="s">
        <v>143</v>
      </c>
      <c r="BM181" s="24" t="s">
        <v>383</v>
      </c>
    </row>
    <row r="182" spans="2:65" s="11" customFormat="1" ht="13.5">
      <c r="B182" s="186"/>
      <c r="D182" s="187" t="s">
        <v>158</v>
      </c>
      <c r="E182" s="188" t="s">
        <v>5</v>
      </c>
      <c r="F182" s="189" t="s">
        <v>384</v>
      </c>
      <c r="H182" s="190">
        <v>161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88" t="s">
        <v>158</v>
      </c>
      <c r="AU182" s="188" t="s">
        <v>82</v>
      </c>
      <c r="AV182" s="11" t="s">
        <v>82</v>
      </c>
      <c r="AW182" s="11" t="s">
        <v>35</v>
      </c>
      <c r="AX182" s="11" t="s">
        <v>71</v>
      </c>
      <c r="AY182" s="188" t="s">
        <v>124</v>
      </c>
    </row>
    <row r="183" spans="2:65" s="11" customFormat="1" ht="13.5">
      <c r="B183" s="186"/>
      <c r="D183" s="187" t="s">
        <v>158</v>
      </c>
      <c r="E183" s="188" t="s">
        <v>5</v>
      </c>
      <c r="F183" s="189" t="s">
        <v>385</v>
      </c>
      <c r="H183" s="190">
        <v>3.6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88" t="s">
        <v>158</v>
      </c>
      <c r="AU183" s="188" t="s">
        <v>82</v>
      </c>
      <c r="AV183" s="11" t="s">
        <v>82</v>
      </c>
      <c r="AW183" s="11" t="s">
        <v>35</v>
      </c>
      <c r="AX183" s="11" t="s">
        <v>71</v>
      </c>
      <c r="AY183" s="188" t="s">
        <v>124</v>
      </c>
    </row>
    <row r="184" spans="2:65" s="13" customFormat="1" ht="13.5">
      <c r="B184" s="206"/>
      <c r="D184" s="187" t="s">
        <v>158</v>
      </c>
      <c r="E184" s="207" t="s">
        <v>5</v>
      </c>
      <c r="F184" s="208" t="s">
        <v>201</v>
      </c>
      <c r="H184" s="209">
        <v>164.6</v>
      </c>
      <c r="I184" s="210"/>
      <c r="L184" s="206"/>
      <c r="M184" s="211"/>
      <c r="N184" s="212"/>
      <c r="O184" s="212"/>
      <c r="P184" s="212"/>
      <c r="Q184" s="212"/>
      <c r="R184" s="212"/>
      <c r="S184" s="212"/>
      <c r="T184" s="213"/>
      <c r="AT184" s="207" t="s">
        <v>158</v>
      </c>
      <c r="AU184" s="207" t="s">
        <v>82</v>
      </c>
      <c r="AV184" s="13" t="s">
        <v>143</v>
      </c>
      <c r="AW184" s="13" t="s">
        <v>35</v>
      </c>
      <c r="AX184" s="13" t="s">
        <v>79</v>
      </c>
      <c r="AY184" s="207" t="s">
        <v>124</v>
      </c>
    </row>
    <row r="185" spans="2:65" s="1" customFormat="1" ht="16.5" customHeight="1">
      <c r="B185" s="173"/>
      <c r="C185" s="222" t="s">
        <v>386</v>
      </c>
      <c r="D185" s="222" t="s">
        <v>316</v>
      </c>
      <c r="E185" s="223" t="s">
        <v>387</v>
      </c>
      <c r="F185" s="224" t="s">
        <v>388</v>
      </c>
      <c r="G185" s="225" t="s">
        <v>192</v>
      </c>
      <c r="H185" s="226">
        <v>3.6360000000000001</v>
      </c>
      <c r="I185" s="227"/>
      <c r="J185" s="228">
        <f>ROUND(I185*H185,2)</f>
        <v>0</v>
      </c>
      <c r="K185" s="224" t="s">
        <v>5</v>
      </c>
      <c r="L185" s="229"/>
      <c r="M185" s="230" t="s">
        <v>5</v>
      </c>
      <c r="N185" s="231" t="s">
        <v>42</v>
      </c>
      <c r="O185" s="42"/>
      <c r="P185" s="183">
        <f>O185*H185</f>
        <v>0</v>
      </c>
      <c r="Q185" s="183">
        <v>0.23100000000000001</v>
      </c>
      <c r="R185" s="183">
        <f>Q185*H185</f>
        <v>0.83991600000000011</v>
      </c>
      <c r="S185" s="183">
        <v>0</v>
      </c>
      <c r="T185" s="184">
        <f>S185*H185</f>
        <v>0</v>
      </c>
      <c r="AR185" s="24" t="s">
        <v>160</v>
      </c>
      <c r="AT185" s="24" t="s">
        <v>316</v>
      </c>
      <c r="AU185" s="24" t="s">
        <v>82</v>
      </c>
      <c r="AY185" s="24" t="s">
        <v>124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4" t="s">
        <v>79</v>
      </c>
      <c r="BK185" s="185">
        <f>ROUND(I185*H185,2)</f>
        <v>0</v>
      </c>
      <c r="BL185" s="24" t="s">
        <v>143</v>
      </c>
      <c r="BM185" s="24" t="s">
        <v>389</v>
      </c>
    </row>
    <row r="186" spans="2:65" s="11" customFormat="1" ht="13.5">
      <c r="B186" s="186"/>
      <c r="D186" s="187" t="s">
        <v>158</v>
      </c>
      <c r="E186" s="188" t="s">
        <v>5</v>
      </c>
      <c r="F186" s="189" t="s">
        <v>390</v>
      </c>
      <c r="H186" s="190">
        <v>3.6360000000000001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88" t="s">
        <v>158</v>
      </c>
      <c r="AU186" s="188" t="s">
        <v>82</v>
      </c>
      <c r="AV186" s="11" t="s">
        <v>82</v>
      </c>
      <c r="AW186" s="11" t="s">
        <v>35</v>
      </c>
      <c r="AX186" s="11" t="s">
        <v>79</v>
      </c>
      <c r="AY186" s="188" t="s">
        <v>124</v>
      </c>
    </row>
    <row r="187" spans="2:65" s="1" customFormat="1" ht="16.5" customHeight="1">
      <c r="B187" s="173"/>
      <c r="C187" s="222" t="s">
        <v>391</v>
      </c>
      <c r="D187" s="222" t="s">
        <v>316</v>
      </c>
      <c r="E187" s="223" t="s">
        <v>392</v>
      </c>
      <c r="F187" s="224" t="s">
        <v>393</v>
      </c>
      <c r="G187" s="225" t="s">
        <v>192</v>
      </c>
      <c r="H187" s="226">
        <v>162.61000000000001</v>
      </c>
      <c r="I187" s="227"/>
      <c r="J187" s="228">
        <f>ROUND(I187*H187,2)</f>
        <v>0</v>
      </c>
      <c r="K187" s="224" t="s">
        <v>193</v>
      </c>
      <c r="L187" s="229"/>
      <c r="M187" s="230" t="s">
        <v>5</v>
      </c>
      <c r="N187" s="231" t="s">
        <v>42</v>
      </c>
      <c r="O187" s="42"/>
      <c r="P187" s="183">
        <f>O187*H187</f>
        <v>0</v>
      </c>
      <c r="Q187" s="183">
        <v>0.13100000000000001</v>
      </c>
      <c r="R187" s="183">
        <f>Q187*H187</f>
        <v>21.301910000000003</v>
      </c>
      <c r="S187" s="183">
        <v>0</v>
      </c>
      <c r="T187" s="184">
        <f>S187*H187</f>
        <v>0</v>
      </c>
      <c r="AR187" s="24" t="s">
        <v>160</v>
      </c>
      <c r="AT187" s="24" t="s">
        <v>316</v>
      </c>
      <c r="AU187" s="24" t="s">
        <v>82</v>
      </c>
      <c r="AY187" s="24" t="s">
        <v>124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4" t="s">
        <v>79</v>
      </c>
      <c r="BK187" s="185">
        <f>ROUND(I187*H187,2)</f>
        <v>0</v>
      </c>
      <c r="BL187" s="24" t="s">
        <v>143</v>
      </c>
      <c r="BM187" s="24" t="s">
        <v>394</v>
      </c>
    </row>
    <row r="188" spans="2:65" s="11" customFormat="1" ht="13.5">
      <c r="B188" s="186"/>
      <c r="D188" s="187" t="s">
        <v>158</v>
      </c>
      <c r="E188" s="188" t="s">
        <v>5</v>
      </c>
      <c r="F188" s="189" t="s">
        <v>395</v>
      </c>
      <c r="H188" s="190">
        <v>162.61000000000001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88" t="s">
        <v>158</v>
      </c>
      <c r="AU188" s="188" t="s">
        <v>82</v>
      </c>
      <c r="AV188" s="11" t="s">
        <v>82</v>
      </c>
      <c r="AW188" s="11" t="s">
        <v>35</v>
      </c>
      <c r="AX188" s="11" t="s">
        <v>79</v>
      </c>
      <c r="AY188" s="188" t="s">
        <v>124</v>
      </c>
    </row>
    <row r="189" spans="2:65" s="1" customFormat="1" ht="51" customHeight="1">
      <c r="B189" s="173"/>
      <c r="C189" s="174" t="s">
        <v>396</v>
      </c>
      <c r="D189" s="174" t="s">
        <v>127</v>
      </c>
      <c r="E189" s="175" t="s">
        <v>397</v>
      </c>
      <c r="F189" s="176" t="s">
        <v>398</v>
      </c>
      <c r="G189" s="177" t="s">
        <v>192</v>
      </c>
      <c r="H189" s="178">
        <v>14</v>
      </c>
      <c r="I189" s="179"/>
      <c r="J189" s="180">
        <f>ROUND(I189*H189,2)</f>
        <v>0</v>
      </c>
      <c r="K189" s="176" t="s">
        <v>193</v>
      </c>
      <c r="L189" s="41"/>
      <c r="M189" s="181" t="s">
        <v>5</v>
      </c>
      <c r="N189" s="182" t="s">
        <v>42</v>
      </c>
      <c r="O189" s="42"/>
      <c r="P189" s="183">
        <f>O189*H189</f>
        <v>0</v>
      </c>
      <c r="Q189" s="183">
        <v>8.5650000000000004E-2</v>
      </c>
      <c r="R189" s="183">
        <f>Q189*H189</f>
        <v>1.1991000000000001</v>
      </c>
      <c r="S189" s="183">
        <v>0</v>
      </c>
      <c r="T189" s="184">
        <f>S189*H189</f>
        <v>0</v>
      </c>
      <c r="AR189" s="24" t="s">
        <v>143</v>
      </c>
      <c r="AT189" s="24" t="s">
        <v>127</v>
      </c>
      <c r="AU189" s="24" t="s">
        <v>82</v>
      </c>
      <c r="AY189" s="24" t="s">
        <v>124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4" t="s">
        <v>79</v>
      </c>
      <c r="BK189" s="185">
        <f>ROUND(I189*H189,2)</f>
        <v>0</v>
      </c>
      <c r="BL189" s="24" t="s">
        <v>143</v>
      </c>
      <c r="BM189" s="24" t="s">
        <v>399</v>
      </c>
    </row>
    <row r="190" spans="2:65" s="11" customFormat="1" ht="13.5">
      <c r="B190" s="186"/>
      <c r="D190" s="187" t="s">
        <v>158</v>
      </c>
      <c r="E190" s="188" t="s">
        <v>5</v>
      </c>
      <c r="F190" s="189" t="s">
        <v>400</v>
      </c>
      <c r="H190" s="190">
        <v>9.8000000000000007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88" t="s">
        <v>158</v>
      </c>
      <c r="AU190" s="188" t="s">
        <v>82</v>
      </c>
      <c r="AV190" s="11" t="s">
        <v>82</v>
      </c>
      <c r="AW190" s="11" t="s">
        <v>35</v>
      </c>
      <c r="AX190" s="11" t="s">
        <v>71</v>
      </c>
      <c r="AY190" s="188" t="s">
        <v>124</v>
      </c>
    </row>
    <row r="191" spans="2:65" s="11" customFormat="1" ht="13.5">
      <c r="B191" s="186"/>
      <c r="D191" s="187" t="s">
        <v>158</v>
      </c>
      <c r="E191" s="188" t="s">
        <v>5</v>
      </c>
      <c r="F191" s="189" t="s">
        <v>401</v>
      </c>
      <c r="H191" s="190">
        <v>4.2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158</v>
      </c>
      <c r="AU191" s="188" t="s">
        <v>82</v>
      </c>
      <c r="AV191" s="11" t="s">
        <v>82</v>
      </c>
      <c r="AW191" s="11" t="s">
        <v>35</v>
      </c>
      <c r="AX191" s="11" t="s">
        <v>71</v>
      </c>
      <c r="AY191" s="188" t="s">
        <v>124</v>
      </c>
    </row>
    <row r="192" spans="2:65" s="13" customFormat="1" ht="13.5">
      <c r="B192" s="206"/>
      <c r="D192" s="187" t="s">
        <v>158</v>
      </c>
      <c r="E192" s="207" t="s">
        <v>5</v>
      </c>
      <c r="F192" s="208" t="s">
        <v>201</v>
      </c>
      <c r="H192" s="209">
        <v>14</v>
      </c>
      <c r="I192" s="210"/>
      <c r="L192" s="206"/>
      <c r="M192" s="211"/>
      <c r="N192" s="212"/>
      <c r="O192" s="212"/>
      <c r="P192" s="212"/>
      <c r="Q192" s="212"/>
      <c r="R192" s="212"/>
      <c r="S192" s="212"/>
      <c r="T192" s="213"/>
      <c r="AT192" s="207" t="s">
        <v>158</v>
      </c>
      <c r="AU192" s="207" t="s">
        <v>82</v>
      </c>
      <c r="AV192" s="13" t="s">
        <v>143</v>
      </c>
      <c r="AW192" s="13" t="s">
        <v>35</v>
      </c>
      <c r="AX192" s="13" t="s">
        <v>79</v>
      </c>
      <c r="AY192" s="207" t="s">
        <v>124</v>
      </c>
    </row>
    <row r="193" spans="2:65" s="1" customFormat="1" ht="25.5" customHeight="1">
      <c r="B193" s="173"/>
      <c r="C193" s="222" t="s">
        <v>402</v>
      </c>
      <c r="D193" s="222" t="s">
        <v>316</v>
      </c>
      <c r="E193" s="223" t="s">
        <v>403</v>
      </c>
      <c r="F193" s="224" t="s">
        <v>404</v>
      </c>
      <c r="G193" s="225" t="s">
        <v>192</v>
      </c>
      <c r="H193" s="226">
        <v>4.242</v>
      </c>
      <c r="I193" s="227"/>
      <c r="J193" s="228">
        <f>ROUND(I193*H193,2)</f>
        <v>0</v>
      </c>
      <c r="K193" s="224" t="s">
        <v>5</v>
      </c>
      <c r="L193" s="229"/>
      <c r="M193" s="230" t="s">
        <v>5</v>
      </c>
      <c r="N193" s="231" t="s">
        <v>42</v>
      </c>
      <c r="O193" s="42"/>
      <c r="P193" s="183">
        <f>O193*H193</f>
        <v>0</v>
      </c>
      <c r="Q193" s="183">
        <v>0.13100000000000001</v>
      </c>
      <c r="R193" s="183">
        <f>Q193*H193</f>
        <v>0.55570200000000003</v>
      </c>
      <c r="S193" s="183">
        <v>0</v>
      </c>
      <c r="T193" s="184">
        <f>S193*H193</f>
        <v>0</v>
      </c>
      <c r="AR193" s="24" t="s">
        <v>160</v>
      </c>
      <c r="AT193" s="24" t="s">
        <v>316</v>
      </c>
      <c r="AU193" s="24" t="s">
        <v>82</v>
      </c>
      <c r="AY193" s="24" t="s">
        <v>124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4" t="s">
        <v>79</v>
      </c>
      <c r="BK193" s="185">
        <f>ROUND(I193*H193,2)</f>
        <v>0</v>
      </c>
      <c r="BL193" s="24" t="s">
        <v>143</v>
      </c>
      <c r="BM193" s="24" t="s">
        <v>405</v>
      </c>
    </row>
    <row r="194" spans="2:65" s="11" customFormat="1" ht="13.5">
      <c r="B194" s="186"/>
      <c r="D194" s="187" t="s">
        <v>158</v>
      </c>
      <c r="E194" s="188" t="s">
        <v>5</v>
      </c>
      <c r="F194" s="189" t="s">
        <v>406</v>
      </c>
      <c r="H194" s="190">
        <v>4.242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88" t="s">
        <v>158</v>
      </c>
      <c r="AU194" s="188" t="s">
        <v>82</v>
      </c>
      <c r="AV194" s="11" t="s">
        <v>82</v>
      </c>
      <c r="AW194" s="11" t="s">
        <v>35</v>
      </c>
      <c r="AX194" s="11" t="s">
        <v>79</v>
      </c>
      <c r="AY194" s="188" t="s">
        <v>124</v>
      </c>
    </row>
    <row r="195" spans="2:65" s="1" customFormat="1" ht="16.5" customHeight="1">
      <c r="B195" s="173"/>
      <c r="C195" s="222" t="s">
        <v>407</v>
      </c>
      <c r="D195" s="222" t="s">
        <v>316</v>
      </c>
      <c r="E195" s="223" t="s">
        <v>408</v>
      </c>
      <c r="F195" s="224" t="s">
        <v>409</v>
      </c>
      <c r="G195" s="225" t="s">
        <v>192</v>
      </c>
      <c r="H195" s="226">
        <v>9.8979999999999997</v>
      </c>
      <c r="I195" s="227"/>
      <c r="J195" s="228">
        <f>ROUND(I195*H195,2)</f>
        <v>0</v>
      </c>
      <c r="K195" s="224" t="s">
        <v>193</v>
      </c>
      <c r="L195" s="229"/>
      <c r="M195" s="230" t="s">
        <v>5</v>
      </c>
      <c r="N195" s="231" t="s">
        <v>42</v>
      </c>
      <c r="O195" s="42"/>
      <c r="P195" s="183">
        <f>O195*H195</f>
        <v>0</v>
      </c>
      <c r="Q195" s="183">
        <v>0.17599999999999999</v>
      </c>
      <c r="R195" s="183">
        <f>Q195*H195</f>
        <v>1.7420479999999998</v>
      </c>
      <c r="S195" s="183">
        <v>0</v>
      </c>
      <c r="T195" s="184">
        <f>S195*H195</f>
        <v>0</v>
      </c>
      <c r="AR195" s="24" t="s">
        <v>160</v>
      </c>
      <c r="AT195" s="24" t="s">
        <v>316</v>
      </c>
      <c r="AU195" s="24" t="s">
        <v>82</v>
      </c>
      <c r="AY195" s="24" t="s">
        <v>124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4" t="s">
        <v>79</v>
      </c>
      <c r="BK195" s="185">
        <f>ROUND(I195*H195,2)</f>
        <v>0</v>
      </c>
      <c r="BL195" s="24" t="s">
        <v>143</v>
      </c>
      <c r="BM195" s="24" t="s">
        <v>410</v>
      </c>
    </row>
    <row r="196" spans="2:65" s="11" customFormat="1" ht="13.5">
      <c r="B196" s="186"/>
      <c r="D196" s="187" t="s">
        <v>158</v>
      </c>
      <c r="E196" s="188" t="s">
        <v>5</v>
      </c>
      <c r="F196" s="189" t="s">
        <v>411</v>
      </c>
      <c r="H196" s="190">
        <v>9.8979999999999997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88" t="s">
        <v>158</v>
      </c>
      <c r="AU196" s="188" t="s">
        <v>82</v>
      </c>
      <c r="AV196" s="11" t="s">
        <v>82</v>
      </c>
      <c r="AW196" s="11" t="s">
        <v>35</v>
      </c>
      <c r="AX196" s="11" t="s">
        <v>79</v>
      </c>
      <c r="AY196" s="188" t="s">
        <v>124</v>
      </c>
    </row>
    <row r="197" spans="2:65" s="1" customFormat="1" ht="16.5" customHeight="1">
      <c r="B197" s="173"/>
      <c r="C197" s="174" t="s">
        <v>412</v>
      </c>
      <c r="D197" s="174" t="s">
        <v>127</v>
      </c>
      <c r="E197" s="175" t="s">
        <v>413</v>
      </c>
      <c r="F197" s="176" t="s">
        <v>414</v>
      </c>
      <c r="G197" s="177" t="s">
        <v>224</v>
      </c>
      <c r="H197" s="178">
        <v>57</v>
      </c>
      <c r="I197" s="179"/>
      <c r="J197" s="180">
        <f>ROUND(I197*H197,2)</f>
        <v>0</v>
      </c>
      <c r="K197" s="176" t="s">
        <v>5</v>
      </c>
      <c r="L197" s="41"/>
      <c r="M197" s="181" t="s">
        <v>5</v>
      </c>
      <c r="N197" s="182" t="s">
        <v>42</v>
      </c>
      <c r="O197" s="42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4" t="s">
        <v>143</v>
      </c>
      <c r="AT197" s="24" t="s">
        <v>127</v>
      </c>
      <c r="AU197" s="24" t="s">
        <v>82</v>
      </c>
      <c r="AY197" s="24" t="s">
        <v>124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4" t="s">
        <v>79</v>
      </c>
      <c r="BK197" s="185">
        <f>ROUND(I197*H197,2)</f>
        <v>0</v>
      </c>
      <c r="BL197" s="24" t="s">
        <v>143</v>
      </c>
      <c r="BM197" s="24" t="s">
        <v>415</v>
      </c>
    </row>
    <row r="198" spans="2:65" s="11" customFormat="1" ht="13.5">
      <c r="B198" s="186"/>
      <c r="D198" s="187" t="s">
        <v>158</v>
      </c>
      <c r="E198" s="188" t="s">
        <v>5</v>
      </c>
      <c r="F198" s="189" t="s">
        <v>416</v>
      </c>
      <c r="H198" s="190">
        <v>57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88" t="s">
        <v>158</v>
      </c>
      <c r="AU198" s="188" t="s">
        <v>82</v>
      </c>
      <c r="AV198" s="11" t="s">
        <v>82</v>
      </c>
      <c r="AW198" s="11" t="s">
        <v>35</v>
      </c>
      <c r="AX198" s="11" t="s">
        <v>79</v>
      </c>
      <c r="AY198" s="188" t="s">
        <v>124</v>
      </c>
    </row>
    <row r="199" spans="2:65" s="10" customFormat="1" ht="29.85" customHeight="1">
      <c r="B199" s="160"/>
      <c r="D199" s="161" t="s">
        <v>70</v>
      </c>
      <c r="E199" s="171" t="s">
        <v>160</v>
      </c>
      <c r="F199" s="171" t="s">
        <v>417</v>
      </c>
      <c r="I199" s="163"/>
      <c r="J199" s="172">
        <f>BK199</f>
        <v>0</v>
      </c>
      <c r="L199" s="160"/>
      <c r="M199" s="165"/>
      <c r="N199" s="166"/>
      <c r="O199" s="166"/>
      <c r="P199" s="167">
        <f>SUM(P200:P217)</f>
        <v>0</v>
      </c>
      <c r="Q199" s="166"/>
      <c r="R199" s="167">
        <f>SUM(R200:R217)</f>
        <v>3.7134460699999994</v>
      </c>
      <c r="S199" s="166"/>
      <c r="T199" s="168">
        <f>SUM(T200:T217)</f>
        <v>0</v>
      </c>
      <c r="AR199" s="161" t="s">
        <v>79</v>
      </c>
      <c r="AT199" s="169" t="s">
        <v>70</v>
      </c>
      <c r="AU199" s="169" t="s">
        <v>79</v>
      </c>
      <c r="AY199" s="161" t="s">
        <v>124</v>
      </c>
      <c r="BK199" s="170">
        <f>SUM(BK200:BK217)</f>
        <v>0</v>
      </c>
    </row>
    <row r="200" spans="2:65" s="1" customFormat="1" ht="16.5" customHeight="1">
      <c r="B200" s="173"/>
      <c r="C200" s="174" t="s">
        <v>418</v>
      </c>
      <c r="D200" s="174" t="s">
        <v>127</v>
      </c>
      <c r="E200" s="175" t="s">
        <v>419</v>
      </c>
      <c r="F200" s="176" t="s">
        <v>420</v>
      </c>
      <c r="G200" s="177" t="s">
        <v>224</v>
      </c>
      <c r="H200" s="178">
        <v>200</v>
      </c>
      <c r="I200" s="179"/>
      <c r="J200" s="180">
        <f>ROUND(I200*H200,2)</f>
        <v>0</v>
      </c>
      <c r="K200" s="176" t="s">
        <v>5</v>
      </c>
      <c r="L200" s="41"/>
      <c r="M200" s="181" t="s">
        <v>5</v>
      </c>
      <c r="N200" s="182" t="s">
        <v>42</v>
      </c>
      <c r="O200" s="42"/>
      <c r="P200" s="183">
        <f>O200*H200</f>
        <v>0</v>
      </c>
      <c r="Q200" s="183">
        <v>1.0000000000000001E-5</v>
      </c>
      <c r="R200" s="183">
        <f>Q200*H200</f>
        <v>2E-3</v>
      </c>
      <c r="S200" s="183">
        <v>0</v>
      </c>
      <c r="T200" s="184">
        <f>S200*H200</f>
        <v>0</v>
      </c>
      <c r="AR200" s="24" t="s">
        <v>143</v>
      </c>
      <c r="AT200" s="24" t="s">
        <v>127</v>
      </c>
      <c r="AU200" s="24" t="s">
        <v>82</v>
      </c>
      <c r="AY200" s="24" t="s">
        <v>124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4" t="s">
        <v>79</v>
      </c>
      <c r="BK200" s="185">
        <f>ROUND(I200*H200,2)</f>
        <v>0</v>
      </c>
      <c r="BL200" s="24" t="s">
        <v>143</v>
      </c>
      <c r="BM200" s="24" t="s">
        <v>421</v>
      </c>
    </row>
    <row r="201" spans="2:65" s="11" customFormat="1" ht="13.5">
      <c r="B201" s="186"/>
      <c r="D201" s="187" t="s">
        <v>158</v>
      </c>
      <c r="E201" s="188" t="s">
        <v>5</v>
      </c>
      <c r="F201" s="189" t="s">
        <v>422</v>
      </c>
      <c r="H201" s="190">
        <v>200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88" t="s">
        <v>158</v>
      </c>
      <c r="AU201" s="188" t="s">
        <v>82</v>
      </c>
      <c r="AV201" s="11" t="s">
        <v>82</v>
      </c>
      <c r="AW201" s="11" t="s">
        <v>35</v>
      </c>
      <c r="AX201" s="11" t="s">
        <v>79</v>
      </c>
      <c r="AY201" s="188" t="s">
        <v>124</v>
      </c>
    </row>
    <row r="202" spans="2:65" s="1" customFormat="1" ht="16.5" customHeight="1">
      <c r="B202" s="173"/>
      <c r="C202" s="222" t="s">
        <v>423</v>
      </c>
      <c r="D202" s="222" t="s">
        <v>316</v>
      </c>
      <c r="E202" s="223" t="s">
        <v>424</v>
      </c>
      <c r="F202" s="224" t="s">
        <v>425</v>
      </c>
      <c r="G202" s="225" t="s">
        <v>377</v>
      </c>
      <c r="H202" s="226">
        <v>168.333</v>
      </c>
      <c r="I202" s="227"/>
      <c r="J202" s="228">
        <f>ROUND(I202*H202,2)</f>
        <v>0</v>
      </c>
      <c r="K202" s="224" t="s">
        <v>193</v>
      </c>
      <c r="L202" s="229"/>
      <c r="M202" s="230" t="s">
        <v>5</v>
      </c>
      <c r="N202" s="231" t="s">
        <v>42</v>
      </c>
      <c r="O202" s="42"/>
      <c r="P202" s="183">
        <f>O202*H202</f>
        <v>0</v>
      </c>
      <c r="Q202" s="183">
        <v>8.3899999999999999E-3</v>
      </c>
      <c r="R202" s="183">
        <f>Q202*H202</f>
        <v>1.41231387</v>
      </c>
      <c r="S202" s="183">
        <v>0</v>
      </c>
      <c r="T202" s="184">
        <f>S202*H202</f>
        <v>0</v>
      </c>
      <c r="AR202" s="24" t="s">
        <v>160</v>
      </c>
      <c r="AT202" s="24" t="s">
        <v>316</v>
      </c>
      <c r="AU202" s="24" t="s">
        <v>82</v>
      </c>
      <c r="AY202" s="24" t="s">
        <v>124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4" t="s">
        <v>79</v>
      </c>
      <c r="BK202" s="185">
        <f>ROUND(I202*H202,2)</f>
        <v>0</v>
      </c>
      <c r="BL202" s="24" t="s">
        <v>143</v>
      </c>
      <c r="BM202" s="24" t="s">
        <v>426</v>
      </c>
    </row>
    <row r="203" spans="2:65" s="11" customFormat="1" ht="13.5">
      <c r="B203" s="186"/>
      <c r="D203" s="187" t="s">
        <v>158</v>
      </c>
      <c r="E203" s="188" t="s">
        <v>5</v>
      </c>
      <c r="F203" s="189" t="s">
        <v>427</v>
      </c>
      <c r="H203" s="190">
        <v>168.333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88" t="s">
        <v>158</v>
      </c>
      <c r="AU203" s="188" t="s">
        <v>82</v>
      </c>
      <c r="AV203" s="11" t="s">
        <v>82</v>
      </c>
      <c r="AW203" s="11" t="s">
        <v>35</v>
      </c>
      <c r="AX203" s="11" t="s">
        <v>79</v>
      </c>
      <c r="AY203" s="188" t="s">
        <v>124</v>
      </c>
    </row>
    <row r="204" spans="2:65" s="1" customFormat="1" ht="25.5" customHeight="1">
      <c r="B204" s="173"/>
      <c r="C204" s="174" t="s">
        <v>428</v>
      </c>
      <c r="D204" s="174" t="s">
        <v>127</v>
      </c>
      <c r="E204" s="175" t="s">
        <v>429</v>
      </c>
      <c r="F204" s="176" t="s">
        <v>430</v>
      </c>
      <c r="G204" s="177" t="s">
        <v>224</v>
      </c>
      <c r="H204" s="178">
        <v>2</v>
      </c>
      <c r="I204" s="179"/>
      <c r="J204" s="180">
        <f>ROUND(I204*H204,2)</f>
        <v>0</v>
      </c>
      <c r="K204" s="176" t="s">
        <v>193</v>
      </c>
      <c r="L204" s="41"/>
      <c r="M204" s="181" t="s">
        <v>5</v>
      </c>
      <c r="N204" s="182" t="s">
        <v>42</v>
      </c>
      <c r="O204" s="42"/>
      <c r="P204" s="183">
        <f>O204*H204</f>
        <v>0</v>
      </c>
      <c r="Q204" s="183">
        <v>1.0000000000000001E-5</v>
      </c>
      <c r="R204" s="183">
        <f>Q204*H204</f>
        <v>2.0000000000000002E-5</v>
      </c>
      <c r="S204" s="183">
        <v>0</v>
      </c>
      <c r="T204" s="184">
        <f>S204*H204</f>
        <v>0</v>
      </c>
      <c r="AR204" s="24" t="s">
        <v>143</v>
      </c>
      <c r="AT204" s="24" t="s">
        <v>127</v>
      </c>
      <c r="AU204" s="24" t="s">
        <v>82</v>
      </c>
      <c r="AY204" s="24" t="s">
        <v>124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4" t="s">
        <v>79</v>
      </c>
      <c r="BK204" s="185">
        <f>ROUND(I204*H204,2)</f>
        <v>0</v>
      </c>
      <c r="BL204" s="24" t="s">
        <v>143</v>
      </c>
      <c r="BM204" s="24" t="s">
        <v>431</v>
      </c>
    </row>
    <row r="205" spans="2:65" s="11" customFormat="1" ht="13.5">
      <c r="B205" s="186"/>
      <c r="D205" s="187" t="s">
        <v>158</v>
      </c>
      <c r="E205" s="188" t="s">
        <v>5</v>
      </c>
      <c r="F205" s="189" t="s">
        <v>432</v>
      </c>
      <c r="H205" s="190">
        <v>2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88" t="s">
        <v>158</v>
      </c>
      <c r="AU205" s="188" t="s">
        <v>82</v>
      </c>
      <c r="AV205" s="11" t="s">
        <v>82</v>
      </c>
      <c r="AW205" s="11" t="s">
        <v>35</v>
      </c>
      <c r="AX205" s="11" t="s">
        <v>79</v>
      </c>
      <c r="AY205" s="188" t="s">
        <v>124</v>
      </c>
    </row>
    <row r="206" spans="2:65" s="1" customFormat="1" ht="16.5" customHeight="1">
      <c r="B206" s="173"/>
      <c r="C206" s="222" t="s">
        <v>433</v>
      </c>
      <c r="D206" s="222" t="s">
        <v>316</v>
      </c>
      <c r="E206" s="223" t="s">
        <v>434</v>
      </c>
      <c r="F206" s="224" t="s">
        <v>435</v>
      </c>
      <c r="G206" s="225" t="s">
        <v>224</v>
      </c>
      <c r="H206" s="226">
        <v>2.02</v>
      </c>
      <c r="I206" s="227"/>
      <c r="J206" s="228">
        <f>ROUND(I206*H206,2)</f>
        <v>0</v>
      </c>
      <c r="K206" s="224" t="s">
        <v>193</v>
      </c>
      <c r="L206" s="229"/>
      <c r="M206" s="230" t="s">
        <v>5</v>
      </c>
      <c r="N206" s="231" t="s">
        <v>42</v>
      </c>
      <c r="O206" s="42"/>
      <c r="P206" s="183">
        <f>O206*H206</f>
        <v>0</v>
      </c>
      <c r="Q206" s="183">
        <v>3.6099999999999999E-3</v>
      </c>
      <c r="R206" s="183">
        <f>Q206*H206</f>
        <v>7.2921999999999996E-3</v>
      </c>
      <c r="S206" s="183">
        <v>0</v>
      </c>
      <c r="T206" s="184">
        <f>S206*H206</f>
        <v>0</v>
      </c>
      <c r="AR206" s="24" t="s">
        <v>160</v>
      </c>
      <c r="AT206" s="24" t="s">
        <v>316</v>
      </c>
      <c r="AU206" s="24" t="s">
        <v>82</v>
      </c>
      <c r="AY206" s="24" t="s">
        <v>124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4" t="s">
        <v>79</v>
      </c>
      <c r="BK206" s="185">
        <f>ROUND(I206*H206,2)</f>
        <v>0</v>
      </c>
      <c r="BL206" s="24" t="s">
        <v>143</v>
      </c>
      <c r="BM206" s="24" t="s">
        <v>436</v>
      </c>
    </row>
    <row r="207" spans="2:65" s="11" customFormat="1" ht="13.5">
      <c r="B207" s="186"/>
      <c r="D207" s="187" t="s">
        <v>158</v>
      </c>
      <c r="E207" s="188" t="s">
        <v>5</v>
      </c>
      <c r="F207" s="189" t="s">
        <v>437</v>
      </c>
      <c r="H207" s="190">
        <v>2.02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158</v>
      </c>
      <c r="AU207" s="188" t="s">
        <v>82</v>
      </c>
      <c r="AV207" s="11" t="s">
        <v>82</v>
      </c>
      <c r="AW207" s="11" t="s">
        <v>35</v>
      </c>
      <c r="AX207" s="11" t="s">
        <v>79</v>
      </c>
      <c r="AY207" s="188" t="s">
        <v>124</v>
      </c>
    </row>
    <row r="208" spans="2:65" s="1" customFormat="1" ht="38.25" customHeight="1">
      <c r="B208" s="173"/>
      <c r="C208" s="174" t="s">
        <v>438</v>
      </c>
      <c r="D208" s="174" t="s">
        <v>127</v>
      </c>
      <c r="E208" s="175" t="s">
        <v>439</v>
      </c>
      <c r="F208" s="176" t="s">
        <v>440</v>
      </c>
      <c r="G208" s="177" t="s">
        <v>377</v>
      </c>
      <c r="H208" s="178">
        <v>3</v>
      </c>
      <c r="I208" s="179"/>
      <c r="J208" s="180">
        <f>ROUND(I208*H208,2)</f>
        <v>0</v>
      </c>
      <c r="K208" s="176" t="s">
        <v>193</v>
      </c>
      <c r="L208" s="41"/>
      <c r="M208" s="181" t="s">
        <v>5</v>
      </c>
      <c r="N208" s="182" t="s">
        <v>42</v>
      </c>
      <c r="O208" s="42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AR208" s="24" t="s">
        <v>143</v>
      </c>
      <c r="AT208" s="24" t="s">
        <v>127</v>
      </c>
      <c r="AU208" s="24" t="s">
        <v>82</v>
      </c>
      <c r="AY208" s="24" t="s">
        <v>124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4" t="s">
        <v>79</v>
      </c>
      <c r="BK208" s="185">
        <f>ROUND(I208*H208,2)</f>
        <v>0</v>
      </c>
      <c r="BL208" s="24" t="s">
        <v>143</v>
      </c>
      <c r="BM208" s="24" t="s">
        <v>441</v>
      </c>
    </row>
    <row r="209" spans="2:65" s="1" customFormat="1" ht="16.5" customHeight="1">
      <c r="B209" s="173"/>
      <c r="C209" s="222" t="s">
        <v>442</v>
      </c>
      <c r="D209" s="222" t="s">
        <v>316</v>
      </c>
      <c r="E209" s="223" t="s">
        <v>443</v>
      </c>
      <c r="F209" s="224" t="s">
        <v>444</v>
      </c>
      <c r="G209" s="225" t="s">
        <v>377</v>
      </c>
      <c r="H209" s="226">
        <v>3</v>
      </c>
      <c r="I209" s="227"/>
      <c r="J209" s="228">
        <f>ROUND(I209*H209,2)</f>
        <v>0</v>
      </c>
      <c r="K209" s="224" t="s">
        <v>193</v>
      </c>
      <c r="L209" s="229"/>
      <c r="M209" s="230" t="s">
        <v>5</v>
      </c>
      <c r="N209" s="231" t="s">
        <v>42</v>
      </c>
      <c r="O209" s="42"/>
      <c r="P209" s="183">
        <f>O209*H209</f>
        <v>0</v>
      </c>
      <c r="Q209" s="183">
        <v>2.5499999999999998E-2</v>
      </c>
      <c r="R209" s="183">
        <f>Q209*H209</f>
        <v>7.6499999999999999E-2</v>
      </c>
      <c r="S209" s="183">
        <v>0</v>
      </c>
      <c r="T209" s="184">
        <f>S209*H209</f>
        <v>0</v>
      </c>
      <c r="AR209" s="24" t="s">
        <v>160</v>
      </c>
      <c r="AT209" s="24" t="s">
        <v>316</v>
      </c>
      <c r="AU209" s="24" t="s">
        <v>82</v>
      </c>
      <c r="AY209" s="24" t="s">
        <v>124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4" t="s">
        <v>79</v>
      </c>
      <c r="BK209" s="185">
        <f>ROUND(I209*H209,2)</f>
        <v>0</v>
      </c>
      <c r="BL209" s="24" t="s">
        <v>143</v>
      </c>
      <c r="BM209" s="24" t="s">
        <v>445</v>
      </c>
    </row>
    <row r="210" spans="2:65" s="1" customFormat="1" ht="25.5" customHeight="1">
      <c r="B210" s="173"/>
      <c r="C210" s="174" t="s">
        <v>446</v>
      </c>
      <c r="D210" s="174" t="s">
        <v>127</v>
      </c>
      <c r="E210" s="175" t="s">
        <v>447</v>
      </c>
      <c r="F210" s="176" t="s">
        <v>448</v>
      </c>
      <c r="G210" s="177" t="s">
        <v>377</v>
      </c>
      <c r="H210" s="178">
        <v>2</v>
      </c>
      <c r="I210" s="179"/>
      <c r="J210" s="180">
        <f>ROUND(I210*H210,2)</f>
        <v>0</v>
      </c>
      <c r="K210" s="176" t="s">
        <v>193</v>
      </c>
      <c r="L210" s="41"/>
      <c r="M210" s="181" t="s">
        <v>5</v>
      </c>
      <c r="N210" s="182" t="s">
        <v>42</v>
      </c>
      <c r="O210" s="42"/>
      <c r="P210" s="183">
        <f>O210*H210</f>
        <v>0</v>
      </c>
      <c r="Q210" s="183">
        <v>0.34089999999999998</v>
      </c>
      <c r="R210" s="183">
        <f>Q210*H210</f>
        <v>0.68179999999999996</v>
      </c>
      <c r="S210" s="183">
        <v>0</v>
      </c>
      <c r="T210" s="184">
        <f>S210*H210</f>
        <v>0</v>
      </c>
      <c r="AR210" s="24" t="s">
        <v>143</v>
      </c>
      <c r="AT210" s="24" t="s">
        <v>127</v>
      </c>
      <c r="AU210" s="24" t="s">
        <v>82</v>
      </c>
      <c r="AY210" s="24" t="s">
        <v>124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4" t="s">
        <v>79</v>
      </c>
      <c r="BK210" s="185">
        <f>ROUND(I210*H210,2)</f>
        <v>0</v>
      </c>
      <c r="BL210" s="24" t="s">
        <v>143</v>
      </c>
      <c r="BM210" s="24" t="s">
        <v>449</v>
      </c>
    </row>
    <row r="211" spans="2:65" s="1" customFormat="1" ht="16.5" customHeight="1">
      <c r="B211" s="173"/>
      <c r="C211" s="222" t="s">
        <v>450</v>
      </c>
      <c r="D211" s="222" t="s">
        <v>316</v>
      </c>
      <c r="E211" s="223" t="s">
        <v>451</v>
      </c>
      <c r="F211" s="224" t="s">
        <v>452</v>
      </c>
      <c r="G211" s="225" t="s">
        <v>377</v>
      </c>
      <c r="H211" s="226">
        <v>2</v>
      </c>
      <c r="I211" s="227"/>
      <c r="J211" s="228">
        <f>ROUND(I211*H211,2)</f>
        <v>0</v>
      </c>
      <c r="K211" s="224" t="s">
        <v>193</v>
      </c>
      <c r="L211" s="229"/>
      <c r="M211" s="230" t="s">
        <v>5</v>
      </c>
      <c r="N211" s="231" t="s">
        <v>42</v>
      </c>
      <c r="O211" s="42"/>
      <c r="P211" s="183">
        <f>O211*H211</f>
        <v>0</v>
      </c>
      <c r="Q211" s="183">
        <v>5.0599999999999999E-2</v>
      </c>
      <c r="R211" s="183">
        <f>Q211*H211</f>
        <v>0.1012</v>
      </c>
      <c r="S211" s="183">
        <v>0</v>
      </c>
      <c r="T211" s="184">
        <f>S211*H211</f>
        <v>0</v>
      </c>
      <c r="AR211" s="24" t="s">
        <v>160</v>
      </c>
      <c r="AT211" s="24" t="s">
        <v>316</v>
      </c>
      <c r="AU211" s="24" t="s">
        <v>82</v>
      </c>
      <c r="AY211" s="24" t="s">
        <v>124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4" t="s">
        <v>79</v>
      </c>
      <c r="BK211" s="185">
        <f>ROUND(I211*H211,2)</f>
        <v>0</v>
      </c>
      <c r="BL211" s="24" t="s">
        <v>143</v>
      </c>
      <c r="BM211" s="24" t="s">
        <v>453</v>
      </c>
    </row>
    <row r="212" spans="2:65" s="1" customFormat="1" ht="25.5" customHeight="1">
      <c r="B212" s="173"/>
      <c r="C212" s="222" t="s">
        <v>454</v>
      </c>
      <c r="D212" s="222" t="s">
        <v>316</v>
      </c>
      <c r="E212" s="223" t="s">
        <v>455</v>
      </c>
      <c r="F212" s="224" t="s">
        <v>456</v>
      </c>
      <c r="G212" s="225" t="s">
        <v>377</v>
      </c>
      <c r="H212" s="226">
        <v>2</v>
      </c>
      <c r="I212" s="227"/>
      <c r="J212" s="228">
        <f>ROUND(I212*H212,2)</f>
        <v>0</v>
      </c>
      <c r="K212" s="224" t="s">
        <v>5</v>
      </c>
      <c r="L212" s="229"/>
      <c r="M212" s="230" t="s">
        <v>5</v>
      </c>
      <c r="N212" s="231" t="s">
        <v>42</v>
      </c>
      <c r="O212" s="42"/>
      <c r="P212" s="183">
        <f>O212*H212</f>
        <v>0</v>
      </c>
      <c r="Q212" s="183">
        <v>8.6999999999999994E-2</v>
      </c>
      <c r="R212" s="183">
        <f>Q212*H212</f>
        <v>0.17399999999999999</v>
      </c>
      <c r="S212" s="183">
        <v>0</v>
      </c>
      <c r="T212" s="184">
        <f>S212*H212</f>
        <v>0</v>
      </c>
      <c r="AR212" s="24" t="s">
        <v>160</v>
      </c>
      <c r="AT212" s="24" t="s">
        <v>316</v>
      </c>
      <c r="AU212" s="24" t="s">
        <v>82</v>
      </c>
      <c r="AY212" s="24" t="s">
        <v>124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4" t="s">
        <v>79</v>
      </c>
      <c r="BK212" s="185">
        <f>ROUND(I212*H212,2)</f>
        <v>0</v>
      </c>
      <c r="BL212" s="24" t="s">
        <v>143</v>
      </c>
      <c r="BM212" s="24" t="s">
        <v>457</v>
      </c>
    </row>
    <row r="213" spans="2:65" s="11" customFormat="1" ht="13.5">
      <c r="B213" s="186"/>
      <c r="D213" s="187" t="s">
        <v>158</v>
      </c>
      <c r="E213" s="188" t="s">
        <v>5</v>
      </c>
      <c r="F213" s="189" t="s">
        <v>82</v>
      </c>
      <c r="H213" s="190">
        <v>2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88" t="s">
        <v>158</v>
      </c>
      <c r="AU213" s="188" t="s">
        <v>82</v>
      </c>
      <c r="AV213" s="11" t="s">
        <v>82</v>
      </c>
      <c r="AW213" s="11" t="s">
        <v>35</v>
      </c>
      <c r="AX213" s="11" t="s">
        <v>79</v>
      </c>
      <c r="AY213" s="188" t="s">
        <v>124</v>
      </c>
    </row>
    <row r="214" spans="2:65" s="1" customFormat="1" ht="16.5" customHeight="1">
      <c r="B214" s="173"/>
      <c r="C214" s="222" t="s">
        <v>458</v>
      </c>
      <c r="D214" s="222" t="s">
        <v>316</v>
      </c>
      <c r="E214" s="223" t="s">
        <v>459</v>
      </c>
      <c r="F214" s="224" t="s">
        <v>460</v>
      </c>
      <c r="G214" s="225" t="s">
        <v>377</v>
      </c>
      <c r="H214" s="226">
        <v>2</v>
      </c>
      <c r="I214" s="227"/>
      <c r="J214" s="228">
        <f>ROUND(I214*H214,2)</f>
        <v>0</v>
      </c>
      <c r="K214" s="224" t="s">
        <v>5</v>
      </c>
      <c r="L214" s="229"/>
      <c r="M214" s="230" t="s">
        <v>5</v>
      </c>
      <c r="N214" s="231" t="s">
        <v>42</v>
      </c>
      <c r="O214" s="42"/>
      <c r="P214" s="183">
        <f>O214*H214</f>
        <v>0</v>
      </c>
      <c r="Q214" s="183">
        <v>7.0000000000000001E-3</v>
      </c>
      <c r="R214" s="183">
        <f>Q214*H214</f>
        <v>1.4E-2</v>
      </c>
      <c r="S214" s="183">
        <v>0</v>
      </c>
      <c r="T214" s="184">
        <f>S214*H214</f>
        <v>0</v>
      </c>
      <c r="AR214" s="24" t="s">
        <v>160</v>
      </c>
      <c r="AT214" s="24" t="s">
        <v>316</v>
      </c>
      <c r="AU214" s="24" t="s">
        <v>82</v>
      </c>
      <c r="AY214" s="24" t="s">
        <v>124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4" t="s">
        <v>79</v>
      </c>
      <c r="BK214" s="185">
        <f>ROUND(I214*H214,2)</f>
        <v>0</v>
      </c>
      <c r="BL214" s="24" t="s">
        <v>143</v>
      </c>
      <c r="BM214" s="24" t="s">
        <v>461</v>
      </c>
    </row>
    <row r="215" spans="2:65" s="11" customFormat="1" ht="13.5">
      <c r="B215" s="186"/>
      <c r="D215" s="187" t="s">
        <v>158</v>
      </c>
      <c r="E215" s="188" t="s">
        <v>5</v>
      </c>
      <c r="F215" s="189" t="s">
        <v>82</v>
      </c>
      <c r="H215" s="190">
        <v>2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88" t="s">
        <v>158</v>
      </c>
      <c r="AU215" s="188" t="s">
        <v>82</v>
      </c>
      <c r="AV215" s="11" t="s">
        <v>82</v>
      </c>
      <c r="AW215" s="11" t="s">
        <v>35</v>
      </c>
      <c r="AX215" s="11" t="s">
        <v>79</v>
      </c>
      <c r="AY215" s="188" t="s">
        <v>124</v>
      </c>
    </row>
    <row r="216" spans="2:65" s="1" customFormat="1" ht="25.5" customHeight="1">
      <c r="B216" s="173"/>
      <c r="C216" s="174" t="s">
        <v>462</v>
      </c>
      <c r="D216" s="174" t="s">
        <v>127</v>
      </c>
      <c r="E216" s="175" t="s">
        <v>463</v>
      </c>
      <c r="F216" s="176" t="s">
        <v>464</v>
      </c>
      <c r="G216" s="177" t="s">
        <v>377</v>
      </c>
      <c r="H216" s="178">
        <v>4</v>
      </c>
      <c r="I216" s="179"/>
      <c r="J216" s="180">
        <f>ROUND(I216*H216,2)</f>
        <v>0</v>
      </c>
      <c r="K216" s="176" t="s">
        <v>193</v>
      </c>
      <c r="L216" s="41"/>
      <c r="M216" s="181" t="s">
        <v>5</v>
      </c>
      <c r="N216" s="182" t="s">
        <v>42</v>
      </c>
      <c r="O216" s="42"/>
      <c r="P216" s="183">
        <f>O216*H216</f>
        <v>0</v>
      </c>
      <c r="Q216" s="183">
        <v>0.31108000000000002</v>
      </c>
      <c r="R216" s="183">
        <f>Q216*H216</f>
        <v>1.2443200000000001</v>
      </c>
      <c r="S216" s="183">
        <v>0</v>
      </c>
      <c r="T216" s="184">
        <f>S216*H216</f>
        <v>0</v>
      </c>
      <c r="AR216" s="24" t="s">
        <v>143</v>
      </c>
      <c r="AT216" s="24" t="s">
        <v>127</v>
      </c>
      <c r="AU216" s="24" t="s">
        <v>82</v>
      </c>
      <c r="AY216" s="24" t="s">
        <v>124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4" t="s">
        <v>79</v>
      </c>
      <c r="BK216" s="185">
        <f>ROUND(I216*H216,2)</f>
        <v>0</v>
      </c>
      <c r="BL216" s="24" t="s">
        <v>143</v>
      </c>
      <c r="BM216" s="24" t="s">
        <v>465</v>
      </c>
    </row>
    <row r="217" spans="2:65" s="1" customFormat="1" ht="16.5" customHeight="1">
      <c r="B217" s="173"/>
      <c r="C217" s="174" t="s">
        <v>466</v>
      </c>
      <c r="D217" s="174" t="s">
        <v>127</v>
      </c>
      <c r="E217" s="175" t="s">
        <v>467</v>
      </c>
      <c r="F217" s="176" t="s">
        <v>468</v>
      </c>
      <c r="G217" s="177" t="s">
        <v>377</v>
      </c>
      <c r="H217" s="178">
        <v>2</v>
      </c>
      <c r="I217" s="179"/>
      <c r="J217" s="180">
        <f>ROUND(I217*H217,2)</f>
        <v>0</v>
      </c>
      <c r="K217" s="176" t="s">
        <v>5</v>
      </c>
      <c r="L217" s="41"/>
      <c r="M217" s="181" t="s">
        <v>5</v>
      </c>
      <c r="N217" s="182" t="s">
        <v>42</v>
      </c>
      <c r="O217" s="42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AR217" s="24" t="s">
        <v>143</v>
      </c>
      <c r="AT217" s="24" t="s">
        <v>127</v>
      </c>
      <c r="AU217" s="24" t="s">
        <v>82</v>
      </c>
      <c r="AY217" s="24" t="s">
        <v>124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24" t="s">
        <v>79</v>
      </c>
      <c r="BK217" s="185">
        <f>ROUND(I217*H217,2)</f>
        <v>0</v>
      </c>
      <c r="BL217" s="24" t="s">
        <v>143</v>
      </c>
      <c r="BM217" s="24" t="s">
        <v>469</v>
      </c>
    </row>
    <row r="218" spans="2:65" s="10" customFormat="1" ht="29.85" customHeight="1">
      <c r="B218" s="160"/>
      <c r="D218" s="161" t="s">
        <v>70</v>
      </c>
      <c r="E218" s="171" t="s">
        <v>166</v>
      </c>
      <c r="F218" s="171" t="s">
        <v>470</v>
      </c>
      <c r="I218" s="163"/>
      <c r="J218" s="172">
        <f>BK218</f>
        <v>0</v>
      </c>
      <c r="L218" s="160"/>
      <c r="M218" s="165"/>
      <c r="N218" s="166"/>
      <c r="O218" s="166"/>
      <c r="P218" s="167">
        <f>SUM(P219:P255)</f>
        <v>0</v>
      </c>
      <c r="Q218" s="166"/>
      <c r="R218" s="167">
        <f>SUM(R219:R255)</f>
        <v>49.630815100000007</v>
      </c>
      <c r="S218" s="166"/>
      <c r="T218" s="168">
        <f>SUM(T219:T255)</f>
        <v>0.16400000000000001</v>
      </c>
      <c r="AR218" s="161" t="s">
        <v>79</v>
      </c>
      <c r="AT218" s="169" t="s">
        <v>70</v>
      </c>
      <c r="AU218" s="169" t="s">
        <v>79</v>
      </c>
      <c r="AY218" s="161" t="s">
        <v>124</v>
      </c>
      <c r="BK218" s="170">
        <f>SUM(BK219:BK255)</f>
        <v>0</v>
      </c>
    </row>
    <row r="219" spans="2:65" s="1" customFormat="1" ht="25.5" customHeight="1">
      <c r="B219" s="173"/>
      <c r="C219" s="174" t="s">
        <v>471</v>
      </c>
      <c r="D219" s="174" t="s">
        <v>127</v>
      </c>
      <c r="E219" s="175" t="s">
        <v>472</v>
      </c>
      <c r="F219" s="176" t="s">
        <v>473</v>
      </c>
      <c r="G219" s="177" t="s">
        <v>377</v>
      </c>
      <c r="H219" s="178">
        <v>3</v>
      </c>
      <c r="I219" s="179"/>
      <c r="J219" s="180">
        <f>ROUND(I219*H219,2)</f>
        <v>0</v>
      </c>
      <c r="K219" s="176" t="s">
        <v>193</v>
      </c>
      <c r="L219" s="41"/>
      <c r="M219" s="181" t="s">
        <v>5</v>
      </c>
      <c r="N219" s="182" t="s">
        <v>42</v>
      </c>
      <c r="O219" s="42"/>
      <c r="P219" s="183">
        <f>O219*H219</f>
        <v>0</v>
      </c>
      <c r="Q219" s="183">
        <v>6.9999999999999999E-4</v>
      </c>
      <c r="R219" s="183">
        <f>Q219*H219</f>
        <v>2.0999999999999999E-3</v>
      </c>
      <c r="S219" s="183">
        <v>0</v>
      </c>
      <c r="T219" s="184">
        <f>S219*H219</f>
        <v>0</v>
      </c>
      <c r="AR219" s="24" t="s">
        <v>143</v>
      </c>
      <c r="AT219" s="24" t="s">
        <v>127</v>
      </c>
      <c r="AU219" s="24" t="s">
        <v>82</v>
      </c>
      <c r="AY219" s="24" t="s">
        <v>124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4" t="s">
        <v>79</v>
      </c>
      <c r="BK219" s="185">
        <f>ROUND(I219*H219,2)</f>
        <v>0</v>
      </c>
      <c r="BL219" s="24" t="s">
        <v>143</v>
      </c>
      <c r="BM219" s="24" t="s">
        <v>474</v>
      </c>
    </row>
    <row r="220" spans="2:65" s="11" customFormat="1" ht="13.5">
      <c r="B220" s="186"/>
      <c r="D220" s="187" t="s">
        <v>158</v>
      </c>
      <c r="E220" s="188" t="s">
        <v>5</v>
      </c>
      <c r="F220" s="189" t="s">
        <v>475</v>
      </c>
      <c r="H220" s="190">
        <v>3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88" t="s">
        <v>158</v>
      </c>
      <c r="AU220" s="188" t="s">
        <v>82</v>
      </c>
      <c r="AV220" s="11" t="s">
        <v>82</v>
      </c>
      <c r="AW220" s="11" t="s">
        <v>35</v>
      </c>
      <c r="AX220" s="11" t="s">
        <v>79</v>
      </c>
      <c r="AY220" s="188" t="s">
        <v>124</v>
      </c>
    </row>
    <row r="221" spans="2:65" s="1" customFormat="1" ht="16.5" customHeight="1">
      <c r="B221" s="173"/>
      <c r="C221" s="222" t="s">
        <v>476</v>
      </c>
      <c r="D221" s="222" t="s">
        <v>316</v>
      </c>
      <c r="E221" s="223" t="s">
        <v>477</v>
      </c>
      <c r="F221" s="224" t="s">
        <v>478</v>
      </c>
      <c r="G221" s="225" t="s">
        <v>377</v>
      </c>
      <c r="H221" s="226">
        <v>3</v>
      </c>
      <c r="I221" s="227"/>
      <c r="J221" s="228">
        <f t="shared" ref="J221:J226" si="0">ROUND(I221*H221,2)</f>
        <v>0</v>
      </c>
      <c r="K221" s="224" t="s">
        <v>193</v>
      </c>
      <c r="L221" s="229"/>
      <c r="M221" s="230" t="s">
        <v>5</v>
      </c>
      <c r="N221" s="231" t="s">
        <v>42</v>
      </c>
      <c r="O221" s="42"/>
      <c r="P221" s="183">
        <f t="shared" ref="P221:P226" si="1">O221*H221</f>
        <v>0</v>
      </c>
      <c r="Q221" s="183">
        <v>3.5000000000000001E-3</v>
      </c>
      <c r="R221" s="183">
        <f t="shared" ref="R221:R226" si="2">Q221*H221</f>
        <v>1.0500000000000001E-2</v>
      </c>
      <c r="S221" s="183">
        <v>0</v>
      </c>
      <c r="T221" s="184">
        <f t="shared" ref="T221:T226" si="3">S221*H221</f>
        <v>0</v>
      </c>
      <c r="AR221" s="24" t="s">
        <v>160</v>
      </c>
      <c r="AT221" s="24" t="s">
        <v>316</v>
      </c>
      <c r="AU221" s="24" t="s">
        <v>82</v>
      </c>
      <c r="AY221" s="24" t="s">
        <v>124</v>
      </c>
      <c r="BE221" s="185">
        <f t="shared" ref="BE221:BE226" si="4">IF(N221="základní",J221,0)</f>
        <v>0</v>
      </c>
      <c r="BF221" s="185">
        <f t="shared" ref="BF221:BF226" si="5">IF(N221="snížená",J221,0)</f>
        <v>0</v>
      </c>
      <c r="BG221" s="185">
        <f t="shared" ref="BG221:BG226" si="6">IF(N221="zákl. přenesená",J221,0)</f>
        <v>0</v>
      </c>
      <c r="BH221" s="185">
        <f t="shared" ref="BH221:BH226" si="7">IF(N221="sníž. přenesená",J221,0)</f>
        <v>0</v>
      </c>
      <c r="BI221" s="185">
        <f t="shared" ref="BI221:BI226" si="8">IF(N221="nulová",J221,0)</f>
        <v>0</v>
      </c>
      <c r="BJ221" s="24" t="s">
        <v>79</v>
      </c>
      <c r="BK221" s="185">
        <f t="shared" ref="BK221:BK226" si="9">ROUND(I221*H221,2)</f>
        <v>0</v>
      </c>
      <c r="BL221" s="24" t="s">
        <v>143</v>
      </c>
      <c r="BM221" s="24" t="s">
        <v>479</v>
      </c>
    </row>
    <row r="222" spans="2:65" s="1" customFormat="1" ht="25.5" customHeight="1">
      <c r="B222" s="173"/>
      <c r="C222" s="174" t="s">
        <v>480</v>
      </c>
      <c r="D222" s="174" t="s">
        <v>127</v>
      </c>
      <c r="E222" s="175" t="s">
        <v>481</v>
      </c>
      <c r="F222" s="176" t="s">
        <v>482</v>
      </c>
      <c r="G222" s="177" t="s">
        <v>377</v>
      </c>
      <c r="H222" s="178">
        <v>2</v>
      </c>
      <c r="I222" s="179"/>
      <c r="J222" s="180">
        <f t="shared" si="0"/>
        <v>0</v>
      </c>
      <c r="K222" s="176" t="s">
        <v>193</v>
      </c>
      <c r="L222" s="41"/>
      <c r="M222" s="181" t="s">
        <v>5</v>
      </c>
      <c r="N222" s="182" t="s">
        <v>42</v>
      </c>
      <c r="O222" s="42"/>
      <c r="P222" s="183">
        <f t="shared" si="1"/>
        <v>0</v>
      </c>
      <c r="Q222" s="183">
        <v>0.11241</v>
      </c>
      <c r="R222" s="183">
        <f t="shared" si="2"/>
        <v>0.22481999999999999</v>
      </c>
      <c r="S222" s="183">
        <v>0</v>
      </c>
      <c r="T222" s="184">
        <f t="shared" si="3"/>
        <v>0</v>
      </c>
      <c r="AR222" s="24" t="s">
        <v>143</v>
      </c>
      <c r="AT222" s="24" t="s">
        <v>127</v>
      </c>
      <c r="AU222" s="24" t="s">
        <v>82</v>
      </c>
      <c r="AY222" s="24" t="s">
        <v>124</v>
      </c>
      <c r="BE222" s="185">
        <f t="shared" si="4"/>
        <v>0</v>
      </c>
      <c r="BF222" s="185">
        <f t="shared" si="5"/>
        <v>0</v>
      </c>
      <c r="BG222" s="185">
        <f t="shared" si="6"/>
        <v>0</v>
      </c>
      <c r="BH222" s="185">
        <f t="shared" si="7"/>
        <v>0</v>
      </c>
      <c r="BI222" s="185">
        <f t="shared" si="8"/>
        <v>0</v>
      </c>
      <c r="BJ222" s="24" t="s">
        <v>79</v>
      </c>
      <c r="BK222" s="185">
        <f t="shared" si="9"/>
        <v>0</v>
      </c>
      <c r="BL222" s="24" t="s">
        <v>143</v>
      </c>
      <c r="BM222" s="24" t="s">
        <v>483</v>
      </c>
    </row>
    <row r="223" spans="2:65" s="1" customFormat="1" ht="16.5" customHeight="1">
      <c r="B223" s="173"/>
      <c r="C223" s="222" t="s">
        <v>484</v>
      </c>
      <c r="D223" s="222" t="s">
        <v>316</v>
      </c>
      <c r="E223" s="223" t="s">
        <v>485</v>
      </c>
      <c r="F223" s="224" t="s">
        <v>486</v>
      </c>
      <c r="G223" s="225" t="s">
        <v>377</v>
      </c>
      <c r="H223" s="226">
        <v>2</v>
      </c>
      <c r="I223" s="227"/>
      <c r="J223" s="228">
        <f t="shared" si="0"/>
        <v>0</v>
      </c>
      <c r="K223" s="224" t="s">
        <v>193</v>
      </c>
      <c r="L223" s="229"/>
      <c r="M223" s="230" t="s">
        <v>5</v>
      </c>
      <c r="N223" s="231" t="s">
        <v>42</v>
      </c>
      <c r="O223" s="42"/>
      <c r="P223" s="183">
        <f t="shared" si="1"/>
        <v>0</v>
      </c>
      <c r="Q223" s="183">
        <v>6.1000000000000004E-3</v>
      </c>
      <c r="R223" s="183">
        <f t="shared" si="2"/>
        <v>1.2200000000000001E-2</v>
      </c>
      <c r="S223" s="183">
        <v>0</v>
      </c>
      <c r="T223" s="184">
        <f t="shared" si="3"/>
        <v>0</v>
      </c>
      <c r="AR223" s="24" t="s">
        <v>160</v>
      </c>
      <c r="AT223" s="24" t="s">
        <v>316</v>
      </c>
      <c r="AU223" s="24" t="s">
        <v>82</v>
      </c>
      <c r="AY223" s="24" t="s">
        <v>124</v>
      </c>
      <c r="BE223" s="185">
        <f t="shared" si="4"/>
        <v>0</v>
      </c>
      <c r="BF223" s="185">
        <f t="shared" si="5"/>
        <v>0</v>
      </c>
      <c r="BG223" s="185">
        <f t="shared" si="6"/>
        <v>0</v>
      </c>
      <c r="BH223" s="185">
        <f t="shared" si="7"/>
        <v>0</v>
      </c>
      <c r="BI223" s="185">
        <f t="shared" si="8"/>
        <v>0</v>
      </c>
      <c r="BJ223" s="24" t="s">
        <v>79</v>
      </c>
      <c r="BK223" s="185">
        <f t="shared" si="9"/>
        <v>0</v>
      </c>
      <c r="BL223" s="24" t="s">
        <v>143</v>
      </c>
      <c r="BM223" s="24" t="s">
        <v>487</v>
      </c>
    </row>
    <row r="224" spans="2:65" s="1" customFormat="1" ht="16.5" customHeight="1">
      <c r="B224" s="173"/>
      <c r="C224" s="222" t="s">
        <v>488</v>
      </c>
      <c r="D224" s="222" t="s">
        <v>316</v>
      </c>
      <c r="E224" s="223" t="s">
        <v>489</v>
      </c>
      <c r="F224" s="224" t="s">
        <v>490</v>
      </c>
      <c r="G224" s="225" t="s">
        <v>377</v>
      </c>
      <c r="H224" s="226">
        <v>2</v>
      </c>
      <c r="I224" s="227"/>
      <c r="J224" s="228">
        <f t="shared" si="0"/>
        <v>0</v>
      </c>
      <c r="K224" s="224" t="s">
        <v>193</v>
      </c>
      <c r="L224" s="229"/>
      <c r="M224" s="230" t="s">
        <v>5</v>
      </c>
      <c r="N224" s="231" t="s">
        <v>42</v>
      </c>
      <c r="O224" s="42"/>
      <c r="P224" s="183">
        <f t="shared" si="1"/>
        <v>0</v>
      </c>
      <c r="Q224" s="183">
        <v>1E-4</v>
      </c>
      <c r="R224" s="183">
        <f t="shared" si="2"/>
        <v>2.0000000000000001E-4</v>
      </c>
      <c r="S224" s="183">
        <v>0</v>
      </c>
      <c r="T224" s="184">
        <f t="shared" si="3"/>
        <v>0</v>
      </c>
      <c r="AR224" s="24" t="s">
        <v>160</v>
      </c>
      <c r="AT224" s="24" t="s">
        <v>316</v>
      </c>
      <c r="AU224" s="24" t="s">
        <v>82</v>
      </c>
      <c r="AY224" s="24" t="s">
        <v>124</v>
      </c>
      <c r="BE224" s="185">
        <f t="shared" si="4"/>
        <v>0</v>
      </c>
      <c r="BF224" s="185">
        <f t="shared" si="5"/>
        <v>0</v>
      </c>
      <c r="BG224" s="185">
        <f t="shared" si="6"/>
        <v>0</v>
      </c>
      <c r="BH224" s="185">
        <f t="shared" si="7"/>
        <v>0</v>
      </c>
      <c r="BI224" s="185">
        <f t="shared" si="8"/>
        <v>0</v>
      </c>
      <c r="BJ224" s="24" t="s">
        <v>79</v>
      </c>
      <c r="BK224" s="185">
        <f t="shared" si="9"/>
        <v>0</v>
      </c>
      <c r="BL224" s="24" t="s">
        <v>143</v>
      </c>
      <c r="BM224" s="24" t="s">
        <v>491</v>
      </c>
    </row>
    <row r="225" spans="2:65" s="1" customFormat="1" ht="16.5" customHeight="1">
      <c r="B225" s="173"/>
      <c r="C225" s="222" t="s">
        <v>492</v>
      </c>
      <c r="D225" s="222" t="s">
        <v>316</v>
      </c>
      <c r="E225" s="223" t="s">
        <v>493</v>
      </c>
      <c r="F225" s="224" t="s">
        <v>494</v>
      </c>
      <c r="G225" s="225" t="s">
        <v>377</v>
      </c>
      <c r="H225" s="226">
        <v>6</v>
      </c>
      <c r="I225" s="227"/>
      <c r="J225" s="228">
        <f t="shared" si="0"/>
        <v>0</v>
      </c>
      <c r="K225" s="224" t="s">
        <v>193</v>
      </c>
      <c r="L225" s="229"/>
      <c r="M225" s="230" t="s">
        <v>5</v>
      </c>
      <c r="N225" s="231" t="s">
        <v>42</v>
      </c>
      <c r="O225" s="42"/>
      <c r="P225" s="183">
        <f t="shared" si="1"/>
        <v>0</v>
      </c>
      <c r="Q225" s="183">
        <v>3.5E-4</v>
      </c>
      <c r="R225" s="183">
        <f t="shared" si="2"/>
        <v>2.0999999999999999E-3</v>
      </c>
      <c r="S225" s="183">
        <v>0</v>
      </c>
      <c r="T225" s="184">
        <f t="shared" si="3"/>
        <v>0</v>
      </c>
      <c r="AR225" s="24" t="s">
        <v>160</v>
      </c>
      <c r="AT225" s="24" t="s">
        <v>316</v>
      </c>
      <c r="AU225" s="24" t="s">
        <v>82</v>
      </c>
      <c r="AY225" s="24" t="s">
        <v>124</v>
      </c>
      <c r="BE225" s="185">
        <f t="shared" si="4"/>
        <v>0</v>
      </c>
      <c r="BF225" s="185">
        <f t="shared" si="5"/>
        <v>0</v>
      </c>
      <c r="BG225" s="185">
        <f t="shared" si="6"/>
        <v>0</v>
      </c>
      <c r="BH225" s="185">
        <f t="shared" si="7"/>
        <v>0</v>
      </c>
      <c r="BI225" s="185">
        <f t="shared" si="8"/>
        <v>0</v>
      </c>
      <c r="BJ225" s="24" t="s">
        <v>79</v>
      </c>
      <c r="BK225" s="185">
        <f t="shared" si="9"/>
        <v>0</v>
      </c>
      <c r="BL225" s="24" t="s">
        <v>143</v>
      </c>
      <c r="BM225" s="24" t="s">
        <v>495</v>
      </c>
    </row>
    <row r="226" spans="2:65" s="1" customFormat="1" ht="51" customHeight="1">
      <c r="B226" s="173"/>
      <c r="C226" s="174" t="s">
        <v>496</v>
      </c>
      <c r="D226" s="174" t="s">
        <v>127</v>
      </c>
      <c r="E226" s="175" t="s">
        <v>497</v>
      </c>
      <c r="F226" s="176" t="s">
        <v>976</v>
      </c>
      <c r="G226" s="177" t="s">
        <v>224</v>
      </c>
      <c r="H226" s="178">
        <v>97</v>
      </c>
      <c r="I226" s="179"/>
      <c r="J226" s="180">
        <f t="shared" si="0"/>
        <v>0</v>
      </c>
      <c r="K226" s="176" t="s">
        <v>193</v>
      </c>
      <c r="L226" s="41"/>
      <c r="M226" s="181" t="s">
        <v>5</v>
      </c>
      <c r="N226" s="182" t="s">
        <v>42</v>
      </c>
      <c r="O226" s="42"/>
      <c r="P226" s="183">
        <f t="shared" si="1"/>
        <v>0</v>
      </c>
      <c r="Q226" s="183">
        <v>8.0879999999999994E-2</v>
      </c>
      <c r="R226" s="183">
        <f t="shared" si="2"/>
        <v>7.8453599999999994</v>
      </c>
      <c r="S226" s="183">
        <v>0</v>
      </c>
      <c r="T226" s="184">
        <f t="shared" si="3"/>
        <v>0</v>
      </c>
      <c r="AR226" s="24" t="s">
        <v>143</v>
      </c>
      <c r="AT226" s="24" t="s">
        <v>127</v>
      </c>
      <c r="AU226" s="24" t="s">
        <v>82</v>
      </c>
      <c r="AY226" s="24" t="s">
        <v>124</v>
      </c>
      <c r="BE226" s="185">
        <f t="shared" si="4"/>
        <v>0</v>
      </c>
      <c r="BF226" s="185">
        <f t="shared" si="5"/>
        <v>0</v>
      </c>
      <c r="BG226" s="185">
        <f t="shared" si="6"/>
        <v>0</v>
      </c>
      <c r="BH226" s="185">
        <f t="shared" si="7"/>
        <v>0</v>
      </c>
      <c r="BI226" s="185">
        <f t="shared" si="8"/>
        <v>0</v>
      </c>
      <c r="BJ226" s="24" t="s">
        <v>79</v>
      </c>
      <c r="BK226" s="185">
        <f t="shared" si="9"/>
        <v>0</v>
      </c>
      <c r="BL226" s="24" t="s">
        <v>143</v>
      </c>
      <c r="BM226" s="24" t="s">
        <v>498</v>
      </c>
    </row>
    <row r="227" spans="2:65" s="11" customFormat="1" ht="13.5">
      <c r="B227" s="186"/>
      <c r="D227" s="187" t="s">
        <v>158</v>
      </c>
      <c r="E227" s="188" t="s">
        <v>5</v>
      </c>
      <c r="F227" s="189" t="s">
        <v>499</v>
      </c>
      <c r="H227" s="190">
        <v>97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88" t="s">
        <v>158</v>
      </c>
      <c r="AU227" s="188" t="s">
        <v>82</v>
      </c>
      <c r="AV227" s="11" t="s">
        <v>82</v>
      </c>
      <c r="AW227" s="11" t="s">
        <v>35</v>
      </c>
      <c r="AX227" s="11" t="s">
        <v>79</v>
      </c>
      <c r="AY227" s="188" t="s">
        <v>124</v>
      </c>
    </row>
    <row r="228" spans="2:65" s="1" customFormat="1" ht="16.5" customHeight="1">
      <c r="B228" s="173"/>
      <c r="C228" s="222" t="s">
        <v>500</v>
      </c>
      <c r="D228" s="222" t="s">
        <v>316</v>
      </c>
      <c r="E228" s="223" t="s">
        <v>501</v>
      </c>
      <c r="F228" s="224" t="s">
        <v>502</v>
      </c>
      <c r="G228" s="225" t="s">
        <v>224</v>
      </c>
      <c r="H228" s="226">
        <v>195.94</v>
      </c>
      <c r="I228" s="227"/>
      <c r="J228" s="228">
        <f>ROUND(I228*H228,2)</f>
        <v>0</v>
      </c>
      <c r="K228" s="224" t="s">
        <v>193</v>
      </c>
      <c r="L228" s="229"/>
      <c r="M228" s="230" t="s">
        <v>5</v>
      </c>
      <c r="N228" s="231" t="s">
        <v>42</v>
      </c>
      <c r="O228" s="42"/>
      <c r="P228" s="183">
        <f>O228*H228</f>
        <v>0</v>
      </c>
      <c r="Q228" s="183">
        <v>5.6000000000000001E-2</v>
      </c>
      <c r="R228" s="183">
        <f>Q228*H228</f>
        <v>10.97264</v>
      </c>
      <c r="S228" s="183">
        <v>0</v>
      </c>
      <c r="T228" s="184">
        <f>S228*H228</f>
        <v>0</v>
      </c>
      <c r="AR228" s="24" t="s">
        <v>160</v>
      </c>
      <c r="AT228" s="24" t="s">
        <v>316</v>
      </c>
      <c r="AU228" s="24" t="s">
        <v>82</v>
      </c>
      <c r="AY228" s="24" t="s">
        <v>124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4" t="s">
        <v>79</v>
      </c>
      <c r="BK228" s="185">
        <f>ROUND(I228*H228,2)</f>
        <v>0</v>
      </c>
      <c r="BL228" s="24" t="s">
        <v>143</v>
      </c>
      <c r="BM228" s="24" t="s">
        <v>503</v>
      </c>
    </row>
    <row r="229" spans="2:65" s="11" customFormat="1" ht="13.5">
      <c r="B229" s="186"/>
      <c r="D229" s="187" t="s">
        <v>158</v>
      </c>
      <c r="E229" s="188" t="s">
        <v>5</v>
      </c>
      <c r="F229" s="189" t="s">
        <v>504</v>
      </c>
      <c r="H229" s="190">
        <v>195.94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88" t="s">
        <v>158</v>
      </c>
      <c r="AU229" s="188" t="s">
        <v>82</v>
      </c>
      <c r="AV229" s="11" t="s">
        <v>82</v>
      </c>
      <c r="AW229" s="11" t="s">
        <v>35</v>
      </c>
      <c r="AX229" s="11" t="s">
        <v>79</v>
      </c>
      <c r="AY229" s="188" t="s">
        <v>124</v>
      </c>
    </row>
    <row r="230" spans="2:65" s="1" customFormat="1" ht="38.25" customHeight="1">
      <c r="B230" s="173"/>
      <c r="C230" s="174" t="s">
        <v>505</v>
      </c>
      <c r="D230" s="174" t="s">
        <v>127</v>
      </c>
      <c r="E230" s="175" t="s">
        <v>506</v>
      </c>
      <c r="F230" s="176" t="s">
        <v>975</v>
      </c>
      <c r="G230" s="177" t="s">
        <v>224</v>
      </c>
      <c r="H230" s="178">
        <v>99</v>
      </c>
      <c r="I230" s="179"/>
      <c r="J230" s="180">
        <f>ROUND(I230*H230,2)</f>
        <v>0</v>
      </c>
      <c r="K230" s="176" t="s">
        <v>193</v>
      </c>
      <c r="L230" s="41"/>
      <c r="M230" s="181" t="s">
        <v>5</v>
      </c>
      <c r="N230" s="182" t="s">
        <v>42</v>
      </c>
      <c r="O230" s="42"/>
      <c r="P230" s="183">
        <f>O230*H230</f>
        <v>0</v>
      </c>
      <c r="Q230" s="183">
        <v>0.15540000000000001</v>
      </c>
      <c r="R230" s="183">
        <f>Q230*H230</f>
        <v>15.384600000000001</v>
      </c>
      <c r="S230" s="183">
        <v>0</v>
      </c>
      <c r="T230" s="184">
        <f>S230*H230</f>
        <v>0</v>
      </c>
      <c r="AR230" s="24" t="s">
        <v>143</v>
      </c>
      <c r="AT230" s="24" t="s">
        <v>127</v>
      </c>
      <c r="AU230" s="24" t="s">
        <v>82</v>
      </c>
      <c r="AY230" s="24" t="s">
        <v>124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4" t="s">
        <v>79</v>
      </c>
      <c r="BK230" s="185">
        <f>ROUND(I230*H230,2)</f>
        <v>0</v>
      </c>
      <c r="BL230" s="24" t="s">
        <v>143</v>
      </c>
      <c r="BM230" s="24" t="s">
        <v>507</v>
      </c>
    </row>
    <row r="231" spans="2:65" s="11" customFormat="1" ht="13.5">
      <c r="B231" s="186"/>
      <c r="D231" s="187" t="s">
        <v>158</v>
      </c>
      <c r="E231" s="188" t="s">
        <v>5</v>
      </c>
      <c r="F231" s="189" t="s">
        <v>508</v>
      </c>
      <c r="H231" s="190">
        <v>99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AT231" s="188" t="s">
        <v>158</v>
      </c>
      <c r="AU231" s="188" t="s">
        <v>82</v>
      </c>
      <c r="AV231" s="11" t="s">
        <v>82</v>
      </c>
      <c r="AW231" s="11" t="s">
        <v>35</v>
      </c>
      <c r="AX231" s="11" t="s">
        <v>79</v>
      </c>
      <c r="AY231" s="188" t="s">
        <v>124</v>
      </c>
    </row>
    <row r="232" spans="2:65" s="1" customFormat="1" ht="16.5" customHeight="1">
      <c r="B232" s="173"/>
      <c r="C232" s="222" t="s">
        <v>509</v>
      </c>
      <c r="D232" s="222" t="s">
        <v>316</v>
      </c>
      <c r="E232" s="223" t="s">
        <v>510</v>
      </c>
      <c r="F232" s="224" t="s">
        <v>511</v>
      </c>
      <c r="G232" s="225" t="s">
        <v>224</v>
      </c>
      <c r="H232" s="226">
        <v>9.5950000000000006</v>
      </c>
      <c r="I232" s="227"/>
      <c r="J232" s="228">
        <f>ROUND(I232*H232,2)</f>
        <v>0</v>
      </c>
      <c r="K232" s="224" t="s">
        <v>193</v>
      </c>
      <c r="L232" s="229"/>
      <c r="M232" s="230" t="s">
        <v>5</v>
      </c>
      <c r="N232" s="231" t="s">
        <v>42</v>
      </c>
      <c r="O232" s="42"/>
      <c r="P232" s="183">
        <f>O232*H232</f>
        <v>0</v>
      </c>
      <c r="Q232" s="183">
        <v>4.8300000000000003E-2</v>
      </c>
      <c r="R232" s="183">
        <f>Q232*H232</f>
        <v>0.46343850000000003</v>
      </c>
      <c r="S232" s="183">
        <v>0</v>
      </c>
      <c r="T232" s="184">
        <f>S232*H232</f>
        <v>0</v>
      </c>
      <c r="AR232" s="24" t="s">
        <v>160</v>
      </c>
      <c r="AT232" s="24" t="s">
        <v>316</v>
      </c>
      <c r="AU232" s="24" t="s">
        <v>82</v>
      </c>
      <c r="AY232" s="24" t="s">
        <v>124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4" t="s">
        <v>79</v>
      </c>
      <c r="BK232" s="185">
        <f>ROUND(I232*H232,2)</f>
        <v>0</v>
      </c>
      <c r="BL232" s="24" t="s">
        <v>143</v>
      </c>
      <c r="BM232" s="24" t="s">
        <v>512</v>
      </c>
    </row>
    <row r="233" spans="2:65" s="11" customFormat="1" ht="13.5">
      <c r="B233" s="186"/>
      <c r="D233" s="187" t="s">
        <v>158</v>
      </c>
      <c r="E233" s="188" t="s">
        <v>5</v>
      </c>
      <c r="F233" s="189" t="s">
        <v>513</v>
      </c>
      <c r="H233" s="190">
        <v>9.5950000000000006</v>
      </c>
      <c r="I233" s="191"/>
      <c r="L233" s="186"/>
      <c r="M233" s="192"/>
      <c r="N233" s="193"/>
      <c r="O233" s="193"/>
      <c r="P233" s="193"/>
      <c r="Q233" s="193"/>
      <c r="R233" s="193"/>
      <c r="S233" s="193"/>
      <c r="T233" s="194"/>
      <c r="AT233" s="188" t="s">
        <v>158</v>
      </c>
      <c r="AU233" s="188" t="s">
        <v>82</v>
      </c>
      <c r="AV233" s="11" t="s">
        <v>82</v>
      </c>
      <c r="AW233" s="11" t="s">
        <v>35</v>
      </c>
      <c r="AX233" s="11" t="s">
        <v>79</v>
      </c>
      <c r="AY233" s="188" t="s">
        <v>124</v>
      </c>
    </row>
    <row r="234" spans="2:65" s="1" customFormat="1" ht="16.5" customHeight="1">
      <c r="B234" s="173"/>
      <c r="C234" s="222" t="s">
        <v>514</v>
      </c>
      <c r="D234" s="222" t="s">
        <v>316</v>
      </c>
      <c r="E234" s="223" t="s">
        <v>515</v>
      </c>
      <c r="F234" s="224" t="s">
        <v>516</v>
      </c>
      <c r="G234" s="225" t="s">
        <v>224</v>
      </c>
      <c r="H234" s="226">
        <v>3.03</v>
      </c>
      <c r="I234" s="227"/>
      <c r="J234" s="228">
        <f>ROUND(I234*H234,2)</f>
        <v>0</v>
      </c>
      <c r="K234" s="224" t="s">
        <v>193</v>
      </c>
      <c r="L234" s="229"/>
      <c r="M234" s="230" t="s">
        <v>5</v>
      </c>
      <c r="N234" s="231" t="s">
        <v>42</v>
      </c>
      <c r="O234" s="42"/>
      <c r="P234" s="183">
        <f>O234*H234</f>
        <v>0</v>
      </c>
      <c r="Q234" s="183">
        <v>6.4000000000000001E-2</v>
      </c>
      <c r="R234" s="183">
        <f>Q234*H234</f>
        <v>0.19391999999999998</v>
      </c>
      <c r="S234" s="183">
        <v>0</v>
      </c>
      <c r="T234" s="184">
        <f>S234*H234</f>
        <v>0</v>
      </c>
      <c r="AR234" s="24" t="s">
        <v>160</v>
      </c>
      <c r="AT234" s="24" t="s">
        <v>316</v>
      </c>
      <c r="AU234" s="24" t="s">
        <v>82</v>
      </c>
      <c r="AY234" s="24" t="s">
        <v>124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4" t="s">
        <v>79</v>
      </c>
      <c r="BK234" s="185">
        <f>ROUND(I234*H234,2)</f>
        <v>0</v>
      </c>
      <c r="BL234" s="24" t="s">
        <v>143</v>
      </c>
      <c r="BM234" s="24" t="s">
        <v>517</v>
      </c>
    </row>
    <row r="235" spans="2:65" s="11" customFormat="1" ht="13.5">
      <c r="B235" s="186"/>
      <c r="D235" s="187" t="s">
        <v>158</v>
      </c>
      <c r="E235" s="188" t="s">
        <v>5</v>
      </c>
      <c r="F235" s="189" t="s">
        <v>518</v>
      </c>
      <c r="H235" s="190">
        <v>3.03</v>
      </c>
      <c r="I235" s="191"/>
      <c r="L235" s="186"/>
      <c r="M235" s="192"/>
      <c r="N235" s="193"/>
      <c r="O235" s="193"/>
      <c r="P235" s="193"/>
      <c r="Q235" s="193"/>
      <c r="R235" s="193"/>
      <c r="S235" s="193"/>
      <c r="T235" s="194"/>
      <c r="AT235" s="188" t="s">
        <v>158</v>
      </c>
      <c r="AU235" s="188" t="s">
        <v>82</v>
      </c>
      <c r="AV235" s="11" t="s">
        <v>82</v>
      </c>
      <c r="AW235" s="11" t="s">
        <v>35</v>
      </c>
      <c r="AX235" s="11" t="s">
        <v>79</v>
      </c>
      <c r="AY235" s="188" t="s">
        <v>124</v>
      </c>
    </row>
    <row r="236" spans="2:65" s="1" customFormat="1" ht="16.5" customHeight="1">
      <c r="B236" s="173"/>
      <c r="C236" s="222" t="s">
        <v>519</v>
      </c>
      <c r="D236" s="222" t="s">
        <v>316</v>
      </c>
      <c r="E236" s="223" t="s">
        <v>520</v>
      </c>
      <c r="F236" s="224" t="s">
        <v>521</v>
      </c>
      <c r="G236" s="225" t="s">
        <v>224</v>
      </c>
      <c r="H236" s="226">
        <v>87.364999999999995</v>
      </c>
      <c r="I236" s="227"/>
      <c r="J236" s="228">
        <f>ROUND(I236*H236,2)</f>
        <v>0</v>
      </c>
      <c r="K236" s="224" t="s">
        <v>193</v>
      </c>
      <c r="L236" s="229"/>
      <c r="M236" s="230" t="s">
        <v>5</v>
      </c>
      <c r="N236" s="231" t="s">
        <v>42</v>
      </c>
      <c r="O236" s="42"/>
      <c r="P236" s="183">
        <f>O236*H236</f>
        <v>0</v>
      </c>
      <c r="Q236" s="183">
        <v>8.1000000000000003E-2</v>
      </c>
      <c r="R236" s="183">
        <f>Q236*H236</f>
        <v>7.0765649999999996</v>
      </c>
      <c r="S236" s="183">
        <v>0</v>
      </c>
      <c r="T236" s="184">
        <f>S236*H236</f>
        <v>0</v>
      </c>
      <c r="AR236" s="24" t="s">
        <v>160</v>
      </c>
      <c r="AT236" s="24" t="s">
        <v>316</v>
      </c>
      <c r="AU236" s="24" t="s">
        <v>82</v>
      </c>
      <c r="AY236" s="24" t="s">
        <v>124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4" t="s">
        <v>79</v>
      </c>
      <c r="BK236" s="185">
        <f>ROUND(I236*H236,2)</f>
        <v>0</v>
      </c>
      <c r="BL236" s="24" t="s">
        <v>143</v>
      </c>
      <c r="BM236" s="24" t="s">
        <v>522</v>
      </c>
    </row>
    <row r="237" spans="2:65" s="11" customFormat="1" ht="13.5">
      <c r="B237" s="186"/>
      <c r="D237" s="187" t="s">
        <v>158</v>
      </c>
      <c r="E237" s="188" t="s">
        <v>5</v>
      </c>
      <c r="F237" s="189" t="s">
        <v>523</v>
      </c>
      <c r="H237" s="190">
        <v>86.5</v>
      </c>
      <c r="I237" s="191"/>
      <c r="L237" s="186"/>
      <c r="M237" s="192"/>
      <c r="N237" s="193"/>
      <c r="O237" s="193"/>
      <c r="P237" s="193"/>
      <c r="Q237" s="193"/>
      <c r="R237" s="193"/>
      <c r="S237" s="193"/>
      <c r="T237" s="194"/>
      <c r="AT237" s="188" t="s">
        <v>158</v>
      </c>
      <c r="AU237" s="188" t="s">
        <v>82</v>
      </c>
      <c r="AV237" s="11" t="s">
        <v>82</v>
      </c>
      <c r="AW237" s="11" t="s">
        <v>35</v>
      </c>
      <c r="AX237" s="11" t="s">
        <v>71</v>
      </c>
      <c r="AY237" s="188" t="s">
        <v>124</v>
      </c>
    </row>
    <row r="238" spans="2:65" s="11" customFormat="1" ht="13.5">
      <c r="B238" s="186"/>
      <c r="D238" s="187" t="s">
        <v>158</v>
      </c>
      <c r="E238" s="188" t="s">
        <v>5</v>
      </c>
      <c r="F238" s="189" t="s">
        <v>524</v>
      </c>
      <c r="H238" s="190">
        <v>87.364999999999995</v>
      </c>
      <c r="I238" s="191"/>
      <c r="L238" s="186"/>
      <c r="M238" s="192"/>
      <c r="N238" s="193"/>
      <c r="O238" s="193"/>
      <c r="P238" s="193"/>
      <c r="Q238" s="193"/>
      <c r="R238" s="193"/>
      <c r="S238" s="193"/>
      <c r="T238" s="194"/>
      <c r="AT238" s="188" t="s">
        <v>158</v>
      </c>
      <c r="AU238" s="188" t="s">
        <v>82</v>
      </c>
      <c r="AV238" s="11" t="s">
        <v>82</v>
      </c>
      <c r="AW238" s="11" t="s">
        <v>35</v>
      </c>
      <c r="AX238" s="11" t="s">
        <v>79</v>
      </c>
      <c r="AY238" s="188" t="s">
        <v>124</v>
      </c>
    </row>
    <row r="239" spans="2:65" s="1" customFormat="1" ht="38.25" customHeight="1">
      <c r="B239" s="173"/>
      <c r="C239" s="174" t="s">
        <v>525</v>
      </c>
      <c r="D239" s="174" t="s">
        <v>127</v>
      </c>
      <c r="E239" s="175" t="s">
        <v>526</v>
      </c>
      <c r="F239" s="176" t="s">
        <v>974</v>
      </c>
      <c r="G239" s="177" t="s">
        <v>224</v>
      </c>
      <c r="H239" s="178">
        <v>3</v>
      </c>
      <c r="I239" s="179"/>
      <c r="J239" s="180">
        <f>ROUND(I239*H239,2)</f>
        <v>0</v>
      </c>
      <c r="K239" s="176" t="s">
        <v>193</v>
      </c>
      <c r="L239" s="41"/>
      <c r="M239" s="181" t="s">
        <v>5</v>
      </c>
      <c r="N239" s="182" t="s">
        <v>42</v>
      </c>
      <c r="O239" s="42"/>
      <c r="P239" s="183">
        <f>O239*H239</f>
        <v>0</v>
      </c>
      <c r="Q239" s="183">
        <v>0.1295</v>
      </c>
      <c r="R239" s="183">
        <f>Q239*H239</f>
        <v>0.38850000000000001</v>
      </c>
      <c r="S239" s="183">
        <v>0</v>
      </c>
      <c r="T239" s="184">
        <f>S239*H239</f>
        <v>0</v>
      </c>
      <c r="AR239" s="24" t="s">
        <v>143</v>
      </c>
      <c r="AT239" s="24" t="s">
        <v>127</v>
      </c>
      <c r="AU239" s="24" t="s">
        <v>82</v>
      </c>
      <c r="AY239" s="24" t="s">
        <v>124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4" t="s">
        <v>79</v>
      </c>
      <c r="BK239" s="185">
        <f>ROUND(I239*H239,2)</f>
        <v>0</v>
      </c>
      <c r="BL239" s="24" t="s">
        <v>143</v>
      </c>
      <c r="BM239" s="24" t="s">
        <v>527</v>
      </c>
    </row>
    <row r="240" spans="2:65" s="11" customFormat="1" ht="13.5">
      <c r="B240" s="186"/>
      <c r="D240" s="187" t="s">
        <v>158</v>
      </c>
      <c r="E240" s="188" t="s">
        <v>5</v>
      </c>
      <c r="F240" s="189" t="s">
        <v>528</v>
      </c>
      <c r="H240" s="190">
        <v>3</v>
      </c>
      <c r="I240" s="191"/>
      <c r="L240" s="186"/>
      <c r="M240" s="192"/>
      <c r="N240" s="193"/>
      <c r="O240" s="193"/>
      <c r="P240" s="193"/>
      <c r="Q240" s="193"/>
      <c r="R240" s="193"/>
      <c r="S240" s="193"/>
      <c r="T240" s="194"/>
      <c r="AT240" s="188" t="s">
        <v>158</v>
      </c>
      <c r="AU240" s="188" t="s">
        <v>82</v>
      </c>
      <c r="AV240" s="11" t="s">
        <v>82</v>
      </c>
      <c r="AW240" s="11" t="s">
        <v>35</v>
      </c>
      <c r="AX240" s="11" t="s">
        <v>79</v>
      </c>
      <c r="AY240" s="188" t="s">
        <v>124</v>
      </c>
    </row>
    <row r="241" spans="2:65" s="1" customFormat="1" ht="16.5" customHeight="1">
      <c r="B241" s="173"/>
      <c r="C241" s="222" t="s">
        <v>529</v>
      </c>
      <c r="D241" s="222" t="s">
        <v>316</v>
      </c>
      <c r="E241" s="223" t="s">
        <v>530</v>
      </c>
      <c r="F241" s="224" t="s">
        <v>531</v>
      </c>
      <c r="G241" s="225" t="s">
        <v>224</v>
      </c>
      <c r="H241" s="226">
        <v>3.03</v>
      </c>
      <c r="I241" s="227"/>
      <c r="J241" s="228">
        <f>ROUND(I241*H241,2)</f>
        <v>0</v>
      </c>
      <c r="K241" s="224" t="s">
        <v>193</v>
      </c>
      <c r="L241" s="229"/>
      <c r="M241" s="230" t="s">
        <v>5</v>
      </c>
      <c r="N241" s="231" t="s">
        <v>42</v>
      </c>
      <c r="O241" s="42"/>
      <c r="P241" s="183">
        <f>O241*H241</f>
        <v>0</v>
      </c>
      <c r="Q241" s="183">
        <v>3.3500000000000002E-2</v>
      </c>
      <c r="R241" s="183">
        <f>Q241*H241</f>
        <v>0.101505</v>
      </c>
      <c r="S241" s="183">
        <v>0</v>
      </c>
      <c r="T241" s="184">
        <f>S241*H241</f>
        <v>0</v>
      </c>
      <c r="AR241" s="24" t="s">
        <v>160</v>
      </c>
      <c r="AT241" s="24" t="s">
        <v>316</v>
      </c>
      <c r="AU241" s="24" t="s">
        <v>82</v>
      </c>
      <c r="AY241" s="24" t="s">
        <v>124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4" t="s">
        <v>79</v>
      </c>
      <c r="BK241" s="185">
        <f>ROUND(I241*H241,2)</f>
        <v>0</v>
      </c>
      <c r="BL241" s="24" t="s">
        <v>143</v>
      </c>
      <c r="BM241" s="24" t="s">
        <v>532</v>
      </c>
    </row>
    <row r="242" spans="2:65" s="11" customFormat="1" ht="13.5">
      <c r="B242" s="186"/>
      <c r="D242" s="187" t="s">
        <v>158</v>
      </c>
      <c r="E242" s="188" t="s">
        <v>5</v>
      </c>
      <c r="F242" s="189" t="s">
        <v>518</v>
      </c>
      <c r="H242" s="190">
        <v>3.03</v>
      </c>
      <c r="I242" s="191"/>
      <c r="L242" s="186"/>
      <c r="M242" s="192"/>
      <c r="N242" s="193"/>
      <c r="O242" s="193"/>
      <c r="P242" s="193"/>
      <c r="Q242" s="193"/>
      <c r="R242" s="193"/>
      <c r="S242" s="193"/>
      <c r="T242" s="194"/>
      <c r="AT242" s="188" t="s">
        <v>158</v>
      </c>
      <c r="AU242" s="188" t="s">
        <v>82</v>
      </c>
      <c r="AV242" s="11" t="s">
        <v>82</v>
      </c>
      <c r="AW242" s="11" t="s">
        <v>35</v>
      </c>
      <c r="AX242" s="11" t="s">
        <v>79</v>
      </c>
      <c r="AY242" s="188" t="s">
        <v>124</v>
      </c>
    </row>
    <row r="243" spans="2:65" s="1" customFormat="1" ht="25.5" customHeight="1">
      <c r="B243" s="173"/>
      <c r="C243" s="174" t="s">
        <v>533</v>
      </c>
      <c r="D243" s="174" t="s">
        <v>127</v>
      </c>
      <c r="E243" s="175" t="s">
        <v>534</v>
      </c>
      <c r="F243" s="176" t="s">
        <v>973</v>
      </c>
      <c r="G243" s="177" t="s">
        <v>236</v>
      </c>
      <c r="H243" s="178">
        <v>2.99</v>
      </c>
      <c r="I243" s="179"/>
      <c r="J243" s="180">
        <f>ROUND(I243*H243,2)</f>
        <v>0</v>
      </c>
      <c r="K243" s="176" t="s">
        <v>193</v>
      </c>
      <c r="L243" s="41"/>
      <c r="M243" s="181" t="s">
        <v>5</v>
      </c>
      <c r="N243" s="182" t="s">
        <v>42</v>
      </c>
      <c r="O243" s="42"/>
      <c r="P243" s="183">
        <f>O243*H243</f>
        <v>0</v>
      </c>
      <c r="Q243" s="183">
        <v>2.2563399999999998</v>
      </c>
      <c r="R243" s="183">
        <f>Q243*H243</f>
        <v>6.7464566000000001</v>
      </c>
      <c r="S243" s="183">
        <v>0</v>
      </c>
      <c r="T243" s="184">
        <f>S243*H243</f>
        <v>0</v>
      </c>
      <c r="AR243" s="24" t="s">
        <v>143</v>
      </c>
      <c r="AT243" s="24" t="s">
        <v>127</v>
      </c>
      <c r="AU243" s="24" t="s">
        <v>82</v>
      </c>
      <c r="AY243" s="24" t="s">
        <v>124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4" t="s">
        <v>79</v>
      </c>
      <c r="BK243" s="185">
        <f>ROUND(I243*H243,2)</f>
        <v>0</v>
      </c>
      <c r="BL243" s="24" t="s">
        <v>143</v>
      </c>
      <c r="BM243" s="24" t="s">
        <v>535</v>
      </c>
    </row>
    <row r="244" spans="2:65" s="11" customFormat="1" ht="13.5">
      <c r="B244" s="186"/>
      <c r="D244" s="187" t="s">
        <v>158</v>
      </c>
      <c r="E244" s="188" t="s">
        <v>5</v>
      </c>
      <c r="F244" s="189" t="s">
        <v>536</v>
      </c>
      <c r="H244" s="190">
        <v>2.91</v>
      </c>
      <c r="I244" s="191"/>
      <c r="L244" s="186"/>
      <c r="M244" s="192"/>
      <c r="N244" s="193"/>
      <c r="O244" s="193"/>
      <c r="P244" s="193"/>
      <c r="Q244" s="193"/>
      <c r="R244" s="193"/>
      <c r="S244" s="193"/>
      <c r="T244" s="194"/>
      <c r="AT244" s="188" t="s">
        <v>158</v>
      </c>
      <c r="AU244" s="188" t="s">
        <v>82</v>
      </c>
      <c r="AV244" s="11" t="s">
        <v>82</v>
      </c>
      <c r="AW244" s="11" t="s">
        <v>35</v>
      </c>
      <c r="AX244" s="11" t="s">
        <v>71</v>
      </c>
      <c r="AY244" s="188" t="s">
        <v>124</v>
      </c>
    </row>
    <row r="245" spans="2:65" s="11" customFormat="1" ht="13.5">
      <c r="B245" s="186"/>
      <c r="D245" s="187" t="s">
        <v>158</v>
      </c>
      <c r="E245" s="188" t="s">
        <v>5</v>
      </c>
      <c r="F245" s="189" t="s">
        <v>537</v>
      </c>
      <c r="H245" s="190">
        <v>3.5000000000000003E-2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88" t="s">
        <v>158</v>
      </c>
      <c r="AU245" s="188" t="s">
        <v>82</v>
      </c>
      <c r="AV245" s="11" t="s">
        <v>82</v>
      </c>
      <c r="AW245" s="11" t="s">
        <v>35</v>
      </c>
      <c r="AX245" s="11" t="s">
        <v>71</v>
      </c>
      <c r="AY245" s="188" t="s">
        <v>124</v>
      </c>
    </row>
    <row r="246" spans="2:65" s="11" customFormat="1" ht="13.5">
      <c r="B246" s="186"/>
      <c r="D246" s="187" t="s">
        <v>158</v>
      </c>
      <c r="E246" s="188" t="s">
        <v>5</v>
      </c>
      <c r="F246" s="189" t="s">
        <v>538</v>
      </c>
      <c r="H246" s="190">
        <v>4.4999999999999998E-2</v>
      </c>
      <c r="I246" s="191"/>
      <c r="L246" s="186"/>
      <c r="M246" s="192"/>
      <c r="N246" s="193"/>
      <c r="O246" s="193"/>
      <c r="P246" s="193"/>
      <c r="Q246" s="193"/>
      <c r="R246" s="193"/>
      <c r="S246" s="193"/>
      <c r="T246" s="194"/>
      <c r="AT246" s="188" t="s">
        <v>158</v>
      </c>
      <c r="AU246" s="188" t="s">
        <v>82</v>
      </c>
      <c r="AV246" s="11" t="s">
        <v>82</v>
      </c>
      <c r="AW246" s="11" t="s">
        <v>35</v>
      </c>
      <c r="AX246" s="11" t="s">
        <v>71</v>
      </c>
      <c r="AY246" s="188" t="s">
        <v>124</v>
      </c>
    </row>
    <row r="247" spans="2:65" s="13" customFormat="1" ht="13.5">
      <c r="B247" s="206"/>
      <c r="D247" s="187" t="s">
        <v>158</v>
      </c>
      <c r="E247" s="207" t="s">
        <v>5</v>
      </c>
      <c r="F247" s="208" t="s">
        <v>201</v>
      </c>
      <c r="H247" s="209">
        <v>2.99</v>
      </c>
      <c r="I247" s="210"/>
      <c r="L247" s="206"/>
      <c r="M247" s="211"/>
      <c r="N247" s="212"/>
      <c r="O247" s="212"/>
      <c r="P247" s="212"/>
      <c r="Q247" s="212"/>
      <c r="R247" s="212"/>
      <c r="S247" s="212"/>
      <c r="T247" s="213"/>
      <c r="AT247" s="207" t="s">
        <v>158</v>
      </c>
      <c r="AU247" s="207" t="s">
        <v>82</v>
      </c>
      <c r="AV247" s="13" t="s">
        <v>143</v>
      </c>
      <c r="AW247" s="13" t="s">
        <v>35</v>
      </c>
      <c r="AX247" s="13" t="s">
        <v>79</v>
      </c>
      <c r="AY247" s="207" t="s">
        <v>124</v>
      </c>
    </row>
    <row r="248" spans="2:65" s="1" customFormat="1" ht="25.5" customHeight="1">
      <c r="B248" s="173"/>
      <c r="C248" s="174" t="s">
        <v>539</v>
      </c>
      <c r="D248" s="174" t="s">
        <v>127</v>
      </c>
      <c r="E248" s="175" t="s">
        <v>540</v>
      </c>
      <c r="F248" s="176" t="s">
        <v>541</v>
      </c>
      <c r="G248" s="177" t="s">
        <v>224</v>
      </c>
      <c r="H248" s="178">
        <v>100</v>
      </c>
      <c r="I248" s="179"/>
      <c r="J248" s="180">
        <f>ROUND(I248*H248,2)</f>
        <v>0</v>
      </c>
      <c r="K248" s="176" t="s">
        <v>193</v>
      </c>
      <c r="L248" s="41"/>
      <c r="M248" s="181" t="s">
        <v>5</v>
      </c>
      <c r="N248" s="182" t="s">
        <v>42</v>
      </c>
      <c r="O248" s="42"/>
      <c r="P248" s="183">
        <f>O248*H248</f>
        <v>0</v>
      </c>
      <c r="Q248" s="183">
        <v>1.0000000000000001E-5</v>
      </c>
      <c r="R248" s="183">
        <f>Q248*H248</f>
        <v>1E-3</v>
      </c>
      <c r="S248" s="183">
        <v>0</v>
      </c>
      <c r="T248" s="184">
        <f>S248*H248</f>
        <v>0</v>
      </c>
      <c r="AR248" s="24" t="s">
        <v>143</v>
      </c>
      <c r="AT248" s="24" t="s">
        <v>127</v>
      </c>
      <c r="AU248" s="24" t="s">
        <v>82</v>
      </c>
      <c r="AY248" s="24" t="s">
        <v>124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4" t="s">
        <v>79</v>
      </c>
      <c r="BK248" s="185">
        <f>ROUND(I248*H248,2)</f>
        <v>0</v>
      </c>
      <c r="BL248" s="24" t="s">
        <v>143</v>
      </c>
      <c r="BM248" s="24" t="s">
        <v>542</v>
      </c>
    </row>
    <row r="249" spans="2:65" s="11" customFormat="1" ht="13.5">
      <c r="B249" s="186"/>
      <c r="D249" s="187" t="s">
        <v>158</v>
      </c>
      <c r="E249" s="188" t="s">
        <v>5</v>
      </c>
      <c r="F249" s="189" t="s">
        <v>543</v>
      </c>
      <c r="H249" s="190">
        <v>100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88" t="s">
        <v>158</v>
      </c>
      <c r="AU249" s="188" t="s">
        <v>82</v>
      </c>
      <c r="AV249" s="11" t="s">
        <v>82</v>
      </c>
      <c r="AW249" s="11" t="s">
        <v>35</v>
      </c>
      <c r="AX249" s="11" t="s">
        <v>79</v>
      </c>
      <c r="AY249" s="188" t="s">
        <v>124</v>
      </c>
    </row>
    <row r="250" spans="2:65" s="1" customFormat="1" ht="38.25" customHeight="1">
      <c r="B250" s="173"/>
      <c r="C250" s="174" t="s">
        <v>544</v>
      </c>
      <c r="D250" s="174" t="s">
        <v>127</v>
      </c>
      <c r="E250" s="175" t="s">
        <v>545</v>
      </c>
      <c r="F250" s="176" t="s">
        <v>546</v>
      </c>
      <c r="G250" s="177" t="s">
        <v>224</v>
      </c>
      <c r="H250" s="178">
        <v>100</v>
      </c>
      <c r="I250" s="179"/>
      <c r="J250" s="180">
        <f>ROUND(I250*H250,2)</f>
        <v>0</v>
      </c>
      <c r="K250" s="176" t="s">
        <v>193</v>
      </c>
      <c r="L250" s="41"/>
      <c r="M250" s="181" t="s">
        <v>5</v>
      </c>
      <c r="N250" s="182" t="s">
        <v>42</v>
      </c>
      <c r="O250" s="42"/>
      <c r="P250" s="183">
        <f>O250*H250</f>
        <v>0</v>
      </c>
      <c r="Q250" s="183">
        <v>3.4000000000000002E-4</v>
      </c>
      <c r="R250" s="183">
        <f>Q250*H250</f>
        <v>3.4000000000000002E-2</v>
      </c>
      <c r="S250" s="183">
        <v>0</v>
      </c>
      <c r="T250" s="184">
        <f>S250*H250</f>
        <v>0</v>
      </c>
      <c r="AR250" s="24" t="s">
        <v>143</v>
      </c>
      <c r="AT250" s="24" t="s">
        <v>127</v>
      </c>
      <c r="AU250" s="24" t="s">
        <v>82</v>
      </c>
      <c r="AY250" s="24" t="s">
        <v>124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4" t="s">
        <v>79</v>
      </c>
      <c r="BK250" s="185">
        <f>ROUND(I250*H250,2)</f>
        <v>0</v>
      </c>
      <c r="BL250" s="24" t="s">
        <v>143</v>
      </c>
      <c r="BM250" s="24" t="s">
        <v>547</v>
      </c>
    </row>
    <row r="251" spans="2:65" s="1" customFormat="1" ht="25.5" customHeight="1">
      <c r="B251" s="173"/>
      <c r="C251" s="174" t="s">
        <v>548</v>
      </c>
      <c r="D251" s="174" t="s">
        <v>127</v>
      </c>
      <c r="E251" s="175" t="s">
        <v>549</v>
      </c>
      <c r="F251" s="176" t="s">
        <v>550</v>
      </c>
      <c r="G251" s="177" t="s">
        <v>224</v>
      </c>
      <c r="H251" s="178">
        <v>100</v>
      </c>
      <c r="I251" s="179"/>
      <c r="J251" s="180">
        <f>ROUND(I251*H251,2)</f>
        <v>0</v>
      </c>
      <c r="K251" s="176" t="s">
        <v>193</v>
      </c>
      <c r="L251" s="41"/>
      <c r="M251" s="181" t="s">
        <v>5</v>
      </c>
      <c r="N251" s="182" t="s">
        <v>42</v>
      </c>
      <c r="O251" s="42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24" t="s">
        <v>143</v>
      </c>
      <c r="AT251" s="24" t="s">
        <v>127</v>
      </c>
      <c r="AU251" s="24" t="s">
        <v>82</v>
      </c>
      <c r="AY251" s="24" t="s">
        <v>124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4" t="s">
        <v>79</v>
      </c>
      <c r="BK251" s="185">
        <f>ROUND(I251*H251,2)</f>
        <v>0</v>
      </c>
      <c r="BL251" s="24" t="s">
        <v>143</v>
      </c>
      <c r="BM251" s="24" t="s">
        <v>551</v>
      </c>
    </row>
    <row r="252" spans="2:65" s="1" customFormat="1" ht="38.25" customHeight="1">
      <c r="B252" s="173"/>
      <c r="C252" s="174" t="s">
        <v>552</v>
      </c>
      <c r="D252" s="174" t="s">
        <v>127</v>
      </c>
      <c r="E252" s="175" t="s">
        <v>553</v>
      </c>
      <c r="F252" s="176" t="s">
        <v>554</v>
      </c>
      <c r="G252" s="177" t="s">
        <v>377</v>
      </c>
      <c r="H252" s="178">
        <v>3</v>
      </c>
      <c r="I252" s="179"/>
      <c r="J252" s="180">
        <f>ROUND(I252*H252,2)</f>
        <v>0</v>
      </c>
      <c r="K252" s="176" t="s">
        <v>193</v>
      </c>
      <c r="L252" s="41"/>
      <c r="M252" s="181" t="s">
        <v>5</v>
      </c>
      <c r="N252" s="182" t="s">
        <v>42</v>
      </c>
      <c r="O252" s="42"/>
      <c r="P252" s="183">
        <f>O252*H252</f>
        <v>0</v>
      </c>
      <c r="Q252" s="183">
        <v>4.5969999999999997E-2</v>
      </c>
      <c r="R252" s="183">
        <f>Q252*H252</f>
        <v>0.13790999999999998</v>
      </c>
      <c r="S252" s="183">
        <v>0</v>
      </c>
      <c r="T252" s="184">
        <f>S252*H252</f>
        <v>0</v>
      </c>
      <c r="AR252" s="24" t="s">
        <v>143</v>
      </c>
      <c r="AT252" s="24" t="s">
        <v>127</v>
      </c>
      <c r="AU252" s="24" t="s">
        <v>82</v>
      </c>
      <c r="AY252" s="24" t="s">
        <v>124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4" t="s">
        <v>79</v>
      </c>
      <c r="BK252" s="185">
        <f>ROUND(I252*H252,2)</f>
        <v>0</v>
      </c>
      <c r="BL252" s="24" t="s">
        <v>143</v>
      </c>
      <c r="BM252" s="24" t="s">
        <v>555</v>
      </c>
    </row>
    <row r="253" spans="2:65" s="11" customFormat="1" ht="13.5">
      <c r="B253" s="186"/>
      <c r="D253" s="187" t="s">
        <v>158</v>
      </c>
      <c r="E253" s="188" t="s">
        <v>5</v>
      </c>
      <c r="F253" s="189" t="s">
        <v>556</v>
      </c>
      <c r="H253" s="190">
        <v>3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AT253" s="188" t="s">
        <v>158</v>
      </c>
      <c r="AU253" s="188" t="s">
        <v>82</v>
      </c>
      <c r="AV253" s="11" t="s">
        <v>82</v>
      </c>
      <c r="AW253" s="11" t="s">
        <v>35</v>
      </c>
      <c r="AX253" s="11" t="s">
        <v>79</v>
      </c>
      <c r="AY253" s="188" t="s">
        <v>124</v>
      </c>
    </row>
    <row r="254" spans="2:65" s="1" customFormat="1" ht="25.5" customHeight="1">
      <c r="B254" s="173"/>
      <c r="C254" s="222" t="s">
        <v>557</v>
      </c>
      <c r="D254" s="222" t="s">
        <v>316</v>
      </c>
      <c r="E254" s="223" t="s">
        <v>558</v>
      </c>
      <c r="F254" s="224" t="s">
        <v>559</v>
      </c>
      <c r="G254" s="225" t="s">
        <v>377</v>
      </c>
      <c r="H254" s="226">
        <v>3</v>
      </c>
      <c r="I254" s="227"/>
      <c r="J254" s="228">
        <f>ROUND(I254*H254,2)</f>
        <v>0</v>
      </c>
      <c r="K254" s="224" t="s">
        <v>193</v>
      </c>
      <c r="L254" s="229"/>
      <c r="M254" s="230" t="s">
        <v>5</v>
      </c>
      <c r="N254" s="231" t="s">
        <v>42</v>
      </c>
      <c r="O254" s="42"/>
      <c r="P254" s="183">
        <f>O254*H254</f>
        <v>0</v>
      </c>
      <c r="Q254" s="183">
        <v>1.0999999999999999E-2</v>
      </c>
      <c r="R254" s="183">
        <f>Q254*H254</f>
        <v>3.3000000000000002E-2</v>
      </c>
      <c r="S254" s="183">
        <v>0</v>
      </c>
      <c r="T254" s="184">
        <f>S254*H254</f>
        <v>0</v>
      </c>
      <c r="AR254" s="24" t="s">
        <v>160</v>
      </c>
      <c r="AT254" s="24" t="s">
        <v>316</v>
      </c>
      <c r="AU254" s="24" t="s">
        <v>82</v>
      </c>
      <c r="AY254" s="24" t="s">
        <v>124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4" t="s">
        <v>79</v>
      </c>
      <c r="BK254" s="185">
        <f>ROUND(I254*H254,2)</f>
        <v>0</v>
      </c>
      <c r="BL254" s="24" t="s">
        <v>143</v>
      </c>
      <c r="BM254" s="24" t="s">
        <v>560</v>
      </c>
    </row>
    <row r="255" spans="2:65" s="1" customFormat="1" ht="38.25" customHeight="1">
      <c r="B255" s="173"/>
      <c r="C255" s="174" t="s">
        <v>561</v>
      </c>
      <c r="D255" s="174" t="s">
        <v>127</v>
      </c>
      <c r="E255" s="175" t="s">
        <v>562</v>
      </c>
      <c r="F255" s="176" t="s">
        <v>563</v>
      </c>
      <c r="G255" s="177" t="s">
        <v>377</v>
      </c>
      <c r="H255" s="178">
        <v>2</v>
      </c>
      <c r="I255" s="179"/>
      <c r="J255" s="180">
        <f>ROUND(I255*H255,2)</f>
        <v>0</v>
      </c>
      <c r="K255" s="176" t="s">
        <v>193</v>
      </c>
      <c r="L255" s="41"/>
      <c r="M255" s="181" t="s">
        <v>5</v>
      </c>
      <c r="N255" s="182" t="s">
        <v>42</v>
      </c>
      <c r="O255" s="42"/>
      <c r="P255" s="183">
        <f>O255*H255</f>
        <v>0</v>
      </c>
      <c r="Q255" s="183">
        <v>0</v>
      </c>
      <c r="R255" s="183">
        <f>Q255*H255</f>
        <v>0</v>
      </c>
      <c r="S255" s="183">
        <v>8.2000000000000003E-2</v>
      </c>
      <c r="T255" s="184">
        <f>S255*H255</f>
        <v>0.16400000000000001</v>
      </c>
      <c r="AR255" s="24" t="s">
        <v>143</v>
      </c>
      <c r="AT255" s="24" t="s">
        <v>127</v>
      </c>
      <c r="AU255" s="24" t="s">
        <v>82</v>
      </c>
      <c r="AY255" s="24" t="s">
        <v>124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4" t="s">
        <v>79</v>
      </c>
      <c r="BK255" s="185">
        <f>ROUND(I255*H255,2)</f>
        <v>0</v>
      </c>
      <c r="BL255" s="24" t="s">
        <v>143</v>
      </c>
      <c r="BM255" s="24" t="s">
        <v>564</v>
      </c>
    </row>
    <row r="256" spans="2:65" s="10" customFormat="1" ht="29.85" customHeight="1">
      <c r="B256" s="160"/>
      <c r="D256" s="161" t="s">
        <v>70</v>
      </c>
      <c r="E256" s="171" t="s">
        <v>565</v>
      </c>
      <c r="F256" s="171" t="s">
        <v>566</v>
      </c>
      <c r="I256" s="163"/>
      <c r="J256" s="172">
        <f>BK256</f>
        <v>0</v>
      </c>
      <c r="L256" s="160"/>
      <c r="M256" s="165"/>
      <c r="N256" s="166"/>
      <c r="O256" s="166"/>
      <c r="P256" s="167">
        <f>SUM(P257:P285)</f>
        <v>0</v>
      </c>
      <c r="Q256" s="166"/>
      <c r="R256" s="167">
        <f>SUM(R257:R285)</f>
        <v>0</v>
      </c>
      <c r="S256" s="166"/>
      <c r="T256" s="168">
        <f>SUM(T257:T285)</f>
        <v>0</v>
      </c>
      <c r="AR256" s="161" t="s">
        <v>79</v>
      </c>
      <c r="AT256" s="169" t="s">
        <v>70</v>
      </c>
      <c r="AU256" s="169" t="s">
        <v>79</v>
      </c>
      <c r="AY256" s="161" t="s">
        <v>124</v>
      </c>
      <c r="BK256" s="170">
        <f>SUM(BK257:BK285)</f>
        <v>0</v>
      </c>
    </row>
    <row r="257" spans="2:65" s="1" customFormat="1" ht="25.5" customHeight="1">
      <c r="B257" s="173"/>
      <c r="C257" s="174" t="s">
        <v>567</v>
      </c>
      <c r="D257" s="174" t="s">
        <v>127</v>
      </c>
      <c r="E257" s="175" t="s">
        <v>568</v>
      </c>
      <c r="F257" s="176" t="s">
        <v>569</v>
      </c>
      <c r="G257" s="177" t="s">
        <v>307</v>
      </c>
      <c r="H257" s="178">
        <v>98.89</v>
      </c>
      <c r="I257" s="179"/>
      <c r="J257" s="180">
        <f>ROUND(I257*H257,2)</f>
        <v>0</v>
      </c>
      <c r="K257" s="176" t="s">
        <v>193</v>
      </c>
      <c r="L257" s="41"/>
      <c r="M257" s="181" t="s">
        <v>5</v>
      </c>
      <c r="N257" s="182" t="s">
        <v>42</v>
      </c>
      <c r="O257" s="42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AR257" s="24" t="s">
        <v>143</v>
      </c>
      <c r="AT257" s="24" t="s">
        <v>127</v>
      </c>
      <c r="AU257" s="24" t="s">
        <v>82</v>
      </c>
      <c r="AY257" s="24" t="s">
        <v>124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4" t="s">
        <v>79</v>
      </c>
      <c r="BK257" s="185">
        <f>ROUND(I257*H257,2)</f>
        <v>0</v>
      </c>
      <c r="BL257" s="24" t="s">
        <v>143</v>
      </c>
      <c r="BM257" s="24" t="s">
        <v>570</v>
      </c>
    </row>
    <row r="258" spans="2:65" s="11" customFormat="1" ht="13.5">
      <c r="B258" s="186"/>
      <c r="D258" s="187" t="s">
        <v>158</v>
      </c>
      <c r="E258" s="188" t="s">
        <v>5</v>
      </c>
      <c r="F258" s="189" t="s">
        <v>571</v>
      </c>
      <c r="H258" s="190">
        <v>48.38</v>
      </c>
      <c r="I258" s="191"/>
      <c r="L258" s="186"/>
      <c r="M258" s="192"/>
      <c r="N258" s="193"/>
      <c r="O258" s="193"/>
      <c r="P258" s="193"/>
      <c r="Q258" s="193"/>
      <c r="R258" s="193"/>
      <c r="S258" s="193"/>
      <c r="T258" s="194"/>
      <c r="AT258" s="188" t="s">
        <v>158</v>
      </c>
      <c r="AU258" s="188" t="s">
        <v>82</v>
      </c>
      <c r="AV258" s="11" t="s">
        <v>82</v>
      </c>
      <c r="AW258" s="11" t="s">
        <v>35</v>
      </c>
      <c r="AX258" s="11" t="s">
        <v>71</v>
      </c>
      <c r="AY258" s="188" t="s">
        <v>124</v>
      </c>
    </row>
    <row r="259" spans="2:65" s="11" customFormat="1" ht="13.5">
      <c r="B259" s="186"/>
      <c r="D259" s="187" t="s">
        <v>158</v>
      </c>
      <c r="E259" s="188" t="s">
        <v>5</v>
      </c>
      <c r="F259" s="189" t="s">
        <v>572</v>
      </c>
      <c r="H259" s="190">
        <v>30.98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88" t="s">
        <v>158</v>
      </c>
      <c r="AU259" s="188" t="s">
        <v>82</v>
      </c>
      <c r="AV259" s="11" t="s">
        <v>82</v>
      </c>
      <c r="AW259" s="11" t="s">
        <v>35</v>
      </c>
      <c r="AX259" s="11" t="s">
        <v>71</v>
      </c>
      <c r="AY259" s="188" t="s">
        <v>124</v>
      </c>
    </row>
    <row r="260" spans="2:65" s="11" customFormat="1" ht="13.5">
      <c r="B260" s="186"/>
      <c r="D260" s="187" t="s">
        <v>158</v>
      </c>
      <c r="E260" s="188" t="s">
        <v>5</v>
      </c>
      <c r="F260" s="189" t="s">
        <v>573</v>
      </c>
      <c r="H260" s="190">
        <v>19.53</v>
      </c>
      <c r="I260" s="191"/>
      <c r="L260" s="186"/>
      <c r="M260" s="192"/>
      <c r="N260" s="193"/>
      <c r="O260" s="193"/>
      <c r="P260" s="193"/>
      <c r="Q260" s="193"/>
      <c r="R260" s="193"/>
      <c r="S260" s="193"/>
      <c r="T260" s="194"/>
      <c r="AT260" s="188" t="s">
        <v>158</v>
      </c>
      <c r="AU260" s="188" t="s">
        <v>82</v>
      </c>
      <c r="AV260" s="11" t="s">
        <v>82</v>
      </c>
      <c r="AW260" s="11" t="s">
        <v>35</v>
      </c>
      <c r="AX260" s="11" t="s">
        <v>71</v>
      </c>
      <c r="AY260" s="188" t="s">
        <v>124</v>
      </c>
    </row>
    <row r="261" spans="2:65" s="13" customFormat="1" ht="13.5">
      <c r="B261" s="206"/>
      <c r="D261" s="187" t="s">
        <v>158</v>
      </c>
      <c r="E261" s="207" t="s">
        <v>5</v>
      </c>
      <c r="F261" s="208" t="s">
        <v>201</v>
      </c>
      <c r="H261" s="209">
        <v>98.89</v>
      </c>
      <c r="I261" s="210"/>
      <c r="L261" s="206"/>
      <c r="M261" s="211"/>
      <c r="N261" s="212"/>
      <c r="O261" s="212"/>
      <c r="P261" s="212"/>
      <c r="Q261" s="212"/>
      <c r="R261" s="212"/>
      <c r="S261" s="212"/>
      <c r="T261" s="213"/>
      <c r="AT261" s="207" t="s">
        <v>158</v>
      </c>
      <c r="AU261" s="207" t="s">
        <v>82</v>
      </c>
      <c r="AV261" s="13" t="s">
        <v>143</v>
      </c>
      <c r="AW261" s="13" t="s">
        <v>35</v>
      </c>
      <c r="AX261" s="13" t="s">
        <v>79</v>
      </c>
      <c r="AY261" s="207" t="s">
        <v>124</v>
      </c>
    </row>
    <row r="262" spans="2:65" s="1" customFormat="1" ht="38.25" customHeight="1">
      <c r="B262" s="173"/>
      <c r="C262" s="174" t="s">
        <v>574</v>
      </c>
      <c r="D262" s="174" t="s">
        <v>127</v>
      </c>
      <c r="E262" s="175" t="s">
        <v>575</v>
      </c>
      <c r="F262" s="176" t="s">
        <v>576</v>
      </c>
      <c r="G262" s="177" t="s">
        <v>307</v>
      </c>
      <c r="H262" s="178">
        <v>1285.57</v>
      </c>
      <c r="I262" s="179"/>
      <c r="J262" s="180">
        <f>ROUND(I262*H262,2)</f>
        <v>0</v>
      </c>
      <c r="K262" s="176" t="s">
        <v>193</v>
      </c>
      <c r="L262" s="41"/>
      <c r="M262" s="181" t="s">
        <v>5</v>
      </c>
      <c r="N262" s="182" t="s">
        <v>42</v>
      </c>
      <c r="O262" s="42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AR262" s="24" t="s">
        <v>143</v>
      </c>
      <c r="AT262" s="24" t="s">
        <v>127</v>
      </c>
      <c r="AU262" s="24" t="s">
        <v>82</v>
      </c>
      <c r="AY262" s="24" t="s">
        <v>124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4" t="s">
        <v>79</v>
      </c>
      <c r="BK262" s="185">
        <f>ROUND(I262*H262,2)</f>
        <v>0</v>
      </c>
      <c r="BL262" s="24" t="s">
        <v>143</v>
      </c>
      <c r="BM262" s="24" t="s">
        <v>577</v>
      </c>
    </row>
    <row r="263" spans="2:65" s="11" customFormat="1" ht="13.5">
      <c r="B263" s="186"/>
      <c r="D263" s="187" t="s">
        <v>158</v>
      </c>
      <c r="E263" s="188" t="s">
        <v>5</v>
      </c>
      <c r="F263" s="189" t="s">
        <v>578</v>
      </c>
      <c r="H263" s="190">
        <v>1285.57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88" t="s">
        <v>158</v>
      </c>
      <c r="AU263" s="188" t="s">
        <v>82</v>
      </c>
      <c r="AV263" s="11" t="s">
        <v>82</v>
      </c>
      <c r="AW263" s="11" t="s">
        <v>35</v>
      </c>
      <c r="AX263" s="11" t="s">
        <v>79</v>
      </c>
      <c r="AY263" s="188" t="s">
        <v>124</v>
      </c>
    </row>
    <row r="264" spans="2:65" s="1" customFormat="1" ht="38.25" customHeight="1">
      <c r="B264" s="173"/>
      <c r="C264" s="174" t="s">
        <v>579</v>
      </c>
      <c r="D264" s="174" t="s">
        <v>127</v>
      </c>
      <c r="E264" s="175" t="s">
        <v>580</v>
      </c>
      <c r="F264" s="176" t="s">
        <v>581</v>
      </c>
      <c r="G264" s="177" t="s">
        <v>307</v>
      </c>
      <c r="H264" s="178">
        <v>103.214</v>
      </c>
      <c r="I264" s="179"/>
      <c r="J264" s="180">
        <f>ROUND(I264*H264,2)</f>
        <v>0</v>
      </c>
      <c r="K264" s="176" t="s">
        <v>193</v>
      </c>
      <c r="L264" s="41"/>
      <c r="M264" s="181" t="s">
        <v>5</v>
      </c>
      <c r="N264" s="182" t="s">
        <v>42</v>
      </c>
      <c r="O264" s="42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AR264" s="24" t="s">
        <v>143</v>
      </c>
      <c r="AT264" s="24" t="s">
        <v>127</v>
      </c>
      <c r="AU264" s="24" t="s">
        <v>82</v>
      </c>
      <c r="AY264" s="24" t="s">
        <v>124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4" t="s">
        <v>79</v>
      </c>
      <c r="BK264" s="185">
        <f>ROUND(I264*H264,2)</f>
        <v>0</v>
      </c>
      <c r="BL264" s="24" t="s">
        <v>143</v>
      </c>
      <c r="BM264" s="24" t="s">
        <v>582</v>
      </c>
    </row>
    <row r="265" spans="2:65" s="11" customFormat="1" ht="13.5">
      <c r="B265" s="186"/>
      <c r="D265" s="187" t="s">
        <v>158</v>
      </c>
      <c r="E265" s="188" t="s">
        <v>5</v>
      </c>
      <c r="F265" s="189" t="s">
        <v>583</v>
      </c>
      <c r="H265" s="190">
        <v>33.409999999999997</v>
      </c>
      <c r="I265" s="191"/>
      <c r="L265" s="186"/>
      <c r="M265" s="192"/>
      <c r="N265" s="193"/>
      <c r="O265" s="193"/>
      <c r="P265" s="193"/>
      <c r="Q265" s="193"/>
      <c r="R265" s="193"/>
      <c r="S265" s="193"/>
      <c r="T265" s="194"/>
      <c r="AT265" s="188" t="s">
        <v>158</v>
      </c>
      <c r="AU265" s="188" t="s">
        <v>82</v>
      </c>
      <c r="AV265" s="11" t="s">
        <v>82</v>
      </c>
      <c r="AW265" s="11" t="s">
        <v>35</v>
      </c>
      <c r="AX265" s="11" t="s">
        <v>71</v>
      </c>
      <c r="AY265" s="188" t="s">
        <v>124</v>
      </c>
    </row>
    <row r="266" spans="2:65" s="11" customFormat="1" ht="13.5">
      <c r="B266" s="186"/>
      <c r="D266" s="187" t="s">
        <v>158</v>
      </c>
      <c r="E266" s="188" t="s">
        <v>5</v>
      </c>
      <c r="F266" s="189" t="s">
        <v>584</v>
      </c>
      <c r="H266" s="190">
        <v>30.31</v>
      </c>
      <c r="I266" s="191"/>
      <c r="L266" s="186"/>
      <c r="M266" s="192"/>
      <c r="N266" s="193"/>
      <c r="O266" s="193"/>
      <c r="P266" s="193"/>
      <c r="Q266" s="193"/>
      <c r="R266" s="193"/>
      <c r="S266" s="193"/>
      <c r="T266" s="194"/>
      <c r="AT266" s="188" t="s">
        <v>158</v>
      </c>
      <c r="AU266" s="188" t="s">
        <v>82</v>
      </c>
      <c r="AV266" s="11" t="s">
        <v>82</v>
      </c>
      <c r="AW266" s="11" t="s">
        <v>35</v>
      </c>
      <c r="AX266" s="11" t="s">
        <v>71</v>
      </c>
      <c r="AY266" s="188" t="s">
        <v>124</v>
      </c>
    </row>
    <row r="267" spans="2:65" s="11" customFormat="1" ht="13.5">
      <c r="B267" s="186"/>
      <c r="D267" s="187" t="s">
        <v>158</v>
      </c>
      <c r="E267" s="188" t="s">
        <v>5</v>
      </c>
      <c r="F267" s="189" t="s">
        <v>585</v>
      </c>
      <c r="H267" s="190">
        <v>17.53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AT267" s="188" t="s">
        <v>158</v>
      </c>
      <c r="AU267" s="188" t="s">
        <v>82</v>
      </c>
      <c r="AV267" s="11" t="s">
        <v>82</v>
      </c>
      <c r="AW267" s="11" t="s">
        <v>35</v>
      </c>
      <c r="AX267" s="11" t="s">
        <v>71</v>
      </c>
      <c r="AY267" s="188" t="s">
        <v>124</v>
      </c>
    </row>
    <row r="268" spans="2:65" s="11" customFormat="1" ht="13.5">
      <c r="B268" s="186"/>
      <c r="D268" s="187" t="s">
        <v>158</v>
      </c>
      <c r="E268" s="188" t="s">
        <v>5</v>
      </c>
      <c r="F268" s="189" t="s">
        <v>586</v>
      </c>
      <c r="H268" s="190">
        <v>0.16400000000000001</v>
      </c>
      <c r="I268" s="191"/>
      <c r="L268" s="186"/>
      <c r="M268" s="192"/>
      <c r="N268" s="193"/>
      <c r="O268" s="193"/>
      <c r="P268" s="193"/>
      <c r="Q268" s="193"/>
      <c r="R268" s="193"/>
      <c r="S268" s="193"/>
      <c r="T268" s="194"/>
      <c r="AT268" s="188" t="s">
        <v>158</v>
      </c>
      <c r="AU268" s="188" t="s">
        <v>82</v>
      </c>
      <c r="AV268" s="11" t="s">
        <v>82</v>
      </c>
      <c r="AW268" s="11" t="s">
        <v>35</v>
      </c>
      <c r="AX268" s="11" t="s">
        <v>71</v>
      </c>
      <c r="AY268" s="188" t="s">
        <v>124</v>
      </c>
    </row>
    <row r="269" spans="2:65" s="11" customFormat="1" ht="13.5">
      <c r="B269" s="186"/>
      <c r="D269" s="187" t="s">
        <v>158</v>
      </c>
      <c r="E269" s="188" t="s">
        <v>5</v>
      </c>
      <c r="F269" s="189" t="s">
        <v>587</v>
      </c>
      <c r="H269" s="190">
        <v>17</v>
      </c>
      <c r="I269" s="191"/>
      <c r="L269" s="186"/>
      <c r="M269" s="192"/>
      <c r="N269" s="193"/>
      <c r="O269" s="193"/>
      <c r="P269" s="193"/>
      <c r="Q269" s="193"/>
      <c r="R269" s="193"/>
      <c r="S269" s="193"/>
      <c r="T269" s="194"/>
      <c r="AT269" s="188" t="s">
        <v>158</v>
      </c>
      <c r="AU269" s="188" t="s">
        <v>82</v>
      </c>
      <c r="AV269" s="11" t="s">
        <v>82</v>
      </c>
      <c r="AW269" s="11" t="s">
        <v>35</v>
      </c>
      <c r="AX269" s="11" t="s">
        <v>71</v>
      </c>
      <c r="AY269" s="188" t="s">
        <v>124</v>
      </c>
    </row>
    <row r="270" spans="2:65" s="11" customFormat="1" ht="13.5">
      <c r="B270" s="186"/>
      <c r="D270" s="187" t="s">
        <v>158</v>
      </c>
      <c r="E270" s="188" t="s">
        <v>5</v>
      </c>
      <c r="F270" s="189" t="s">
        <v>588</v>
      </c>
      <c r="H270" s="190">
        <v>4.8</v>
      </c>
      <c r="I270" s="191"/>
      <c r="L270" s="186"/>
      <c r="M270" s="192"/>
      <c r="N270" s="193"/>
      <c r="O270" s="193"/>
      <c r="P270" s="193"/>
      <c r="Q270" s="193"/>
      <c r="R270" s="193"/>
      <c r="S270" s="193"/>
      <c r="T270" s="194"/>
      <c r="AT270" s="188" t="s">
        <v>158</v>
      </c>
      <c r="AU270" s="188" t="s">
        <v>82</v>
      </c>
      <c r="AV270" s="11" t="s">
        <v>82</v>
      </c>
      <c r="AW270" s="11" t="s">
        <v>35</v>
      </c>
      <c r="AX270" s="11" t="s">
        <v>71</v>
      </c>
      <c r="AY270" s="188" t="s">
        <v>124</v>
      </c>
    </row>
    <row r="271" spans="2:65" s="13" customFormat="1" ht="13.5">
      <c r="B271" s="206"/>
      <c r="D271" s="187" t="s">
        <v>158</v>
      </c>
      <c r="E271" s="207" t="s">
        <v>5</v>
      </c>
      <c r="F271" s="208" t="s">
        <v>201</v>
      </c>
      <c r="H271" s="209">
        <v>103.214</v>
      </c>
      <c r="I271" s="210"/>
      <c r="L271" s="206"/>
      <c r="M271" s="211"/>
      <c r="N271" s="212"/>
      <c r="O271" s="212"/>
      <c r="P271" s="212"/>
      <c r="Q271" s="212"/>
      <c r="R271" s="212"/>
      <c r="S271" s="212"/>
      <c r="T271" s="213"/>
      <c r="AT271" s="207" t="s">
        <v>158</v>
      </c>
      <c r="AU271" s="207" t="s">
        <v>82</v>
      </c>
      <c r="AV271" s="13" t="s">
        <v>143</v>
      </c>
      <c r="AW271" s="13" t="s">
        <v>35</v>
      </c>
      <c r="AX271" s="13" t="s">
        <v>79</v>
      </c>
      <c r="AY271" s="207" t="s">
        <v>124</v>
      </c>
    </row>
    <row r="272" spans="2:65" s="1" customFormat="1" ht="51" customHeight="1">
      <c r="B272" s="173"/>
      <c r="C272" s="174" t="s">
        <v>589</v>
      </c>
      <c r="D272" s="174" t="s">
        <v>127</v>
      </c>
      <c r="E272" s="175" t="s">
        <v>590</v>
      </c>
      <c r="F272" s="176" t="s">
        <v>591</v>
      </c>
      <c r="G272" s="177" t="s">
        <v>307</v>
      </c>
      <c r="H272" s="178">
        <v>1460.73</v>
      </c>
      <c r="I272" s="179"/>
      <c r="J272" s="180">
        <f>ROUND(I272*H272,2)</f>
        <v>0</v>
      </c>
      <c r="K272" s="176" t="s">
        <v>193</v>
      </c>
      <c r="L272" s="41"/>
      <c r="M272" s="181" t="s">
        <v>5</v>
      </c>
      <c r="N272" s="182" t="s">
        <v>42</v>
      </c>
      <c r="O272" s="42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AR272" s="24" t="s">
        <v>143</v>
      </c>
      <c r="AT272" s="24" t="s">
        <v>127</v>
      </c>
      <c r="AU272" s="24" t="s">
        <v>82</v>
      </c>
      <c r="AY272" s="24" t="s">
        <v>124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4" t="s">
        <v>79</v>
      </c>
      <c r="BK272" s="185">
        <f>ROUND(I272*H272,2)</f>
        <v>0</v>
      </c>
      <c r="BL272" s="24" t="s">
        <v>143</v>
      </c>
      <c r="BM272" s="24" t="s">
        <v>592</v>
      </c>
    </row>
    <row r="273" spans="2:65" s="11" customFormat="1" ht="13.5">
      <c r="B273" s="186"/>
      <c r="D273" s="187" t="s">
        <v>158</v>
      </c>
      <c r="E273" s="188" t="s">
        <v>5</v>
      </c>
      <c r="F273" s="189" t="s">
        <v>593</v>
      </c>
      <c r="H273" s="190">
        <v>1120.73</v>
      </c>
      <c r="I273" s="191"/>
      <c r="L273" s="186"/>
      <c r="M273" s="192"/>
      <c r="N273" s="193"/>
      <c r="O273" s="193"/>
      <c r="P273" s="193"/>
      <c r="Q273" s="193"/>
      <c r="R273" s="193"/>
      <c r="S273" s="193"/>
      <c r="T273" s="194"/>
      <c r="AT273" s="188" t="s">
        <v>158</v>
      </c>
      <c r="AU273" s="188" t="s">
        <v>82</v>
      </c>
      <c r="AV273" s="11" t="s">
        <v>82</v>
      </c>
      <c r="AW273" s="11" t="s">
        <v>35</v>
      </c>
      <c r="AX273" s="11" t="s">
        <v>71</v>
      </c>
      <c r="AY273" s="188" t="s">
        <v>124</v>
      </c>
    </row>
    <row r="274" spans="2:65" s="11" customFormat="1" ht="13.5">
      <c r="B274" s="186"/>
      <c r="D274" s="187" t="s">
        <v>158</v>
      </c>
      <c r="E274" s="188" t="s">
        <v>5</v>
      </c>
      <c r="F274" s="189" t="s">
        <v>594</v>
      </c>
      <c r="H274" s="190">
        <v>340</v>
      </c>
      <c r="I274" s="191"/>
      <c r="L274" s="186"/>
      <c r="M274" s="192"/>
      <c r="N274" s="193"/>
      <c r="O274" s="193"/>
      <c r="P274" s="193"/>
      <c r="Q274" s="193"/>
      <c r="R274" s="193"/>
      <c r="S274" s="193"/>
      <c r="T274" s="194"/>
      <c r="AT274" s="188" t="s">
        <v>158</v>
      </c>
      <c r="AU274" s="188" t="s">
        <v>82</v>
      </c>
      <c r="AV274" s="11" t="s">
        <v>82</v>
      </c>
      <c r="AW274" s="11" t="s">
        <v>35</v>
      </c>
      <c r="AX274" s="11" t="s">
        <v>71</v>
      </c>
      <c r="AY274" s="188" t="s">
        <v>124</v>
      </c>
    </row>
    <row r="275" spans="2:65" s="13" customFormat="1" ht="13.5">
      <c r="B275" s="206"/>
      <c r="D275" s="187" t="s">
        <v>158</v>
      </c>
      <c r="E275" s="207" t="s">
        <v>5</v>
      </c>
      <c r="F275" s="208" t="s">
        <v>201</v>
      </c>
      <c r="H275" s="209">
        <v>1460.73</v>
      </c>
      <c r="I275" s="210"/>
      <c r="L275" s="206"/>
      <c r="M275" s="211"/>
      <c r="N275" s="212"/>
      <c r="O275" s="212"/>
      <c r="P275" s="212"/>
      <c r="Q275" s="212"/>
      <c r="R275" s="212"/>
      <c r="S275" s="212"/>
      <c r="T275" s="213"/>
      <c r="AT275" s="207" t="s">
        <v>158</v>
      </c>
      <c r="AU275" s="207" t="s">
        <v>82</v>
      </c>
      <c r="AV275" s="13" t="s">
        <v>143</v>
      </c>
      <c r="AW275" s="13" t="s">
        <v>35</v>
      </c>
      <c r="AX275" s="13" t="s">
        <v>79</v>
      </c>
      <c r="AY275" s="207" t="s">
        <v>124</v>
      </c>
    </row>
    <row r="276" spans="2:65" s="1" customFormat="1" ht="25.5" customHeight="1">
      <c r="B276" s="173"/>
      <c r="C276" s="174" t="s">
        <v>595</v>
      </c>
      <c r="D276" s="174" t="s">
        <v>127</v>
      </c>
      <c r="E276" s="175" t="s">
        <v>596</v>
      </c>
      <c r="F276" s="176" t="s">
        <v>597</v>
      </c>
      <c r="G276" s="177" t="s">
        <v>307</v>
      </c>
      <c r="H276" s="178">
        <v>98.89</v>
      </c>
      <c r="I276" s="179"/>
      <c r="J276" s="180">
        <f>ROUND(I276*H276,2)</f>
        <v>0</v>
      </c>
      <c r="K276" s="176" t="s">
        <v>193</v>
      </c>
      <c r="L276" s="41"/>
      <c r="M276" s="181" t="s">
        <v>5</v>
      </c>
      <c r="N276" s="182" t="s">
        <v>42</v>
      </c>
      <c r="O276" s="42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24" t="s">
        <v>143</v>
      </c>
      <c r="AT276" s="24" t="s">
        <v>127</v>
      </c>
      <c r="AU276" s="24" t="s">
        <v>82</v>
      </c>
      <c r="AY276" s="24" t="s">
        <v>124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24" t="s">
        <v>79</v>
      </c>
      <c r="BK276" s="185">
        <f>ROUND(I276*H276,2)</f>
        <v>0</v>
      </c>
      <c r="BL276" s="24" t="s">
        <v>143</v>
      </c>
      <c r="BM276" s="24" t="s">
        <v>598</v>
      </c>
    </row>
    <row r="277" spans="2:65" s="11" customFormat="1" ht="13.5">
      <c r="B277" s="186"/>
      <c r="D277" s="187" t="s">
        <v>158</v>
      </c>
      <c r="E277" s="188" t="s">
        <v>5</v>
      </c>
      <c r="F277" s="189" t="s">
        <v>599</v>
      </c>
      <c r="H277" s="190">
        <v>98.89</v>
      </c>
      <c r="I277" s="191"/>
      <c r="L277" s="186"/>
      <c r="M277" s="192"/>
      <c r="N277" s="193"/>
      <c r="O277" s="193"/>
      <c r="P277" s="193"/>
      <c r="Q277" s="193"/>
      <c r="R277" s="193"/>
      <c r="S277" s="193"/>
      <c r="T277" s="194"/>
      <c r="AT277" s="188" t="s">
        <v>158</v>
      </c>
      <c r="AU277" s="188" t="s">
        <v>82</v>
      </c>
      <c r="AV277" s="11" t="s">
        <v>82</v>
      </c>
      <c r="AW277" s="11" t="s">
        <v>35</v>
      </c>
      <c r="AX277" s="11" t="s">
        <v>79</v>
      </c>
      <c r="AY277" s="188" t="s">
        <v>124</v>
      </c>
    </row>
    <row r="278" spans="2:65" s="1" customFormat="1" ht="25.5" customHeight="1">
      <c r="B278" s="173"/>
      <c r="C278" s="174" t="s">
        <v>600</v>
      </c>
      <c r="D278" s="174" t="s">
        <v>127</v>
      </c>
      <c r="E278" s="175" t="s">
        <v>601</v>
      </c>
      <c r="F278" s="176" t="s">
        <v>602</v>
      </c>
      <c r="G278" s="177" t="s">
        <v>307</v>
      </c>
      <c r="H278" s="178">
        <v>103.214</v>
      </c>
      <c r="I278" s="179"/>
      <c r="J278" s="180">
        <f>ROUND(I278*H278,2)</f>
        <v>0</v>
      </c>
      <c r="K278" s="176" t="s">
        <v>193</v>
      </c>
      <c r="L278" s="41"/>
      <c r="M278" s="181" t="s">
        <v>5</v>
      </c>
      <c r="N278" s="182" t="s">
        <v>42</v>
      </c>
      <c r="O278" s="42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AR278" s="24" t="s">
        <v>143</v>
      </c>
      <c r="AT278" s="24" t="s">
        <v>127</v>
      </c>
      <c r="AU278" s="24" t="s">
        <v>82</v>
      </c>
      <c r="AY278" s="24" t="s">
        <v>124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24" t="s">
        <v>79</v>
      </c>
      <c r="BK278" s="185">
        <f>ROUND(I278*H278,2)</f>
        <v>0</v>
      </c>
      <c r="BL278" s="24" t="s">
        <v>143</v>
      </c>
      <c r="BM278" s="24" t="s">
        <v>603</v>
      </c>
    </row>
    <row r="279" spans="2:65" s="11" customFormat="1" ht="13.5">
      <c r="B279" s="186"/>
      <c r="D279" s="187" t="s">
        <v>158</v>
      </c>
      <c r="E279" s="188" t="s">
        <v>5</v>
      </c>
      <c r="F279" s="189" t="s">
        <v>604</v>
      </c>
      <c r="H279" s="190">
        <v>103.214</v>
      </c>
      <c r="I279" s="191"/>
      <c r="L279" s="186"/>
      <c r="M279" s="192"/>
      <c r="N279" s="193"/>
      <c r="O279" s="193"/>
      <c r="P279" s="193"/>
      <c r="Q279" s="193"/>
      <c r="R279" s="193"/>
      <c r="S279" s="193"/>
      <c r="T279" s="194"/>
      <c r="AT279" s="188" t="s">
        <v>158</v>
      </c>
      <c r="AU279" s="188" t="s">
        <v>82</v>
      </c>
      <c r="AV279" s="11" t="s">
        <v>82</v>
      </c>
      <c r="AW279" s="11" t="s">
        <v>35</v>
      </c>
      <c r="AX279" s="11" t="s">
        <v>79</v>
      </c>
      <c r="AY279" s="188" t="s">
        <v>124</v>
      </c>
    </row>
    <row r="280" spans="2:65" s="1" customFormat="1" ht="25.5" customHeight="1">
      <c r="B280" s="173"/>
      <c r="C280" s="174" t="s">
        <v>605</v>
      </c>
      <c r="D280" s="174" t="s">
        <v>127</v>
      </c>
      <c r="E280" s="175" t="s">
        <v>606</v>
      </c>
      <c r="F280" s="176" t="s">
        <v>607</v>
      </c>
      <c r="G280" s="177" t="s">
        <v>307</v>
      </c>
      <c r="H280" s="178">
        <v>105.58</v>
      </c>
      <c r="I280" s="179"/>
      <c r="J280" s="180">
        <f>ROUND(I280*H280,2)</f>
        <v>0</v>
      </c>
      <c r="K280" s="176" t="s">
        <v>193</v>
      </c>
      <c r="L280" s="41"/>
      <c r="M280" s="181" t="s">
        <v>5</v>
      </c>
      <c r="N280" s="182" t="s">
        <v>42</v>
      </c>
      <c r="O280" s="42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AR280" s="24" t="s">
        <v>143</v>
      </c>
      <c r="AT280" s="24" t="s">
        <v>127</v>
      </c>
      <c r="AU280" s="24" t="s">
        <v>82</v>
      </c>
      <c r="AY280" s="24" t="s">
        <v>124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24" t="s">
        <v>79</v>
      </c>
      <c r="BK280" s="185">
        <f>ROUND(I280*H280,2)</f>
        <v>0</v>
      </c>
      <c r="BL280" s="24" t="s">
        <v>143</v>
      </c>
      <c r="BM280" s="24" t="s">
        <v>608</v>
      </c>
    </row>
    <row r="281" spans="2:65" s="11" customFormat="1" ht="13.5">
      <c r="B281" s="186"/>
      <c r="D281" s="187" t="s">
        <v>158</v>
      </c>
      <c r="E281" s="188" t="s">
        <v>5</v>
      </c>
      <c r="F281" s="189" t="s">
        <v>609</v>
      </c>
      <c r="H281" s="190">
        <v>105.58</v>
      </c>
      <c r="I281" s="191"/>
      <c r="L281" s="186"/>
      <c r="M281" s="192"/>
      <c r="N281" s="193"/>
      <c r="O281" s="193"/>
      <c r="P281" s="193"/>
      <c r="Q281" s="193"/>
      <c r="R281" s="193"/>
      <c r="S281" s="193"/>
      <c r="T281" s="194"/>
      <c r="AT281" s="188" t="s">
        <v>158</v>
      </c>
      <c r="AU281" s="188" t="s">
        <v>82</v>
      </c>
      <c r="AV281" s="11" t="s">
        <v>82</v>
      </c>
      <c r="AW281" s="11" t="s">
        <v>35</v>
      </c>
      <c r="AX281" s="11" t="s">
        <v>79</v>
      </c>
      <c r="AY281" s="188" t="s">
        <v>124</v>
      </c>
    </row>
    <row r="282" spans="2:65" s="1" customFormat="1" ht="38.25" customHeight="1">
      <c r="B282" s="173"/>
      <c r="C282" s="174" t="s">
        <v>610</v>
      </c>
      <c r="D282" s="174" t="s">
        <v>127</v>
      </c>
      <c r="E282" s="175" t="s">
        <v>611</v>
      </c>
      <c r="F282" s="176" t="s">
        <v>612</v>
      </c>
      <c r="G282" s="177" t="s">
        <v>307</v>
      </c>
      <c r="H282" s="178">
        <v>30.98</v>
      </c>
      <c r="I282" s="179"/>
      <c r="J282" s="180">
        <f>ROUND(I282*H282,2)</f>
        <v>0</v>
      </c>
      <c r="K282" s="176" t="s">
        <v>193</v>
      </c>
      <c r="L282" s="41"/>
      <c r="M282" s="181" t="s">
        <v>5</v>
      </c>
      <c r="N282" s="182" t="s">
        <v>42</v>
      </c>
      <c r="O282" s="42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AR282" s="24" t="s">
        <v>143</v>
      </c>
      <c r="AT282" s="24" t="s">
        <v>127</v>
      </c>
      <c r="AU282" s="24" t="s">
        <v>82</v>
      </c>
      <c r="AY282" s="24" t="s">
        <v>124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24" t="s">
        <v>79</v>
      </c>
      <c r="BK282" s="185">
        <f>ROUND(I282*H282,2)</f>
        <v>0</v>
      </c>
      <c r="BL282" s="24" t="s">
        <v>143</v>
      </c>
      <c r="BM282" s="24" t="s">
        <v>613</v>
      </c>
    </row>
    <row r="283" spans="2:65" s="11" customFormat="1" ht="13.5">
      <c r="B283" s="186"/>
      <c r="D283" s="187" t="s">
        <v>158</v>
      </c>
      <c r="E283" s="188" t="s">
        <v>5</v>
      </c>
      <c r="F283" s="189" t="s">
        <v>614</v>
      </c>
      <c r="H283" s="190">
        <v>30.98</v>
      </c>
      <c r="I283" s="191"/>
      <c r="L283" s="186"/>
      <c r="M283" s="192"/>
      <c r="N283" s="193"/>
      <c r="O283" s="193"/>
      <c r="P283" s="193"/>
      <c r="Q283" s="193"/>
      <c r="R283" s="193"/>
      <c r="S283" s="193"/>
      <c r="T283" s="194"/>
      <c r="AT283" s="188" t="s">
        <v>158</v>
      </c>
      <c r="AU283" s="188" t="s">
        <v>82</v>
      </c>
      <c r="AV283" s="11" t="s">
        <v>82</v>
      </c>
      <c r="AW283" s="11" t="s">
        <v>35</v>
      </c>
      <c r="AX283" s="11" t="s">
        <v>79</v>
      </c>
      <c r="AY283" s="188" t="s">
        <v>124</v>
      </c>
    </row>
    <row r="284" spans="2:65" s="1" customFormat="1" ht="25.5" customHeight="1">
      <c r="B284" s="173"/>
      <c r="C284" s="174" t="s">
        <v>615</v>
      </c>
      <c r="D284" s="174" t="s">
        <v>127</v>
      </c>
      <c r="E284" s="175" t="s">
        <v>616</v>
      </c>
      <c r="F284" s="176" t="s">
        <v>306</v>
      </c>
      <c r="G284" s="177" t="s">
        <v>307</v>
      </c>
      <c r="H284" s="178">
        <v>48.38</v>
      </c>
      <c r="I284" s="179"/>
      <c r="J284" s="180">
        <f>ROUND(I284*H284,2)</f>
        <v>0</v>
      </c>
      <c r="K284" s="176" t="s">
        <v>193</v>
      </c>
      <c r="L284" s="41"/>
      <c r="M284" s="181" t="s">
        <v>5</v>
      </c>
      <c r="N284" s="182" t="s">
        <v>42</v>
      </c>
      <c r="O284" s="42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AR284" s="24" t="s">
        <v>143</v>
      </c>
      <c r="AT284" s="24" t="s">
        <v>127</v>
      </c>
      <c r="AU284" s="24" t="s">
        <v>82</v>
      </c>
      <c r="AY284" s="24" t="s">
        <v>124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24" t="s">
        <v>79</v>
      </c>
      <c r="BK284" s="185">
        <f>ROUND(I284*H284,2)</f>
        <v>0</v>
      </c>
      <c r="BL284" s="24" t="s">
        <v>143</v>
      </c>
      <c r="BM284" s="24" t="s">
        <v>617</v>
      </c>
    </row>
    <row r="285" spans="2:65" s="11" customFormat="1" ht="13.5">
      <c r="B285" s="186"/>
      <c r="D285" s="187" t="s">
        <v>158</v>
      </c>
      <c r="E285" s="188" t="s">
        <v>5</v>
      </c>
      <c r="F285" s="189" t="s">
        <v>618</v>
      </c>
      <c r="H285" s="190">
        <v>48.38</v>
      </c>
      <c r="I285" s="191"/>
      <c r="L285" s="186"/>
      <c r="M285" s="192"/>
      <c r="N285" s="193"/>
      <c r="O285" s="193"/>
      <c r="P285" s="193"/>
      <c r="Q285" s="193"/>
      <c r="R285" s="193"/>
      <c r="S285" s="193"/>
      <c r="T285" s="194"/>
      <c r="AT285" s="188" t="s">
        <v>158</v>
      </c>
      <c r="AU285" s="188" t="s">
        <v>82</v>
      </c>
      <c r="AV285" s="11" t="s">
        <v>82</v>
      </c>
      <c r="AW285" s="11" t="s">
        <v>35</v>
      </c>
      <c r="AX285" s="11" t="s">
        <v>79</v>
      </c>
      <c r="AY285" s="188" t="s">
        <v>124</v>
      </c>
    </row>
    <row r="286" spans="2:65" s="10" customFormat="1" ht="29.85" customHeight="1">
      <c r="B286" s="160"/>
      <c r="D286" s="161" t="s">
        <v>70</v>
      </c>
      <c r="E286" s="171" t="s">
        <v>619</v>
      </c>
      <c r="F286" s="171" t="s">
        <v>620</v>
      </c>
      <c r="I286" s="163"/>
      <c r="J286" s="172">
        <f>BK286</f>
        <v>0</v>
      </c>
      <c r="L286" s="160"/>
      <c r="M286" s="165"/>
      <c r="N286" s="166"/>
      <c r="O286" s="166"/>
      <c r="P286" s="167">
        <f>P287</f>
        <v>0</v>
      </c>
      <c r="Q286" s="166"/>
      <c r="R286" s="167">
        <f>R287</f>
        <v>0</v>
      </c>
      <c r="S286" s="166"/>
      <c r="T286" s="168">
        <f>T287</f>
        <v>0</v>
      </c>
      <c r="AR286" s="161" t="s">
        <v>79</v>
      </c>
      <c r="AT286" s="169" t="s">
        <v>70</v>
      </c>
      <c r="AU286" s="169" t="s">
        <v>79</v>
      </c>
      <c r="AY286" s="161" t="s">
        <v>124</v>
      </c>
      <c r="BK286" s="170">
        <f>BK287</f>
        <v>0</v>
      </c>
    </row>
    <row r="287" spans="2:65" s="1" customFormat="1" ht="25.5" customHeight="1">
      <c r="B287" s="173"/>
      <c r="C287" s="174" t="s">
        <v>621</v>
      </c>
      <c r="D287" s="174" t="s">
        <v>127</v>
      </c>
      <c r="E287" s="175" t="s">
        <v>622</v>
      </c>
      <c r="F287" s="176" t="s">
        <v>623</v>
      </c>
      <c r="G287" s="177" t="s">
        <v>307</v>
      </c>
      <c r="H287" s="178">
        <v>130.411</v>
      </c>
      <c r="I287" s="179"/>
      <c r="J287" s="180">
        <f>ROUND(I287*H287,2)</f>
        <v>0</v>
      </c>
      <c r="K287" s="176" t="s">
        <v>193</v>
      </c>
      <c r="L287" s="41"/>
      <c r="M287" s="181" t="s">
        <v>5</v>
      </c>
      <c r="N287" s="195" t="s">
        <v>42</v>
      </c>
      <c r="O287" s="196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AR287" s="24" t="s">
        <v>143</v>
      </c>
      <c r="AT287" s="24" t="s">
        <v>127</v>
      </c>
      <c r="AU287" s="24" t="s">
        <v>82</v>
      </c>
      <c r="AY287" s="24" t="s">
        <v>124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24" t="s">
        <v>79</v>
      </c>
      <c r="BK287" s="185">
        <f>ROUND(I287*H287,2)</f>
        <v>0</v>
      </c>
      <c r="BL287" s="24" t="s">
        <v>143</v>
      </c>
      <c r="BM287" s="24" t="s">
        <v>624</v>
      </c>
    </row>
    <row r="288" spans="2:65" s="1" customFormat="1" ht="6.95" customHeight="1">
      <c r="B288" s="56"/>
      <c r="C288" s="57"/>
      <c r="D288" s="57"/>
      <c r="E288" s="57"/>
      <c r="F288" s="57"/>
      <c r="G288" s="57"/>
      <c r="H288" s="57"/>
      <c r="I288" s="127"/>
      <c r="J288" s="57"/>
      <c r="K288" s="57"/>
      <c r="L288" s="41"/>
    </row>
  </sheetData>
  <autoFilter ref="C83:K287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workbookViewId="0">
      <pane ySplit="1" topLeftCell="A11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90</v>
      </c>
      <c r="G1" s="358" t="s">
        <v>91</v>
      </c>
      <c r="H1" s="358"/>
      <c r="I1" s="103"/>
      <c r="J1" s="102" t="s">
        <v>92</v>
      </c>
      <c r="K1" s="101" t="s">
        <v>93</v>
      </c>
      <c r="L1" s="102" t="s">
        <v>94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8" t="s">
        <v>8</v>
      </c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95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50" t="str">
        <f>'Rekapitulace stavby'!K6</f>
        <v>REKONSTRUKCE CHODNÍKU OD ČP.238 PO KOSTEL V UL.ČESKOBRATRSKÁ, PŘELOUČ</v>
      </c>
      <c r="F7" s="351"/>
      <c r="G7" s="351"/>
      <c r="H7" s="351"/>
      <c r="I7" s="105"/>
      <c r="J7" s="29"/>
      <c r="K7" s="31"/>
    </row>
    <row r="8" spans="1:70" s="1" customFormat="1">
      <c r="B8" s="41"/>
      <c r="C8" s="42"/>
      <c r="D8" s="37" t="s">
        <v>96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52" t="s">
        <v>625</v>
      </c>
      <c r="F9" s="353"/>
      <c r="G9" s="353"/>
      <c r="H9" s="353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89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4. 6. 2018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626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20" t="s">
        <v>5</v>
      </c>
      <c r="F24" s="320"/>
      <c r="G24" s="320"/>
      <c r="H24" s="320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37</v>
      </c>
      <c r="E27" s="42"/>
      <c r="F27" s="42"/>
      <c r="G27" s="42"/>
      <c r="H27" s="42"/>
      <c r="I27" s="106"/>
      <c r="J27" s="116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17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18">
        <f>ROUND(SUM(BE80:BE152), 2)</f>
        <v>0</v>
      </c>
      <c r="G30" s="42"/>
      <c r="H30" s="42"/>
      <c r="I30" s="119">
        <v>0.21</v>
      </c>
      <c r="J30" s="118">
        <f>ROUND(ROUND((SUM(BE80:BE152)),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18">
        <f>ROUND(SUM(BF80:BF152), 2)</f>
        <v>0</v>
      </c>
      <c r="G31" s="42"/>
      <c r="H31" s="42"/>
      <c r="I31" s="119">
        <v>0.15</v>
      </c>
      <c r="J31" s="118">
        <f>ROUND(ROUND((SUM(BF80:BF152)),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18">
        <f>ROUND(SUM(BG80:BG152),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18">
        <f>ROUND(SUM(BH80:BH152),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18">
        <f>ROUND(SUM(BI80:BI152),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47</v>
      </c>
      <c r="E36" s="71"/>
      <c r="F36" s="71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98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50" t="str">
        <f>E7</f>
        <v>REKONSTRUKCE CHODNÍKU OD ČP.238 PO KOSTEL V UL.ČESKOBRATRSKÁ, PŘELOUČ</v>
      </c>
      <c r="F45" s="351"/>
      <c r="G45" s="351"/>
      <c r="H45" s="351"/>
      <c r="I45" s="106"/>
      <c r="J45" s="42"/>
      <c r="K45" s="45"/>
    </row>
    <row r="46" spans="2:11" s="1" customFormat="1" ht="14.45" customHeight="1">
      <c r="B46" s="41"/>
      <c r="C46" s="37" t="s">
        <v>96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52" t="str">
        <f>E9</f>
        <v>SO 401 - VEŘEJNÉ OSVĚTLENÍ</v>
      </c>
      <c r="F47" s="353"/>
      <c r="G47" s="353"/>
      <c r="H47" s="353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Přelouč</v>
      </c>
      <c r="G49" s="42"/>
      <c r="H49" s="42"/>
      <c r="I49" s="107" t="s">
        <v>25</v>
      </c>
      <c r="J49" s="108" t="str">
        <f>IF(J12="","",J12)</f>
        <v>4. 6. 2018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Přelouč</v>
      </c>
      <c r="G51" s="42"/>
      <c r="H51" s="42"/>
      <c r="I51" s="107" t="s">
        <v>33</v>
      </c>
      <c r="J51" s="320" t="str">
        <f>E21</f>
        <v>Ing.Srba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54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99</v>
      </c>
      <c r="D54" s="120"/>
      <c r="E54" s="120"/>
      <c r="F54" s="120"/>
      <c r="G54" s="120"/>
      <c r="H54" s="120"/>
      <c r="I54" s="131"/>
      <c r="J54" s="132" t="s">
        <v>100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101</v>
      </c>
      <c r="D56" s="42"/>
      <c r="E56" s="42"/>
      <c r="F56" s="42"/>
      <c r="G56" s="42"/>
      <c r="H56" s="42"/>
      <c r="I56" s="106"/>
      <c r="J56" s="116">
        <f>J80</f>
        <v>0</v>
      </c>
      <c r="K56" s="45"/>
      <c r="AU56" s="24" t="s">
        <v>102</v>
      </c>
    </row>
    <row r="57" spans="2:47" s="7" customFormat="1" ht="24.95" customHeight="1">
      <c r="B57" s="135"/>
      <c r="C57" s="136"/>
      <c r="D57" s="137" t="s">
        <v>627</v>
      </c>
      <c r="E57" s="138"/>
      <c r="F57" s="138"/>
      <c r="G57" s="138"/>
      <c r="H57" s="138"/>
      <c r="I57" s="139"/>
      <c r="J57" s="140">
        <f>J81</f>
        <v>0</v>
      </c>
      <c r="K57" s="141"/>
    </row>
    <row r="58" spans="2:47" s="7" customFormat="1" ht="24.95" customHeight="1">
      <c r="B58" s="135"/>
      <c r="C58" s="136"/>
      <c r="D58" s="137" t="s">
        <v>628</v>
      </c>
      <c r="E58" s="138"/>
      <c r="F58" s="138"/>
      <c r="G58" s="138"/>
      <c r="H58" s="138"/>
      <c r="I58" s="139"/>
      <c r="J58" s="140">
        <f>J109</f>
        <v>0</v>
      </c>
      <c r="K58" s="141"/>
    </row>
    <row r="59" spans="2:47" s="7" customFormat="1" ht="24.95" customHeight="1">
      <c r="B59" s="135"/>
      <c r="C59" s="136"/>
      <c r="D59" s="137" t="s">
        <v>629</v>
      </c>
      <c r="E59" s="138"/>
      <c r="F59" s="138"/>
      <c r="G59" s="138"/>
      <c r="H59" s="138"/>
      <c r="I59" s="139"/>
      <c r="J59" s="140">
        <f>J129</f>
        <v>0</v>
      </c>
      <c r="K59" s="141"/>
    </row>
    <row r="60" spans="2:47" s="7" customFormat="1" ht="24.95" customHeight="1">
      <c r="B60" s="135"/>
      <c r="C60" s="136"/>
      <c r="D60" s="137" t="s">
        <v>630</v>
      </c>
      <c r="E60" s="138"/>
      <c r="F60" s="138"/>
      <c r="G60" s="138"/>
      <c r="H60" s="138"/>
      <c r="I60" s="139"/>
      <c r="J60" s="140">
        <f>J145</f>
        <v>0</v>
      </c>
      <c r="K60" s="141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6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7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8"/>
      <c r="J66" s="60"/>
      <c r="K66" s="60"/>
      <c r="L66" s="41"/>
    </row>
    <row r="67" spans="2:63" s="1" customFormat="1" ht="36.950000000000003" customHeight="1">
      <c r="B67" s="41"/>
      <c r="C67" s="61" t="s">
        <v>107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19</v>
      </c>
      <c r="L69" s="41"/>
    </row>
    <row r="70" spans="2:63" s="1" customFormat="1" ht="16.5" customHeight="1">
      <c r="B70" s="41"/>
      <c r="E70" s="355" t="str">
        <f>E7</f>
        <v>REKONSTRUKCE CHODNÍKU OD ČP.238 PO KOSTEL V UL.ČESKOBRATRSKÁ, PŘELOUČ</v>
      </c>
      <c r="F70" s="356"/>
      <c r="G70" s="356"/>
      <c r="H70" s="356"/>
      <c r="L70" s="41"/>
    </row>
    <row r="71" spans="2:63" s="1" customFormat="1" ht="14.45" customHeight="1">
      <c r="B71" s="41"/>
      <c r="C71" s="63" t="s">
        <v>96</v>
      </c>
      <c r="L71" s="41"/>
    </row>
    <row r="72" spans="2:63" s="1" customFormat="1" ht="17.25" customHeight="1">
      <c r="B72" s="41"/>
      <c r="E72" s="331" t="str">
        <f>E9</f>
        <v>SO 401 - VEŘEJNÉ OSVĚTLENÍ</v>
      </c>
      <c r="F72" s="357"/>
      <c r="G72" s="357"/>
      <c r="H72" s="357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23</v>
      </c>
      <c r="F74" s="149" t="str">
        <f>F12</f>
        <v>Přelouč</v>
      </c>
      <c r="I74" s="150" t="s">
        <v>25</v>
      </c>
      <c r="J74" s="67" t="str">
        <f>IF(J12="","",J12)</f>
        <v>4. 6. 2018</v>
      </c>
      <c r="L74" s="41"/>
    </row>
    <row r="75" spans="2:63" s="1" customFormat="1" ht="6.95" customHeight="1">
      <c r="B75" s="41"/>
      <c r="L75" s="41"/>
    </row>
    <row r="76" spans="2:63" s="1" customFormat="1">
      <c r="B76" s="41"/>
      <c r="C76" s="63" t="s">
        <v>27</v>
      </c>
      <c r="F76" s="149" t="str">
        <f>E15</f>
        <v>Město Přelouč</v>
      </c>
      <c r="I76" s="150" t="s">
        <v>33</v>
      </c>
      <c r="J76" s="149" t="str">
        <f>E21</f>
        <v>Ing.Srba</v>
      </c>
      <c r="L76" s="41"/>
    </row>
    <row r="77" spans="2:63" s="1" customFormat="1" ht="14.45" customHeight="1">
      <c r="B77" s="41"/>
      <c r="C77" s="63" t="s">
        <v>31</v>
      </c>
      <c r="F77" s="149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51"/>
      <c r="C79" s="152" t="s">
        <v>108</v>
      </c>
      <c r="D79" s="153" t="s">
        <v>56</v>
      </c>
      <c r="E79" s="153" t="s">
        <v>52</v>
      </c>
      <c r="F79" s="153" t="s">
        <v>109</v>
      </c>
      <c r="G79" s="153" t="s">
        <v>110</v>
      </c>
      <c r="H79" s="153" t="s">
        <v>111</v>
      </c>
      <c r="I79" s="154" t="s">
        <v>112</v>
      </c>
      <c r="J79" s="153" t="s">
        <v>100</v>
      </c>
      <c r="K79" s="155" t="s">
        <v>113</v>
      </c>
      <c r="L79" s="151"/>
      <c r="M79" s="73" t="s">
        <v>114</v>
      </c>
      <c r="N79" s="74" t="s">
        <v>41</v>
      </c>
      <c r="O79" s="74" t="s">
        <v>115</v>
      </c>
      <c r="P79" s="74" t="s">
        <v>116</v>
      </c>
      <c r="Q79" s="74" t="s">
        <v>117</v>
      </c>
      <c r="R79" s="74" t="s">
        <v>118</v>
      </c>
      <c r="S79" s="74" t="s">
        <v>119</v>
      </c>
      <c r="T79" s="75" t="s">
        <v>120</v>
      </c>
    </row>
    <row r="80" spans="2:63" s="1" customFormat="1" ht="29.25" customHeight="1">
      <c r="B80" s="41"/>
      <c r="C80" s="77" t="s">
        <v>101</v>
      </c>
      <c r="J80" s="156">
        <f>BK80</f>
        <v>0</v>
      </c>
      <c r="L80" s="41"/>
      <c r="M80" s="76"/>
      <c r="N80" s="68"/>
      <c r="O80" s="68"/>
      <c r="P80" s="157">
        <f>P81+P109+P129+P145</f>
        <v>0</v>
      </c>
      <c r="Q80" s="68"/>
      <c r="R80" s="157">
        <f>R81+R109+R129+R145</f>
        <v>0</v>
      </c>
      <c r="S80" s="68"/>
      <c r="T80" s="158">
        <f>T81+T109+T129+T145</f>
        <v>0</v>
      </c>
      <c r="AT80" s="24" t="s">
        <v>70</v>
      </c>
      <c r="AU80" s="24" t="s">
        <v>102</v>
      </c>
      <c r="BK80" s="159">
        <f>BK81+BK109+BK129+BK145</f>
        <v>0</v>
      </c>
    </row>
    <row r="81" spans="2:65" s="10" customFormat="1" ht="37.35" customHeight="1">
      <c r="B81" s="160"/>
      <c r="D81" s="161" t="s">
        <v>70</v>
      </c>
      <c r="E81" s="162" t="s">
        <v>631</v>
      </c>
      <c r="F81" s="162" t="s">
        <v>632</v>
      </c>
      <c r="I81" s="163"/>
      <c r="J81" s="164">
        <f>BK81</f>
        <v>0</v>
      </c>
      <c r="L81" s="160"/>
      <c r="M81" s="165"/>
      <c r="N81" s="166"/>
      <c r="O81" s="166"/>
      <c r="P81" s="167">
        <f>SUM(P82:P108)</f>
        <v>0</v>
      </c>
      <c r="Q81" s="166"/>
      <c r="R81" s="167">
        <f>SUM(R82:R108)</f>
        <v>0</v>
      </c>
      <c r="S81" s="166"/>
      <c r="T81" s="168">
        <f>SUM(T82:T108)</f>
        <v>0</v>
      </c>
      <c r="AR81" s="161" t="s">
        <v>79</v>
      </c>
      <c r="AT81" s="169" t="s">
        <v>70</v>
      </c>
      <c r="AU81" s="169" t="s">
        <v>71</v>
      </c>
      <c r="AY81" s="161" t="s">
        <v>124</v>
      </c>
      <c r="BK81" s="170">
        <f>SUM(BK82:BK108)</f>
        <v>0</v>
      </c>
    </row>
    <row r="82" spans="2:65" s="1" customFormat="1" ht="16.5" customHeight="1">
      <c r="B82" s="173"/>
      <c r="C82" s="174" t="s">
        <v>79</v>
      </c>
      <c r="D82" s="174" t="s">
        <v>127</v>
      </c>
      <c r="E82" s="175" t="s">
        <v>633</v>
      </c>
      <c r="F82" s="176" t="s">
        <v>634</v>
      </c>
      <c r="G82" s="177" t="s">
        <v>377</v>
      </c>
      <c r="H82" s="178">
        <v>5</v>
      </c>
      <c r="I82" s="179"/>
      <c r="J82" s="180">
        <f>ROUND(I82*H82,2)</f>
        <v>0</v>
      </c>
      <c r="K82" s="176" t="s">
        <v>5</v>
      </c>
      <c r="L82" s="41"/>
      <c r="M82" s="181" t="s">
        <v>5</v>
      </c>
      <c r="N82" s="182" t="s">
        <v>42</v>
      </c>
      <c r="O82" s="42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4" t="s">
        <v>143</v>
      </c>
      <c r="AT82" s="24" t="s">
        <v>127</v>
      </c>
      <c r="AU82" s="24" t="s">
        <v>79</v>
      </c>
      <c r="AY82" s="24" t="s">
        <v>124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4" t="s">
        <v>79</v>
      </c>
      <c r="BK82" s="185">
        <f>ROUND(I82*H82,2)</f>
        <v>0</v>
      </c>
      <c r="BL82" s="24" t="s">
        <v>143</v>
      </c>
      <c r="BM82" s="24" t="s">
        <v>82</v>
      </c>
    </row>
    <row r="83" spans="2:65" s="1" customFormat="1" ht="25.5" customHeight="1">
      <c r="B83" s="173"/>
      <c r="C83" s="174" t="s">
        <v>82</v>
      </c>
      <c r="D83" s="174" t="s">
        <v>127</v>
      </c>
      <c r="E83" s="175" t="s">
        <v>635</v>
      </c>
      <c r="F83" s="176" t="s">
        <v>636</v>
      </c>
      <c r="G83" s="177" t="s">
        <v>377</v>
      </c>
      <c r="H83" s="178">
        <v>4</v>
      </c>
      <c r="I83" s="179"/>
      <c r="J83" s="180">
        <f>ROUND(I83*H83,2)</f>
        <v>0</v>
      </c>
      <c r="K83" s="176" t="s">
        <v>5</v>
      </c>
      <c r="L83" s="41"/>
      <c r="M83" s="181" t="s">
        <v>5</v>
      </c>
      <c r="N83" s="182" t="s">
        <v>42</v>
      </c>
      <c r="O83" s="42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AR83" s="24" t="s">
        <v>143</v>
      </c>
      <c r="AT83" s="24" t="s">
        <v>127</v>
      </c>
      <c r="AU83" s="24" t="s">
        <v>79</v>
      </c>
      <c r="AY83" s="24" t="s">
        <v>124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4" t="s">
        <v>79</v>
      </c>
      <c r="BK83" s="185">
        <f>ROUND(I83*H83,2)</f>
        <v>0</v>
      </c>
      <c r="BL83" s="24" t="s">
        <v>143</v>
      </c>
      <c r="BM83" s="24" t="s">
        <v>143</v>
      </c>
    </row>
    <row r="84" spans="2:65" s="1" customFormat="1" ht="25.5" customHeight="1">
      <c r="B84" s="173"/>
      <c r="C84" s="174" t="s">
        <v>137</v>
      </c>
      <c r="D84" s="174" t="s">
        <v>127</v>
      </c>
      <c r="E84" s="175" t="s">
        <v>637</v>
      </c>
      <c r="F84" s="176" t="s">
        <v>638</v>
      </c>
      <c r="G84" s="177" t="s">
        <v>639</v>
      </c>
      <c r="H84" s="178">
        <v>4</v>
      </c>
      <c r="I84" s="179"/>
      <c r="J84" s="180">
        <f>ROUND(I84*H84,2)</f>
        <v>0</v>
      </c>
      <c r="K84" s="176" t="s">
        <v>5</v>
      </c>
      <c r="L84" s="41"/>
      <c r="M84" s="181" t="s">
        <v>5</v>
      </c>
      <c r="N84" s="182" t="s">
        <v>42</v>
      </c>
      <c r="O84" s="4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4" t="s">
        <v>143</v>
      </c>
      <c r="AT84" s="24" t="s">
        <v>127</v>
      </c>
      <c r="AU84" s="24" t="s">
        <v>79</v>
      </c>
      <c r="AY84" s="24" t="s">
        <v>124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4" t="s">
        <v>79</v>
      </c>
      <c r="BK84" s="185">
        <f>ROUND(I84*H84,2)</f>
        <v>0</v>
      </c>
      <c r="BL84" s="24" t="s">
        <v>143</v>
      </c>
      <c r="BM84" s="24" t="s">
        <v>150</v>
      </c>
    </row>
    <row r="85" spans="2:65" s="1" customFormat="1" ht="40.5">
      <c r="B85" s="41"/>
      <c r="D85" s="187" t="s">
        <v>640</v>
      </c>
      <c r="F85" s="232" t="s">
        <v>641</v>
      </c>
      <c r="I85" s="233"/>
      <c r="L85" s="41"/>
      <c r="M85" s="234"/>
      <c r="N85" s="42"/>
      <c r="O85" s="42"/>
      <c r="P85" s="42"/>
      <c r="Q85" s="42"/>
      <c r="R85" s="42"/>
      <c r="S85" s="42"/>
      <c r="T85" s="70"/>
      <c r="AT85" s="24" t="s">
        <v>640</v>
      </c>
      <c r="AU85" s="24" t="s">
        <v>79</v>
      </c>
    </row>
    <row r="86" spans="2:65" s="1" customFormat="1" ht="25.5" customHeight="1">
      <c r="B86" s="173"/>
      <c r="C86" s="174" t="s">
        <v>143</v>
      </c>
      <c r="D86" s="174" t="s">
        <v>127</v>
      </c>
      <c r="E86" s="175" t="s">
        <v>642</v>
      </c>
      <c r="F86" s="176" t="s">
        <v>643</v>
      </c>
      <c r="G86" s="177" t="s">
        <v>639</v>
      </c>
      <c r="H86" s="178">
        <v>1</v>
      </c>
      <c r="I86" s="179"/>
      <c r="J86" s="180">
        <f>ROUND(I86*H86,2)</f>
        <v>0</v>
      </c>
      <c r="K86" s="176" t="s">
        <v>5</v>
      </c>
      <c r="L86" s="41"/>
      <c r="M86" s="181" t="s">
        <v>5</v>
      </c>
      <c r="N86" s="182" t="s">
        <v>42</v>
      </c>
      <c r="O86" s="42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4" t="s">
        <v>143</v>
      </c>
      <c r="AT86" s="24" t="s">
        <v>127</v>
      </c>
      <c r="AU86" s="24" t="s">
        <v>79</v>
      </c>
      <c r="AY86" s="24" t="s">
        <v>124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4" t="s">
        <v>79</v>
      </c>
      <c r="BK86" s="185">
        <f>ROUND(I86*H86,2)</f>
        <v>0</v>
      </c>
      <c r="BL86" s="24" t="s">
        <v>143</v>
      </c>
      <c r="BM86" s="24" t="s">
        <v>160</v>
      </c>
    </row>
    <row r="87" spans="2:65" s="1" customFormat="1" ht="40.5">
      <c r="B87" s="41"/>
      <c r="D87" s="187" t="s">
        <v>640</v>
      </c>
      <c r="F87" s="232" t="s">
        <v>644</v>
      </c>
      <c r="I87" s="233"/>
      <c r="L87" s="41"/>
      <c r="M87" s="234"/>
      <c r="N87" s="42"/>
      <c r="O87" s="42"/>
      <c r="P87" s="42"/>
      <c r="Q87" s="42"/>
      <c r="R87" s="42"/>
      <c r="S87" s="42"/>
      <c r="T87" s="70"/>
      <c r="AT87" s="24" t="s">
        <v>640</v>
      </c>
      <c r="AU87" s="24" t="s">
        <v>79</v>
      </c>
    </row>
    <row r="88" spans="2:65" s="1" customFormat="1" ht="16.5" customHeight="1">
      <c r="B88" s="173"/>
      <c r="C88" s="174" t="s">
        <v>123</v>
      </c>
      <c r="D88" s="174" t="s">
        <v>127</v>
      </c>
      <c r="E88" s="175" t="s">
        <v>645</v>
      </c>
      <c r="F88" s="176" t="s">
        <v>646</v>
      </c>
      <c r="G88" s="177" t="s">
        <v>377</v>
      </c>
      <c r="H88" s="178">
        <v>5</v>
      </c>
      <c r="I88" s="179"/>
      <c r="J88" s="180">
        <f>ROUND(I88*H88,2)</f>
        <v>0</v>
      </c>
      <c r="K88" s="176" t="s">
        <v>5</v>
      </c>
      <c r="L88" s="41"/>
      <c r="M88" s="181" t="s">
        <v>5</v>
      </c>
      <c r="N88" s="182" t="s">
        <v>42</v>
      </c>
      <c r="O88" s="42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4" t="s">
        <v>143</v>
      </c>
      <c r="AT88" s="24" t="s">
        <v>127</v>
      </c>
      <c r="AU88" s="24" t="s">
        <v>79</v>
      </c>
      <c r="AY88" s="24" t="s">
        <v>124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79</v>
      </c>
      <c r="BK88" s="185">
        <f>ROUND(I88*H88,2)</f>
        <v>0</v>
      </c>
      <c r="BL88" s="24" t="s">
        <v>143</v>
      </c>
      <c r="BM88" s="24" t="s">
        <v>170</v>
      </c>
    </row>
    <row r="89" spans="2:65" s="1" customFormat="1" ht="25.5" customHeight="1">
      <c r="B89" s="173"/>
      <c r="C89" s="174" t="s">
        <v>150</v>
      </c>
      <c r="D89" s="174" t="s">
        <v>127</v>
      </c>
      <c r="E89" s="175" t="s">
        <v>647</v>
      </c>
      <c r="F89" s="176" t="s">
        <v>648</v>
      </c>
      <c r="G89" s="177" t="s">
        <v>377</v>
      </c>
      <c r="H89" s="178">
        <v>3</v>
      </c>
      <c r="I89" s="179"/>
      <c r="J89" s="180">
        <f>ROUND(I89*H89,2)</f>
        <v>0</v>
      </c>
      <c r="K89" s="176" t="s">
        <v>5</v>
      </c>
      <c r="L89" s="41"/>
      <c r="M89" s="181" t="s">
        <v>5</v>
      </c>
      <c r="N89" s="182" t="s">
        <v>42</v>
      </c>
      <c r="O89" s="42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143</v>
      </c>
      <c r="AT89" s="24" t="s">
        <v>127</v>
      </c>
      <c r="AU89" s="24" t="s">
        <v>79</v>
      </c>
      <c r="AY89" s="24" t="s">
        <v>124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79</v>
      </c>
      <c r="BK89" s="185">
        <f>ROUND(I89*H89,2)</f>
        <v>0</v>
      </c>
      <c r="BL89" s="24" t="s">
        <v>143</v>
      </c>
      <c r="BM89" s="24" t="s">
        <v>239</v>
      </c>
    </row>
    <row r="90" spans="2:65" s="1" customFormat="1" ht="27">
      <c r="B90" s="41"/>
      <c r="D90" s="187" t="s">
        <v>640</v>
      </c>
      <c r="F90" s="232" t="s">
        <v>649</v>
      </c>
      <c r="I90" s="233"/>
      <c r="L90" s="41"/>
      <c r="M90" s="234"/>
      <c r="N90" s="42"/>
      <c r="O90" s="42"/>
      <c r="P90" s="42"/>
      <c r="Q90" s="42"/>
      <c r="R90" s="42"/>
      <c r="S90" s="42"/>
      <c r="T90" s="70"/>
      <c r="AT90" s="24" t="s">
        <v>640</v>
      </c>
      <c r="AU90" s="24" t="s">
        <v>79</v>
      </c>
    </row>
    <row r="91" spans="2:65" s="1" customFormat="1" ht="25.5" customHeight="1">
      <c r="B91" s="173"/>
      <c r="C91" s="174" t="s">
        <v>154</v>
      </c>
      <c r="D91" s="174" t="s">
        <v>127</v>
      </c>
      <c r="E91" s="175" t="s">
        <v>650</v>
      </c>
      <c r="F91" s="176" t="s">
        <v>651</v>
      </c>
      <c r="G91" s="177" t="s">
        <v>377</v>
      </c>
      <c r="H91" s="178">
        <v>2</v>
      </c>
      <c r="I91" s="179"/>
      <c r="J91" s="180">
        <f>ROUND(I91*H91,2)</f>
        <v>0</v>
      </c>
      <c r="K91" s="176" t="s">
        <v>5</v>
      </c>
      <c r="L91" s="41"/>
      <c r="M91" s="181" t="s">
        <v>5</v>
      </c>
      <c r="N91" s="182" t="s">
        <v>42</v>
      </c>
      <c r="O91" s="42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4" t="s">
        <v>143</v>
      </c>
      <c r="AT91" s="24" t="s">
        <v>127</v>
      </c>
      <c r="AU91" s="24" t="s">
        <v>79</v>
      </c>
      <c r="AY91" s="24" t="s">
        <v>124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79</v>
      </c>
      <c r="BK91" s="185">
        <f>ROUND(I91*H91,2)</f>
        <v>0</v>
      </c>
      <c r="BL91" s="24" t="s">
        <v>143</v>
      </c>
      <c r="BM91" s="24" t="s">
        <v>253</v>
      </c>
    </row>
    <row r="92" spans="2:65" s="1" customFormat="1" ht="27">
      <c r="B92" s="41"/>
      <c r="D92" s="187" t="s">
        <v>640</v>
      </c>
      <c r="F92" s="232" t="s">
        <v>649</v>
      </c>
      <c r="I92" s="233"/>
      <c r="L92" s="41"/>
      <c r="M92" s="234"/>
      <c r="N92" s="42"/>
      <c r="O92" s="42"/>
      <c r="P92" s="42"/>
      <c r="Q92" s="42"/>
      <c r="R92" s="42"/>
      <c r="S92" s="42"/>
      <c r="T92" s="70"/>
      <c r="AT92" s="24" t="s">
        <v>640</v>
      </c>
      <c r="AU92" s="24" t="s">
        <v>79</v>
      </c>
    </row>
    <row r="93" spans="2:65" s="1" customFormat="1" ht="16.5" customHeight="1">
      <c r="B93" s="173"/>
      <c r="C93" s="174" t="s">
        <v>160</v>
      </c>
      <c r="D93" s="174" t="s">
        <v>127</v>
      </c>
      <c r="E93" s="175" t="s">
        <v>652</v>
      </c>
      <c r="F93" s="176" t="s">
        <v>653</v>
      </c>
      <c r="G93" s="177" t="s">
        <v>224</v>
      </c>
      <c r="H93" s="178">
        <v>40</v>
      </c>
      <c r="I93" s="179"/>
      <c r="J93" s="180">
        <f>ROUND(I93*H93,2)</f>
        <v>0</v>
      </c>
      <c r="K93" s="176" t="s">
        <v>5</v>
      </c>
      <c r="L93" s="41"/>
      <c r="M93" s="181" t="s">
        <v>5</v>
      </c>
      <c r="N93" s="182" t="s">
        <v>42</v>
      </c>
      <c r="O93" s="42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4" t="s">
        <v>143</v>
      </c>
      <c r="AT93" s="24" t="s">
        <v>127</v>
      </c>
      <c r="AU93" s="24" t="s">
        <v>79</v>
      </c>
      <c r="AY93" s="24" t="s">
        <v>124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4" t="s">
        <v>79</v>
      </c>
      <c r="BK93" s="185">
        <f>ROUND(I93*H93,2)</f>
        <v>0</v>
      </c>
      <c r="BL93" s="24" t="s">
        <v>143</v>
      </c>
      <c r="BM93" s="24" t="s">
        <v>261</v>
      </c>
    </row>
    <row r="94" spans="2:65" s="1" customFormat="1" ht="27">
      <c r="B94" s="41"/>
      <c r="D94" s="187" t="s">
        <v>640</v>
      </c>
      <c r="F94" s="232" t="s">
        <v>654</v>
      </c>
      <c r="I94" s="233"/>
      <c r="L94" s="41"/>
      <c r="M94" s="234"/>
      <c r="N94" s="42"/>
      <c r="O94" s="42"/>
      <c r="P94" s="42"/>
      <c r="Q94" s="42"/>
      <c r="R94" s="42"/>
      <c r="S94" s="42"/>
      <c r="T94" s="70"/>
      <c r="AT94" s="24" t="s">
        <v>640</v>
      </c>
      <c r="AU94" s="24" t="s">
        <v>79</v>
      </c>
    </row>
    <row r="95" spans="2:65" s="1" customFormat="1" ht="16.5" customHeight="1">
      <c r="B95" s="173"/>
      <c r="C95" s="174" t="s">
        <v>166</v>
      </c>
      <c r="D95" s="174" t="s">
        <v>127</v>
      </c>
      <c r="E95" s="175" t="s">
        <v>655</v>
      </c>
      <c r="F95" s="176" t="s">
        <v>656</v>
      </c>
      <c r="G95" s="177" t="s">
        <v>224</v>
      </c>
      <c r="H95" s="178">
        <v>140</v>
      </c>
      <c r="I95" s="179"/>
      <c r="J95" s="180">
        <f t="shared" ref="J95:J108" si="0">ROUND(I95*H95,2)</f>
        <v>0</v>
      </c>
      <c r="K95" s="176" t="s">
        <v>5</v>
      </c>
      <c r="L95" s="41"/>
      <c r="M95" s="181" t="s">
        <v>5</v>
      </c>
      <c r="N95" s="182" t="s">
        <v>42</v>
      </c>
      <c r="O95" s="42"/>
      <c r="P95" s="183">
        <f t="shared" ref="P95:P108" si="1">O95*H95</f>
        <v>0</v>
      </c>
      <c r="Q95" s="183">
        <v>0</v>
      </c>
      <c r="R95" s="183">
        <f t="shared" ref="R95:R108" si="2">Q95*H95</f>
        <v>0</v>
      </c>
      <c r="S95" s="183">
        <v>0</v>
      </c>
      <c r="T95" s="184">
        <f t="shared" ref="T95:T108" si="3">S95*H95</f>
        <v>0</v>
      </c>
      <c r="AR95" s="24" t="s">
        <v>143</v>
      </c>
      <c r="AT95" s="24" t="s">
        <v>127</v>
      </c>
      <c r="AU95" s="24" t="s">
        <v>79</v>
      </c>
      <c r="AY95" s="24" t="s">
        <v>124</v>
      </c>
      <c r="BE95" s="185">
        <f t="shared" ref="BE95:BE108" si="4">IF(N95="základní",J95,0)</f>
        <v>0</v>
      </c>
      <c r="BF95" s="185">
        <f t="shared" ref="BF95:BF108" si="5">IF(N95="snížená",J95,0)</f>
        <v>0</v>
      </c>
      <c r="BG95" s="185">
        <f t="shared" ref="BG95:BG108" si="6">IF(N95="zákl. přenesená",J95,0)</f>
        <v>0</v>
      </c>
      <c r="BH95" s="185">
        <f t="shared" ref="BH95:BH108" si="7">IF(N95="sníž. přenesená",J95,0)</f>
        <v>0</v>
      </c>
      <c r="BI95" s="185">
        <f t="shared" ref="BI95:BI108" si="8">IF(N95="nulová",J95,0)</f>
        <v>0</v>
      </c>
      <c r="BJ95" s="24" t="s">
        <v>79</v>
      </c>
      <c r="BK95" s="185">
        <f t="shared" ref="BK95:BK108" si="9">ROUND(I95*H95,2)</f>
        <v>0</v>
      </c>
      <c r="BL95" s="24" t="s">
        <v>143</v>
      </c>
      <c r="BM95" s="24" t="s">
        <v>271</v>
      </c>
    </row>
    <row r="96" spans="2:65" s="1" customFormat="1" ht="25.5" customHeight="1">
      <c r="B96" s="173"/>
      <c r="C96" s="174" t="s">
        <v>170</v>
      </c>
      <c r="D96" s="174" t="s">
        <v>127</v>
      </c>
      <c r="E96" s="175" t="s">
        <v>657</v>
      </c>
      <c r="F96" s="176" t="s">
        <v>658</v>
      </c>
      <c r="G96" s="177" t="s">
        <v>224</v>
      </c>
      <c r="H96" s="178">
        <v>140</v>
      </c>
      <c r="I96" s="179"/>
      <c r="J96" s="180">
        <f t="shared" si="0"/>
        <v>0</v>
      </c>
      <c r="K96" s="176" t="s">
        <v>5</v>
      </c>
      <c r="L96" s="41"/>
      <c r="M96" s="181" t="s">
        <v>5</v>
      </c>
      <c r="N96" s="182" t="s">
        <v>42</v>
      </c>
      <c r="O96" s="42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4" t="s">
        <v>143</v>
      </c>
      <c r="AT96" s="24" t="s">
        <v>127</v>
      </c>
      <c r="AU96" s="24" t="s">
        <v>79</v>
      </c>
      <c r="AY96" s="24" t="s">
        <v>124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79</v>
      </c>
      <c r="BK96" s="185">
        <f t="shared" si="9"/>
        <v>0</v>
      </c>
      <c r="BL96" s="24" t="s">
        <v>143</v>
      </c>
      <c r="BM96" s="24" t="s">
        <v>280</v>
      </c>
    </row>
    <row r="97" spans="2:65" s="1" customFormat="1" ht="25.5" customHeight="1">
      <c r="B97" s="173"/>
      <c r="C97" s="174" t="s">
        <v>174</v>
      </c>
      <c r="D97" s="174" t="s">
        <v>127</v>
      </c>
      <c r="E97" s="175" t="s">
        <v>659</v>
      </c>
      <c r="F97" s="176" t="s">
        <v>660</v>
      </c>
      <c r="G97" s="177" t="s">
        <v>377</v>
      </c>
      <c r="H97" s="178">
        <v>48</v>
      </c>
      <c r="I97" s="179"/>
      <c r="J97" s="180">
        <f t="shared" si="0"/>
        <v>0</v>
      </c>
      <c r="K97" s="176" t="s">
        <v>5</v>
      </c>
      <c r="L97" s="41"/>
      <c r="M97" s="181" t="s">
        <v>5</v>
      </c>
      <c r="N97" s="182" t="s">
        <v>42</v>
      </c>
      <c r="O97" s="42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4" t="s">
        <v>143</v>
      </c>
      <c r="AT97" s="24" t="s">
        <v>127</v>
      </c>
      <c r="AU97" s="24" t="s">
        <v>79</v>
      </c>
      <c r="AY97" s="24" t="s">
        <v>124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79</v>
      </c>
      <c r="BK97" s="185">
        <f t="shared" si="9"/>
        <v>0</v>
      </c>
      <c r="BL97" s="24" t="s">
        <v>143</v>
      </c>
      <c r="BM97" s="24" t="s">
        <v>290</v>
      </c>
    </row>
    <row r="98" spans="2:65" s="1" customFormat="1" ht="25.5" customHeight="1">
      <c r="B98" s="173"/>
      <c r="C98" s="174" t="s">
        <v>239</v>
      </c>
      <c r="D98" s="174" t="s">
        <v>127</v>
      </c>
      <c r="E98" s="175" t="s">
        <v>661</v>
      </c>
      <c r="F98" s="176" t="s">
        <v>662</v>
      </c>
      <c r="G98" s="177" t="s">
        <v>377</v>
      </c>
      <c r="H98" s="178">
        <v>5</v>
      </c>
      <c r="I98" s="179"/>
      <c r="J98" s="180">
        <f t="shared" si="0"/>
        <v>0</v>
      </c>
      <c r="K98" s="176" t="s">
        <v>5</v>
      </c>
      <c r="L98" s="41"/>
      <c r="M98" s="181" t="s">
        <v>5</v>
      </c>
      <c r="N98" s="182" t="s">
        <v>42</v>
      </c>
      <c r="O98" s="42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4" t="s">
        <v>143</v>
      </c>
      <c r="AT98" s="24" t="s">
        <v>127</v>
      </c>
      <c r="AU98" s="24" t="s">
        <v>79</v>
      </c>
      <c r="AY98" s="24" t="s">
        <v>124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79</v>
      </c>
      <c r="BK98" s="185">
        <f t="shared" si="9"/>
        <v>0</v>
      </c>
      <c r="BL98" s="24" t="s">
        <v>143</v>
      </c>
      <c r="BM98" s="24" t="s">
        <v>300</v>
      </c>
    </row>
    <row r="99" spans="2:65" s="1" customFormat="1" ht="16.5" customHeight="1">
      <c r="B99" s="173"/>
      <c r="C99" s="174" t="s">
        <v>249</v>
      </c>
      <c r="D99" s="174" t="s">
        <v>127</v>
      </c>
      <c r="E99" s="175" t="s">
        <v>663</v>
      </c>
      <c r="F99" s="176" t="s">
        <v>664</v>
      </c>
      <c r="G99" s="177" t="s">
        <v>377</v>
      </c>
      <c r="H99" s="178">
        <v>53</v>
      </c>
      <c r="I99" s="179"/>
      <c r="J99" s="180">
        <f t="shared" si="0"/>
        <v>0</v>
      </c>
      <c r="K99" s="176" t="s">
        <v>5</v>
      </c>
      <c r="L99" s="41"/>
      <c r="M99" s="181" t="s">
        <v>5</v>
      </c>
      <c r="N99" s="182" t="s">
        <v>42</v>
      </c>
      <c r="O99" s="42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4" t="s">
        <v>143</v>
      </c>
      <c r="AT99" s="24" t="s">
        <v>127</v>
      </c>
      <c r="AU99" s="24" t="s">
        <v>79</v>
      </c>
      <c r="AY99" s="24" t="s">
        <v>124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79</v>
      </c>
      <c r="BK99" s="185">
        <f t="shared" si="9"/>
        <v>0</v>
      </c>
      <c r="BL99" s="24" t="s">
        <v>143</v>
      </c>
      <c r="BM99" s="24" t="s">
        <v>310</v>
      </c>
    </row>
    <row r="100" spans="2:65" s="1" customFormat="1" ht="16.5" customHeight="1">
      <c r="B100" s="173"/>
      <c r="C100" s="174" t="s">
        <v>253</v>
      </c>
      <c r="D100" s="174" t="s">
        <v>127</v>
      </c>
      <c r="E100" s="175" t="s">
        <v>665</v>
      </c>
      <c r="F100" s="176" t="s">
        <v>666</v>
      </c>
      <c r="G100" s="177" t="s">
        <v>377</v>
      </c>
      <c r="H100" s="178">
        <v>4</v>
      </c>
      <c r="I100" s="179"/>
      <c r="J100" s="180">
        <f t="shared" si="0"/>
        <v>0</v>
      </c>
      <c r="K100" s="176" t="s">
        <v>5</v>
      </c>
      <c r="L100" s="41"/>
      <c r="M100" s="181" t="s">
        <v>5</v>
      </c>
      <c r="N100" s="182" t="s">
        <v>42</v>
      </c>
      <c r="O100" s="42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4" t="s">
        <v>143</v>
      </c>
      <c r="AT100" s="24" t="s">
        <v>127</v>
      </c>
      <c r="AU100" s="24" t="s">
        <v>79</v>
      </c>
      <c r="AY100" s="24" t="s">
        <v>124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79</v>
      </c>
      <c r="BK100" s="185">
        <f t="shared" si="9"/>
        <v>0</v>
      </c>
      <c r="BL100" s="24" t="s">
        <v>143</v>
      </c>
      <c r="BM100" s="24" t="s">
        <v>322</v>
      </c>
    </row>
    <row r="101" spans="2:65" s="1" customFormat="1" ht="16.5" customHeight="1">
      <c r="B101" s="173"/>
      <c r="C101" s="174" t="s">
        <v>11</v>
      </c>
      <c r="D101" s="174" t="s">
        <v>127</v>
      </c>
      <c r="E101" s="175" t="s">
        <v>667</v>
      </c>
      <c r="F101" s="176" t="s">
        <v>668</v>
      </c>
      <c r="G101" s="177" t="s">
        <v>224</v>
      </c>
      <c r="H101" s="178">
        <v>5</v>
      </c>
      <c r="I101" s="179"/>
      <c r="J101" s="180">
        <f t="shared" si="0"/>
        <v>0</v>
      </c>
      <c r="K101" s="176" t="s">
        <v>5</v>
      </c>
      <c r="L101" s="41"/>
      <c r="M101" s="181" t="s">
        <v>5</v>
      </c>
      <c r="N101" s="182" t="s">
        <v>42</v>
      </c>
      <c r="O101" s="42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4" t="s">
        <v>143</v>
      </c>
      <c r="AT101" s="24" t="s">
        <v>127</v>
      </c>
      <c r="AU101" s="24" t="s">
        <v>79</v>
      </c>
      <c r="AY101" s="24" t="s">
        <v>124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4" t="s">
        <v>79</v>
      </c>
      <c r="BK101" s="185">
        <f t="shared" si="9"/>
        <v>0</v>
      </c>
      <c r="BL101" s="24" t="s">
        <v>143</v>
      </c>
      <c r="BM101" s="24" t="s">
        <v>336</v>
      </c>
    </row>
    <row r="102" spans="2:65" s="1" customFormat="1" ht="16.5" customHeight="1">
      <c r="B102" s="173"/>
      <c r="C102" s="174" t="s">
        <v>261</v>
      </c>
      <c r="D102" s="174" t="s">
        <v>127</v>
      </c>
      <c r="E102" s="175" t="s">
        <v>669</v>
      </c>
      <c r="F102" s="176" t="s">
        <v>670</v>
      </c>
      <c r="G102" s="177" t="s">
        <v>377</v>
      </c>
      <c r="H102" s="178">
        <v>5</v>
      </c>
      <c r="I102" s="179"/>
      <c r="J102" s="180">
        <f t="shared" si="0"/>
        <v>0</v>
      </c>
      <c r="K102" s="176" t="s">
        <v>5</v>
      </c>
      <c r="L102" s="41"/>
      <c r="M102" s="181" t="s">
        <v>5</v>
      </c>
      <c r="N102" s="182" t="s">
        <v>42</v>
      </c>
      <c r="O102" s="42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4" t="s">
        <v>143</v>
      </c>
      <c r="AT102" s="24" t="s">
        <v>127</v>
      </c>
      <c r="AU102" s="24" t="s">
        <v>79</v>
      </c>
      <c r="AY102" s="24" t="s">
        <v>124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4" t="s">
        <v>79</v>
      </c>
      <c r="BK102" s="185">
        <f t="shared" si="9"/>
        <v>0</v>
      </c>
      <c r="BL102" s="24" t="s">
        <v>143</v>
      </c>
      <c r="BM102" s="24" t="s">
        <v>348</v>
      </c>
    </row>
    <row r="103" spans="2:65" s="1" customFormat="1" ht="16.5" customHeight="1">
      <c r="B103" s="173"/>
      <c r="C103" s="174" t="s">
        <v>267</v>
      </c>
      <c r="D103" s="174" t="s">
        <v>127</v>
      </c>
      <c r="E103" s="175" t="s">
        <v>671</v>
      </c>
      <c r="F103" s="176" t="s">
        <v>672</v>
      </c>
      <c r="G103" s="177" t="s">
        <v>377</v>
      </c>
      <c r="H103" s="178">
        <v>10</v>
      </c>
      <c r="I103" s="179"/>
      <c r="J103" s="180">
        <f t="shared" si="0"/>
        <v>0</v>
      </c>
      <c r="K103" s="176" t="s">
        <v>5</v>
      </c>
      <c r="L103" s="41"/>
      <c r="M103" s="181" t="s">
        <v>5</v>
      </c>
      <c r="N103" s="182" t="s">
        <v>42</v>
      </c>
      <c r="O103" s="42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4" t="s">
        <v>143</v>
      </c>
      <c r="AT103" s="24" t="s">
        <v>127</v>
      </c>
      <c r="AU103" s="24" t="s">
        <v>79</v>
      </c>
      <c r="AY103" s="24" t="s">
        <v>124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4" t="s">
        <v>79</v>
      </c>
      <c r="BK103" s="185">
        <f t="shared" si="9"/>
        <v>0</v>
      </c>
      <c r="BL103" s="24" t="s">
        <v>143</v>
      </c>
      <c r="BM103" s="24" t="s">
        <v>360</v>
      </c>
    </row>
    <row r="104" spans="2:65" s="1" customFormat="1" ht="16.5" customHeight="1">
      <c r="B104" s="173"/>
      <c r="C104" s="174" t="s">
        <v>271</v>
      </c>
      <c r="D104" s="174" t="s">
        <v>127</v>
      </c>
      <c r="E104" s="175" t="s">
        <v>673</v>
      </c>
      <c r="F104" s="176" t="s">
        <v>674</v>
      </c>
      <c r="G104" s="177" t="s">
        <v>377</v>
      </c>
      <c r="H104" s="178">
        <v>30</v>
      </c>
      <c r="I104" s="179"/>
      <c r="J104" s="180">
        <f t="shared" si="0"/>
        <v>0</v>
      </c>
      <c r="K104" s="176" t="s">
        <v>5</v>
      </c>
      <c r="L104" s="41"/>
      <c r="M104" s="181" t="s">
        <v>5</v>
      </c>
      <c r="N104" s="182" t="s">
        <v>42</v>
      </c>
      <c r="O104" s="42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4" t="s">
        <v>143</v>
      </c>
      <c r="AT104" s="24" t="s">
        <v>127</v>
      </c>
      <c r="AU104" s="24" t="s">
        <v>79</v>
      </c>
      <c r="AY104" s="24" t="s">
        <v>124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4" t="s">
        <v>79</v>
      </c>
      <c r="BK104" s="185">
        <f t="shared" si="9"/>
        <v>0</v>
      </c>
      <c r="BL104" s="24" t="s">
        <v>143</v>
      </c>
      <c r="BM104" s="24" t="s">
        <v>370</v>
      </c>
    </row>
    <row r="105" spans="2:65" s="1" customFormat="1" ht="16.5" customHeight="1">
      <c r="B105" s="173"/>
      <c r="C105" s="174" t="s">
        <v>276</v>
      </c>
      <c r="D105" s="174" t="s">
        <v>127</v>
      </c>
      <c r="E105" s="175" t="s">
        <v>675</v>
      </c>
      <c r="F105" s="176" t="s">
        <v>676</v>
      </c>
      <c r="G105" s="177" t="s">
        <v>377</v>
      </c>
      <c r="H105" s="178">
        <v>44</v>
      </c>
      <c r="I105" s="179"/>
      <c r="J105" s="180">
        <f t="shared" si="0"/>
        <v>0</v>
      </c>
      <c r="K105" s="176" t="s">
        <v>5</v>
      </c>
      <c r="L105" s="41"/>
      <c r="M105" s="181" t="s">
        <v>5</v>
      </c>
      <c r="N105" s="182" t="s">
        <v>42</v>
      </c>
      <c r="O105" s="42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4" t="s">
        <v>143</v>
      </c>
      <c r="AT105" s="24" t="s">
        <v>127</v>
      </c>
      <c r="AU105" s="24" t="s">
        <v>79</v>
      </c>
      <c r="AY105" s="24" t="s">
        <v>124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4" t="s">
        <v>79</v>
      </c>
      <c r="BK105" s="185">
        <f t="shared" si="9"/>
        <v>0</v>
      </c>
      <c r="BL105" s="24" t="s">
        <v>143</v>
      </c>
      <c r="BM105" s="24" t="s">
        <v>380</v>
      </c>
    </row>
    <row r="106" spans="2:65" s="1" customFormat="1" ht="25.5" customHeight="1">
      <c r="B106" s="173"/>
      <c r="C106" s="174" t="s">
        <v>280</v>
      </c>
      <c r="D106" s="174" t="s">
        <v>127</v>
      </c>
      <c r="E106" s="175" t="s">
        <v>677</v>
      </c>
      <c r="F106" s="176" t="s">
        <v>678</v>
      </c>
      <c r="G106" s="177" t="s">
        <v>224</v>
      </c>
      <c r="H106" s="178">
        <v>8</v>
      </c>
      <c r="I106" s="179"/>
      <c r="J106" s="180">
        <f t="shared" si="0"/>
        <v>0</v>
      </c>
      <c r="K106" s="176" t="s">
        <v>5</v>
      </c>
      <c r="L106" s="41"/>
      <c r="M106" s="181" t="s">
        <v>5</v>
      </c>
      <c r="N106" s="182" t="s">
        <v>42</v>
      </c>
      <c r="O106" s="42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AR106" s="24" t="s">
        <v>143</v>
      </c>
      <c r="AT106" s="24" t="s">
        <v>127</v>
      </c>
      <c r="AU106" s="24" t="s">
        <v>79</v>
      </c>
      <c r="AY106" s="24" t="s">
        <v>124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4" t="s">
        <v>79</v>
      </c>
      <c r="BK106" s="185">
        <f t="shared" si="9"/>
        <v>0</v>
      </c>
      <c r="BL106" s="24" t="s">
        <v>143</v>
      </c>
      <c r="BM106" s="24" t="s">
        <v>391</v>
      </c>
    </row>
    <row r="107" spans="2:65" s="1" customFormat="1" ht="16.5" customHeight="1">
      <c r="B107" s="173"/>
      <c r="C107" s="174" t="s">
        <v>10</v>
      </c>
      <c r="D107" s="174" t="s">
        <v>127</v>
      </c>
      <c r="E107" s="175" t="s">
        <v>679</v>
      </c>
      <c r="F107" s="176" t="s">
        <v>680</v>
      </c>
      <c r="G107" s="177" t="s">
        <v>377</v>
      </c>
      <c r="H107" s="178">
        <v>1</v>
      </c>
      <c r="I107" s="179"/>
      <c r="J107" s="180">
        <f t="shared" si="0"/>
        <v>0</v>
      </c>
      <c r="K107" s="176" t="s">
        <v>5</v>
      </c>
      <c r="L107" s="41"/>
      <c r="M107" s="181" t="s">
        <v>5</v>
      </c>
      <c r="N107" s="182" t="s">
        <v>42</v>
      </c>
      <c r="O107" s="42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AR107" s="24" t="s">
        <v>143</v>
      </c>
      <c r="AT107" s="24" t="s">
        <v>127</v>
      </c>
      <c r="AU107" s="24" t="s">
        <v>79</v>
      </c>
      <c r="AY107" s="24" t="s">
        <v>124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4" t="s">
        <v>79</v>
      </c>
      <c r="BK107" s="185">
        <f t="shared" si="9"/>
        <v>0</v>
      </c>
      <c r="BL107" s="24" t="s">
        <v>143</v>
      </c>
      <c r="BM107" s="24" t="s">
        <v>402</v>
      </c>
    </row>
    <row r="108" spans="2:65" s="1" customFormat="1" ht="16.5" customHeight="1">
      <c r="B108" s="173"/>
      <c r="C108" s="174" t="s">
        <v>290</v>
      </c>
      <c r="D108" s="174" t="s">
        <v>127</v>
      </c>
      <c r="E108" s="175" t="s">
        <v>681</v>
      </c>
      <c r="F108" s="176" t="s">
        <v>682</v>
      </c>
      <c r="G108" s="177" t="s">
        <v>377</v>
      </c>
      <c r="H108" s="178">
        <v>2</v>
      </c>
      <c r="I108" s="179"/>
      <c r="J108" s="180">
        <f t="shared" si="0"/>
        <v>0</v>
      </c>
      <c r="K108" s="176" t="s">
        <v>5</v>
      </c>
      <c r="L108" s="41"/>
      <c r="M108" s="181" t="s">
        <v>5</v>
      </c>
      <c r="N108" s="182" t="s">
        <v>42</v>
      </c>
      <c r="O108" s="42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AR108" s="24" t="s">
        <v>143</v>
      </c>
      <c r="AT108" s="24" t="s">
        <v>127</v>
      </c>
      <c r="AU108" s="24" t="s">
        <v>79</v>
      </c>
      <c r="AY108" s="24" t="s">
        <v>124</v>
      </c>
      <c r="BE108" s="185">
        <f t="shared" si="4"/>
        <v>0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24" t="s">
        <v>79</v>
      </c>
      <c r="BK108" s="185">
        <f t="shared" si="9"/>
        <v>0</v>
      </c>
      <c r="BL108" s="24" t="s">
        <v>143</v>
      </c>
      <c r="BM108" s="24" t="s">
        <v>412</v>
      </c>
    </row>
    <row r="109" spans="2:65" s="10" customFormat="1" ht="37.35" customHeight="1">
      <c r="B109" s="160"/>
      <c r="D109" s="161" t="s">
        <v>70</v>
      </c>
      <c r="E109" s="162" t="s">
        <v>683</v>
      </c>
      <c r="F109" s="162" t="s">
        <v>684</v>
      </c>
      <c r="I109" s="163"/>
      <c r="J109" s="164">
        <f>BK109</f>
        <v>0</v>
      </c>
      <c r="L109" s="160"/>
      <c r="M109" s="165"/>
      <c r="N109" s="166"/>
      <c r="O109" s="166"/>
      <c r="P109" s="167">
        <f>SUM(P110:P128)</f>
        <v>0</v>
      </c>
      <c r="Q109" s="166"/>
      <c r="R109" s="167">
        <f>SUM(R110:R128)</f>
        <v>0</v>
      </c>
      <c r="S109" s="166"/>
      <c r="T109" s="168">
        <f>SUM(T110:T128)</f>
        <v>0</v>
      </c>
      <c r="AR109" s="161" t="s">
        <v>79</v>
      </c>
      <c r="AT109" s="169" t="s">
        <v>70</v>
      </c>
      <c r="AU109" s="169" t="s">
        <v>71</v>
      </c>
      <c r="AY109" s="161" t="s">
        <v>124</v>
      </c>
      <c r="BK109" s="170">
        <f>SUM(BK110:BK128)</f>
        <v>0</v>
      </c>
    </row>
    <row r="110" spans="2:65" s="1" customFormat="1" ht="16.5" customHeight="1">
      <c r="B110" s="173"/>
      <c r="C110" s="174" t="s">
        <v>295</v>
      </c>
      <c r="D110" s="174" t="s">
        <v>127</v>
      </c>
      <c r="E110" s="175" t="s">
        <v>685</v>
      </c>
      <c r="F110" s="176" t="s">
        <v>686</v>
      </c>
      <c r="G110" s="177" t="s">
        <v>224</v>
      </c>
      <c r="H110" s="178">
        <v>100</v>
      </c>
      <c r="I110" s="179"/>
      <c r="J110" s="180">
        <f t="shared" ref="J110:J128" si="10">ROUND(I110*H110,2)</f>
        <v>0</v>
      </c>
      <c r="K110" s="176" t="s">
        <v>5</v>
      </c>
      <c r="L110" s="41"/>
      <c r="M110" s="181" t="s">
        <v>5</v>
      </c>
      <c r="N110" s="182" t="s">
        <v>42</v>
      </c>
      <c r="O110" s="42"/>
      <c r="P110" s="183">
        <f t="shared" ref="P110:P128" si="11">O110*H110</f>
        <v>0</v>
      </c>
      <c r="Q110" s="183">
        <v>0</v>
      </c>
      <c r="R110" s="183">
        <f t="shared" ref="R110:R128" si="12">Q110*H110</f>
        <v>0</v>
      </c>
      <c r="S110" s="183">
        <v>0</v>
      </c>
      <c r="T110" s="184">
        <f t="shared" ref="T110:T128" si="13">S110*H110</f>
        <v>0</v>
      </c>
      <c r="AR110" s="24" t="s">
        <v>143</v>
      </c>
      <c r="AT110" s="24" t="s">
        <v>127</v>
      </c>
      <c r="AU110" s="24" t="s">
        <v>79</v>
      </c>
      <c r="AY110" s="24" t="s">
        <v>124</v>
      </c>
      <c r="BE110" s="185">
        <f t="shared" ref="BE110:BE128" si="14">IF(N110="základní",J110,0)</f>
        <v>0</v>
      </c>
      <c r="BF110" s="185">
        <f t="shared" ref="BF110:BF128" si="15">IF(N110="snížená",J110,0)</f>
        <v>0</v>
      </c>
      <c r="BG110" s="185">
        <f t="shared" ref="BG110:BG128" si="16">IF(N110="zákl. přenesená",J110,0)</f>
        <v>0</v>
      </c>
      <c r="BH110" s="185">
        <f t="shared" ref="BH110:BH128" si="17">IF(N110="sníž. přenesená",J110,0)</f>
        <v>0</v>
      </c>
      <c r="BI110" s="185">
        <f t="shared" ref="BI110:BI128" si="18">IF(N110="nulová",J110,0)</f>
        <v>0</v>
      </c>
      <c r="BJ110" s="24" t="s">
        <v>79</v>
      </c>
      <c r="BK110" s="185">
        <f t="shared" ref="BK110:BK128" si="19">ROUND(I110*H110,2)</f>
        <v>0</v>
      </c>
      <c r="BL110" s="24" t="s">
        <v>143</v>
      </c>
      <c r="BM110" s="24" t="s">
        <v>423</v>
      </c>
    </row>
    <row r="111" spans="2:65" s="1" customFormat="1" ht="16.5" customHeight="1">
      <c r="B111" s="173"/>
      <c r="C111" s="174" t="s">
        <v>300</v>
      </c>
      <c r="D111" s="174" t="s">
        <v>127</v>
      </c>
      <c r="E111" s="175" t="s">
        <v>687</v>
      </c>
      <c r="F111" s="176" t="s">
        <v>688</v>
      </c>
      <c r="G111" s="177" t="s">
        <v>224</v>
      </c>
      <c r="H111" s="178">
        <v>100</v>
      </c>
      <c r="I111" s="179"/>
      <c r="J111" s="180">
        <f t="shared" si="10"/>
        <v>0</v>
      </c>
      <c r="K111" s="176" t="s">
        <v>5</v>
      </c>
      <c r="L111" s="41"/>
      <c r="M111" s="181" t="s">
        <v>5</v>
      </c>
      <c r="N111" s="182" t="s">
        <v>42</v>
      </c>
      <c r="O111" s="42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4" t="s">
        <v>143</v>
      </c>
      <c r="AT111" s="24" t="s">
        <v>127</v>
      </c>
      <c r="AU111" s="24" t="s">
        <v>79</v>
      </c>
      <c r="AY111" s="24" t="s">
        <v>124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4" t="s">
        <v>79</v>
      </c>
      <c r="BK111" s="185">
        <f t="shared" si="19"/>
        <v>0</v>
      </c>
      <c r="BL111" s="24" t="s">
        <v>143</v>
      </c>
      <c r="BM111" s="24" t="s">
        <v>433</v>
      </c>
    </row>
    <row r="112" spans="2:65" s="1" customFormat="1" ht="16.5" customHeight="1">
      <c r="B112" s="173"/>
      <c r="C112" s="174" t="s">
        <v>304</v>
      </c>
      <c r="D112" s="174" t="s">
        <v>127</v>
      </c>
      <c r="E112" s="175" t="s">
        <v>689</v>
      </c>
      <c r="F112" s="176" t="s">
        <v>690</v>
      </c>
      <c r="G112" s="177" t="s">
        <v>224</v>
      </c>
      <c r="H112" s="178">
        <v>10</v>
      </c>
      <c r="I112" s="179"/>
      <c r="J112" s="180">
        <f t="shared" si="10"/>
        <v>0</v>
      </c>
      <c r="K112" s="176" t="s">
        <v>5</v>
      </c>
      <c r="L112" s="41"/>
      <c r="M112" s="181" t="s">
        <v>5</v>
      </c>
      <c r="N112" s="182" t="s">
        <v>42</v>
      </c>
      <c r="O112" s="42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AR112" s="24" t="s">
        <v>143</v>
      </c>
      <c r="AT112" s="24" t="s">
        <v>127</v>
      </c>
      <c r="AU112" s="24" t="s">
        <v>79</v>
      </c>
      <c r="AY112" s="24" t="s">
        <v>124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4" t="s">
        <v>79</v>
      </c>
      <c r="BK112" s="185">
        <f t="shared" si="19"/>
        <v>0</v>
      </c>
      <c r="BL112" s="24" t="s">
        <v>143</v>
      </c>
      <c r="BM112" s="24" t="s">
        <v>442</v>
      </c>
    </row>
    <row r="113" spans="2:65" s="1" customFormat="1" ht="16.5" customHeight="1">
      <c r="B113" s="173"/>
      <c r="C113" s="174" t="s">
        <v>310</v>
      </c>
      <c r="D113" s="174" t="s">
        <v>127</v>
      </c>
      <c r="E113" s="175" t="s">
        <v>691</v>
      </c>
      <c r="F113" s="176" t="s">
        <v>692</v>
      </c>
      <c r="G113" s="177" t="s">
        <v>224</v>
      </c>
      <c r="H113" s="178">
        <v>10</v>
      </c>
      <c r="I113" s="179"/>
      <c r="J113" s="180">
        <f t="shared" si="10"/>
        <v>0</v>
      </c>
      <c r="K113" s="176" t="s">
        <v>5</v>
      </c>
      <c r="L113" s="41"/>
      <c r="M113" s="181" t="s">
        <v>5</v>
      </c>
      <c r="N113" s="182" t="s">
        <v>42</v>
      </c>
      <c r="O113" s="42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AR113" s="24" t="s">
        <v>143</v>
      </c>
      <c r="AT113" s="24" t="s">
        <v>127</v>
      </c>
      <c r="AU113" s="24" t="s">
        <v>79</v>
      </c>
      <c r="AY113" s="24" t="s">
        <v>124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4" t="s">
        <v>79</v>
      </c>
      <c r="BK113" s="185">
        <f t="shared" si="19"/>
        <v>0</v>
      </c>
      <c r="BL113" s="24" t="s">
        <v>143</v>
      </c>
      <c r="BM113" s="24" t="s">
        <v>450</v>
      </c>
    </row>
    <row r="114" spans="2:65" s="1" customFormat="1" ht="16.5" customHeight="1">
      <c r="B114" s="173"/>
      <c r="C114" s="174" t="s">
        <v>315</v>
      </c>
      <c r="D114" s="174" t="s">
        <v>127</v>
      </c>
      <c r="E114" s="175" t="s">
        <v>693</v>
      </c>
      <c r="F114" s="176" t="s">
        <v>694</v>
      </c>
      <c r="G114" s="177" t="s">
        <v>224</v>
      </c>
      <c r="H114" s="178">
        <v>5</v>
      </c>
      <c r="I114" s="179"/>
      <c r="J114" s="180">
        <f t="shared" si="10"/>
        <v>0</v>
      </c>
      <c r="K114" s="176" t="s">
        <v>5</v>
      </c>
      <c r="L114" s="41"/>
      <c r="M114" s="181" t="s">
        <v>5</v>
      </c>
      <c r="N114" s="182" t="s">
        <v>42</v>
      </c>
      <c r="O114" s="42"/>
      <c r="P114" s="183">
        <f t="shared" si="11"/>
        <v>0</v>
      </c>
      <c r="Q114" s="183">
        <v>0</v>
      </c>
      <c r="R114" s="183">
        <f t="shared" si="12"/>
        <v>0</v>
      </c>
      <c r="S114" s="183">
        <v>0</v>
      </c>
      <c r="T114" s="184">
        <f t="shared" si="13"/>
        <v>0</v>
      </c>
      <c r="AR114" s="24" t="s">
        <v>143</v>
      </c>
      <c r="AT114" s="24" t="s">
        <v>127</v>
      </c>
      <c r="AU114" s="24" t="s">
        <v>79</v>
      </c>
      <c r="AY114" s="24" t="s">
        <v>124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4" t="s">
        <v>79</v>
      </c>
      <c r="BK114" s="185">
        <f t="shared" si="19"/>
        <v>0</v>
      </c>
      <c r="BL114" s="24" t="s">
        <v>143</v>
      </c>
      <c r="BM114" s="24" t="s">
        <v>458</v>
      </c>
    </row>
    <row r="115" spans="2:65" s="1" customFormat="1" ht="16.5" customHeight="1">
      <c r="B115" s="173"/>
      <c r="C115" s="174" t="s">
        <v>322</v>
      </c>
      <c r="D115" s="174" t="s">
        <v>127</v>
      </c>
      <c r="E115" s="175" t="s">
        <v>695</v>
      </c>
      <c r="F115" s="176" t="s">
        <v>692</v>
      </c>
      <c r="G115" s="177" t="s">
        <v>224</v>
      </c>
      <c r="H115" s="178">
        <v>5</v>
      </c>
      <c r="I115" s="179"/>
      <c r="J115" s="180">
        <f t="shared" si="10"/>
        <v>0</v>
      </c>
      <c r="K115" s="176" t="s">
        <v>5</v>
      </c>
      <c r="L115" s="41"/>
      <c r="M115" s="181" t="s">
        <v>5</v>
      </c>
      <c r="N115" s="182" t="s">
        <v>42</v>
      </c>
      <c r="O115" s="42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4" t="s">
        <v>143</v>
      </c>
      <c r="AT115" s="24" t="s">
        <v>127</v>
      </c>
      <c r="AU115" s="24" t="s">
        <v>79</v>
      </c>
      <c r="AY115" s="24" t="s">
        <v>124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4" t="s">
        <v>79</v>
      </c>
      <c r="BK115" s="185">
        <f t="shared" si="19"/>
        <v>0</v>
      </c>
      <c r="BL115" s="24" t="s">
        <v>143</v>
      </c>
      <c r="BM115" s="24" t="s">
        <v>466</v>
      </c>
    </row>
    <row r="116" spans="2:65" s="1" customFormat="1" ht="25.5" customHeight="1">
      <c r="B116" s="173"/>
      <c r="C116" s="174" t="s">
        <v>327</v>
      </c>
      <c r="D116" s="174" t="s">
        <v>127</v>
      </c>
      <c r="E116" s="175" t="s">
        <v>696</v>
      </c>
      <c r="F116" s="176" t="s">
        <v>697</v>
      </c>
      <c r="G116" s="177" t="s">
        <v>224</v>
      </c>
      <c r="H116" s="178">
        <v>115</v>
      </c>
      <c r="I116" s="179"/>
      <c r="J116" s="180">
        <f t="shared" si="10"/>
        <v>0</v>
      </c>
      <c r="K116" s="176" t="s">
        <v>5</v>
      </c>
      <c r="L116" s="41"/>
      <c r="M116" s="181" t="s">
        <v>5</v>
      </c>
      <c r="N116" s="182" t="s">
        <v>42</v>
      </c>
      <c r="O116" s="42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AR116" s="24" t="s">
        <v>143</v>
      </c>
      <c r="AT116" s="24" t="s">
        <v>127</v>
      </c>
      <c r="AU116" s="24" t="s">
        <v>79</v>
      </c>
      <c r="AY116" s="24" t="s">
        <v>124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4" t="s">
        <v>79</v>
      </c>
      <c r="BK116" s="185">
        <f t="shared" si="19"/>
        <v>0</v>
      </c>
      <c r="BL116" s="24" t="s">
        <v>143</v>
      </c>
      <c r="BM116" s="24" t="s">
        <v>476</v>
      </c>
    </row>
    <row r="117" spans="2:65" s="1" customFormat="1" ht="16.5" customHeight="1">
      <c r="B117" s="173"/>
      <c r="C117" s="174" t="s">
        <v>336</v>
      </c>
      <c r="D117" s="174" t="s">
        <v>127</v>
      </c>
      <c r="E117" s="175" t="s">
        <v>698</v>
      </c>
      <c r="F117" s="176" t="s">
        <v>699</v>
      </c>
      <c r="G117" s="177" t="s">
        <v>700</v>
      </c>
      <c r="H117" s="178">
        <v>10</v>
      </c>
      <c r="I117" s="179"/>
      <c r="J117" s="180">
        <f t="shared" si="10"/>
        <v>0</v>
      </c>
      <c r="K117" s="176" t="s">
        <v>5</v>
      </c>
      <c r="L117" s="41"/>
      <c r="M117" s="181" t="s">
        <v>5</v>
      </c>
      <c r="N117" s="182" t="s">
        <v>42</v>
      </c>
      <c r="O117" s="42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AR117" s="24" t="s">
        <v>143</v>
      </c>
      <c r="AT117" s="24" t="s">
        <v>127</v>
      </c>
      <c r="AU117" s="24" t="s">
        <v>79</v>
      </c>
      <c r="AY117" s="24" t="s">
        <v>124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4" t="s">
        <v>79</v>
      </c>
      <c r="BK117" s="185">
        <f t="shared" si="19"/>
        <v>0</v>
      </c>
      <c r="BL117" s="24" t="s">
        <v>143</v>
      </c>
      <c r="BM117" s="24" t="s">
        <v>484</v>
      </c>
    </row>
    <row r="118" spans="2:65" s="1" customFormat="1" ht="16.5" customHeight="1">
      <c r="B118" s="173"/>
      <c r="C118" s="174" t="s">
        <v>342</v>
      </c>
      <c r="D118" s="174" t="s">
        <v>127</v>
      </c>
      <c r="E118" s="175" t="s">
        <v>701</v>
      </c>
      <c r="F118" s="176" t="s">
        <v>702</v>
      </c>
      <c r="G118" s="177" t="s">
        <v>236</v>
      </c>
      <c r="H118" s="178">
        <v>4</v>
      </c>
      <c r="I118" s="179"/>
      <c r="J118" s="180">
        <f t="shared" si="10"/>
        <v>0</v>
      </c>
      <c r="K118" s="176" t="s">
        <v>5</v>
      </c>
      <c r="L118" s="41"/>
      <c r="M118" s="181" t="s">
        <v>5</v>
      </c>
      <c r="N118" s="182" t="s">
        <v>42</v>
      </c>
      <c r="O118" s="42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AR118" s="24" t="s">
        <v>143</v>
      </c>
      <c r="AT118" s="24" t="s">
        <v>127</v>
      </c>
      <c r="AU118" s="24" t="s">
        <v>79</v>
      </c>
      <c r="AY118" s="24" t="s">
        <v>124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4" t="s">
        <v>79</v>
      </c>
      <c r="BK118" s="185">
        <f t="shared" si="19"/>
        <v>0</v>
      </c>
      <c r="BL118" s="24" t="s">
        <v>143</v>
      </c>
      <c r="BM118" s="24" t="s">
        <v>492</v>
      </c>
    </row>
    <row r="119" spans="2:65" s="1" customFormat="1" ht="16.5" customHeight="1">
      <c r="B119" s="173"/>
      <c r="C119" s="174" t="s">
        <v>348</v>
      </c>
      <c r="D119" s="174" t="s">
        <v>127</v>
      </c>
      <c r="E119" s="175" t="s">
        <v>703</v>
      </c>
      <c r="F119" s="176" t="s">
        <v>704</v>
      </c>
      <c r="G119" s="177" t="s">
        <v>377</v>
      </c>
      <c r="H119" s="178">
        <v>4</v>
      </c>
      <c r="I119" s="179"/>
      <c r="J119" s="180">
        <f t="shared" si="10"/>
        <v>0</v>
      </c>
      <c r="K119" s="176" t="s">
        <v>5</v>
      </c>
      <c r="L119" s="41"/>
      <c r="M119" s="181" t="s">
        <v>5</v>
      </c>
      <c r="N119" s="182" t="s">
        <v>42</v>
      </c>
      <c r="O119" s="42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AR119" s="24" t="s">
        <v>143</v>
      </c>
      <c r="AT119" s="24" t="s">
        <v>127</v>
      </c>
      <c r="AU119" s="24" t="s">
        <v>79</v>
      </c>
      <c r="AY119" s="24" t="s">
        <v>124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4" t="s">
        <v>79</v>
      </c>
      <c r="BK119" s="185">
        <f t="shared" si="19"/>
        <v>0</v>
      </c>
      <c r="BL119" s="24" t="s">
        <v>143</v>
      </c>
      <c r="BM119" s="24" t="s">
        <v>500</v>
      </c>
    </row>
    <row r="120" spans="2:65" s="1" customFormat="1" ht="16.5" customHeight="1">
      <c r="B120" s="173"/>
      <c r="C120" s="174" t="s">
        <v>355</v>
      </c>
      <c r="D120" s="174" t="s">
        <v>127</v>
      </c>
      <c r="E120" s="175" t="s">
        <v>705</v>
      </c>
      <c r="F120" s="176" t="s">
        <v>706</v>
      </c>
      <c r="G120" s="177" t="s">
        <v>224</v>
      </c>
      <c r="H120" s="178">
        <v>120</v>
      </c>
      <c r="I120" s="179"/>
      <c r="J120" s="180">
        <f t="shared" si="10"/>
        <v>0</v>
      </c>
      <c r="K120" s="176" t="s">
        <v>5</v>
      </c>
      <c r="L120" s="41"/>
      <c r="M120" s="181" t="s">
        <v>5</v>
      </c>
      <c r="N120" s="182" t="s">
        <v>42</v>
      </c>
      <c r="O120" s="42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AR120" s="24" t="s">
        <v>143</v>
      </c>
      <c r="AT120" s="24" t="s">
        <v>127</v>
      </c>
      <c r="AU120" s="24" t="s">
        <v>79</v>
      </c>
      <c r="AY120" s="24" t="s">
        <v>124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4" t="s">
        <v>79</v>
      </c>
      <c r="BK120" s="185">
        <f t="shared" si="19"/>
        <v>0</v>
      </c>
      <c r="BL120" s="24" t="s">
        <v>143</v>
      </c>
      <c r="BM120" s="24" t="s">
        <v>509</v>
      </c>
    </row>
    <row r="121" spans="2:65" s="1" customFormat="1" ht="16.5" customHeight="1">
      <c r="B121" s="173"/>
      <c r="C121" s="174" t="s">
        <v>360</v>
      </c>
      <c r="D121" s="174" t="s">
        <v>127</v>
      </c>
      <c r="E121" s="175" t="s">
        <v>707</v>
      </c>
      <c r="F121" s="176" t="s">
        <v>708</v>
      </c>
      <c r="G121" s="177" t="s">
        <v>236</v>
      </c>
      <c r="H121" s="178">
        <v>1</v>
      </c>
      <c r="I121" s="179"/>
      <c r="J121" s="180">
        <f t="shared" si="10"/>
        <v>0</v>
      </c>
      <c r="K121" s="176" t="s">
        <v>5</v>
      </c>
      <c r="L121" s="41"/>
      <c r="M121" s="181" t="s">
        <v>5</v>
      </c>
      <c r="N121" s="182" t="s">
        <v>42</v>
      </c>
      <c r="O121" s="42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AR121" s="24" t="s">
        <v>143</v>
      </c>
      <c r="AT121" s="24" t="s">
        <v>127</v>
      </c>
      <c r="AU121" s="24" t="s">
        <v>79</v>
      </c>
      <c r="AY121" s="24" t="s">
        <v>124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4" t="s">
        <v>79</v>
      </c>
      <c r="BK121" s="185">
        <f t="shared" si="19"/>
        <v>0</v>
      </c>
      <c r="BL121" s="24" t="s">
        <v>143</v>
      </c>
      <c r="BM121" s="24" t="s">
        <v>519</v>
      </c>
    </row>
    <row r="122" spans="2:65" s="1" customFormat="1" ht="16.5" customHeight="1">
      <c r="B122" s="173"/>
      <c r="C122" s="174" t="s">
        <v>365</v>
      </c>
      <c r="D122" s="174" t="s">
        <v>127</v>
      </c>
      <c r="E122" s="175" t="s">
        <v>709</v>
      </c>
      <c r="F122" s="176" t="s">
        <v>710</v>
      </c>
      <c r="G122" s="177" t="s">
        <v>224</v>
      </c>
      <c r="H122" s="178">
        <v>5</v>
      </c>
      <c r="I122" s="179"/>
      <c r="J122" s="180">
        <f t="shared" si="10"/>
        <v>0</v>
      </c>
      <c r="K122" s="176" t="s">
        <v>5</v>
      </c>
      <c r="L122" s="41"/>
      <c r="M122" s="181" t="s">
        <v>5</v>
      </c>
      <c r="N122" s="182" t="s">
        <v>42</v>
      </c>
      <c r="O122" s="42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AR122" s="24" t="s">
        <v>143</v>
      </c>
      <c r="AT122" s="24" t="s">
        <v>127</v>
      </c>
      <c r="AU122" s="24" t="s">
        <v>79</v>
      </c>
      <c r="AY122" s="24" t="s">
        <v>124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4" t="s">
        <v>79</v>
      </c>
      <c r="BK122" s="185">
        <f t="shared" si="19"/>
        <v>0</v>
      </c>
      <c r="BL122" s="24" t="s">
        <v>143</v>
      </c>
      <c r="BM122" s="24" t="s">
        <v>529</v>
      </c>
    </row>
    <row r="123" spans="2:65" s="1" customFormat="1" ht="16.5" customHeight="1">
      <c r="B123" s="173"/>
      <c r="C123" s="174" t="s">
        <v>370</v>
      </c>
      <c r="D123" s="174" t="s">
        <v>127</v>
      </c>
      <c r="E123" s="175" t="s">
        <v>711</v>
      </c>
      <c r="F123" s="176" t="s">
        <v>712</v>
      </c>
      <c r="G123" s="177" t="s">
        <v>224</v>
      </c>
      <c r="H123" s="178">
        <v>10</v>
      </c>
      <c r="I123" s="179"/>
      <c r="J123" s="180">
        <f t="shared" si="10"/>
        <v>0</v>
      </c>
      <c r="K123" s="176" t="s">
        <v>5</v>
      </c>
      <c r="L123" s="41"/>
      <c r="M123" s="181" t="s">
        <v>5</v>
      </c>
      <c r="N123" s="182" t="s">
        <v>42</v>
      </c>
      <c r="O123" s="42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AR123" s="24" t="s">
        <v>143</v>
      </c>
      <c r="AT123" s="24" t="s">
        <v>127</v>
      </c>
      <c r="AU123" s="24" t="s">
        <v>79</v>
      </c>
      <c r="AY123" s="24" t="s">
        <v>124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4" t="s">
        <v>79</v>
      </c>
      <c r="BK123" s="185">
        <f t="shared" si="19"/>
        <v>0</v>
      </c>
      <c r="BL123" s="24" t="s">
        <v>143</v>
      </c>
      <c r="BM123" s="24" t="s">
        <v>539</v>
      </c>
    </row>
    <row r="124" spans="2:65" s="1" customFormat="1" ht="16.5" customHeight="1">
      <c r="B124" s="173"/>
      <c r="C124" s="174" t="s">
        <v>374</v>
      </c>
      <c r="D124" s="174" t="s">
        <v>127</v>
      </c>
      <c r="E124" s="175" t="s">
        <v>713</v>
      </c>
      <c r="F124" s="176" t="s">
        <v>714</v>
      </c>
      <c r="G124" s="177" t="s">
        <v>224</v>
      </c>
      <c r="H124" s="178">
        <v>10</v>
      </c>
      <c r="I124" s="179"/>
      <c r="J124" s="180">
        <f t="shared" si="10"/>
        <v>0</v>
      </c>
      <c r="K124" s="176" t="s">
        <v>5</v>
      </c>
      <c r="L124" s="41"/>
      <c r="M124" s="181" t="s">
        <v>5</v>
      </c>
      <c r="N124" s="182" t="s">
        <v>42</v>
      </c>
      <c r="O124" s="42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AR124" s="24" t="s">
        <v>143</v>
      </c>
      <c r="AT124" s="24" t="s">
        <v>127</v>
      </c>
      <c r="AU124" s="24" t="s">
        <v>79</v>
      </c>
      <c r="AY124" s="24" t="s">
        <v>124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4" t="s">
        <v>79</v>
      </c>
      <c r="BK124" s="185">
        <f t="shared" si="19"/>
        <v>0</v>
      </c>
      <c r="BL124" s="24" t="s">
        <v>143</v>
      </c>
      <c r="BM124" s="24" t="s">
        <v>548</v>
      </c>
    </row>
    <row r="125" spans="2:65" s="1" customFormat="1" ht="16.5" customHeight="1">
      <c r="B125" s="173"/>
      <c r="C125" s="174" t="s">
        <v>380</v>
      </c>
      <c r="D125" s="174" t="s">
        <v>127</v>
      </c>
      <c r="E125" s="175" t="s">
        <v>715</v>
      </c>
      <c r="F125" s="176" t="s">
        <v>716</v>
      </c>
      <c r="G125" s="177" t="s">
        <v>224</v>
      </c>
      <c r="H125" s="178">
        <v>10</v>
      </c>
      <c r="I125" s="179"/>
      <c r="J125" s="180">
        <f t="shared" si="10"/>
        <v>0</v>
      </c>
      <c r="K125" s="176" t="s">
        <v>5</v>
      </c>
      <c r="L125" s="41"/>
      <c r="M125" s="181" t="s">
        <v>5</v>
      </c>
      <c r="N125" s="182" t="s">
        <v>42</v>
      </c>
      <c r="O125" s="42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AR125" s="24" t="s">
        <v>143</v>
      </c>
      <c r="AT125" s="24" t="s">
        <v>127</v>
      </c>
      <c r="AU125" s="24" t="s">
        <v>79</v>
      </c>
      <c r="AY125" s="24" t="s">
        <v>124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4" t="s">
        <v>79</v>
      </c>
      <c r="BK125" s="185">
        <f t="shared" si="19"/>
        <v>0</v>
      </c>
      <c r="BL125" s="24" t="s">
        <v>143</v>
      </c>
      <c r="BM125" s="24" t="s">
        <v>557</v>
      </c>
    </row>
    <row r="126" spans="2:65" s="1" customFormat="1" ht="16.5" customHeight="1">
      <c r="B126" s="173"/>
      <c r="C126" s="174" t="s">
        <v>386</v>
      </c>
      <c r="D126" s="174" t="s">
        <v>127</v>
      </c>
      <c r="E126" s="175" t="s">
        <v>717</v>
      </c>
      <c r="F126" s="176" t="s">
        <v>718</v>
      </c>
      <c r="G126" s="177" t="s">
        <v>236</v>
      </c>
      <c r="H126" s="178">
        <v>12</v>
      </c>
      <c r="I126" s="179"/>
      <c r="J126" s="180">
        <f t="shared" si="10"/>
        <v>0</v>
      </c>
      <c r="K126" s="176" t="s">
        <v>5</v>
      </c>
      <c r="L126" s="41"/>
      <c r="M126" s="181" t="s">
        <v>5</v>
      </c>
      <c r="N126" s="182" t="s">
        <v>42</v>
      </c>
      <c r="O126" s="42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AR126" s="24" t="s">
        <v>143</v>
      </c>
      <c r="AT126" s="24" t="s">
        <v>127</v>
      </c>
      <c r="AU126" s="24" t="s">
        <v>79</v>
      </c>
      <c r="AY126" s="24" t="s">
        <v>124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4" t="s">
        <v>79</v>
      </c>
      <c r="BK126" s="185">
        <f t="shared" si="19"/>
        <v>0</v>
      </c>
      <c r="BL126" s="24" t="s">
        <v>143</v>
      </c>
      <c r="BM126" s="24" t="s">
        <v>567</v>
      </c>
    </row>
    <row r="127" spans="2:65" s="1" customFormat="1" ht="25.5" customHeight="1">
      <c r="B127" s="173"/>
      <c r="C127" s="174" t="s">
        <v>391</v>
      </c>
      <c r="D127" s="174" t="s">
        <v>127</v>
      </c>
      <c r="E127" s="175" t="s">
        <v>719</v>
      </c>
      <c r="F127" s="176" t="s">
        <v>720</v>
      </c>
      <c r="G127" s="177" t="s">
        <v>721</v>
      </c>
      <c r="H127" s="178">
        <v>0.1</v>
      </c>
      <c r="I127" s="179"/>
      <c r="J127" s="180">
        <f t="shared" si="10"/>
        <v>0</v>
      </c>
      <c r="K127" s="176" t="s">
        <v>5</v>
      </c>
      <c r="L127" s="41"/>
      <c r="M127" s="181" t="s">
        <v>5</v>
      </c>
      <c r="N127" s="182" t="s">
        <v>42</v>
      </c>
      <c r="O127" s="42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AR127" s="24" t="s">
        <v>143</v>
      </c>
      <c r="AT127" s="24" t="s">
        <v>127</v>
      </c>
      <c r="AU127" s="24" t="s">
        <v>79</v>
      </c>
      <c r="AY127" s="24" t="s">
        <v>124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4" t="s">
        <v>79</v>
      </c>
      <c r="BK127" s="185">
        <f t="shared" si="19"/>
        <v>0</v>
      </c>
      <c r="BL127" s="24" t="s">
        <v>143</v>
      </c>
      <c r="BM127" s="24" t="s">
        <v>579</v>
      </c>
    </row>
    <row r="128" spans="2:65" s="1" customFormat="1" ht="16.5" customHeight="1">
      <c r="B128" s="173"/>
      <c r="C128" s="174" t="s">
        <v>396</v>
      </c>
      <c r="D128" s="174" t="s">
        <v>127</v>
      </c>
      <c r="E128" s="175" t="s">
        <v>722</v>
      </c>
      <c r="F128" s="176" t="s">
        <v>723</v>
      </c>
      <c r="G128" s="177" t="s">
        <v>236</v>
      </c>
      <c r="H128" s="178">
        <v>1</v>
      </c>
      <c r="I128" s="179"/>
      <c r="J128" s="180">
        <f t="shared" si="10"/>
        <v>0</v>
      </c>
      <c r="K128" s="176" t="s">
        <v>5</v>
      </c>
      <c r="L128" s="41"/>
      <c r="M128" s="181" t="s">
        <v>5</v>
      </c>
      <c r="N128" s="182" t="s">
        <v>42</v>
      </c>
      <c r="O128" s="42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AR128" s="24" t="s">
        <v>143</v>
      </c>
      <c r="AT128" s="24" t="s">
        <v>127</v>
      </c>
      <c r="AU128" s="24" t="s">
        <v>79</v>
      </c>
      <c r="AY128" s="24" t="s">
        <v>124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4" t="s">
        <v>79</v>
      </c>
      <c r="BK128" s="185">
        <f t="shared" si="19"/>
        <v>0</v>
      </c>
      <c r="BL128" s="24" t="s">
        <v>143</v>
      </c>
      <c r="BM128" s="24" t="s">
        <v>595</v>
      </c>
    </row>
    <row r="129" spans="2:65" s="10" customFormat="1" ht="37.35" customHeight="1">
      <c r="B129" s="160"/>
      <c r="D129" s="161" t="s">
        <v>70</v>
      </c>
      <c r="E129" s="162" t="s">
        <v>724</v>
      </c>
      <c r="F129" s="162" t="s">
        <v>725</v>
      </c>
      <c r="I129" s="163"/>
      <c r="J129" s="164">
        <f>BK129</f>
        <v>0</v>
      </c>
      <c r="L129" s="160"/>
      <c r="M129" s="165"/>
      <c r="N129" s="166"/>
      <c r="O129" s="166"/>
      <c r="P129" s="167">
        <f>SUM(P130:P144)</f>
        <v>0</v>
      </c>
      <c r="Q129" s="166"/>
      <c r="R129" s="167">
        <f>SUM(R130:R144)</f>
        <v>0</v>
      </c>
      <c r="S129" s="166"/>
      <c r="T129" s="168">
        <f>SUM(T130:T144)</f>
        <v>0</v>
      </c>
      <c r="AR129" s="161" t="s">
        <v>79</v>
      </c>
      <c r="AT129" s="169" t="s">
        <v>70</v>
      </c>
      <c r="AU129" s="169" t="s">
        <v>71</v>
      </c>
      <c r="AY129" s="161" t="s">
        <v>124</v>
      </c>
      <c r="BK129" s="170">
        <f>SUM(BK130:BK144)</f>
        <v>0</v>
      </c>
    </row>
    <row r="130" spans="2:65" s="1" customFormat="1" ht="16.5" customHeight="1">
      <c r="B130" s="173"/>
      <c r="C130" s="174" t="s">
        <v>402</v>
      </c>
      <c r="D130" s="174" t="s">
        <v>127</v>
      </c>
      <c r="E130" s="175" t="s">
        <v>726</v>
      </c>
      <c r="F130" s="176" t="s">
        <v>727</v>
      </c>
      <c r="G130" s="177" t="s">
        <v>639</v>
      </c>
      <c r="H130" s="178">
        <v>4</v>
      </c>
      <c r="I130" s="179"/>
      <c r="J130" s="180">
        <f t="shared" ref="J130:J144" si="20">ROUND(I130*H130,2)</f>
        <v>0</v>
      </c>
      <c r="K130" s="176" t="s">
        <v>5</v>
      </c>
      <c r="L130" s="41"/>
      <c r="M130" s="181" t="s">
        <v>5</v>
      </c>
      <c r="N130" s="182" t="s">
        <v>42</v>
      </c>
      <c r="O130" s="42"/>
      <c r="P130" s="183">
        <f t="shared" ref="P130:P144" si="21">O130*H130</f>
        <v>0</v>
      </c>
      <c r="Q130" s="183">
        <v>0</v>
      </c>
      <c r="R130" s="183">
        <f t="shared" ref="R130:R144" si="22">Q130*H130</f>
        <v>0</v>
      </c>
      <c r="S130" s="183">
        <v>0</v>
      </c>
      <c r="T130" s="184">
        <f t="shared" ref="T130:T144" si="23">S130*H130</f>
        <v>0</v>
      </c>
      <c r="AR130" s="24" t="s">
        <v>143</v>
      </c>
      <c r="AT130" s="24" t="s">
        <v>127</v>
      </c>
      <c r="AU130" s="24" t="s">
        <v>79</v>
      </c>
      <c r="AY130" s="24" t="s">
        <v>124</v>
      </c>
      <c r="BE130" s="185">
        <f t="shared" ref="BE130:BE144" si="24">IF(N130="základní",J130,0)</f>
        <v>0</v>
      </c>
      <c r="BF130" s="185">
        <f t="shared" ref="BF130:BF144" si="25">IF(N130="snížená",J130,0)</f>
        <v>0</v>
      </c>
      <c r="BG130" s="185">
        <f t="shared" ref="BG130:BG144" si="26">IF(N130="zákl. přenesená",J130,0)</f>
        <v>0</v>
      </c>
      <c r="BH130" s="185">
        <f t="shared" ref="BH130:BH144" si="27">IF(N130="sníž. přenesená",J130,0)</f>
        <v>0</v>
      </c>
      <c r="BI130" s="185">
        <f t="shared" ref="BI130:BI144" si="28">IF(N130="nulová",J130,0)</f>
        <v>0</v>
      </c>
      <c r="BJ130" s="24" t="s">
        <v>79</v>
      </c>
      <c r="BK130" s="185">
        <f t="shared" ref="BK130:BK144" si="29">ROUND(I130*H130,2)</f>
        <v>0</v>
      </c>
      <c r="BL130" s="24" t="s">
        <v>143</v>
      </c>
      <c r="BM130" s="24" t="s">
        <v>605</v>
      </c>
    </row>
    <row r="131" spans="2:65" s="1" customFormat="1" ht="16.5" customHeight="1">
      <c r="B131" s="173"/>
      <c r="C131" s="174" t="s">
        <v>407</v>
      </c>
      <c r="D131" s="174" t="s">
        <v>127</v>
      </c>
      <c r="E131" s="175" t="s">
        <v>728</v>
      </c>
      <c r="F131" s="176" t="s">
        <v>729</v>
      </c>
      <c r="G131" s="177" t="s">
        <v>730</v>
      </c>
      <c r="H131" s="178">
        <v>2</v>
      </c>
      <c r="I131" s="179"/>
      <c r="J131" s="180">
        <f t="shared" si="20"/>
        <v>0</v>
      </c>
      <c r="K131" s="176" t="s">
        <v>5</v>
      </c>
      <c r="L131" s="41"/>
      <c r="M131" s="181" t="s">
        <v>5</v>
      </c>
      <c r="N131" s="182" t="s">
        <v>42</v>
      </c>
      <c r="O131" s="42"/>
      <c r="P131" s="183">
        <f t="shared" si="21"/>
        <v>0</v>
      </c>
      <c r="Q131" s="183">
        <v>0</v>
      </c>
      <c r="R131" s="183">
        <f t="shared" si="22"/>
        <v>0</v>
      </c>
      <c r="S131" s="183">
        <v>0</v>
      </c>
      <c r="T131" s="184">
        <f t="shared" si="23"/>
        <v>0</v>
      </c>
      <c r="AR131" s="24" t="s">
        <v>143</v>
      </c>
      <c r="AT131" s="24" t="s">
        <v>127</v>
      </c>
      <c r="AU131" s="24" t="s">
        <v>79</v>
      </c>
      <c r="AY131" s="24" t="s">
        <v>124</v>
      </c>
      <c r="BE131" s="185">
        <f t="shared" si="24"/>
        <v>0</v>
      </c>
      <c r="BF131" s="185">
        <f t="shared" si="25"/>
        <v>0</v>
      </c>
      <c r="BG131" s="185">
        <f t="shared" si="26"/>
        <v>0</v>
      </c>
      <c r="BH131" s="185">
        <f t="shared" si="27"/>
        <v>0</v>
      </c>
      <c r="BI131" s="185">
        <f t="shared" si="28"/>
        <v>0</v>
      </c>
      <c r="BJ131" s="24" t="s">
        <v>79</v>
      </c>
      <c r="BK131" s="185">
        <f t="shared" si="29"/>
        <v>0</v>
      </c>
      <c r="BL131" s="24" t="s">
        <v>143</v>
      </c>
      <c r="BM131" s="24" t="s">
        <v>615</v>
      </c>
    </row>
    <row r="132" spans="2:65" s="1" customFormat="1" ht="16.5" customHeight="1">
      <c r="B132" s="173"/>
      <c r="C132" s="174" t="s">
        <v>412</v>
      </c>
      <c r="D132" s="174" t="s">
        <v>127</v>
      </c>
      <c r="E132" s="175" t="s">
        <v>731</v>
      </c>
      <c r="F132" s="176" t="s">
        <v>732</v>
      </c>
      <c r="G132" s="177" t="s">
        <v>730</v>
      </c>
      <c r="H132" s="178">
        <v>8</v>
      </c>
      <c r="I132" s="179"/>
      <c r="J132" s="180">
        <f t="shared" si="20"/>
        <v>0</v>
      </c>
      <c r="K132" s="176" t="s">
        <v>5</v>
      </c>
      <c r="L132" s="41"/>
      <c r="M132" s="181" t="s">
        <v>5</v>
      </c>
      <c r="N132" s="182" t="s">
        <v>42</v>
      </c>
      <c r="O132" s="42"/>
      <c r="P132" s="183">
        <f t="shared" si="21"/>
        <v>0</v>
      </c>
      <c r="Q132" s="183">
        <v>0</v>
      </c>
      <c r="R132" s="183">
        <f t="shared" si="22"/>
        <v>0</v>
      </c>
      <c r="S132" s="183">
        <v>0</v>
      </c>
      <c r="T132" s="184">
        <f t="shared" si="23"/>
        <v>0</v>
      </c>
      <c r="AR132" s="24" t="s">
        <v>143</v>
      </c>
      <c r="AT132" s="24" t="s">
        <v>127</v>
      </c>
      <c r="AU132" s="24" t="s">
        <v>79</v>
      </c>
      <c r="AY132" s="24" t="s">
        <v>124</v>
      </c>
      <c r="BE132" s="185">
        <f t="shared" si="24"/>
        <v>0</v>
      </c>
      <c r="BF132" s="185">
        <f t="shared" si="25"/>
        <v>0</v>
      </c>
      <c r="BG132" s="185">
        <f t="shared" si="26"/>
        <v>0</v>
      </c>
      <c r="BH132" s="185">
        <f t="shared" si="27"/>
        <v>0</v>
      </c>
      <c r="BI132" s="185">
        <f t="shared" si="28"/>
        <v>0</v>
      </c>
      <c r="BJ132" s="24" t="s">
        <v>79</v>
      </c>
      <c r="BK132" s="185">
        <f t="shared" si="29"/>
        <v>0</v>
      </c>
      <c r="BL132" s="24" t="s">
        <v>143</v>
      </c>
      <c r="BM132" s="24" t="s">
        <v>733</v>
      </c>
    </row>
    <row r="133" spans="2:65" s="1" customFormat="1" ht="16.5" customHeight="1">
      <c r="B133" s="173"/>
      <c r="C133" s="174" t="s">
        <v>418</v>
      </c>
      <c r="D133" s="174" t="s">
        <v>127</v>
      </c>
      <c r="E133" s="175" t="s">
        <v>734</v>
      </c>
      <c r="F133" s="176" t="s">
        <v>735</v>
      </c>
      <c r="G133" s="177" t="s">
        <v>730</v>
      </c>
      <c r="H133" s="178">
        <v>8</v>
      </c>
      <c r="I133" s="179"/>
      <c r="J133" s="180">
        <f t="shared" si="20"/>
        <v>0</v>
      </c>
      <c r="K133" s="176" t="s">
        <v>5</v>
      </c>
      <c r="L133" s="41"/>
      <c r="M133" s="181" t="s">
        <v>5</v>
      </c>
      <c r="N133" s="182" t="s">
        <v>42</v>
      </c>
      <c r="O133" s="42"/>
      <c r="P133" s="183">
        <f t="shared" si="21"/>
        <v>0</v>
      </c>
      <c r="Q133" s="183">
        <v>0</v>
      </c>
      <c r="R133" s="183">
        <f t="shared" si="22"/>
        <v>0</v>
      </c>
      <c r="S133" s="183">
        <v>0</v>
      </c>
      <c r="T133" s="184">
        <f t="shared" si="23"/>
        <v>0</v>
      </c>
      <c r="AR133" s="24" t="s">
        <v>143</v>
      </c>
      <c r="AT133" s="24" t="s">
        <v>127</v>
      </c>
      <c r="AU133" s="24" t="s">
        <v>79</v>
      </c>
      <c r="AY133" s="24" t="s">
        <v>124</v>
      </c>
      <c r="BE133" s="185">
        <f t="shared" si="24"/>
        <v>0</v>
      </c>
      <c r="BF133" s="185">
        <f t="shared" si="25"/>
        <v>0</v>
      </c>
      <c r="BG133" s="185">
        <f t="shared" si="26"/>
        <v>0</v>
      </c>
      <c r="BH133" s="185">
        <f t="shared" si="27"/>
        <v>0</v>
      </c>
      <c r="BI133" s="185">
        <f t="shared" si="28"/>
        <v>0</v>
      </c>
      <c r="BJ133" s="24" t="s">
        <v>79</v>
      </c>
      <c r="BK133" s="185">
        <f t="shared" si="29"/>
        <v>0</v>
      </c>
      <c r="BL133" s="24" t="s">
        <v>143</v>
      </c>
      <c r="BM133" s="24" t="s">
        <v>736</v>
      </c>
    </row>
    <row r="134" spans="2:65" s="1" customFormat="1" ht="16.5" customHeight="1">
      <c r="B134" s="173"/>
      <c r="C134" s="174" t="s">
        <v>423</v>
      </c>
      <c r="D134" s="174" t="s">
        <v>127</v>
      </c>
      <c r="E134" s="175" t="s">
        <v>737</v>
      </c>
      <c r="F134" s="176" t="s">
        <v>738</v>
      </c>
      <c r="G134" s="177" t="s">
        <v>730</v>
      </c>
      <c r="H134" s="178">
        <v>8</v>
      </c>
      <c r="I134" s="179"/>
      <c r="J134" s="180">
        <f t="shared" si="20"/>
        <v>0</v>
      </c>
      <c r="K134" s="176" t="s">
        <v>5</v>
      </c>
      <c r="L134" s="41"/>
      <c r="M134" s="181" t="s">
        <v>5</v>
      </c>
      <c r="N134" s="182" t="s">
        <v>42</v>
      </c>
      <c r="O134" s="42"/>
      <c r="P134" s="183">
        <f t="shared" si="21"/>
        <v>0</v>
      </c>
      <c r="Q134" s="183">
        <v>0</v>
      </c>
      <c r="R134" s="183">
        <f t="shared" si="22"/>
        <v>0</v>
      </c>
      <c r="S134" s="183">
        <v>0</v>
      </c>
      <c r="T134" s="184">
        <f t="shared" si="23"/>
        <v>0</v>
      </c>
      <c r="AR134" s="24" t="s">
        <v>143</v>
      </c>
      <c r="AT134" s="24" t="s">
        <v>127</v>
      </c>
      <c r="AU134" s="24" t="s">
        <v>79</v>
      </c>
      <c r="AY134" s="24" t="s">
        <v>124</v>
      </c>
      <c r="BE134" s="185">
        <f t="shared" si="24"/>
        <v>0</v>
      </c>
      <c r="BF134" s="185">
        <f t="shared" si="25"/>
        <v>0</v>
      </c>
      <c r="BG134" s="185">
        <f t="shared" si="26"/>
        <v>0</v>
      </c>
      <c r="BH134" s="185">
        <f t="shared" si="27"/>
        <v>0</v>
      </c>
      <c r="BI134" s="185">
        <f t="shared" si="28"/>
        <v>0</v>
      </c>
      <c r="BJ134" s="24" t="s">
        <v>79</v>
      </c>
      <c r="BK134" s="185">
        <f t="shared" si="29"/>
        <v>0</v>
      </c>
      <c r="BL134" s="24" t="s">
        <v>143</v>
      </c>
      <c r="BM134" s="24" t="s">
        <v>739</v>
      </c>
    </row>
    <row r="135" spans="2:65" s="1" customFormat="1" ht="16.5" customHeight="1">
      <c r="B135" s="173"/>
      <c r="C135" s="174" t="s">
        <v>428</v>
      </c>
      <c r="D135" s="174" t="s">
        <v>127</v>
      </c>
      <c r="E135" s="175" t="s">
        <v>740</v>
      </c>
      <c r="F135" s="176" t="s">
        <v>741</v>
      </c>
      <c r="G135" s="177" t="s">
        <v>730</v>
      </c>
      <c r="H135" s="178">
        <v>4</v>
      </c>
      <c r="I135" s="179"/>
      <c r="J135" s="180">
        <f t="shared" si="20"/>
        <v>0</v>
      </c>
      <c r="K135" s="176" t="s">
        <v>5</v>
      </c>
      <c r="L135" s="41"/>
      <c r="M135" s="181" t="s">
        <v>5</v>
      </c>
      <c r="N135" s="182" t="s">
        <v>42</v>
      </c>
      <c r="O135" s="42"/>
      <c r="P135" s="183">
        <f t="shared" si="21"/>
        <v>0</v>
      </c>
      <c r="Q135" s="183">
        <v>0</v>
      </c>
      <c r="R135" s="183">
        <f t="shared" si="22"/>
        <v>0</v>
      </c>
      <c r="S135" s="183">
        <v>0</v>
      </c>
      <c r="T135" s="184">
        <f t="shared" si="23"/>
        <v>0</v>
      </c>
      <c r="AR135" s="24" t="s">
        <v>143</v>
      </c>
      <c r="AT135" s="24" t="s">
        <v>127</v>
      </c>
      <c r="AU135" s="24" t="s">
        <v>79</v>
      </c>
      <c r="AY135" s="24" t="s">
        <v>124</v>
      </c>
      <c r="BE135" s="185">
        <f t="shared" si="24"/>
        <v>0</v>
      </c>
      <c r="BF135" s="185">
        <f t="shared" si="25"/>
        <v>0</v>
      </c>
      <c r="BG135" s="185">
        <f t="shared" si="26"/>
        <v>0</v>
      </c>
      <c r="BH135" s="185">
        <f t="shared" si="27"/>
        <v>0</v>
      </c>
      <c r="BI135" s="185">
        <f t="shared" si="28"/>
        <v>0</v>
      </c>
      <c r="BJ135" s="24" t="s">
        <v>79</v>
      </c>
      <c r="BK135" s="185">
        <f t="shared" si="29"/>
        <v>0</v>
      </c>
      <c r="BL135" s="24" t="s">
        <v>143</v>
      </c>
      <c r="BM135" s="24" t="s">
        <v>742</v>
      </c>
    </row>
    <row r="136" spans="2:65" s="1" customFormat="1" ht="16.5" customHeight="1">
      <c r="B136" s="173"/>
      <c r="C136" s="174" t="s">
        <v>433</v>
      </c>
      <c r="D136" s="174" t="s">
        <v>127</v>
      </c>
      <c r="E136" s="175" t="s">
        <v>743</v>
      </c>
      <c r="F136" s="176" t="s">
        <v>744</v>
      </c>
      <c r="G136" s="177" t="s">
        <v>730</v>
      </c>
      <c r="H136" s="178">
        <v>4</v>
      </c>
      <c r="I136" s="179"/>
      <c r="J136" s="180">
        <f t="shared" si="20"/>
        <v>0</v>
      </c>
      <c r="K136" s="176" t="s">
        <v>5</v>
      </c>
      <c r="L136" s="41"/>
      <c r="M136" s="181" t="s">
        <v>5</v>
      </c>
      <c r="N136" s="182" t="s">
        <v>42</v>
      </c>
      <c r="O136" s="42"/>
      <c r="P136" s="183">
        <f t="shared" si="21"/>
        <v>0</v>
      </c>
      <c r="Q136" s="183">
        <v>0</v>
      </c>
      <c r="R136" s="183">
        <f t="shared" si="22"/>
        <v>0</v>
      </c>
      <c r="S136" s="183">
        <v>0</v>
      </c>
      <c r="T136" s="184">
        <f t="shared" si="23"/>
        <v>0</v>
      </c>
      <c r="AR136" s="24" t="s">
        <v>143</v>
      </c>
      <c r="AT136" s="24" t="s">
        <v>127</v>
      </c>
      <c r="AU136" s="24" t="s">
        <v>79</v>
      </c>
      <c r="AY136" s="24" t="s">
        <v>124</v>
      </c>
      <c r="BE136" s="185">
        <f t="shared" si="24"/>
        <v>0</v>
      </c>
      <c r="BF136" s="185">
        <f t="shared" si="25"/>
        <v>0</v>
      </c>
      <c r="BG136" s="185">
        <f t="shared" si="26"/>
        <v>0</v>
      </c>
      <c r="BH136" s="185">
        <f t="shared" si="27"/>
        <v>0</v>
      </c>
      <c r="BI136" s="185">
        <f t="shared" si="28"/>
        <v>0</v>
      </c>
      <c r="BJ136" s="24" t="s">
        <v>79</v>
      </c>
      <c r="BK136" s="185">
        <f t="shared" si="29"/>
        <v>0</v>
      </c>
      <c r="BL136" s="24" t="s">
        <v>143</v>
      </c>
      <c r="BM136" s="24" t="s">
        <v>745</v>
      </c>
    </row>
    <row r="137" spans="2:65" s="1" customFormat="1" ht="16.5" customHeight="1">
      <c r="B137" s="173"/>
      <c r="C137" s="174" t="s">
        <v>438</v>
      </c>
      <c r="D137" s="174" t="s">
        <v>127</v>
      </c>
      <c r="E137" s="175" t="s">
        <v>746</v>
      </c>
      <c r="F137" s="176" t="s">
        <v>747</v>
      </c>
      <c r="G137" s="177" t="s">
        <v>730</v>
      </c>
      <c r="H137" s="178">
        <v>4</v>
      </c>
      <c r="I137" s="179"/>
      <c r="J137" s="180">
        <f t="shared" si="20"/>
        <v>0</v>
      </c>
      <c r="K137" s="176" t="s">
        <v>5</v>
      </c>
      <c r="L137" s="41"/>
      <c r="M137" s="181" t="s">
        <v>5</v>
      </c>
      <c r="N137" s="182" t="s">
        <v>42</v>
      </c>
      <c r="O137" s="42"/>
      <c r="P137" s="183">
        <f t="shared" si="21"/>
        <v>0</v>
      </c>
      <c r="Q137" s="183">
        <v>0</v>
      </c>
      <c r="R137" s="183">
        <f t="shared" si="22"/>
        <v>0</v>
      </c>
      <c r="S137" s="183">
        <v>0</v>
      </c>
      <c r="T137" s="184">
        <f t="shared" si="23"/>
        <v>0</v>
      </c>
      <c r="AR137" s="24" t="s">
        <v>143</v>
      </c>
      <c r="AT137" s="24" t="s">
        <v>127</v>
      </c>
      <c r="AU137" s="24" t="s">
        <v>79</v>
      </c>
      <c r="AY137" s="24" t="s">
        <v>124</v>
      </c>
      <c r="BE137" s="185">
        <f t="shared" si="24"/>
        <v>0</v>
      </c>
      <c r="BF137" s="185">
        <f t="shared" si="25"/>
        <v>0</v>
      </c>
      <c r="BG137" s="185">
        <f t="shared" si="26"/>
        <v>0</v>
      </c>
      <c r="BH137" s="185">
        <f t="shared" si="27"/>
        <v>0</v>
      </c>
      <c r="BI137" s="185">
        <f t="shared" si="28"/>
        <v>0</v>
      </c>
      <c r="BJ137" s="24" t="s">
        <v>79</v>
      </c>
      <c r="BK137" s="185">
        <f t="shared" si="29"/>
        <v>0</v>
      </c>
      <c r="BL137" s="24" t="s">
        <v>143</v>
      </c>
      <c r="BM137" s="24" t="s">
        <v>748</v>
      </c>
    </row>
    <row r="138" spans="2:65" s="1" customFormat="1" ht="16.5" customHeight="1">
      <c r="B138" s="173"/>
      <c r="C138" s="174" t="s">
        <v>442</v>
      </c>
      <c r="D138" s="174" t="s">
        <v>127</v>
      </c>
      <c r="E138" s="175" t="s">
        <v>749</v>
      </c>
      <c r="F138" s="176" t="s">
        <v>750</v>
      </c>
      <c r="G138" s="177" t="s">
        <v>730</v>
      </c>
      <c r="H138" s="178">
        <v>8</v>
      </c>
      <c r="I138" s="179"/>
      <c r="J138" s="180">
        <f t="shared" si="20"/>
        <v>0</v>
      </c>
      <c r="K138" s="176" t="s">
        <v>5</v>
      </c>
      <c r="L138" s="41"/>
      <c r="M138" s="181" t="s">
        <v>5</v>
      </c>
      <c r="N138" s="182" t="s">
        <v>42</v>
      </c>
      <c r="O138" s="42"/>
      <c r="P138" s="183">
        <f t="shared" si="21"/>
        <v>0</v>
      </c>
      <c r="Q138" s="183">
        <v>0</v>
      </c>
      <c r="R138" s="183">
        <f t="shared" si="22"/>
        <v>0</v>
      </c>
      <c r="S138" s="183">
        <v>0</v>
      </c>
      <c r="T138" s="184">
        <f t="shared" si="23"/>
        <v>0</v>
      </c>
      <c r="AR138" s="24" t="s">
        <v>143</v>
      </c>
      <c r="AT138" s="24" t="s">
        <v>127</v>
      </c>
      <c r="AU138" s="24" t="s">
        <v>79</v>
      </c>
      <c r="AY138" s="24" t="s">
        <v>124</v>
      </c>
      <c r="BE138" s="185">
        <f t="shared" si="24"/>
        <v>0</v>
      </c>
      <c r="BF138" s="185">
        <f t="shared" si="25"/>
        <v>0</v>
      </c>
      <c r="BG138" s="185">
        <f t="shared" si="26"/>
        <v>0</v>
      </c>
      <c r="BH138" s="185">
        <f t="shared" si="27"/>
        <v>0</v>
      </c>
      <c r="BI138" s="185">
        <f t="shared" si="28"/>
        <v>0</v>
      </c>
      <c r="BJ138" s="24" t="s">
        <v>79</v>
      </c>
      <c r="BK138" s="185">
        <f t="shared" si="29"/>
        <v>0</v>
      </c>
      <c r="BL138" s="24" t="s">
        <v>143</v>
      </c>
      <c r="BM138" s="24" t="s">
        <v>751</v>
      </c>
    </row>
    <row r="139" spans="2:65" s="1" customFormat="1" ht="16.5" customHeight="1">
      <c r="B139" s="173"/>
      <c r="C139" s="174" t="s">
        <v>446</v>
      </c>
      <c r="D139" s="174" t="s">
        <v>127</v>
      </c>
      <c r="E139" s="175" t="s">
        <v>752</v>
      </c>
      <c r="F139" s="176" t="s">
        <v>753</v>
      </c>
      <c r="G139" s="177" t="s">
        <v>730</v>
      </c>
      <c r="H139" s="178">
        <v>8</v>
      </c>
      <c r="I139" s="179"/>
      <c r="J139" s="180">
        <f t="shared" si="20"/>
        <v>0</v>
      </c>
      <c r="K139" s="176" t="s">
        <v>5</v>
      </c>
      <c r="L139" s="41"/>
      <c r="M139" s="181" t="s">
        <v>5</v>
      </c>
      <c r="N139" s="182" t="s">
        <v>42</v>
      </c>
      <c r="O139" s="42"/>
      <c r="P139" s="183">
        <f t="shared" si="21"/>
        <v>0</v>
      </c>
      <c r="Q139" s="183">
        <v>0</v>
      </c>
      <c r="R139" s="183">
        <f t="shared" si="22"/>
        <v>0</v>
      </c>
      <c r="S139" s="183">
        <v>0</v>
      </c>
      <c r="T139" s="184">
        <f t="shared" si="23"/>
        <v>0</v>
      </c>
      <c r="AR139" s="24" t="s">
        <v>143</v>
      </c>
      <c r="AT139" s="24" t="s">
        <v>127</v>
      </c>
      <c r="AU139" s="24" t="s">
        <v>79</v>
      </c>
      <c r="AY139" s="24" t="s">
        <v>124</v>
      </c>
      <c r="BE139" s="185">
        <f t="shared" si="24"/>
        <v>0</v>
      </c>
      <c r="BF139" s="185">
        <f t="shared" si="25"/>
        <v>0</v>
      </c>
      <c r="BG139" s="185">
        <f t="shared" si="26"/>
        <v>0</v>
      </c>
      <c r="BH139" s="185">
        <f t="shared" si="27"/>
        <v>0</v>
      </c>
      <c r="BI139" s="185">
        <f t="shared" si="28"/>
        <v>0</v>
      </c>
      <c r="BJ139" s="24" t="s">
        <v>79</v>
      </c>
      <c r="BK139" s="185">
        <f t="shared" si="29"/>
        <v>0</v>
      </c>
      <c r="BL139" s="24" t="s">
        <v>143</v>
      </c>
      <c r="BM139" s="24" t="s">
        <v>754</v>
      </c>
    </row>
    <row r="140" spans="2:65" s="1" customFormat="1" ht="16.5" customHeight="1">
      <c r="B140" s="173"/>
      <c r="C140" s="174" t="s">
        <v>450</v>
      </c>
      <c r="D140" s="174" t="s">
        <v>127</v>
      </c>
      <c r="E140" s="175" t="s">
        <v>755</v>
      </c>
      <c r="F140" s="176" t="s">
        <v>756</v>
      </c>
      <c r="G140" s="177" t="s">
        <v>730</v>
      </c>
      <c r="H140" s="178">
        <v>8</v>
      </c>
      <c r="I140" s="179"/>
      <c r="J140" s="180">
        <f t="shared" si="20"/>
        <v>0</v>
      </c>
      <c r="K140" s="176" t="s">
        <v>5</v>
      </c>
      <c r="L140" s="41"/>
      <c r="M140" s="181" t="s">
        <v>5</v>
      </c>
      <c r="N140" s="182" t="s">
        <v>42</v>
      </c>
      <c r="O140" s="42"/>
      <c r="P140" s="183">
        <f t="shared" si="21"/>
        <v>0</v>
      </c>
      <c r="Q140" s="183">
        <v>0</v>
      </c>
      <c r="R140" s="183">
        <f t="shared" si="22"/>
        <v>0</v>
      </c>
      <c r="S140" s="183">
        <v>0</v>
      </c>
      <c r="T140" s="184">
        <f t="shared" si="23"/>
        <v>0</v>
      </c>
      <c r="AR140" s="24" t="s">
        <v>143</v>
      </c>
      <c r="AT140" s="24" t="s">
        <v>127</v>
      </c>
      <c r="AU140" s="24" t="s">
        <v>79</v>
      </c>
      <c r="AY140" s="24" t="s">
        <v>124</v>
      </c>
      <c r="BE140" s="185">
        <f t="shared" si="24"/>
        <v>0</v>
      </c>
      <c r="BF140" s="185">
        <f t="shared" si="25"/>
        <v>0</v>
      </c>
      <c r="BG140" s="185">
        <f t="shared" si="26"/>
        <v>0</v>
      </c>
      <c r="BH140" s="185">
        <f t="shared" si="27"/>
        <v>0</v>
      </c>
      <c r="BI140" s="185">
        <f t="shared" si="28"/>
        <v>0</v>
      </c>
      <c r="BJ140" s="24" t="s">
        <v>79</v>
      </c>
      <c r="BK140" s="185">
        <f t="shared" si="29"/>
        <v>0</v>
      </c>
      <c r="BL140" s="24" t="s">
        <v>143</v>
      </c>
      <c r="BM140" s="24" t="s">
        <v>757</v>
      </c>
    </row>
    <row r="141" spans="2:65" s="1" customFormat="1" ht="16.5" customHeight="1">
      <c r="B141" s="173"/>
      <c r="C141" s="174" t="s">
        <v>454</v>
      </c>
      <c r="D141" s="174" t="s">
        <v>127</v>
      </c>
      <c r="E141" s="175" t="s">
        <v>758</v>
      </c>
      <c r="F141" s="176" t="s">
        <v>759</v>
      </c>
      <c r="G141" s="177" t="s">
        <v>760</v>
      </c>
      <c r="H141" s="178">
        <v>1</v>
      </c>
      <c r="I141" s="179"/>
      <c r="J141" s="180">
        <f t="shared" si="20"/>
        <v>0</v>
      </c>
      <c r="K141" s="176" t="s">
        <v>5</v>
      </c>
      <c r="L141" s="41"/>
      <c r="M141" s="181" t="s">
        <v>5</v>
      </c>
      <c r="N141" s="182" t="s">
        <v>42</v>
      </c>
      <c r="O141" s="42"/>
      <c r="P141" s="183">
        <f t="shared" si="21"/>
        <v>0</v>
      </c>
      <c r="Q141" s="183">
        <v>0</v>
      </c>
      <c r="R141" s="183">
        <f t="shared" si="22"/>
        <v>0</v>
      </c>
      <c r="S141" s="183">
        <v>0</v>
      </c>
      <c r="T141" s="184">
        <f t="shared" si="23"/>
        <v>0</v>
      </c>
      <c r="AR141" s="24" t="s">
        <v>143</v>
      </c>
      <c r="AT141" s="24" t="s">
        <v>127</v>
      </c>
      <c r="AU141" s="24" t="s">
        <v>79</v>
      </c>
      <c r="AY141" s="24" t="s">
        <v>124</v>
      </c>
      <c r="BE141" s="185">
        <f t="shared" si="24"/>
        <v>0</v>
      </c>
      <c r="BF141" s="185">
        <f t="shared" si="25"/>
        <v>0</v>
      </c>
      <c r="BG141" s="185">
        <f t="shared" si="26"/>
        <v>0</v>
      </c>
      <c r="BH141" s="185">
        <f t="shared" si="27"/>
        <v>0</v>
      </c>
      <c r="BI141" s="185">
        <f t="shared" si="28"/>
        <v>0</v>
      </c>
      <c r="BJ141" s="24" t="s">
        <v>79</v>
      </c>
      <c r="BK141" s="185">
        <f t="shared" si="29"/>
        <v>0</v>
      </c>
      <c r="BL141" s="24" t="s">
        <v>143</v>
      </c>
      <c r="BM141" s="24" t="s">
        <v>761</v>
      </c>
    </row>
    <row r="142" spans="2:65" s="1" customFormat="1" ht="16.5" customHeight="1">
      <c r="B142" s="173"/>
      <c r="C142" s="174" t="s">
        <v>458</v>
      </c>
      <c r="D142" s="174" t="s">
        <v>127</v>
      </c>
      <c r="E142" s="175" t="s">
        <v>762</v>
      </c>
      <c r="F142" s="176" t="s">
        <v>763</v>
      </c>
      <c r="G142" s="177" t="s">
        <v>730</v>
      </c>
      <c r="H142" s="178">
        <v>24</v>
      </c>
      <c r="I142" s="179"/>
      <c r="J142" s="180">
        <f t="shared" si="20"/>
        <v>0</v>
      </c>
      <c r="K142" s="176" t="s">
        <v>5</v>
      </c>
      <c r="L142" s="41"/>
      <c r="M142" s="181" t="s">
        <v>5</v>
      </c>
      <c r="N142" s="182" t="s">
        <v>42</v>
      </c>
      <c r="O142" s="42"/>
      <c r="P142" s="183">
        <f t="shared" si="21"/>
        <v>0</v>
      </c>
      <c r="Q142" s="183">
        <v>0</v>
      </c>
      <c r="R142" s="183">
        <f t="shared" si="22"/>
        <v>0</v>
      </c>
      <c r="S142" s="183">
        <v>0</v>
      </c>
      <c r="T142" s="184">
        <f t="shared" si="23"/>
        <v>0</v>
      </c>
      <c r="AR142" s="24" t="s">
        <v>143</v>
      </c>
      <c r="AT142" s="24" t="s">
        <v>127</v>
      </c>
      <c r="AU142" s="24" t="s">
        <v>79</v>
      </c>
      <c r="AY142" s="24" t="s">
        <v>124</v>
      </c>
      <c r="BE142" s="185">
        <f t="shared" si="24"/>
        <v>0</v>
      </c>
      <c r="BF142" s="185">
        <f t="shared" si="25"/>
        <v>0</v>
      </c>
      <c r="BG142" s="185">
        <f t="shared" si="26"/>
        <v>0</v>
      </c>
      <c r="BH142" s="185">
        <f t="shared" si="27"/>
        <v>0</v>
      </c>
      <c r="BI142" s="185">
        <f t="shared" si="28"/>
        <v>0</v>
      </c>
      <c r="BJ142" s="24" t="s">
        <v>79</v>
      </c>
      <c r="BK142" s="185">
        <f t="shared" si="29"/>
        <v>0</v>
      </c>
      <c r="BL142" s="24" t="s">
        <v>143</v>
      </c>
      <c r="BM142" s="24" t="s">
        <v>764</v>
      </c>
    </row>
    <row r="143" spans="2:65" s="1" customFormat="1" ht="16.5" customHeight="1">
      <c r="B143" s="173"/>
      <c r="C143" s="174" t="s">
        <v>462</v>
      </c>
      <c r="D143" s="174" t="s">
        <v>127</v>
      </c>
      <c r="E143" s="175" t="s">
        <v>765</v>
      </c>
      <c r="F143" s="176" t="s">
        <v>766</v>
      </c>
      <c r="G143" s="177" t="s">
        <v>730</v>
      </c>
      <c r="H143" s="178">
        <v>16</v>
      </c>
      <c r="I143" s="179"/>
      <c r="J143" s="180">
        <f t="shared" si="20"/>
        <v>0</v>
      </c>
      <c r="K143" s="176" t="s">
        <v>5</v>
      </c>
      <c r="L143" s="41"/>
      <c r="M143" s="181" t="s">
        <v>5</v>
      </c>
      <c r="N143" s="182" t="s">
        <v>42</v>
      </c>
      <c r="O143" s="42"/>
      <c r="P143" s="183">
        <f t="shared" si="21"/>
        <v>0</v>
      </c>
      <c r="Q143" s="183">
        <v>0</v>
      </c>
      <c r="R143" s="183">
        <f t="shared" si="22"/>
        <v>0</v>
      </c>
      <c r="S143" s="183">
        <v>0</v>
      </c>
      <c r="T143" s="184">
        <f t="shared" si="23"/>
        <v>0</v>
      </c>
      <c r="AR143" s="24" t="s">
        <v>143</v>
      </c>
      <c r="AT143" s="24" t="s">
        <v>127</v>
      </c>
      <c r="AU143" s="24" t="s">
        <v>79</v>
      </c>
      <c r="AY143" s="24" t="s">
        <v>124</v>
      </c>
      <c r="BE143" s="185">
        <f t="shared" si="24"/>
        <v>0</v>
      </c>
      <c r="BF143" s="185">
        <f t="shared" si="25"/>
        <v>0</v>
      </c>
      <c r="BG143" s="185">
        <f t="shared" si="26"/>
        <v>0</v>
      </c>
      <c r="BH143" s="185">
        <f t="shared" si="27"/>
        <v>0</v>
      </c>
      <c r="BI143" s="185">
        <f t="shared" si="28"/>
        <v>0</v>
      </c>
      <c r="BJ143" s="24" t="s">
        <v>79</v>
      </c>
      <c r="BK143" s="185">
        <f t="shared" si="29"/>
        <v>0</v>
      </c>
      <c r="BL143" s="24" t="s">
        <v>143</v>
      </c>
      <c r="BM143" s="24" t="s">
        <v>767</v>
      </c>
    </row>
    <row r="144" spans="2:65" s="1" customFormat="1" ht="25.5" customHeight="1">
      <c r="B144" s="173"/>
      <c r="C144" s="174" t="s">
        <v>466</v>
      </c>
      <c r="D144" s="174" t="s">
        <v>127</v>
      </c>
      <c r="E144" s="175" t="s">
        <v>768</v>
      </c>
      <c r="F144" s="176" t="s">
        <v>769</v>
      </c>
      <c r="G144" s="177" t="s">
        <v>760</v>
      </c>
      <c r="H144" s="178">
        <v>1</v>
      </c>
      <c r="I144" s="179"/>
      <c r="J144" s="180">
        <f t="shared" si="20"/>
        <v>0</v>
      </c>
      <c r="K144" s="176" t="s">
        <v>5</v>
      </c>
      <c r="L144" s="41"/>
      <c r="M144" s="181" t="s">
        <v>5</v>
      </c>
      <c r="N144" s="182" t="s">
        <v>42</v>
      </c>
      <c r="O144" s="42"/>
      <c r="P144" s="183">
        <f t="shared" si="21"/>
        <v>0</v>
      </c>
      <c r="Q144" s="183">
        <v>0</v>
      </c>
      <c r="R144" s="183">
        <f t="shared" si="22"/>
        <v>0</v>
      </c>
      <c r="S144" s="183">
        <v>0</v>
      </c>
      <c r="T144" s="184">
        <f t="shared" si="23"/>
        <v>0</v>
      </c>
      <c r="AR144" s="24" t="s">
        <v>143</v>
      </c>
      <c r="AT144" s="24" t="s">
        <v>127</v>
      </c>
      <c r="AU144" s="24" t="s">
        <v>79</v>
      </c>
      <c r="AY144" s="24" t="s">
        <v>124</v>
      </c>
      <c r="BE144" s="185">
        <f t="shared" si="24"/>
        <v>0</v>
      </c>
      <c r="BF144" s="185">
        <f t="shared" si="25"/>
        <v>0</v>
      </c>
      <c r="BG144" s="185">
        <f t="shared" si="26"/>
        <v>0</v>
      </c>
      <c r="BH144" s="185">
        <f t="shared" si="27"/>
        <v>0</v>
      </c>
      <c r="BI144" s="185">
        <f t="shared" si="28"/>
        <v>0</v>
      </c>
      <c r="BJ144" s="24" t="s">
        <v>79</v>
      </c>
      <c r="BK144" s="185">
        <f t="shared" si="29"/>
        <v>0</v>
      </c>
      <c r="BL144" s="24" t="s">
        <v>143</v>
      </c>
      <c r="BM144" s="24" t="s">
        <v>770</v>
      </c>
    </row>
    <row r="145" spans="2:65" s="10" customFormat="1" ht="37.35" customHeight="1">
      <c r="B145" s="160"/>
      <c r="D145" s="161" t="s">
        <v>70</v>
      </c>
      <c r="E145" s="162" t="s">
        <v>771</v>
      </c>
      <c r="F145" s="162" t="s">
        <v>772</v>
      </c>
      <c r="I145" s="163"/>
      <c r="J145" s="164">
        <f>BK145</f>
        <v>0</v>
      </c>
      <c r="L145" s="160"/>
      <c r="M145" s="165"/>
      <c r="N145" s="166"/>
      <c r="O145" s="166"/>
      <c r="P145" s="167">
        <f>SUM(P146:P152)</f>
        <v>0</v>
      </c>
      <c r="Q145" s="166"/>
      <c r="R145" s="167">
        <f>SUM(R146:R152)</f>
        <v>0</v>
      </c>
      <c r="S145" s="166"/>
      <c r="T145" s="168">
        <f>SUM(T146:T152)</f>
        <v>0</v>
      </c>
      <c r="AR145" s="161" t="s">
        <v>79</v>
      </c>
      <c r="AT145" s="169" t="s">
        <v>70</v>
      </c>
      <c r="AU145" s="169" t="s">
        <v>71</v>
      </c>
      <c r="AY145" s="161" t="s">
        <v>124</v>
      </c>
      <c r="BK145" s="170">
        <f>SUM(BK146:BK152)</f>
        <v>0</v>
      </c>
    </row>
    <row r="146" spans="2:65" s="1" customFormat="1" ht="16.5" customHeight="1">
      <c r="B146" s="173"/>
      <c r="C146" s="174" t="s">
        <v>471</v>
      </c>
      <c r="D146" s="174" t="s">
        <v>127</v>
      </c>
      <c r="E146" s="175" t="s">
        <v>125</v>
      </c>
      <c r="F146" s="176" t="s">
        <v>773</v>
      </c>
      <c r="G146" s="177" t="s">
        <v>5</v>
      </c>
      <c r="H146" s="178">
        <v>1</v>
      </c>
      <c r="I146" s="179"/>
      <c r="J146" s="180">
        <f t="shared" ref="J146:J152" si="30">ROUND(I146*H146,2)</f>
        <v>0</v>
      </c>
      <c r="K146" s="176" t="s">
        <v>5</v>
      </c>
      <c r="L146" s="41"/>
      <c r="M146" s="181" t="s">
        <v>5</v>
      </c>
      <c r="N146" s="182" t="s">
        <v>42</v>
      </c>
      <c r="O146" s="42"/>
      <c r="P146" s="183">
        <f t="shared" ref="P146:P152" si="31">O146*H146</f>
        <v>0</v>
      </c>
      <c r="Q146" s="183">
        <v>0</v>
      </c>
      <c r="R146" s="183">
        <f t="shared" ref="R146:R152" si="32">Q146*H146</f>
        <v>0</v>
      </c>
      <c r="S146" s="183">
        <v>0</v>
      </c>
      <c r="T146" s="184">
        <f t="shared" ref="T146:T152" si="33">S146*H146</f>
        <v>0</v>
      </c>
      <c r="AR146" s="24" t="s">
        <v>143</v>
      </c>
      <c r="AT146" s="24" t="s">
        <v>127</v>
      </c>
      <c r="AU146" s="24" t="s">
        <v>79</v>
      </c>
      <c r="AY146" s="24" t="s">
        <v>124</v>
      </c>
      <c r="BE146" s="185">
        <f t="shared" ref="BE146:BE152" si="34">IF(N146="základní",J146,0)</f>
        <v>0</v>
      </c>
      <c r="BF146" s="185">
        <f t="shared" ref="BF146:BF152" si="35">IF(N146="snížená",J146,0)</f>
        <v>0</v>
      </c>
      <c r="BG146" s="185">
        <f t="shared" ref="BG146:BG152" si="36">IF(N146="zákl. přenesená",J146,0)</f>
        <v>0</v>
      </c>
      <c r="BH146" s="185">
        <f t="shared" ref="BH146:BH152" si="37">IF(N146="sníž. přenesená",J146,0)</f>
        <v>0</v>
      </c>
      <c r="BI146" s="185">
        <f t="shared" ref="BI146:BI152" si="38">IF(N146="nulová",J146,0)</f>
        <v>0</v>
      </c>
      <c r="BJ146" s="24" t="s">
        <v>79</v>
      </c>
      <c r="BK146" s="185">
        <f t="shared" ref="BK146:BK152" si="39">ROUND(I146*H146,2)</f>
        <v>0</v>
      </c>
      <c r="BL146" s="24" t="s">
        <v>143</v>
      </c>
      <c r="BM146" s="24" t="s">
        <v>774</v>
      </c>
    </row>
    <row r="147" spans="2:65" s="1" customFormat="1" ht="16.5" customHeight="1">
      <c r="B147" s="173"/>
      <c r="C147" s="174" t="s">
        <v>476</v>
      </c>
      <c r="D147" s="174" t="s">
        <v>127</v>
      </c>
      <c r="E147" s="175" t="s">
        <v>775</v>
      </c>
      <c r="F147" s="176" t="s">
        <v>776</v>
      </c>
      <c r="G147" s="177" t="s">
        <v>5</v>
      </c>
      <c r="H147" s="178">
        <v>1</v>
      </c>
      <c r="I147" s="179"/>
      <c r="J147" s="180">
        <f t="shared" si="30"/>
        <v>0</v>
      </c>
      <c r="K147" s="176" t="s">
        <v>5</v>
      </c>
      <c r="L147" s="41"/>
      <c r="M147" s="181" t="s">
        <v>5</v>
      </c>
      <c r="N147" s="182" t="s">
        <v>42</v>
      </c>
      <c r="O147" s="42"/>
      <c r="P147" s="183">
        <f t="shared" si="31"/>
        <v>0</v>
      </c>
      <c r="Q147" s="183">
        <v>0</v>
      </c>
      <c r="R147" s="183">
        <f t="shared" si="32"/>
        <v>0</v>
      </c>
      <c r="S147" s="183">
        <v>0</v>
      </c>
      <c r="T147" s="184">
        <f t="shared" si="33"/>
        <v>0</v>
      </c>
      <c r="AR147" s="24" t="s">
        <v>143</v>
      </c>
      <c r="AT147" s="24" t="s">
        <v>127</v>
      </c>
      <c r="AU147" s="24" t="s">
        <v>79</v>
      </c>
      <c r="AY147" s="24" t="s">
        <v>124</v>
      </c>
      <c r="BE147" s="185">
        <f t="shared" si="34"/>
        <v>0</v>
      </c>
      <c r="BF147" s="185">
        <f t="shared" si="35"/>
        <v>0</v>
      </c>
      <c r="BG147" s="185">
        <f t="shared" si="36"/>
        <v>0</v>
      </c>
      <c r="BH147" s="185">
        <f t="shared" si="37"/>
        <v>0</v>
      </c>
      <c r="BI147" s="185">
        <f t="shared" si="38"/>
        <v>0</v>
      </c>
      <c r="BJ147" s="24" t="s">
        <v>79</v>
      </c>
      <c r="BK147" s="185">
        <f t="shared" si="39"/>
        <v>0</v>
      </c>
      <c r="BL147" s="24" t="s">
        <v>143</v>
      </c>
      <c r="BM147" s="24" t="s">
        <v>777</v>
      </c>
    </row>
    <row r="148" spans="2:65" s="1" customFormat="1" ht="16.5" customHeight="1">
      <c r="B148" s="173"/>
      <c r="C148" s="174" t="s">
        <v>480</v>
      </c>
      <c r="D148" s="174" t="s">
        <v>127</v>
      </c>
      <c r="E148" s="175" t="s">
        <v>141</v>
      </c>
      <c r="F148" s="176" t="s">
        <v>778</v>
      </c>
      <c r="G148" s="177" t="s">
        <v>5</v>
      </c>
      <c r="H148" s="178">
        <v>1</v>
      </c>
      <c r="I148" s="179"/>
      <c r="J148" s="180">
        <f t="shared" si="30"/>
        <v>0</v>
      </c>
      <c r="K148" s="176" t="s">
        <v>5</v>
      </c>
      <c r="L148" s="41"/>
      <c r="M148" s="181" t="s">
        <v>5</v>
      </c>
      <c r="N148" s="182" t="s">
        <v>42</v>
      </c>
      <c r="O148" s="42"/>
      <c r="P148" s="183">
        <f t="shared" si="31"/>
        <v>0</v>
      </c>
      <c r="Q148" s="183">
        <v>0</v>
      </c>
      <c r="R148" s="183">
        <f t="shared" si="32"/>
        <v>0</v>
      </c>
      <c r="S148" s="183">
        <v>0</v>
      </c>
      <c r="T148" s="184">
        <f t="shared" si="33"/>
        <v>0</v>
      </c>
      <c r="AR148" s="24" t="s">
        <v>143</v>
      </c>
      <c r="AT148" s="24" t="s">
        <v>127</v>
      </c>
      <c r="AU148" s="24" t="s">
        <v>79</v>
      </c>
      <c r="AY148" s="24" t="s">
        <v>124</v>
      </c>
      <c r="BE148" s="185">
        <f t="shared" si="34"/>
        <v>0</v>
      </c>
      <c r="BF148" s="185">
        <f t="shared" si="35"/>
        <v>0</v>
      </c>
      <c r="BG148" s="185">
        <f t="shared" si="36"/>
        <v>0</v>
      </c>
      <c r="BH148" s="185">
        <f t="shared" si="37"/>
        <v>0</v>
      </c>
      <c r="BI148" s="185">
        <f t="shared" si="38"/>
        <v>0</v>
      </c>
      <c r="BJ148" s="24" t="s">
        <v>79</v>
      </c>
      <c r="BK148" s="185">
        <f t="shared" si="39"/>
        <v>0</v>
      </c>
      <c r="BL148" s="24" t="s">
        <v>143</v>
      </c>
      <c r="BM148" s="24" t="s">
        <v>779</v>
      </c>
    </row>
    <row r="149" spans="2:65" s="1" customFormat="1" ht="16.5" customHeight="1">
      <c r="B149" s="173"/>
      <c r="C149" s="174" t="s">
        <v>484</v>
      </c>
      <c r="D149" s="174" t="s">
        <v>127</v>
      </c>
      <c r="E149" s="175" t="s">
        <v>164</v>
      </c>
      <c r="F149" s="176" t="s">
        <v>780</v>
      </c>
      <c r="G149" s="177" t="s">
        <v>5</v>
      </c>
      <c r="H149" s="178">
        <v>1</v>
      </c>
      <c r="I149" s="179"/>
      <c r="J149" s="180">
        <f t="shared" si="30"/>
        <v>0</v>
      </c>
      <c r="K149" s="176" t="s">
        <v>5</v>
      </c>
      <c r="L149" s="41"/>
      <c r="M149" s="181" t="s">
        <v>5</v>
      </c>
      <c r="N149" s="182" t="s">
        <v>42</v>
      </c>
      <c r="O149" s="42"/>
      <c r="P149" s="183">
        <f t="shared" si="31"/>
        <v>0</v>
      </c>
      <c r="Q149" s="183">
        <v>0</v>
      </c>
      <c r="R149" s="183">
        <f t="shared" si="32"/>
        <v>0</v>
      </c>
      <c r="S149" s="183">
        <v>0</v>
      </c>
      <c r="T149" s="184">
        <f t="shared" si="33"/>
        <v>0</v>
      </c>
      <c r="AR149" s="24" t="s">
        <v>143</v>
      </c>
      <c r="AT149" s="24" t="s">
        <v>127</v>
      </c>
      <c r="AU149" s="24" t="s">
        <v>79</v>
      </c>
      <c r="AY149" s="24" t="s">
        <v>124</v>
      </c>
      <c r="BE149" s="185">
        <f t="shared" si="34"/>
        <v>0</v>
      </c>
      <c r="BF149" s="185">
        <f t="shared" si="35"/>
        <v>0</v>
      </c>
      <c r="BG149" s="185">
        <f t="shared" si="36"/>
        <v>0</v>
      </c>
      <c r="BH149" s="185">
        <f t="shared" si="37"/>
        <v>0</v>
      </c>
      <c r="BI149" s="185">
        <f t="shared" si="38"/>
        <v>0</v>
      </c>
      <c r="BJ149" s="24" t="s">
        <v>79</v>
      </c>
      <c r="BK149" s="185">
        <f t="shared" si="39"/>
        <v>0</v>
      </c>
      <c r="BL149" s="24" t="s">
        <v>143</v>
      </c>
      <c r="BM149" s="24" t="s">
        <v>781</v>
      </c>
    </row>
    <row r="150" spans="2:65" s="1" customFormat="1" ht="16.5" customHeight="1">
      <c r="B150" s="173"/>
      <c r="C150" s="174" t="s">
        <v>488</v>
      </c>
      <c r="D150" s="174" t="s">
        <v>127</v>
      </c>
      <c r="E150" s="175" t="s">
        <v>782</v>
      </c>
      <c r="F150" s="176" t="s">
        <v>783</v>
      </c>
      <c r="G150" s="177" t="s">
        <v>5</v>
      </c>
      <c r="H150" s="178">
        <v>1</v>
      </c>
      <c r="I150" s="179"/>
      <c r="J150" s="180">
        <f t="shared" si="30"/>
        <v>0</v>
      </c>
      <c r="K150" s="176" t="s">
        <v>5</v>
      </c>
      <c r="L150" s="41"/>
      <c r="M150" s="181" t="s">
        <v>5</v>
      </c>
      <c r="N150" s="182" t="s">
        <v>42</v>
      </c>
      <c r="O150" s="42"/>
      <c r="P150" s="183">
        <f t="shared" si="31"/>
        <v>0</v>
      </c>
      <c r="Q150" s="183">
        <v>0</v>
      </c>
      <c r="R150" s="183">
        <f t="shared" si="32"/>
        <v>0</v>
      </c>
      <c r="S150" s="183">
        <v>0</v>
      </c>
      <c r="T150" s="184">
        <f t="shared" si="33"/>
        <v>0</v>
      </c>
      <c r="AR150" s="24" t="s">
        <v>143</v>
      </c>
      <c r="AT150" s="24" t="s">
        <v>127</v>
      </c>
      <c r="AU150" s="24" t="s">
        <v>79</v>
      </c>
      <c r="AY150" s="24" t="s">
        <v>124</v>
      </c>
      <c r="BE150" s="185">
        <f t="shared" si="34"/>
        <v>0</v>
      </c>
      <c r="BF150" s="185">
        <f t="shared" si="35"/>
        <v>0</v>
      </c>
      <c r="BG150" s="185">
        <f t="shared" si="36"/>
        <v>0</v>
      </c>
      <c r="BH150" s="185">
        <f t="shared" si="37"/>
        <v>0</v>
      </c>
      <c r="BI150" s="185">
        <f t="shared" si="38"/>
        <v>0</v>
      </c>
      <c r="BJ150" s="24" t="s">
        <v>79</v>
      </c>
      <c r="BK150" s="185">
        <f t="shared" si="39"/>
        <v>0</v>
      </c>
      <c r="BL150" s="24" t="s">
        <v>143</v>
      </c>
      <c r="BM150" s="24" t="s">
        <v>784</v>
      </c>
    </row>
    <row r="151" spans="2:65" s="1" customFormat="1" ht="16.5" customHeight="1">
      <c r="B151" s="173"/>
      <c r="C151" s="174" t="s">
        <v>492</v>
      </c>
      <c r="D151" s="174" t="s">
        <v>127</v>
      </c>
      <c r="E151" s="175" t="s">
        <v>785</v>
      </c>
      <c r="F151" s="176" t="s">
        <v>786</v>
      </c>
      <c r="G151" s="177" t="s">
        <v>5</v>
      </c>
      <c r="H151" s="178">
        <v>1</v>
      </c>
      <c r="I151" s="179"/>
      <c r="J151" s="180">
        <f t="shared" si="30"/>
        <v>0</v>
      </c>
      <c r="K151" s="176" t="s">
        <v>5</v>
      </c>
      <c r="L151" s="41"/>
      <c r="M151" s="181" t="s">
        <v>5</v>
      </c>
      <c r="N151" s="182" t="s">
        <v>42</v>
      </c>
      <c r="O151" s="42"/>
      <c r="P151" s="183">
        <f t="shared" si="31"/>
        <v>0</v>
      </c>
      <c r="Q151" s="183">
        <v>0</v>
      </c>
      <c r="R151" s="183">
        <f t="shared" si="32"/>
        <v>0</v>
      </c>
      <c r="S151" s="183">
        <v>0</v>
      </c>
      <c r="T151" s="184">
        <f t="shared" si="33"/>
        <v>0</v>
      </c>
      <c r="AR151" s="24" t="s">
        <v>143</v>
      </c>
      <c r="AT151" s="24" t="s">
        <v>127</v>
      </c>
      <c r="AU151" s="24" t="s">
        <v>79</v>
      </c>
      <c r="AY151" s="24" t="s">
        <v>124</v>
      </c>
      <c r="BE151" s="185">
        <f t="shared" si="34"/>
        <v>0</v>
      </c>
      <c r="BF151" s="185">
        <f t="shared" si="35"/>
        <v>0</v>
      </c>
      <c r="BG151" s="185">
        <f t="shared" si="36"/>
        <v>0</v>
      </c>
      <c r="BH151" s="185">
        <f t="shared" si="37"/>
        <v>0</v>
      </c>
      <c r="BI151" s="185">
        <f t="shared" si="38"/>
        <v>0</v>
      </c>
      <c r="BJ151" s="24" t="s">
        <v>79</v>
      </c>
      <c r="BK151" s="185">
        <f t="shared" si="39"/>
        <v>0</v>
      </c>
      <c r="BL151" s="24" t="s">
        <v>143</v>
      </c>
      <c r="BM151" s="24" t="s">
        <v>787</v>
      </c>
    </row>
    <row r="152" spans="2:65" s="1" customFormat="1" ht="16.5" customHeight="1">
      <c r="B152" s="173"/>
      <c r="C152" s="174" t="s">
        <v>496</v>
      </c>
      <c r="D152" s="174" t="s">
        <v>127</v>
      </c>
      <c r="E152" s="175" t="s">
        <v>788</v>
      </c>
      <c r="F152" s="176" t="s">
        <v>789</v>
      </c>
      <c r="G152" s="177" t="s">
        <v>5</v>
      </c>
      <c r="H152" s="178">
        <v>1</v>
      </c>
      <c r="I152" s="179"/>
      <c r="J152" s="180">
        <f t="shared" si="30"/>
        <v>0</v>
      </c>
      <c r="K152" s="176" t="s">
        <v>5</v>
      </c>
      <c r="L152" s="41"/>
      <c r="M152" s="181" t="s">
        <v>5</v>
      </c>
      <c r="N152" s="195" t="s">
        <v>42</v>
      </c>
      <c r="O152" s="196"/>
      <c r="P152" s="197">
        <f t="shared" si="31"/>
        <v>0</v>
      </c>
      <c r="Q152" s="197">
        <v>0</v>
      </c>
      <c r="R152" s="197">
        <f t="shared" si="32"/>
        <v>0</v>
      </c>
      <c r="S152" s="197">
        <v>0</v>
      </c>
      <c r="T152" s="198">
        <f t="shared" si="33"/>
        <v>0</v>
      </c>
      <c r="AR152" s="24" t="s">
        <v>143</v>
      </c>
      <c r="AT152" s="24" t="s">
        <v>127</v>
      </c>
      <c r="AU152" s="24" t="s">
        <v>79</v>
      </c>
      <c r="AY152" s="24" t="s">
        <v>124</v>
      </c>
      <c r="BE152" s="185">
        <f t="shared" si="34"/>
        <v>0</v>
      </c>
      <c r="BF152" s="185">
        <f t="shared" si="35"/>
        <v>0</v>
      </c>
      <c r="BG152" s="185">
        <f t="shared" si="36"/>
        <v>0</v>
      </c>
      <c r="BH152" s="185">
        <f t="shared" si="37"/>
        <v>0</v>
      </c>
      <c r="BI152" s="185">
        <f t="shared" si="38"/>
        <v>0</v>
      </c>
      <c r="BJ152" s="24" t="s">
        <v>79</v>
      </c>
      <c r="BK152" s="185">
        <f t="shared" si="39"/>
        <v>0</v>
      </c>
      <c r="BL152" s="24" t="s">
        <v>143</v>
      </c>
      <c r="BM152" s="24" t="s">
        <v>790</v>
      </c>
    </row>
    <row r="153" spans="2:65" s="1" customFormat="1" ht="6.95" customHeight="1">
      <c r="B153" s="56"/>
      <c r="C153" s="57"/>
      <c r="D153" s="57"/>
      <c r="E153" s="57"/>
      <c r="F153" s="57"/>
      <c r="G153" s="57"/>
      <c r="H153" s="57"/>
      <c r="I153" s="127"/>
      <c r="J153" s="57"/>
      <c r="K153" s="57"/>
      <c r="L153" s="41"/>
    </row>
  </sheetData>
  <autoFilter ref="C79:K152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4" zoomScaleNormal="100" workbookViewId="0"/>
  </sheetViews>
  <sheetFormatPr defaultRowHeight="13.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5" customFormat="1" ht="45" customHeight="1">
      <c r="B3" s="239"/>
      <c r="C3" s="362" t="s">
        <v>791</v>
      </c>
      <c r="D3" s="362"/>
      <c r="E3" s="362"/>
      <c r="F3" s="362"/>
      <c r="G3" s="362"/>
      <c r="H3" s="362"/>
      <c r="I3" s="362"/>
      <c r="J3" s="362"/>
      <c r="K3" s="240"/>
    </row>
    <row r="4" spans="2:11" ht="25.5" customHeight="1">
      <c r="B4" s="241"/>
      <c r="C4" s="366" t="s">
        <v>792</v>
      </c>
      <c r="D4" s="366"/>
      <c r="E4" s="366"/>
      <c r="F4" s="366"/>
      <c r="G4" s="366"/>
      <c r="H4" s="366"/>
      <c r="I4" s="366"/>
      <c r="J4" s="366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65" t="s">
        <v>793</v>
      </c>
      <c r="D6" s="365"/>
      <c r="E6" s="365"/>
      <c r="F6" s="365"/>
      <c r="G6" s="365"/>
      <c r="H6" s="365"/>
      <c r="I6" s="365"/>
      <c r="J6" s="365"/>
      <c r="K6" s="242"/>
    </row>
    <row r="7" spans="2:11" ht="15" customHeight="1">
      <c r="B7" s="245"/>
      <c r="C7" s="365" t="s">
        <v>794</v>
      </c>
      <c r="D7" s="365"/>
      <c r="E7" s="365"/>
      <c r="F7" s="365"/>
      <c r="G7" s="365"/>
      <c r="H7" s="365"/>
      <c r="I7" s="365"/>
      <c r="J7" s="365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65" t="s">
        <v>795</v>
      </c>
      <c r="D9" s="365"/>
      <c r="E9" s="365"/>
      <c r="F9" s="365"/>
      <c r="G9" s="365"/>
      <c r="H9" s="365"/>
      <c r="I9" s="365"/>
      <c r="J9" s="365"/>
      <c r="K9" s="242"/>
    </row>
    <row r="10" spans="2:11" ht="15" customHeight="1">
      <c r="B10" s="245"/>
      <c r="C10" s="244"/>
      <c r="D10" s="365" t="s">
        <v>796</v>
      </c>
      <c r="E10" s="365"/>
      <c r="F10" s="365"/>
      <c r="G10" s="365"/>
      <c r="H10" s="365"/>
      <c r="I10" s="365"/>
      <c r="J10" s="365"/>
      <c r="K10" s="242"/>
    </row>
    <row r="11" spans="2:11" ht="15" customHeight="1">
      <c r="B11" s="245"/>
      <c r="C11" s="246"/>
      <c r="D11" s="365" t="s">
        <v>797</v>
      </c>
      <c r="E11" s="365"/>
      <c r="F11" s="365"/>
      <c r="G11" s="365"/>
      <c r="H11" s="365"/>
      <c r="I11" s="365"/>
      <c r="J11" s="365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65" t="s">
        <v>798</v>
      </c>
      <c r="E13" s="365"/>
      <c r="F13" s="365"/>
      <c r="G13" s="365"/>
      <c r="H13" s="365"/>
      <c r="I13" s="365"/>
      <c r="J13" s="365"/>
      <c r="K13" s="242"/>
    </row>
    <row r="14" spans="2:11" ht="15" customHeight="1">
      <c r="B14" s="245"/>
      <c r="C14" s="246"/>
      <c r="D14" s="365" t="s">
        <v>799</v>
      </c>
      <c r="E14" s="365"/>
      <c r="F14" s="365"/>
      <c r="G14" s="365"/>
      <c r="H14" s="365"/>
      <c r="I14" s="365"/>
      <c r="J14" s="365"/>
      <c r="K14" s="242"/>
    </row>
    <row r="15" spans="2:11" ht="15" customHeight="1">
      <c r="B15" s="245"/>
      <c r="C15" s="246"/>
      <c r="D15" s="365" t="s">
        <v>800</v>
      </c>
      <c r="E15" s="365"/>
      <c r="F15" s="365"/>
      <c r="G15" s="365"/>
      <c r="H15" s="365"/>
      <c r="I15" s="365"/>
      <c r="J15" s="365"/>
      <c r="K15" s="242"/>
    </row>
    <row r="16" spans="2:11" ht="15" customHeight="1">
      <c r="B16" s="245"/>
      <c r="C16" s="246"/>
      <c r="D16" s="246"/>
      <c r="E16" s="247" t="s">
        <v>78</v>
      </c>
      <c r="F16" s="365" t="s">
        <v>801</v>
      </c>
      <c r="G16" s="365"/>
      <c r="H16" s="365"/>
      <c r="I16" s="365"/>
      <c r="J16" s="365"/>
      <c r="K16" s="242"/>
    </row>
    <row r="17" spans="2:11" ht="15" customHeight="1">
      <c r="B17" s="245"/>
      <c r="C17" s="246"/>
      <c r="D17" s="246"/>
      <c r="E17" s="247" t="s">
        <v>802</v>
      </c>
      <c r="F17" s="365" t="s">
        <v>803</v>
      </c>
      <c r="G17" s="365"/>
      <c r="H17" s="365"/>
      <c r="I17" s="365"/>
      <c r="J17" s="365"/>
      <c r="K17" s="242"/>
    </row>
    <row r="18" spans="2:11" ht="15" customHeight="1">
      <c r="B18" s="245"/>
      <c r="C18" s="246"/>
      <c r="D18" s="246"/>
      <c r="E18" s="247" t="s">
        <v>804</v>
      </c>
      <c r="F18" s="365" t="s">
        <v>805</v>
      </c>
      <c r="G18" s="365"/>
      <c r="H18" s="365"/>
      <c r="I18" s="365"/>
      <c r="J18" s="365"/>
      <c r="K18" s="242"/>
    </row>
    <row r="19" spans="2:11" ht="15" customHeight="1">
      <c r="B19" s="245"/>
      <c r="C19" s="246"/>
      <c r="D19" s="246"/>
      <c r="E19" s="247" t="s">
        <v>806</v>
      </c>
      <c r="F19" s="365" t="s">
        <v>725</v>
      </c>
      <c r="G19" s="365"/>
      <c r="H19" s="365"/>
      <c r="I19" s="365"/>
      <c r="J19" s="365"/>
      <c r="K19" s="242"/>
    </row>
    <row r="20" spans="2:11" ht="15" customHeight="1">
      <c r="B20" s="245"/>
      <c r="C20" s="246"/>
      <c r="D20" s="246"/>
      <c r="E20" s="247" t="s">
        <v>807</v>
      </c>
      <c r="F20" s="365" t="s">
        <v>808</v>
      </c>
      <c r="G20" s="365"/>
      <c r="H20" s="365"/>
      <c r="I20" s="365"/>
      <c r="J20" s="365"/>
      <c r="K20" s="242"/>
    </row>
    <row r="21" spans="2:11" ht="15" customHeight="1">
      <c r="B21" s="245"/>
      <c r="C21" s="246"/>
      <c r="D21" s="246"/>
      <c r="E21" s="247" t="s">
        <v>809</v>
      </c>
      <c r="F21" s="365" t="s">
        <v>810</v>
      </c>
      <c r="G21" s="365"/>
      <c r="H21" s="365"/>
      <c r="I21" s="365"/>
      <c r="J21" s="365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65" t="s">
        <v>811</v>
      </c>
      <c r="D23" s="365"/>
      <c r="E23" s="365"/>
      <c r="F23" s="365"/>
      <c r="G23" s="365"/>
      <c r="H23" s="365"/>
      <c r="I23" s="365"/>
      <c r="J23" s="365"/>
      <c r="K23" s="242"/>
    </row>
    <row r="24" spans="2:11" ht="15" customHeight="1">
      <c r="B24" s="245"/>
      <c r="C24" s="365" t="s">
        <v>812</v>
      </c>
      <c r="D24" s="365"/>
      <c r="E24" s="365"/>
      <c r="F24" s="365"/>
      <c r="G24" s="365"/>
      <c r="H24" s="365"/>
      <c r="I24" s="365"/>
      <c r="J24" s="365"/>
      <c r="K24" s="242"/>
    </row>
    <row r="25" spans="2:11" ht="15" customHeight="1">
      <c r="B25" s="245"/>
      <c r="C25" s="244"/>
      <c r="D25" s="365" t="s">
        <v>813</v>
      </c>
      <c r="E25" s="365"/>
      <c r="F25" s="365"/>
      <c r="G25" s="365"/>
      <c r="H25" s="365"/>
      <c r="I25" s="365"/>
      <c r="J25" s="365"/>
      <c r="K25" s="242"/>
    </row>
    <row r="26" spans="2:11" ht="15" customHeight="1">
      <c r="B26" s="245"/>
      <c r="C26" s="246"/>
      <c r="D26" s="365" t="s">
        <v>814</v>
      </c>
      <c r="E26" s="365"/>
      <c r="F26" s="365"/>
      <c r="G26" s="365"/>
      <c r="H26" s="365"/>
      <c r="I26" s="365"/>
      <c r="J26" s="365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65" t="s">
        <v>815</v>
      </c>
      <c r="E28" s="365"/>
      <c r="F28" s="365"/>
      <c r="G28" s="365"/>
      <c r="H28" s="365"/>
      <c r="I28" s="365"/>
      <c r="J28" s="365"/>
      <c r="K28" s="242"/>
    </row>
    <row r="29" spans="2:11" ht="15" customHeight="1">
      <c r="B29" s="245"/>
      <c r="C29" s="246"/>
      <c r="D29" s="365" t="s">
        <v>816</v>
      </c>
      <c r="E29" s="365"/>
      <c r="F29" s="365"/>
      <c r="G29" s="365"/>
      <c r="H29" s="365"/>
      <c r="I29" s="365"/>
      <c r="J29" s="365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65" t="s">
        <v>817</v>
      </c>
      <c r="E31" s="365"/>
      <c r="F31" s="365"/>
      <c r="G31" s="365"/>
      <c r="H31" s="365"/>
      <c r="I31" s="365"/>
      <c r="J31" s="365"/>
      <c r="K31" s="242"/>
    </row>
    <row r="32" spans="2:11" ht="15" customHeight="1">
      <c r="B32" s="245"/>
      <c r="C32" s="246"/>
      <c r="D32" s="365" t="s">
        <v>818</v>
      </c>
      <c r="E32" s="365"/>
      <c r="F32" s="365"/>
      <c r="G32" s="365"/>
      <c r="H32" s="365"/>
      <c r="I32" s="365"/>
      <c r="J32" s="365"/>
      <c r="K32" s="242"/>
    </row>
    <row r="33" spans="2:11" ht="15" customHeight="1">
      <c r="B33" s="245"/>
      <c r="C33" s="246"/>
      <c r="D33" s="365" t="s">
        <v>819</v>
      </c>
      <c r="E33" s="365"/>
      <c r="F33" s="365"/>
      <c r="G33" s="365"/>
      <c r="H33" s="365"/>
      <c r="I33" s="365"/>
      <c r="J33" s="365"/>
      <c r="K33" s="242"/>
    </row>
    <row r="34" spans="2:11" ht="15" customHeight="1">
      <c r="B34" s="245"/>
      <c r="C34" s="246"/>
      <c r="D34" s="244"/>
      <c r="E34" s="248" t="s">
        <v>108</v>
      </c>
      <c r="F34" s="244"/>
      <c r="G34" s="365" t="s">
        <v>820</v>
      </c>
      <c r="H34" s="365"/>
      <c r="I34" s="365"/>
      <c r="J34" s="365"/>
      <c r="K34" s="242"/>
    </row>
    <row r="35" spans="2:11" ht="30.75" customHeight="1">
      <c r="B35" s="245"/>
      <c r="C35" s="246"/>
      <c r="D35" s="244"/>
      <c r="E35" s="248" t="s">
        <v>821</v>
      </c>
      <c r="F35" s="244"/>
      <c r="G35" s="365" t="s">
        <v>822</v>
      </c>
      <c r="H35" s="365"/>
      <c r="I35" s="365"/>
      <c r="J35" s="365"/>
      <c r="K35" s="242"/>
    </row>
    <row r="36" spans="2:11" ht="15" customHeight="1">
      <c r="B36" s="245"/>
      <c r="C36" s="246"/>
      <c r="D36" s="244"/>
      <c r="E36" s="248" t="s">
        <v>52</v>
      </c>
      <c r="F36" s="244"/>
      <c r="G36" s="365" t="s">
        <v>823</v>
      </c>
      <c r="H36" s="365"/>
      <c r="I36" s="365"/>
      <c r="J36" s="365"/>
      <c r="K36" s="242"/>
    </row>
    <row r="37" spans="2:11" ht="15" customHeight="1">
      <c r="B37" s="245"/>
      <c r="C37" s="246"/>
      <c r="D37" s="244"/>
      <c r="E37" s="248" t="s">
        <v>109</v>
      </c>
      <c r="F37" s="244"/>
      <c r="G37" s="365" t="s">
        <v>824</v>
      </c>
      <c r="H37" s="365"/>
      <c r="I37" s="365"/>
      <c r="J37" s="365"/>
      <c r="K37" s="242"/>
    </row>
    <row r="38" spans="2:11" ht="15" customHeight="1">
      <c r="B38" s="245"/>
      <c r="C38" s="246"/>
      <c r="D38" s="244"/>
      <c r="E38" s="248" t="s">
        <v>110</v>
      </c>
      <c r="F38" s="244"/>
      <c r="G38" s="365" t="s">
        <v>825</v>
      </c>
      <c r="H38" s="365"/>
      <c r="I38" s="365"/>
      <c r="J38" s="365"/>
      <c r="K38" s="242"/>
    </row>
    <row r="39" spans="2:11" ht="15" customHeight="1">
      <c r="B39" s="245"/>
      <c r="C39" s="246"/>
      <c r="D39" s="244"/>
      <c r="E39" s="248" t="s">
        <v>111</v>
      </c>
      <c r="F39" s="244"/>
      <c r="G39" s="365" t="s">
        <v>826</v>
      </c>
      <c r="H39" s="365"/>
      <c r="I39" s="365"/>
      <c r="J39" s="365"/>
      <c r="K39" s="242"/>
    </row>
    <row r="40" spans="2:11" ht="15" customHeight="1">
      <c r="B40" s="245"/>
      <c r="C40" s="246"/>
      <c r="D40" s="244"/>
      <c r="E40" s="248" t="s">
        <v>827</v>
      </c>
      <c r="F40" s="244"/>
      <c r="G40" s="365" t="s">
        <v>828</v>
      </c>
      <c r="H40" s="365"/>
      <c r="I40" s="365"/>
      <c r="J40" s="365"/>
      <c r="K40" s="242"/>
    </row>
    <row r="41" spans="2:11" ht="15" customHeight="1">
      <c r="B41" s="245"/>
      <c r="C41" s="246"/>
      <c r="D41" s="244"/>
      <c r="E41" s="248"/>
      <c r="F41" s="244"/>
      <c r="G41" s="365" t="s">
        <v>829</v>
      </c>
      <c r="H41" s="365"/>
      <c r="I41" s="365"/>
      <c r="J41" s="365"/>
      <c r="K41" s="242"/>
    </row>
    <row r="42" spans="2:11" ht="15" customHeight="1">
      <c r="B42" s="245"/>
      <c r="C42" s="246"/>
      <c r="D42" s="244"/>
      <c r="E42" s="248" t="s">
        <v>830</v>
      </c>
      <c r="F42" s="244"/>
      <c r="G42" s="365" t="s">
        <v>831</v>
      </c>
      <c r="H42" s="365"/>
      <c r="I42" s="365"/>
      <c r="J42" s="365"/>
      <c r="K42" s="242"/>
    </row>
    <row r="43" spans="2:11" ht="15" customHeight="1">
      <c r="B43" s="245"/>
      <c r="C43" s="246"/>
      <c r="D43" s="244"/>
      <c r="E43" s="248" t="s">
        <v>113</v>
      </c>
      <c r="F43" s="244"/>
      <c r="G43" s="365" t="s">
        <v>832</v>
      </c>
      <c r="H43" s="365"/>
      <c r="I43" s="365"/>
      <c r="J43" s="365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65" t="s">
        <v>833</v>
      </c>
      <c r="E45" s="365"/>
      <c r="F45" s="365"/>
      <c r="G45" s="365"/>
      <c r="H45" s="365"/>
      <c r="I45" s="365"/>
      <c r="J45" s="365"/>
      <c r="K45" s="242"/>
    </row>
    <row r="46" spans="2:11" ht="15" customHeight="1">
      <c r="B46" s="245"/>
      <c r="C46" s="246"/>
      <c r="D46" s="246"/>
      <c r="E46" s="365" t="s">
        <v>834</v>
      </c>
      <c r="F46" s="365"/>
      <c r="G46" s="365"/>
      <c r="H46" s="365"/>
      <c r="I46" s="365"/>
      <c r="J46" s="365"/>
      <c r="K46" s="242"/>
    </row>
    <row r="47" spans="2:11" ht="15" customHeight="1">
      <c r="B47" s="245"/>
      <c r="C47" s="246"/>
      <c r="D47" s="246"/>
      <c r="E47" s="365" t="s">
        <v>835</v>
      </c>
      <c r="F47" s="365"/>
      <c r="G47" s="365"/>
      <c r="H47" s="365"/>
      <c r="I47" s="365"/>
      <c r="J47" s="365"/>
      <c r="K47" s="242"/>
    </row>
    <row r="48" spans="2:11" ht="15" customHeight="1">
      <c r="B48" s="245"/>
      <c r="C48" s="246"/>
      <c r="D48" s="246"/>
      <c r="E48" s="365" t="s">
        <v>836</v>
      </c>
      <c r="F48" s="365"/>
      <c r="G48" s="365"/>
      <c r="H48" s="365"/>
      <c r="I48" s="365"/>
      <c r="J48" s="365"/>
      <c r="K48" s="242"/>
    </row>
    <row r="49" spans="2:11" ht="15" customHeight="1">
      <c r="B49" s="245"/>
      <c r="C49" s="246"/>
      <c r="D49" s="365" t="s">
        <v>837</v>
      </c>
      <c r="E49" s="365"/>
      <c r="F49" s="365"/>
      <c r="G49" s="365"/>
      <c r="H49" s="365"/>
      <c r="I49" s="365"/>
      <c r="J49" s="365"/>
      <c r="K49" s="242"/>
    </row>
    <row r="50" spans="2:11" ht="25.5" customHeight="1">
      <c r="B50" s="241"/>
      <c r="C50" s="366" t="s">
        <v>838</v>
      </c>
      <c r="D50" s="366"/>
      <c r="E50" s="366"/>
      <c r="F50" s="366"/>
      <c r="G50" s="366"/>
      <c r="H50" s="366"/>
      <c r="I50" s="366"/>
      <c r="J50" s="366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65" t="s">
        <v>839</v>
      </c>
      <c r="D52" s="365"/>
      <c r="E52" s="365"/>
      <c r="F52" s="365"/>
      <c r="G52" s="365"/>
      <c r="H52" s="365"/>
      <c r="I52" s="365"/>
      <c r="J52" s="365"/>
      <c r="K52" s="242"/>
    </row>
    <row r="53" spans="2:11" ht="15" customHeight="1">
      <c r="B53" s="241"/>
      <c r="C53" s="365" t="s">
        <v>840</v>
      </c>
      <c r="D53" s="365"/>
      <c r="E53" s="365"/>
      <c r="F53" s="365"/>
      <c r="G53" s="365"/>
      <c r="H53" s="365"/>
      <c r="I53" s="365"/>
      <c r="J53" s="365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65" t="s">
        <v>841</v>
      </c>
      <c r="D55" s="365"/>
      <c r="E55" s="365"/>
      <c r="F55" s="365"/>
      <c r="G55" s="365"/>
      <c r="H55" s="365"/>
      <c r="I55" s="365"/>
      <c r="J55" s="365"/>
      <c r="K55" s="242"/>
    </row>
    <row r="56" spans="2:11" ht="15" customHeight="1">
      <c r="B56" s="241"/>
      <c r="C56" s="246"/>
      <c r="D56" s="365" t="s">
        <v>842</v>
      </c>
      <c r="E56" s="365"/>
      <c r="F56" s="365"/>
      <c r="G56" s="365"/>
      <c r="H56" s="365"/>
      <c r="I56" s="365"/>
      <c r="J56" s="365"/>
      <c r="K56" s="242"/>
    </row>
    <row r="57" spans="2:11" ht="15" customHeight="1">
      <c r="B57" s="241"/>
      <c r="C57" s="246"/>
      <c r="D57" s="365" t="s">
        <v>843</v>
      </c>
      <c r="E57" s="365"/>
      <c r="F57" s="365"/>
      <c r="G57" s="365"/>
      <c r="H57" s="365"/>
      <c r="I57" s="365"/>
      <c r="J57" s="365"/>
      <c r="K57" s="242"/>
    </row>
    <row r="58" spans="2:11" ht="15" customHeight="1">
      <c r="B58" s="241"/>
      <c r="C58" s="246"/>
      <c r="D58" s="365" t="s">
        <v>844</v>
      </c>
      <c r="E58" s="365"/>
      <c r="F58" s="365"/>
      <c r="G58" s="365"/>
      <c r="H58" s="365"/>
      <c r="I58" s="365"/>
      <c r="J58" s="365"/>
      <c r="K58" s="242"/>
    </row>
    <row r="59" spans="2:11" ht="15" customHeight="1">
      <c r="B59" s="241"/>
      <c r="C59" s="246"/>
      <c r="D59" s="365" t="s">
        <v>845</v>
      </c>
      <c r="E59" s="365"/>
      <c r="F59" s="365"/>
      <c r="G59" s="365"/>
      <c r="H59" s="365"/>
      <c r="I59" s="365"/>
      <c r="J59" s="365"/>
      <c r="K59" s="242"/>
    </row>
    <row r="60" spans="2:11" ht="15" customHeight="1">
      <c r="B60" s="241"/>
      <c r="C60" s="246"/>
      <c r="D60" s="364" t="s">
        <v>846</v>
      </c>
      <c r="E60" s="364"/>
      <c r="F60" s="364"/>
      <c r="G60" s="364"/>
      <c r="H60" s="364"/>
      <c r="I60" s="364"/>
      <c r="J60" s="364"/>
      <c r="K60" s="242"/>
    </row>
    <row r="61" spans="2:11" ht="15" customHeight="1">
      <c r="B61" s="241"/>
      <c r="C61" s="246"/>
      <c r="D61" s="365" t="s">
        <v>847</v>
      </c>
      <c r="E61" s="365"/>
      <c r="F61" s="365"/>
      <c r="G61" s="365"/>
      <c r="H61" s="365"/>
      <c r="I61" s="365"/>
      <c r="J61" s="365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65" t="s">
        <v>848</v>
      </c>
      <c r="E63" s="365"/>
      <c r="F63" s="365"/>
      <c r="G63" s="365"/>
      <c r="H63" s="365"/>
      <c r="I63" s="365"/>
      <c r="J63" s="365"/>
      <c r="K63" s="242"/>
    </row>
    <row r="64" spans="2:11" ht="15" customHeight="1">
      <c r="B64" s="241"/>
      <c r="C64" s="246"/>
      <c r="D64" s="364" t="s">
        <v>849</v>
      </c>
      <c r="E64" s="364"/>
      <c r="F64" s="364"/>
      <c r="G64" s="364"/>
      <c r="H64" s="364"/>
      <c r="I64" s="364"/>
      <c r="J64" s="364"/>
      <c r="K64" s="242"/>
    </row>
    <row r="65" spans="2:11" ht="15" customHeight="1">
      <c r="B65" s="241"/>
      <c r="C65" s="246"/>
      <c r="D65" s="365" t="s">
        <v>850</v>
      </c>
      <c r="E65" s="365"/>
      <c r="F65" s="365"/>
      <c r="G65" s="365"/>
      <c r="H65" s="365"/>
      <c r="I65" s="365"/>
      <c r="J65" s="365"/>
      <c r="K65" s="242"/>
    </row>
    <row r="66" spans="2:11" ht="15" customHeight="1">
      <c r="B66" s="241"/>
      <c r="C66" s="246"/>
      <c r="D66" s="365" t="s">
        <v>851</v>
      </c>
      <c r="E66" s="365"/>
      <c r="F66" s="365"/>
      <c r="G66" s="365"/>
      <c r="H66" s="365"/>
      <c r="I66" s="365"/>
      <c r="J66" s="365"/>
      <c r="K66" s="242"/>
    </row>
    <row r="67" spans="2:11" ht="15" customHeight="1">
      <c r="B67" s="241"/>
      <c r="C67" s="246"/>
      <c r="D67" s="365" t="s">
        <v>852</v>
      </c>
      <c r="E67" s="365"/>
      <c r="F67" s="365"/>
      <c r="G67" s="365"/>
      <c r="H67" s="365"/>
      <c r="I67" s="365"/>
      <c r="J67" s="365"/>
      <c r="K67" s="242"/>
    </row>
    <row r="68" spans="2:11" ht="15" customHeight="1">
      <c r="B68" s="241"/>
      <c r="C68" s="246"/>
      <c r="D68" s="365" t="s">
        <v>853</v>
      </c>
      <c r="E68" s="365"/>
      <c r="F68" s="365"/>
      <c r="G68" s="365"/>
      <c r="H68" s="365"/>
      <c r="I68" s="365"/>
      <c r="J68" s="365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3" t="s">
        <v>94</v>
      </c>
      <c r="D73" s="363"/>
      <c r="E73" s="363"/>
      <c r="F73" s="363"/>
      <c r="G73" s="363"/>
      <c r="H73" s="363"/>
      <c r="I73" s="363"/>
      <c r="J73" s="363"/>
      <c r="K73" s="259"/>
    </row>
    <row r="74" spans="2:11" ht="17.25" customHeight="1">
      <c r="B74" s="258"/>
      <c r="C74" s="260" t="s">
        <v>854</v>
      </c>
      <c r="D74" s="260"/>
      <c r="E74" s="260"/>
      <c r="F74" s="260" t="s">
        <v>855</v>
      </c>
      <c r="G74" s="261"/>
      <c r="H74" s="260" t="s">
        <v>109</v>
      </c>
      <c r="I74" s="260" t="s">
        <v>56</v>
      </c>
      <c r="J74" s="260" t="s">
        <v>856</v>
      </c>
      <c r="K74" s="259"/>
    </row>
    <row r="75" spans="2:11" ht="17.25" customHeight="1">
      <c r="B75" s="258"/>
      <c r="C75" s="262" t="s">
        <v>857</v>
      </c>
      <c r="D75" s="262"/>
      <c r="E75" s="262"/>
      <c r="F75" s="263" t="s">
        <v>858</v>
      </c>
      <c r="G75" s="264"/>
      <c r="H75" s="262"/>
      <c r="I75" s="262"/>
      <c r="J75" s="262" t="s">
        <v>859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52</v>
      </c>
      <c r="D77" s="265"/>
      <c r="E77" s="265"/>
      <c r="F77" s="267" t="s">
        <v>860</v>
      </c>
      <c r="G77" s="266"/>
      <c r="H77" s="248" t="s">
        <v>861</v>
      </c>
      <c r="I77" s="248" t="s">
        <v>862</v>
      </c>
      <c r="J77" s="248">
        <v>20</v>
      </c>
      <c r="K77" s="259"/>
    </row>
    <row r="78" spans="2:11" ht="15" customHeight="1">
      <c r="B78" s="258"/>
      <c r="C78" s="248" t="s">
        <v>863</v>
      </c>
      <c r="D78" s="248"/>
      <c r="E78" s="248"/>
      <c r="F78" s="267" t="s">
        <v>860</v>
      </c>
      <c r="G78" s="266"/>
      <c r="H78" s="248" t="s">
        <v>864</v>
      </c>
      <c r="I78" s="248" t="s">
        <v>862</v>
      </c>
      <c r="J78" s="248">
        <v>120</v>
      </c>
      <c r="K78" s="259"/>
    </row>
    <row r="79" spans="2:11" ht="15" customHeight="1">
      <c r="B79" s="268"/>
      <c r="C79" s="248" t="s">
        <v>865</v>
      </c>
      <c r="D79" s="248"/>
      <c r="E79" s="248"/>
      <c r="F79" s="267" t="s">
        <v>866</v>
      </c>
      <c r="G79" s="266"/>
      <c r="H79" s="248" t="s">
        <v>867</v>
      </c>
      <c r="I79" s="248" t="s">
        <v>862</v>
      </c>
      <c r="J79" s="248">
        <v>50</v>
      </c>
      <c r="K79" s="259"/>
    </row>
    <row r="80" spans="2:11" ht="15" customHeight="1">
      <c r="B80" s="268"/>
      <c r="C80" s="248" t="s">
        <v>868</v>
      </c>
      <c r="D80" s="248"/>
      <c r="E80" s="248"/>
      <c r="F80" s="267" t="s">
        <v>860</v>
      </c>
      <c r="G80" s="266"/>
      <c r="H80" s="248" t="s">
        <v>869</v>
      </c>
      <c r="I80" s="248" t="s">
        <v>870</v>
      </c>
      <c r="J80" s="248"/>
      <c r="K80" s="259"/>
    </row>
    <row r="81" spans="2:11" ht="15" customHeight="1">
      <c r="B81" s="268"/>
      <c r="C81" s="269" t="s">
        <v>871</v>
      </c>
      <c r="D81" s="269"/>
      <c r="E81" s="269"/>
      <c r="F81" s="270" t="s">
        <v>866</v>
      </c>
      <c r="G81" s="269"/>
      <c r="H81" s="269" t="s">
        <v>872</v>
      </c>
      <c r="I81" s="269" t="s">
        <v>862</v>
      </c>
      <c r="J81" s="269">
        <v>15</v>
      </c>
      <c r="K81" s="259"/>
    </row>
    <row r="82" spans="2:11" ht="15" customHeight="1">
      <c r="B82" s="268"/>
      <c r="C82" s="269" t="s">
        <v>873</v>
      </c>
      <c r="D82" s="269"/>
      <c r="E82" s="269"/>
      <c r="F82" s="270" t="s">
        <v>866</v>
      </c>
      <c r="G82" s="269"/>
      <c r="H82" s="269" t="s">
        <v>874</v>
      </c>
      <c r="I82" s="269" t="s">
        <v>862</v>
      </c>
      <c r="J82" s="269">
        <v>15</v>
      </c>
      <c r="K82" s="259"/>
    </row>
    <row r="83" spans="2:11" ht="15" customHeight="1">
      <c r="B83" s="268"/>
      <c r="C83" s="269" t="s">
        <v>875</v>
      </c>
      <c r="D83" s="269"/>
      <c r="E83" s="269"/>
      <c r="F83" s="270" t="s">
        <v>866</v>
      </c>
      <c r="G83" s="269"/>
      <c r="H83" s="269" t="s">
        <v>876</v>
      </c>
      <c r="I83" s="269" t="s">
        <v>862</v>
      </c>
      <c r="J83" s="269">
        <v>20</v>
      </c>
      <c r="K83" s="259"/>
    </row>
    <row r="84" spans="2:11" ht="15" customHeight="1">
      <c r="B84" s="268"/>
      <c r="C84" s="269" t="s">
        <v>877</v>
      </c>
      <c r="D84" s="269"/>
      <c r="E84" s="269"/>
      <c r="F84" s="270" t="s">
        <v>866</v>
      </c>
      <c r="G84" s="269"/>
      <c r="H84" s="269" t="s">
        <v>878</v>
      </c>
      <c r="I84" s="269" t="s">
        <v>862</v>
      </c>
      <c r="J84" s="269">
        <v>20</v>
      </c>
      <c r="K84" s="259"/>
    </row>
    <row r="85" spans="2:11" ht="15" customHeight="1">
      <c r="B85" s="268"/>
      <c r="C85" s="248" t="s">
        <v>879</v>
      </c>
      <c r="D85" s="248"/>
      <c r="E85" s="248"/>
      <c r="F85" s="267" t="s">
        <v>866</v>
      </c>
      <c r="G85" s="266"/>
      <c r="H85" s="248" t="s">
        <v>880</v>
      </c>
      <c r="I85" s="248" t="s">
        <v>862</v>
      </c>
      <c r="J85" s="248">
        <v>50</v>
      </c>
      <c r="K85" s="259"/>
    </row>
    <row r="86" spans="2:11" ht="15" customHeight="1">
      <c r="B86" s="268"/>
      <c r="C86" s="248" t="s">
        <v>881</v>
      </c>
      <c r="D86" s="248"/>
      <c r="E86" s="248"/>
      <c r="F86" s="267" t="s">
        <v>866</v>
      </c>
      <c r="G86" s="266"/>
      <c r="H86" s="248" t="s">
        <v>882</v>
      </c>
      <c r="I86" s="248" t="s">
        <v>862</v>
      </c>
      <c r="J86" s="248">
        <v>20</v>
      </c>
      <c r="K86" s="259"/>
    </row>
    <row r="87" spans="2:11" ht="15" customHeight="1">
      <c r="B87" s="268"/>
      <c r="C87" s="248" t="s">
        <v>883</v>
      </c>
      <c r="D87" s="248"/>
      <c r="E87" s="248"/>
      <c r="F87" s="267" t="s">
        <v>866</v>
      </c>
      <c r="G87" s="266"/>
      <c r="H87" s="248" t="s">
        <v>884</v>
      </c>
      <c r="I87" s="248" t="s">
        <v>862</v>
      </c>
      <c r="J87" s="248">
        <v>20</v>
      </c>
      <c r="K87" s="259"/>
    </row>
    <row r="88" spans="2:11" ht="15" customHeight="1">
      <c r="B88" s="268"/>
      <c r="C88" s="248" t="s">
        <v>885</v>
      </c>
      <c r="D88" s="248"/>
      <c r="E88" s="248"/>
      <c r="F88" s="267" t="s">
        <v>866</v>
      </c>
      <c r="G88" s="266"/>
      <c r="H88" s="248" t="s">
        <v>886</v>
      </c>
      <c r="I88" s="248" t="s">
        <v>862</v>
      </c>
      <c r="J88" s="248">
        <v>50</v>
      </c>
      <c r="K88" s="259"/>
    </row>
    <row r="89" spans="2:11" ht="15" customHeight="1">
      <c r="B89" s="268"/>
      <c r="C89" s="248" t="s">
        <v>887</v>
      </c>
      <c r="D89" s="248"/>
      <c r="E89" s="248"/>
      <c r="F89" s="267" t="s">
        <v>866</v>
      </c>
      <c r="G89" s="266"/>
      <c r="H89" s="248" t="s">
        <v>887</v>
      </c>
      <c r="I89" s="248" t="s">
        <v>862</v>
      </c>
      <c r="J89" s="248">
        <v>50</v>
      </c>
      <c r="K89" s="259"/>
    </row>
    <row r="90" spans="2:11" ht="15" customHeight="1">
      <c r="B90" s="268"/>
      <c r="C90" s="248" t="s">
        <v>114</v>
      </c>
      <c r="D90" s="248"/>
      <c r="E90" s="248"/>
      <c r="F90" s="267" t="s">
        <v>866</v>
      </c>
      <c r="G90" s="266"/>
      <c r="H90" s="248" t="s">
        <v>888</v>
      </c>
      <c r="I90" s="248" t="s">
        <v>862</v>
      </c>
      <c r="J90" s="248">
        <v>255</v>
      </c>
      <c r="K90" s="259"/>
    </row>
    <row r="91" spans="2:11" ht="15" customHeight="1">
      <c r="B91" s="268"/>
      <c r="C91" s="248" t="s">
        <v>889</v>
      </c>
      <c r="D91" s="248"/>
      <c r="E91" s="248"/>
      <c r="F91" s="267" t="s">
        <v>860</v>
      </c>
      <c r="G91" s="266"/>
      <c r="H91" s="248" t="s">
        <v>890</v>
      </c>
      <c r="I91" s="248" t="s">
        <v>891</v>
      </c>
      <c r="J91" s="248"/>
      <c r="K91" s="259"/>
    </row>
    <row r="92" spans="2:11" ht="15" customHeight="1">
      <c r="B92" s="268"/>
      <c r="C92" s="248" t="s">
        <v>892</v>
      </c>
      <c r="D92" s="248"/>
      <c r="E92" s="248"/>
      <c r="F92" s="267" t="s">
        <v>860</v>
      </c>
      <c r="G92" s="266"/>
      <c r="H92" s="248" t="s">
        <v>893</v>
      </c>
      <c r="I92" s="248" t="s">
        <v>894</v>
      </c>
      <c r="J92" s="248"/>
      <c r="K92" s="259"/>
    </row>
    <row r="93" spans="2:11" ht="15" customHeight="1">
      <c r="B93" s="268"/>
      <c r="C93" s="248" t="s">
        <v>895</v>
      </c>
      <c r="D93" s="248"/>
      <c r="E93" s="248"/>
      <c r="F93" s="267" t="s">
        <v>860</v>
      </c>
      <c r="G93" s="266"/>
      <c r="H93" s="248" t="s">
        <v>895</v>
      </c>
      <c r="I93" s="248" t="s">
        <v>894</v>
      </c>
      <c r="J93" s="248"/>
      <c r="K93" s="259"/>
    </row>
    <row r="94" spans="2:11" ht="15" customHeight="1">
      <c r="B94" s="268"/>
      <c r="C94" s="248" t="s">
        <v>37</v>
      </c>
      <c r="D94" s="248"/>
      <c r="E94" s="248"/>
      <c r="F94" s="267" t="s">
        <v>860</v>
      </c>
      <c r="G94" s="266"/>
      <c r="H94" s="248" t="s">
        <v>896</v>
      </c>
      <c r="I94" s="248" t="s">
        <v>894</v>
      </c>
      <c r="J94" s="248"/>
      <c r="K94" s="259"/>
    </row>
    <row r="95" spans="2:11" ht="15" customHeight="1">
      <c r="B95" s="268"/>
      <c r="C95" s="248" t="s">
        <v>47</v>
      </c>
      <c r="D95" s="248"/>
      <c r="E95" s="248"/>
      <c r="F95" s="267" t="s">
        <v>860</v>
      </c>
      <c r="G95" s="266"/>
      <c r="H95" s="248" t="s">
        <v>897</v>
      </c>
      <c r="I95" s="248" t="s">
        <v>894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3" t="s">
        <v>898</v>
      </c>
      <c r="D100" s="363"/>
      <c r="E100" s="363"/>
      <c r="F100" s="363"/>
      <c r="G100" s="363"/>
      <c r="H100" s="363"/>
      <c r="I100" s="363"/>
      <c r="J100" s="363"/>
      <c r="K100" s="259"/>
    </row>
    <row r="101" spans="2:11" ht="17.25" customHeight="1">
      <c r="B101" s="258"/>
      <c r="C101" s="260" t="s">
        <v>854</v>
      </c>
      <c r="D101" s="260"/>
      <c r="E101" s="260"/>
      <c r="F101" s="260" t="s">
        <v>855</v>
      </c>
      <c r="G101" s="261"/>
      <c r="H101" s="260" t="s">
        <v>109</v>
      </c>
      <c r="I101" s="260" t="s">
        <v>56</v>
      </c>
      <c r="J101" s="260" t="s">
        <v>856</v>
      </c>
      <c r="K101" s="259"/>
    </row>
    <row r="102" spans="2:11" ht="17.25" customHeight="1">
      <c r="B102" s="258"/>
      <c r="C102" s="262" t="s">
        <v>857</v>
      </c>
      <c r="D102" s="262"/>
      <c r="E102" s="262"/>
      <c r="F102" s="263" t="s">
        <v>858</v>
      </c>
      <c r="G102" s="264"/>
      <c r="H102" s="262"/>
      <c r="I102" s="262"/>
      <c r="J102" s="262" t="s">
        <v>859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52</v>
      </c>
      <c r="D104" s="265"/>
      <c r="E104" s="265"/>
      <c r="F104" s="267" t="s">
        <v>860</v>
      </c>
      <c r="G104" s="276"/>
      <c r="H104" s="248" t="s">
        <v>899</v>
      </c>
      <c r="I104" s="248" t="s">
        <v>862</v>
      </c>
      <c r="J104" s="248">
        <v>20</v>
      </c>
      <c r="K104" s="259"/>
    </row>
    <row r="105" spans="2:11" ht="15" customHeight="1">
      <c r="B105" s="258"/>
      <c r="C105" s="248" t="s">
        <v>863</v>
      </c>
      <c r="D105" s="248"/>
      <c r="E105" s="248"/>
      <c r="F105" s="267" t="s">
        <v>860</v>
      </c>
      <c r="G105" s="248"/>
      <c r="H105" s="248" t="s">
        <v>899</v>
      </c>
      <c r="I105" s="248" t="s">
        <v>862</v>
      </c>
      <c r="J105" s="248">
        <v>120</v>
      </c>
      <c r="K105" s="259"/>
    </row>
    <row r="106" spans="2:11" ht="15" customHeight="1">
      <c r="B106" s="268"/>
      <c r="C106" s="248" t="s">
        <v>865</v>
      </c>
      <c r="D106" s="248"/>
      <c r="E106" s="248"/>
      <c r="F106" s="267" t="s">
        <v>866</v>
      </c>
      <c r="G106" s="248"/>
      <c r="H106" s="248" t="s">
        <v>899</v>
      </c>
      <c r="I106" s="248" t="s">
        <v>862</v>
      </c>
      <c r="J106" s="248">
        <v>50</v>
      </c>
      <c r="K106" s="259"/>
    </row>
    <row r="107" spans="2:11" ht="15" customHeight="1">
      <c r="B107" s="268"/>
      <c r="C107" s="248" t="s">
        <v>868</v>
      </c>
      <c r="D107" s="248"/>
      <c r="E107" s="248"/>
      <c r="F107" s="267" t="s">
        <v>860</v>
      </c>
      <c r="G107" s="248"/>
      <c r="H107" s="248" t="s">
        <v>899</v>
      </c>
      <c r="I107" s="248" t="s">
        <v>870</v>
      </c>
      <c r="J107" s="248"/>
      <c r="K107" s="259"/>
    </row>
    <row r="108" spans="2:11" ht="15" customHeight="1">
      <c r="B108" s="268"/>
      <c r="C108" s="248" t="s">
        <v>879</v>
      </c>
      <c r="D108" s="248"/>
      <c r="E108" s="248"/>
      <c r="F108" s="267" t="s">
        <v>866</v>
      </c>
      <c r="G108" s="248"/>
      <c r="H108" s="248" t="s">
        <v>899</v>
      </c>
      <c r="I108" s="248" t="s">
        <v>862</v>
      </c>
      <c r="J108" s="248">
        <v>50</v>
      </c>
      <c r="K108" s="259"/>
    </row>
    <row r="109" spans="2:11" ht="15" customHeight="1">
      <c r="B109" s="268"/>
      <c r="C109" s="248" t="s">
        <v>887</v>
      </c>
      <c r="D109" s="248"/>
      <c r="E109" s="248"/>
      <c r="F109" s="267" t="s">
        <v>866</v>
      </c>
      <c r="G109" s="248"/>
      <c r="H109" s="248" t="s">
        <v>899</v>
      </c>
      <c r="I109" s="248" t="s">
        <v>862</v>
      </c>
      <c r="J109" s="248">
        <v>50</v>
      </c>
      <c r="K109" s="259"/>
    </row>
    <row r="110" spans="2:11" ht="15" customHeight="1">
      <c r="B110" s="268"/>
      <c r="C110" s="248" t="s">
        <v>885</v>
      </c>
      <c r="D110" s="248"/>
      <c r="E110" s="248"/>
      <c r="F110" s="267" t="s">
        <v>866</v>
      </c>
      <c r="G110" s="248"/>
      <c r="H110" s="248" t="s">
        <v>899</v>
      </c>
      <c r="I110" s="248" t="s">
        <v>862</v>
      </c>
      <c r="J110" s="248">
        <v>50</v>
      </c>
      <c r="K110" s="259"/>
    </row>
    <row r="111" spans="2:11" ht="15" customHeight="1">
      <c r="B111" s="268"/>
      <c r="C111" s="248" t="s">
        <v>52</v>
      </c>
      <c r="D111" s="248"/>
      <c r="E111" s="248"/>
      <c r="F111" s="267" t="s">
        <v>860</v>
      </c>
      <c r="G111" s="248"/>
      <c r="H111" s="248" t="s">
        <v>900</v>
      </c>
      <c r="I111" s="248" t="s">
        <v>862</v>
      </c>
      <c r="J111" s="248">
        <v>20</v>
      </c>
      <c r="K111" s="259"/>
    </row>
    <row r="112" spans="2:11" ht="15" customHeight="1">
      <c r="B112" s="268"/>
      <c r="C112" s="248" t="s">
        <v>901</v>
      </c>
      <c r="D112" s="248"/>
      <c r="E112" s="248"/>
      <c r="F112" s="267" t="s">
        <v>860</v>
      </c>
      <c r="G112" s="248"/>
      <c r="H112" s="248" t="s">
        <v>902</v>
      </c>
      <c r="I112" s="248" t="s">
        <v>862</v>
      </c>
      <c r="J112" s="248">
        <v>120</v>
      </c>
      <c r="K112" s="259"/>
    </row>
    <row r="113" spans="2:11" ht="15" customHeight="1">
      <c r="B113" s="268"/>
      <c r="C113" s="248" t="s">
        <v>37</v>
      </c>
      <c r="D113" s="248"/>
      <c r="E113" s="248"/>
      <c r="F113" s="267" t="s">
        <v>860</v>
      </c>
      <c r="G113" s="248"/>
      <c r="H113" s="248" t="s">
        <v>903</v>
      </c>
      <c r="I113" s="248" t="s">
        <v>894</v>
      </c>
      <c r="J113" s="248"/>
      <c r="K113" s="259"/>
    </row>
    <row r="114" spans="2:11" ht="15" customHeight="1">
      <c r="B114" s="268"/>
      <c r="C114" s="248" t="s">
        <v>47</v>
      </c>
      <c r="D114" s="248"/>
      <c r="E114" s="248"/>
      <c r="F114" s="267" t="s">
        <v>860</v>
      </c>
      <c r="G114" s="248"/>
      <c r="H114" s="248" t="s">
        <v>904</v>
      </c>
      <c r="I114" s="248" t="s">
        <v>894</v>
      </c>
      <c r="J114" s="248"/>
      <c r="K114" s="259"/>
    </row>
    <row r="115" spans="2:11" ht="15" customHeight="1">
      <c r="B115" s="268"/>
      <c r="C115" s="248" t="s">
        <v>56</v>
      </c>
      <c r="D115" s="248"/>
      <c r="E115" s="248"/>
      <c r="F115" s="267" t="s">
        <v>860</v>
      </c>
      <c r="G115" s="248"/>
      <c r="H115" s="248" t="s">
        <v>905</v>
      </c>
      <c r="I115" s="248" t="s">
        <v>906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62" t="s">
        <v>907</v>
      </c>
      <c r="D120" s="362"/>
      <c r="E120" s="362"/>
      <c r="F120" s="362"/>
      <c r="G120" s="362"/>
      <c r="H120" s="362"/>
      <c r="I120" s="362"/>
      <c r="J120" s="362"/>
      <c r="K120" s="284"/>
    </row>
    <row r="121" spans="2:11" ht="17.25" customHeight="1">
      <c r="B121" s="285"/>
      <c r="C121" s="260" t="s">
        <v>854</v>
      </c>
      <c r="D121" s="260"/>
      <c r="E121" s="260"/>
      <c r="F121" s="260" t="s">
        <v>855</v>
      </c>
      <c r="G121" s="261"/>
      <c r="H121" s="260" t="s">
        <v>109</v>
      </c>
      <c r="I121" s="260" t="s">
        <v>56</v>
      </c>
      <c r="J121" s="260" t="s">
        <v>856</v>
      </c>
      <c r="K121" s="286"/>
    </row>
    <row r="122" spans="2:11" ht="17.25" customHeight="1">
      <c r="B122" s="285"/>
      <c r="C122" s="262" t="s">
        <v>857</v>
      </c>
      <c r="D122" s="262"/>
      <c r="E122" s="262"/>
      <c r="F122" s="263" t="s">
        <v>858</v>
      </c>
      <c r="G122" s="264"/>
      <c r="H122" s="262"/>
      <c r="I122" s="262"/>
      <c r="J122" s="262" t="s">
        <v>859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863</v>
      </c>
      <c r="D124" s="265"/>
      <c r="E124" s="265"/>
      <c r="F124" s="267" t="s">
        <v>860</v>
      </c>
      <c r="G124" s="248"/>
      <c r="H124" s="248" t="s">
        <v>899</v>
      </c>
      <c r="I124" s="248" t="s">
        <v>862</v>
      </c>
      <c r="J124" s="248">
        <v>120</v>
      </c>
      <c r="K124" s="289"/>
    </row>
    <row r="125" spans="2:11" ht="15" customHeight="1">
      <c r="B125" s="287"/>
      <c r="C125" s="248" t="s">
        <v>908</v>
      </c>
      <c r="D125" s="248"/>
      <c r="E125" s="248"/>
      <c r="F125" s="267" t="s">
        <v>860</v>
      </c>
      <c r="G125" s="248"/>
      <c r="H125" s="248" t="s">
        <v>909</v>
      </c>
      <c r="I125" s="248" t="s">
        <v>862</v>
      </c>
      <c r="J125" s="248" t="s">
        <v>910</v>
      </c>
      <c r="K125" s="289"/>
    </row>
    <row r="126" spans="2:11" ht="15" customHeight="1">
      <c r="B126" s="287"/>
      <c r="C126" s="248" t="s">
        <v>809</v>
      </c>
      <c r="D126" s="248"/>
      <c r="E126" s="248"/>
      <c r="F126" s="267" t="s">
        <v>860</v>
      </c>
      <c r="G126" s="248"/>
      <c r="H126" s="248" t="s">
        <v>911</v>
      </c>
      <c r="I126" s="248" t="s">
        <v>862</v>
      </c>
      <c r="J126" s="248" t="s">
        <v>910</v>
      </c>
      <c r="K126" s="289"/>
    </row>
    <row r="127" spans="2:11" ht="15" customHeight="1">
      <c r="B127" s="287"/>
      <c r="C127" s="248" t="s">
        <v>871</v>
      </c>
      <c r="D127" s="248"/>
      <c r="E127" s="248"/>
      <c r="F127" s="267" t="s">
        <v>866</v>
      </c>
      <c r="G127" s="248"/>
      <c r="H127" s="248" t="s">
        <v>872</v>
      </c>
      <c r="I127" s="248" t="s">
        <v>862</v>
      </c>
      <c r="J127" s="248">
        <v>15</v>
      </c>
      <c r="K127" s="289"/>
    </row>
    <row r="128" spans="2:11" ht="15" customHeight="1">
      <c r="B128" s="287"/>
      <c r="C128" s="269" t="s">
        <v>873</v>
      </c>
      <c r="D128" s="269"/>
      <c r="E128" s="269"/>
      <c r="F128" s="270" t="s">
        <v>866</v>
      </c>
      <c r="G128" s="269"/>
      <c r="H128" s="269" t="s">
        <v>874</v>
      </c>
      <c r="I128" s="269" t="s">
        <v>862</v>
      </c>
      <c r="J128" s="269">
        <v>15</v>
      </c>
      <c r="K128" s="289"/>
    </row>
    <row r="129" spans="2:11" ht="15" customHeight="1">
      <c r="B129" s="287"/>
      <c r="C129" s="269" t="s">
        <v>875</v>
      </c>
      <c r="D129" s="269"/>
      <c r="E129" s="269"/>
      <c r="F129" s="270" t="s">
        <v>866</v>
      </c>
      <c r="G129" s="269"/>
      <c r="H129" s="269" t="s">
        <v>876</v>
      </c>
      <c r="I129" s="269" t="s">
        <v>862</v>
      </c>
      <c r="J129" s="269">
        <v>20</v>
      </c>
      <c r="K129" s="289"/>
    </row>
    <row r="130" spans="2:11" ht="15" customHeight="1">
      <c r="B130" s="287"/>
      <c r="C130" s="269" t="s">
        <v>877</v>
      </c>
      <c r="D130" s="269"/>
      <c r="E130" s="269"/>
      <c r="F130" s="270" t="s">
        <v>866</v>
      </c>
      <c r="G130" s="269"/>
      <c r="H130" s="269" t="s">
        <v>878</v>
      </c>
      <c r="I130" s="269" t="s">
        <v>862</v>
      </c>
      <c r="J130" s="269">
        <v>20</v>
      </c>
      <c r="K130" s="289"/>
    </row>
    <row r="131" spans="2:11" ht="15" customHeight="1">
      <c r="B131" s="287"/>
      <c r="C131" s="248" t="s">
        <v>865</v>
      </c>
      <c r="D131" s="248"/>
      <c r="E131" s="248"/>
      <c r="F131" s="267" t="s">
        <v>866</v>
      </c>
      <c r="G131" s="248"/>
      <c r="H131" s="248" t="s">
        <v>899</v>
      </c>
      <c r="I131" s="248" t="s">
        <v>862</v>
      </c>
      <c r="J131" s="248">
        <v>50</v>
      </c>
      <c r="K131" s="289"/>
    </row>
    <row r="132" spans="2:11" ht="15" customHeight="1">
      <c r="B132" s="287"/>
      <c r="C132" s="248" t="s">
        <v>879</v>
      </c>
      <c r="D132" s="248"/>
      <c r="E132" s="248"/>
      <c r="F132" s="267" t="s">
        <v>866</v>
      </c>
      <c r="G132" s="248"/>
      <c r="H132" s="248" t="s">
        <v>899</v>
      </c>
      <c r="I132" s="248" t="s">
        <v>862</v>
      </c>
      <c r="J132" s="248">
        <v>50</v>
      </c>
      <c r="K132" s="289"/>
    </row>
    <row r="133" spans="2:11" ht="15" customHeight="1">
      <c r="B133" s="287"/>
      <c r="C133" s="248" t="s">
        <v>885</v>
      </c>
      <c r="D133" s="248"/>
      <c r="E133" s="248"/>
      <c r="F133" s="267" t="s">
        <v>866</v>
      </c>
      <c r="G133" s="248"/>
      <c r="H133" s="248" t="s">
        <v>899</v>
      </c>
      <c r="I133" s="248" t="s">
        <v>862</v>
      </c>
      <c r="J133" s="248">
        <v>50</v>
      </c>
      <c r="K133" s="289"/>
    </row>
    <row r="134" spans="2:11" ht="15" customHeight="1">
      <c r="B134" s="287"/>
      <c r="C134" s="248" t="s">
        <v>887</v>
      </c>
      <c r="D134" s="248"/>
      <c r="E134" s="248"/>
      <c r="F134" s="267" t="s">
        <v>866</v>
      </c>
      <c r="G134" s="248"/>
      <c r="H134" s="248" t="s">
        <v>899</v>
      </c>
      <c r="I134" s="248" t="s">
        <v>862</v>
      </c>
      <c r="J134" s="248">
        <v>50</v>
      </c>
      <c r="K134" s="289"/>
    </row>
    <row r="135" spans="2:11" ht="15" customHeight="1">
      <c r="B135" s="287"/>
      <c r="C135" s="248" t="s">
        <v>114</v>
      </c>
      <c r="D135" s="248"/>
      <c r="E135" s="248"/>
      <c r="F135" s="267" t="s">
        <v>866</v>
      </c>
      <c r="G135" s="248"/>
      <c r="H135" s="248" t="s">
        <v>912</v>
      </c>
      <c r="I135" s="248" t="s">
        <v>862</v>
      </c>
      <c r="J135" s="248">
        <v>255</v>
      </c>
      <c r="K135" s="289"/>
    </row>
    <row r="136" spans="2:11" ht="15" customHeight="1">
      <c r="B136" s="287"/>
      <c r="C136" s="248" t="s">
        <v>889</v>
      </c>
      <c r="D136" s="248"/>
      <c r="E136" s="248"/>
      <c r="F136" s="267" t="s">
        <v>860</v>
      </c>
      <c r="G136" s="248"/>
      <c r="H136" s="248" t="s">
        <v>913</v>
      </c>
      <c r="I136" s="248" t="s">
        <v>891</v>
      </c>
      <c r="J136" s="248"/>
      <c r="K136" s="289"/>
    </row>
    <row r="137" spans="2:11" ht="15" customHeight="1">
      <c r="B137" s="287"/>
      <c r="C137" s="248" t="s">
        <v>892</v>
      </c>
      <c r="D137" s="248"/>
      <c r="E137" s="248"/>
      <c r="F137" s="267" t="s">
        <v>860</v>
      </c>
      <c r="G137" s="248"/>
      <c r="H137" s="248" t="s">
        <v>914</v>
      </c>
      <c r="I137" s="248" t="s">
        <v>894</v>
      </c>
      <c r="J137" s="248"/>
      <c r="K137" s="289"/>
    </row>
    <row r="138" spans="2:11" ht="15" customHeight="1">
      <c r="B138" s="287"/>
      <c r="C138" s="248" t="s">
        <v>895</v>
      </c>
      <c r="D138" s="248"/>
      <c r="E138" s="248"/>
      <c r="F138" s="267" t="s">
        <v>860</v>
      </c>
      <c r="G138" s="248"/>
      <c r="H138" s="248" t="s">
        <v>895</v>
      </c>
      <c r="I138" s="248" t="s">
        <v>894</v>
      </c>
      <c r="J138" s="248"/>
      <c r="K138" s="289"/>
    </row>
    <row r="139" spans="2:11" ht="15" customHeight="1">
      <c r="B139" s="287"/>
      <c r="C139" s="248" t="s">
        <v>37</v>
      </c>
      <c r="D139" s="248"/>
      <c r="E139" s="248"/>
      <c r="F139" s="267" t="s">
        <v>860</v>
      </c>
      <c r="G139" s="248"/>
      <c r="H139" s="248" t="s">
        <v>915</v>
      </c>
      <c r="I139" s="248" t="s">
        <v>894</v>
      </c>
      <c r="J139" s="248"/>
      <c r="K139" s="289"/>
    </row>
    <row r="140" spans="2:11" ht="15" customHeight="1">
      <c r="B140" s="287"/>
      <c r="C140" s="248" t="s">
        <v>916</v>
      </c>
      <c r="D140" s="248"/>
      <c r="E140" s="248"/>
      <c r="F140" s="267" t="s">
        <v>860</v>
      </c>
      <c r="G140" s="248"/>
      <c r="H140" s="248" t="s">
        <v>917</v>
      </c>
      <c r="I140" s="248" t="s">
        <v>894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3" t="s">
        <v>918</v>
      </c>
      <c r="D145" s="363"/>
      <c r="E145" s="363"/>
      <c r="F145" s="363"/>
      <c r="G145" s="363"/>
      <c r="H145" s="363"/>
      <c r="I145" s="363"/>
      <c r="J145" s="363"/>
      <c r="K145" s="259"/>
    </row>
    <row r="146" spans="2:11" ht="17.25" customHeight="1">
      <c r="B146" s="258"/>
      <c r="C146" s="260" t="s">
        <v>854</v>
      </c>
      <c r="D146" s="260"/>
      <c r="E146" s="260"/>
      <c r="F146" s="260" t="s">
        <v>855</v>
      </c>
      <c r="G146" s="261"/>
      <c r="H146" s="260" t="s">
        <v>109</v>
      </c>
      <c r="I146" s="260" t="s">
        <v>56</v>
      </c>
      <c r="J146" s="260" t="s">
        <v>856</v>
      </c>
      <c r="K146" s="259"/>
    </row>
    <row r="147" spans="2:11" ht="17.25" customHeight="1">
      <c r="B147" s="258"/>
      <c r="C147" s="262" t="s">
        <v>857</v>
      </c>
      <c r="D147" s="262"/>
      <c r="E147" s="262"/>
      <c r="F147" s="263" t="s">
        <v>858</v>
      </c>
      <c r="G147" s="264"/>
      <c r="H147" s="262"/>
      <c r="I147" s="262"/>
      <c r="J147" s="262" t="s">
        <v>859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863</v>
      </c>
      <c r="D149" s="248"/>
      <c r="E149" s="248"/>
      <c r="F149" s="294" t="s">
        <v>860</v>
      </c>
      <c r="G149" s="248"/>
      <c r="H149" s="293" t="s">
        <v>899</v>
      </c>
      <c r="I149" s="293" t="s">
        <v>862</v>
      </c>
      <c r="J149" s="293">
        <v>120</v>
      </c>
      <c r="K149" s="289"/>
    </row>
    <row r="150" spans="2:11" ht="15" customHeight="1">
      <c r="B150" s="268"/>
      <c r="C150" s="293" t="s">
        <v>908</v>
      </c>
      <c r="D150" s="248"/>
      <c r="E150" s="248"/>
      <c r="F150" s="294" t="s">
        <v>860</v>
      </c>
      <c r="G150" s="248"/>
      <c r="H150" s="293" t="s">
        <v>919</v>
      </c>
      <c r="I150" s="293" t="s">
        <v>862</v>
      </c>
      <c r="J150" s="293" t="s">
        <v>910</v>
      </c>
      <c r="K150" s="289"/>
    </row>
    <row r="151" spans="2:11" ht="15" customHeight="1">
      <c r="B151" s="268"/>
      <c r="C151" s="293" t="s">
        <v>809</v>
      </c>
      <c r="D151" s="248"/>
      <c r="E151" s="248"/>
      <c r="F151" s="294" t="s">
        <v>860</v>
      </c>
      <c r="G151" s="248"/>
      <c r="H151" s="293" t="s">
        <v>920</v>
      </c>
      <c r="I151" s="293" t="s">
        <v>862</v>
      </c>
      <c r="J151" s="293" t="s">
        <v>910</v>
      </c>
      <c r="K151" s="289"/>
    </row>
    <row r="152" spans="2:11" ht="15" customHeight="1">
      <c r="B152" s="268"/>
      <c r="C152" s="293" t="s">
        <v>865</v>
      </c>
      <c r="D152" s="248"/>
      <c r="E152" s="248"/>
      <c r="F152" s="294" t="s">
        <v>866</v>
      </c>
      <c r="G152" s="248"/>
      <c r="H152" s="293" t="s">
        <v>899</v>
      </c>
      <c r="I152" s="293" t="s">
        <v>862</v>
      </c>
      <c r="J152" s="293">
        <v>50</v>
      </c>
      <c r="K152" s="289"/>
    </row>
    <row r="153" spans="2:11" ht="15" customHeight="1">
      <c r="B153" s="268"/>
      <c r="C153" s="293" t="s">
        <v>868</v>
      </c>
      <c r="D153" s="248"/>
      <c r="E153" s="248"/>
      <c r="F153" s="294" t="s">
        <v>860</v>
      </c>
      <c r="G153" s="248"/>
      <c r="H153" s="293" t="s">
        <v>899</v>
      </c>
      <c r="I153" s="293" t="s">
        <v>870</v>
      </c>
      <c r="J153" s="293"/>
      <c r="K153" s="289"/>
    </row>
    <row r="154" spans="2:11" ht="15" customHeight="1">
      <c r="B154" s="268"/>
      <c r="C154" s="293" t="s">
        <v>879</v>
      </c>
      <c r="D154" s="248"/>
      <c r="E154" s="248"/>
      <c r="F154" s="294" t="s">
        <v>866</v>
      </c>
      <c r="G154" s="248"/>
      <c r="H154" s="293" t="s">
        <v>899</v>
      </c>
      <c r="I154" s="293" t="s">
        <v>862</v>
      </c>
      <c r="J154" s="293">
        <v>50</v>
      </c>
      <c r="K154" s="289"/>
    </row>
    <row r="155" spans="2:11" ht="15" customHeight="1">
      <c r="B155" s="268"/>
      <c r="C155" s="293" t="s">
        <v>887</v>
      </c>
      <c r="D155" s="248"/>
      <c r="E155" s="248"/>
      <c r="F155" s="294" t="s">
        <v>866</v>
      </c>
      <c r="G155" s="248"/>
      <c r="H155" s="293" t="s">
        <v>899</v>
      </c>
      <c r="I155" s="293" t="s">
        <v>862</v>
      </c>
      <c r="J155" s="293">
        <v>50</v>
      </c>
      <c r="K155" s="289"/>
    </row>
    <row r="156" spans="2:11" ht="15" customHeight="1">
      <c r="B156" s="268"/>
      <c r="C156" s="293" t="s">
        <v>885</v>
      </c>
      <c r="D156" s="248"/>
      <c r="E156" s="248"/>
      <c r="F156" s="294" t="s">
        <v>866</v>
      </c>
      <c r="G156" s="248"/>
      <c r="H156" s="293" t="s">
        <v>899</v>
      </c>
      <c r="I156" s="293" t="s">
        <v>862</v>
      </c>
      <c r="J156" s="293">
        <v>50</v>
      </c>
      <c r="K156" s="289"/>
    </row>
    <row r="157" spans="2:11" ht="15" customHeight="1">
      <c r="B157" s="268"/>
      <c r="C157" s="293" t="s">
        <v>99</v>
      </c>
      <c r="D157" s="248"/>
      <c r="E157" s="248"/>
      <c r="F157" s="294" t="s">
        <v>860</v>
      </c>
      <c r="G157" s="248"/>
      <c r="H157" s="293" t="s">
        <v>921</v>
      </c>
      <c r="I157" s="293" t="s">
        <v>862</v>
      </c>
      <c r="J157" s="293" t="s">
        <v>922</v>
      </c>
      <c r="K157" s="289"/>
    </row>
    <row r="158" spans="2:11" ht="15" customHeight="1">
      <c r="B158" s="268"/>
      <c r="C158" s="293" t="s">
        <v>923</v>
      </c>
      <c r="D158" s="248"/>
      <c r="E158" s="248"/>
      <c r="F158" s="294" t="s">
        <v>860</v>
      </c>
      <c r="G158" s="248"/>
      <c r="H158" s="293" t="s">
        <v>924</v>
      </c>
      <c r="I158" s="293" t="s">
        <v>894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62" t="s">
        <v>925</v>
      </c>
      <c r="D163" s="362"/>
      <c r="E163" s="362"/>
      <c r="F163" s="362"/>
      <c r="G163" s="362"/>
      <c r="H163" s="362"/>
      <c r="I163" s="362"/>
      <c r="J163" s="362"/>
      <c r="K163" s="240"/>
    </row>
    <row r="164" spans="2:11" ht="17.25" customHeight="1">
      <c r="B164" s="239"/>
      <c r="C164" s="260" t="s">
        <v>854</v>
      </c>
      <c r="D164" s="260"/>
      <c r="E164" s="260"/>
      <c r="F164" s="260" t="s">
        <v>855</v>
      </c>
      <c r="G164" s="297"/>
      <c r="H164" s="298" t="s">
        <v>109</v>
      </c>
      <c r="I164" s="298" t="s">
        <v>56</v>
      </c>
      <c r="J164" s="260" t="s">
        <v>856</v>
      </c>
      <c r="K164" s="240"/>
    </row>
    <row r="165" spans="2:11" ht="17.25" customHeight="1">
      <c r="B165" s="241"/>
      <c r="C165" s="262" t="s">
        <v>857</v>
      </c>
      <c r="D165" s="262"/>
      <c r="E165" s="262"/>
      <c r="F165" s="263" t="s">
        <v>858</v>
      </c>
      <c r="G165" s="299"/>
      <c r="H165" s="300"/>
      <c r="I165" s="300"/>
      <c r="J165" s="262" t="s">
        <v>859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863</v>
      </c>
      <c r="D167" s="248"/>
      <c r="E167" s="248"/>
      <c r="F167" s="267" t="s">
        <v>860</v>
      </c>
      <c r="G167" s="248"/>
      <c r="H167" s="248" t="s">
        <v>899</v>
      </c>
      <c r="I167" s="248" t="s">
        <v>862</v>
      </c>
      <c r="J167" s="248">
        <v>120</v>
      </c>
      <c r="K167" s="289"/>
    </row>
    <row r="168" spans="2:11" ht="15" customHeight="1">
      <c r="B168" s="268"/>
      <c r="C168" s="248" t="s">
        <v>908</v>
      </c>
      <c r="D168" s="248"/>
      <c r="E168" s="248"/>
      <c r="F168" s="267" t="s">
        <v>860</v>
      </c>
      <c r="G168" s="248"/>
      <c r="H168" s="248" t="s">
        <v>909</v>
      </c>
      <c r="I168" s="248" t="s">
        <v>862</v>
      </c>
      <c r="J168" s="248" t="s">
        <v>910</v>
      </c>
      <c r="K168" s="289"/>
    </row>
    <row r="169" spans="2:11" ht="15" customHeight="1">
      <c r="B169" s="268"/>
      <c r="C169" s="248" t="s">
        <v>809</v>
      </c>
      <c r="D169" s="248"/>
      <c r="E169" s="248"/>
      <c r="F169" s="267" t="s">
        <v>860</v>
      </c>
      <c r="G169" s="248"/>
      <c r="H169" s="248" t="s">
        <v>926</v>
      </c>
      <c r="I169" s="248" t="s">
        <v>862</v>
      </c>
      <c r="J169" s="248" t="s">
        <v>910</v>
      </c>
      <c r="K169" s="289"/>
    </row>
    <row r="170" spans="2:11" ht="15" customHeight="1">
      <c r="B170" s="268"/>
      <c r="C170" s="248" t="s">
        <v>865</v>
      </c>
      <c r="D170" s="248"/>
      <c r="E170" s="248"/>
      <c r="F170" s="267" t="s">
        <v>866</v>
      </c>
      <c r="G170" s="248"/>
      <c r="H170" s="248" t="s">
        <v>926</v>
      </c>
      <c r="I170" s="248" t="s">
        <v>862</v>
      </c>
      <c r="J170" s="248">
        <v>50</v>
      </c>
      <c r="K170" s="289"/>
    </row>
    <row r="171" spans="2:11" ht="15" customHeight="1">
      <c r="B171" s="268"/>
      <c r="C171" s="248" t="s">
        <v>868</v>
      </c>
      <c r="D171" s="248"/>
      <c r="E171" s="248"/>
      <c r="F171" s="267" t="s">
        <v>860</v>
      </c>
      <c r="G171" s="248"/>
      <c r="H171" s="248" t="s">
        <v>926</v>
      </c>
      <c r="I171" s="248" t="s">
        <v>870</v>
      </c>
      <c r="J171" s="248"/>
      <c r="K171" s="289"/>
    </row>
    <row r="172" spans="2:11" ht="15" customHeight="1">
      <c r="B172" s="268"/>
      <c r="C172" s="248" t="s">
        <v>879</v>
      </c>
      <c r="D172" s="248"/>
      <c r="E172" s="248"/>
      <c r="F172" s="267" t="s">
        <v>866</v>
      </c>
      <c r="G172" s="248"/>
      <c r="H172" s="248" t="s">
        <v>926</v>
      </c>
      <c r="I172" s="248" t="s">
        <v>862</v>
      </c>
      <c r="J172" s="248">
        <v>50</v>
      </c>
      <c r="K172" s="289"/>
    </row>
    <row r="173" spans="2:11" ht="15" customHeight="1">
      <c r="B173" s="268"/>
      <c r="C173" s="248" t="s">
        <v>887</v>
      </c>
      <c r="D173" s="248"/>
      <c r="E173" s="248"/>
      <c r="F173" s="267" t="s">
        <v>866</v>
      </c>
      <c r="G173" s="248"/>
      <c r="H173" s="248" t="s">
        <v>926</v>
      </c>
      <c r="I173" s="248" t="s">
        <v>862</v>
      </c>
      <c r="J173" s="248">
        <v>50</v>
      </c>
      <c r="K173" s="289"/>
    </row>
    <row r="174" spans="2:11" ht="15" customHeight="1">
      <c r="B174" s="268"/>
      <c r="C174" s="248" t="s">
        <v>885</v>
      </c>
      <c r="D174" s="248"/>
      <c r="E174" s="248"/>
      <c r="F174" s="267" t="s">
        <v>866</v>
      </c>
      <c r="G174" s="248"/>
      <c r="H174" s="248" t="s">
        <v>926</v>
      </c>
      <c r="I174" s="248" t="s">
        <v>862</v>
      </c>
      <c r="J174" s="248">
        <v>50</v>
      </c>
      <c r="K174" s="289"/>
    </row>
    <row r="175" spans="2:11" ht="15" customHeight="1">
      <c r="B175" s="268"/>
      <c r="C175" s="248" t="s">
        <v>108</v>
      </c>
      <c r="D175" s="248"/>
      <c r="E175" s="248"/>
      <c r="F175" s="267" t="s">
        <v>860</v>
      </c>
      <c r="G175" s="248"/>
      <c r="H175" s="248" t="s">
        <v>927</v>
      </c>
      <c r="I175" s="248" t="s">
        <v>928</v>
      </c>
      <c r="J175" s="248"/>
      <c r="K175" s="289"/>
    </row>
    <row r="176" spans="2:11" ht="15" customHeight="1">
      <c r="B176" s="268"/>
      <c r="C176" s="248" t="s">
        <v>56</v>
      </c>
      <c r="D176" s="248"/>
      <c r="E176" s="248"/>
      <c r="F176" s="267" t="s">
        <v>860</v>
      </c>
      <c r="G176" s="248"/>
      <c r="H176" s="248" t="s">
        <v>929</v>
      </c>
      <c r="I176" s="248" t="s">
        <v>930</v>
      </c>
      <c r="J176" s="248">
        <v>1</v>
      </c>
      <c r="K176" s="289"/>
    </row>
    <row r="177" spans="2:11" ht="15" customHeight="1">
      <c r="B177" s="268"/>
      <c r="C177" s="248" t="s">
        <v>52</v>
      </c>
      <c r="D177" s="248"/>
      <c r="E177" s="248"/>
      <c r="F177" s="267" t="s">
        <v>860</v>
      </c>
      <c r="G177" s="248"/>
      <c r="H177" s="248" t="s">
        <v>931</v>
      </c>
      <c r="I177" s="248" t="s">
        <v>862</v>
      </c>
      <c r="J177" s="248">
        <v>20</v>
      </c>
      <c r="K177" s="289"/>
    </row>
    <row r="178" spans="2:11" ht="15" customHeight="1">
      <c r="B178" s="268"/>
      <c r="C178" s="248" t="s">
        <v>109</v>
      </c>
      <c r="D178" s="248"/>
      <c r="E178" s="248"/>
      <c r="F178" s="267" t="s">
        <v>860</v>
      </c>
      <c r="G178" s="248"/>
      <c r="H178" s="248" t="s">
        <v>932</v>
      </c>
      <c r="I178" s="248" t="s">
        <v>862</v>
      </c>
      <c r="J178" s="248">
        <v>255</v>
      </c>
      <c r="K178" s="289"/>
    </row>
    <row r="179" spans="2:11" ht="15" customHeight="1">
      <c r="B179" s="268"/>
      <c r="C179" s="248" t="s">
        <v>110</v>
      </c>
      <c r="D179" s="248"/>
      <c r="E179" s="248"/>
      <c r="F179" s="267" t="s">
        <v>860</v>
      </c>
      <c r="G179" s="248"/>
      <c r="H179" s="248" t="s">
        <v>825</v>
      </c>
      <c r="I179" s="248" t="s">
        <v>862</v>
      </c>
      <c r="J179" s="248">
        <v>10</v>
      </c>
      <c r="K179" s="289"/>
    </row>
    <row r="180" spans="2:11" ht="15" customHeight="1">
      <c r="B180" s="268"/>
      <c r="C180" s="248" t="s">
        <v>111</v>
      </c>
      <c r="D180" s="248"/>
      <c r="E180" s="248"/>
      <c r="F180" s="267" t="s">
        <v>860</v>
      </c>
      <c r="G180" s="248"/>
      <c r="H180" s="248" t="s">
        <v>933</v>
      </c>
      <c r="I180" s="248" t="s">
        <v>894</v>
      </c>
      <c r="J180" s="248"/>
      <c r="K180" s="289"/>
    </row>
    <row r="181" spans="2:11" ht="15" customHeight="1">
      <c r="B181" s="268"/>
      <c r="C181" s="248" t="s">
        <v>934</v>
      </c>
      <c r="D181" s="248"/>
      <c r="E181" s="248"/>
      <c r="F181" s="267" t="s">
        <v>860</v>
      </c>
      <c r="G181" s="248"/>
      <c r="H181" s="248" t="s">
        <v>935</v>
      </c>
      <c r="I181" s="248" t="s">
        <v>894</v>
      </c>
      <c r="J181" s="248"/>
      <c r="K181" s="289"/>
    </row>
    <row r="182" spans="2:11" ht="15" customHeight="1">
      <c r="B182" s="268"/>
      <c r="C182" s="248" t="s">
        <v>923</v>
      </c>
      <c r="D182" s="248"/>
      <c r="E182" s="248"/>
      <c r="F182" s="267" t="s">
        <v>860</v>
      </c>
      <c r="G182" s="248"/>
      <c r="H182" s="248" t="s">
        <v>936</v>
      </c>
      <c r="I182" s="248" t="s">
        <v>894</v>
      </c>
      <c r="J182" s="248"/>
      <c r="K182" s="289"/>
    </row>
    <row r="183" spans="2:11" ht="15" customHeight="1">
      <c r="B183" s="268"/>
      <c r="C183" s="248" t="s">
        <v>113</v>
      </c>
      <c r="D183" s="248"/>
      <c r="E183" s="248"/>
      <c r="F183" s="267" t="s">
        <v>866</v>
      </c>
      <c r="G183" s="248"/>
      <c r="H183" s="248" t="s">
        <v>937</v>
      </c>
      <c r="I183" s="248" t="s">
        <v>862</v>
      </c>
      <c r="J183" s="248">
        <v>50</v>
      </c>
      <c r="K183" s="289"/>
    </row>
    <row r="184" spans="2:11" ht="15" customHeight="1">
      <c r="B184" s="268"/>
      <c r="C184" s="248" t="s">
        <v>938</v>
      </c>
      <c r="D184" s="248"/>
      <c r="E184" s="248"/>
      <c r="F184" s="267" t="s">
        <v>866</v>
      </c>
      <c r="G184" s="248"/>
      <c r="H184" s="248" t="s">
        <v>939</v>
      </c>
      <c r="I184" s="248" t="s">
        <v>940</v>
      </c>
      <c r="J184" s="248"/>
      <c r="K184" s="289"/>
    </row>
    <row r="185" spans="2:11" ht="15" customHeight="1">
      <c r="B185" s="268"/>
      <c r="C185" s="248" t="s">
        <v>941</v>
      </c>
      <c r="D185" s="248"/>
      <c r="E185" s="248"/>
      <c r="F185" s="267" t="s">
        <v>866</v>
      </c>
      <c r="G185" s="248"/>
      <c r="H185" s="248" t="s">
        <v>942</v>
      </c>
      <c r="I185" s="248" t="s">
        <v>940</v>
      </c>
      <c r="J185" s="248"/>
      <c r="K185" s="289"/>
    </row>
    <row r="186" spans="2:11" ht="15" customHeight="1">
      <c r="B186" s="268"/>
      <c r="C186" s="248" t="s">
        <v>943</v>
      </c>
      <c r="D186" s="248"/>
      <c r="E186" s="248"/>
      <c r="F186" s="267" t="s">
        <v>866</v>
      </c>
      <c r="G186" s="248"/>
      <c r="H186" s="248" t="s">
        <v>944</v>
      </c>
      <c r="I186" s="248" t="s">
        <v>940</v>
      </c>
      <c r="J186" s="248"/>
      <c r="K186" s="289"/>
    </row>
    <row r="187" spans="2:11" ht="15" customHeight="1">
      <c r="B187" s="268"/>
      <c r="C187" s="301" t="s">
        <v>945</v>
      </c>
      <c r="D187" s="248"/>
      <c r="E187" s="248"/>
      <c r="F187" s="267" t="s">
        <v>866</v>
      </c>
      <c r="G187" s="248"/>
      <c r="H187" s="248" t="s">
        <v>946</v>
      </c>
      <c r="I187" s="248" t="s">
        <v>947</v>
      </c>
      <c r="J187" s="302" t="s">
        <v>948</v>
      </c>
      <c r="K187" s="289"/>
    </row>
    <row r="188" spans="2:11" ht="15" customHeight="1">
      <c r="B188" s="268"/>
      <c r="C188" s="253" t="s">
        <v>41</v>
      </c>
      <c r="D188" s="248"/>
      <c r="E188" s="248"/>
      <c r="F188" s="267" t="s">
        <v>860</v>
      </c>
      <c r="G188" s="248"/>
      <c r="H188" s="244" t="s">
        <v>949</v>
      </c>
      <c r="I188" s="248" t="s">
        <v>950</v>
      </c>
      <c r="J188" s="248"/>
      <c r="K188" s="289"/>
    </row>
    <row r="189" spans="2:11" ht="15" customHeight="1">
      <c r="B189" s="268"/>
      <c r="C189" s="253" t="s">
        <v>951</v>
      </c>
      <c r="D189" s="248"/>
      <c r="E189" s="248"/>
      <c r="F189" s="267" t="s">
        <v>860</v>
      </c>
      <c r="G189" s="248"/>
      <c r="H189" s="248" t="s">
        <v>952</v>
      </c>
      <c r="I189" s="248" t="s">
        <v>894</v>
      </c>
      <c r="J189" s="248"/>
      <c r="K189" s="289"/>
    </row>
    <row r="190" spans="2:11" ht="15" customHeight="1">
      <c r="B190" s="268"/>
      <c r="C190" s="253" t="s">
        <v>953</v>
      </c>
      <c r="D190" s="248"/>
      <c r="E190" s="248"/>
      <c r="F190" s="267" t="s">
        <v>860</v>
      </c>
      <c r="G190" s="248"/>
      <c r="H190" s="248" t="s">
        <v>954</v>
      </c>
      <c r="I190" s="248" t="s">
        <v>894</v>
      </c>
      <c r="J190" s="248"/>
      <c r="K190" s="289"/>
    </row>
    <row r="191" spans="2:11" ht="15" customHeight="1">
      <c r="B191" s="268"/>
      <c r="C191" s="253" t="s">
        <v>955</v>
      </c>
      <c r="D191" s="248"/>
      <c r="E191" s="248"/>
      <c r="F191" s="267" t="s">
        <v>866</v>
      </c>
      <c r="G191" s="248"/>
      <c r="H191" s="248" t="s">
        <v>956</v>
      </c>
      <c r="I191" s="248" t="s">
        <v>894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1">
      <c r="B197" s="239"/>
      <c r="C197" s="362" t="s">
        <v>957</v>
      </c>
      <c r="D197" s="362"/>
      <c r="E197" s="362"/>
      <c r="F197" s="362"/>
      <c r="G197" s="362"/>
      <c r="H197" s="362"/>
      <c r="I197" s="362"/>
      <c r="J197" s="362"/>
      <c r="K197" s="240"/>
    </row>
    <row r="198" spans="2:11" ht="25.5" customHeight="1">
      <c r="B198" s="239"/>
      <c r="C198" s="304" t="s">
        <v>958</v>
      </c>
      <c r="D198" s="304"/>
      <c r="E198" s="304"/>
      <c r="F198" s="304" t="s">
        <v>959</v>
      </c>
      <c r="G198" s="305"/>
      <c r="H198" s="361" t="s">
        <v>960</v>
      </c>
      <c r="I198" s="361"/>
      <c r="J198" s="361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950</v>
      </c>
      <c r="D200" s="248"/>
      <c r="E200" s="248"/>
      <c r="F200" s="267" t="s">
        <v>42</v>
      </c>
      <c r="G200" s="248"/>
      <c r="H200" s="359" t="s">
        <v>961</v>
      </c>
      <c r="I200" s="359"/>
      <c r="J200" s="359"/>
      <c r="K200" s="289"/>
    </row>
    <row r="201" spans="2:11" ht="15" customHeight="1">
      <c r="B201" s="268"/>
      <c r="C201" s="274"/>
      <c r="D201" s="248"/>
      <c r="E201" s="248"/>
      <c r="F201" s="267" t="s">
        <v>43</v>
      </c>
      <c r="G201" s="248"/>
      <c r="H201" s="359" t="s">
        <v>962</v>
      </c>
      <c r="I201" s="359"/>
      <c r="J201" s="359"/>
      <c r="K201" s="289"/>
    </row>
    <row r="202" spans="2:11" ht="15" customHeight="1">
      <c r="B202" s="268"/>
      <c r="C202" s="274"/>
      <c r="D202" s="248"/>
      <c r="E202" s="248"/>
      <c r="F202" s="267" t="s">
        <v>46</v>
      </c>
      <c r="G202" s="248"/>
      <c r="H202" s="359" t="s">
        <v>963</v>
      </c>
      <c r="I202" s="359"/>
      <c r="J202" s="359"/>
      <c r="K202" s="289"/>
    </row>
    <row r="203" spans="2:11" ht="15" customHeight="1">
      <c r="B203" s="268"/>
      <c r="C203" s="248"/>
      <c r="D203" s="248"/>
      <c r="E203" s="248"/>
      <c r="F203" s="267" t="s">
        <v>44</v>
      </c>
      <c r="G203" s="248"/>
      <c r="H203" s="359" t="s">
        <v>964</v>
      </c>
      <c r="I203" s="359"/>
      <c r="J203" s="359"/>
      <c r="K203" s="289"/>
    </row>
    <row r="204" spans="2:11" ht="15" customHeight="1">
      <c r="B204" s="268"/>
      <c r="C204" s="248"/>
      <c r="D204" s="248"/>
      <c r="E204" s="248"/>
      <c r="F204" s="267" t="s">
        <v>45</v>
      </c>
      <c r="G204" s="248"/>
      <c r="H204" s="359" t="s">
        <v>965</v>
      </c>
      <c r="I204" s="359"/>
      <c r="J204" s="359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906</v>
      </c>
      <c r="D206" s="248"/>
      <c r="E206" s="248"/>
      <c r="F206" s="267" t="s">
        <v>78</v>
      </c>
      <c r="G206" s="248"/>
      <c r="H206" s="359" t="s">
        <v>966</v>
      </c>
      <c r="I206" s="359"/>
      <c r="J206" s="359"/>
      <c r="K206" s="289"/>
    </row>
    <row r="207" spans="2:11" ht="15" customHeight="1">
      <c r="B207" s="268"/>
      <c r="C207" s="274"/>
      <c r="D207" s="248"/>
      <c r="E207" s="248"/>
      <c r="F207" s="267" t="s">
        <v>804</v>
      </c>
      <c r="G207" s="248"/>
      <c r="H207" s="359" t="s">
        <v>805</v>
      </c>
      <c r="I207" s="359"/>
      <c r="J207" s="359"/>
      <c r="K207" s="289"/>
    </row>
    <row r="208" spans="2:11" ht="15" customHeight="1">
      <c r="B208" s="268"/>
      <c r="C208" s="248"/>
      <c r="D208" s="248"/>
      <c r="E208" s="248"/>
      <c r="F208" s="267" t="s">
        <v>802</v>
      </c>
      <c r="G208" s="248"/>
      <c r="H208" s="359" t="s">
        <v>967</v>
      </c>
      <c r="I208" s="359"/>
      <c r="J208" s="359"/>
      <c r="K208" s="289"/>
    </row>
    <row r="209" spans="2:11" ht="15" customHeight="1">
      <c r="B209" s="306"/>
      <c r="C209" s="274"/>
      <c r="D209" s="274"/>
      <c r="E209" s="274"/>
      <c r="F209" s="267" t="s">
        <v>806</v>
      </c>
      <c r="G209" s="253"/>
      <c r="H209" s="360" t="s">
        <v>725</v>
      </c>
      <c r="I209" s="360"/>
      <c r="J209" s="360"/>
      <c r="K209" s="307"/>
    </row>
    <row r="210" spans="2:11" ht="15" customHeight="1">
      <c r="B210" s="306"/>
      <c r="C210" s="274"/>
      <c r="D210" s="274"/>
      <c r="E210" s="274"/>
      <c r="F210" s="267" t="s">
        <v>807</v>
      </c>
      <c r="G210" s="253"/>
      <c r="H210" s="360" t="s">
        <v>968</v>
      </c>
      <c r="I210" s="360"/>
      <c r="J210" s="360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930</v>
      </c>
      <c r="D212" s="274"/>
      <c r="E212" s="274"/>
      <c r="F212" s="267">
        <v>1</v>
      </c>
      <c r="G212" s="253"/>
      <c r="H212" s="360" t="s">
        <v>969</v>
      </c>
      <c r="I212" s="360"/>
      <c r="J212" s="360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60" t="s">
        <v>970</v>
      </c>
      <c r="I213" s="360"/>
      <c r="J213" s="360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60" t="s">
        <v>971</v>
      </c>
      <c r="I214" s="360"/>
      <c r="J214" s="360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60" t="s">
        <v>972</v>
      </c>
      <c r="I215" s="360"/>
      <c r="J215" s="360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001 - VEDLEJŠÍ A OSTAT...</vt:lpstr>
      <vt:lpstr>SO 101 - CHODNÍK</vt:lpstr>
      <vt:lpstr>SO 401 - VEŘEJNÉ OSVĚTLENÍ</vt:lpstr>
      <vt:lpstr>Pokyny pro vyplnění</vt:lpstr>
      <vt:lpstr>'Rekapitulace stavby'!Názvy_tisku</vt:lpstr>
      <vt:lpstr>'SO 001 - VEDLEJŠÍ A OSTAT...'!Názvy_tisku</vt:lpstr>
      <vt:lpstr>'SO 101 - CHODNÍK'!Názvy_tisku</vt:lpstr>
      <vt:lpstr>'SO 401 - VEŘEJNÉ OSVĚTLENÍ'!Názvy_tisku</vt:lpstr>
      <vt:lpstr>'Pokyny pro vyplnění'!Oblast_tisku</vt:lpstr>
      <vt:lpstr>'Rekapitulace stavby'!Oblast_tisku</vt:lpstr>
      <vt:lpstr>'SO 001 - VEDLEJŠÍ A OSTAT...'!Oblast_tisku</vt:lpstr>
      <vt:lpstr>'SO 101 - CHODNÍK'!Oblast_tisku</vt:lpstr>
      <vt:lpstr>'SO 401 - VEŘEJNÉ OSVĚTLENÍ'!Oblast_tisku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Kučera</cp:lastModifiedBy>
  <dcterms:created xsi:type="dcterms:W3CDTF">2018-06-04T19:02:43Z</dcterms:created>
  <dcterms:modified xsi:type="dcterms:W3CDTF">2018-06-04T19:06:15Z</dcterms:modified>
</cp:coreProperties>
</file>