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9705" windowHeight="14430" activeTab="1"/>
  </bookViews>
  <sheets>
    <sheet name="Rekapitulace stavby" sheetId="1" r:id="rId1"/>
    <sheet name="SO001 - Vedlejší a ostatn..." sheetId="2" r:id="rId2"/>
    <sheet name="SO101 - Chodník" sheetId="3" r:id="rId3"/>
    <sheet name="Pokyny pro vyplnění" sheetId="4" r:id="rId4"/>
  </sheets>
  <definedNames>
    <definedName name="_xlnm._FilterDatabase" localSheetId="1" hidden="1">'SO001 - Vedlejší a ostatn...'!$C$77:$K$87</definedName>
    <definedName name="_xlnm._FilterDatabase" localSheetId="2" hidden="1">'SO101 - Chodník'!$C$84:$K$236</definedName>
    <definedName name="_xlnm.Print_Titles" localSheetId="0">'Rekapitulace stavby'!$49:$49</definedName>
    <definedName name="_xlnm.Print_Titles" localSheetId="1">'SO001 - Vedlejší a ostatn...'!$77:$77</definedName>
    <definedName name="_xlnm.Print_Titles" localSheetId="2">'SO101 - Chodník'!$84:$84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1">'SO001 - Vedlejší a ostatn...'!$C$4:$J$36,'SO001 - Vedlejší a ostatn...'!$C$42:$J$59,'SO001 - Vedlejší a ostatn...'!$C$65:$K$87</definedName>
    <definedName name="_xlnm.Print_Area" localSheetId="2">'SO101 - Chodník'!$C$4:$J$36,'SO101 - Chodník'!$C$42:$J$66,'SO101 - Chodník'!$C$72:$K$236</definedName>
  </definedNames>
  <calcPr calcId="145621"/>
</workbook>
</file>

<file path=xl/calcChain.xml><?xml version="1.0" encoding="utf-8"?>
<calcChain xmlns="http://schemas.openxmlformats.org/spreadsheetml/2006/main">
  <c r="AY53" i="1" l="1"/>
  <c r="AX53" i="1"/>
  <c r="BI234" i="3"/>
  <c r="BH234" i="3"/>
  <c r="BG234" i="3"/>
  <c r="BF234" i="3"/>
  <c r="BE234" i="3"/>
  <c r="T234" i="3"/>
  <c r="R234" i="3"/>
  <c r="P234" i="3"/>
  <c r="BK234" i="3"/>
  <c r="J234" i="3"/>
  <c r="BI231" i="3"/>
  <c r="BH231" i="3"/>
  <c r="BG231" i="3"/>
  <c r="BF231" i="3"/>
  <c r="T231" i="3"/>
  <c r="T230" i="3" s="1"/>
  <c r="R231" i="3"/>
  <c r="R230" i="3" s="1"/>
  <c r="P231" i="3"/>
  <c r="P230" i="3" s="1"/>
  <c r="BK231" i="3"/>
  <c r="BK230" i="3" s="1"/>
  <c r="J230" i="3" s="1"/>
  <c r="J65" i="3" s="1"/>
  <c r="J231" i="3"/>
  <c r="BE231" i="3" s="1"/>
  <c r="BI227" i="3"/>
  <c r="BH227" i="3"/>
  <c r="BG227" i="3"/>
  <c r="BF227" i="3"/>
  <c r="BE227" i="3"/>
  <c r="T227" i="3"/>
  <c r="R227" i="3"/>
  <c r="P227" i="3"/>
  <c r="BK227" i="3"/>
  <c r="J227" i="3"/>
  <c r="BI224" i="3"/>
  <c r="BH224" i="3"/>
  <c r="BG224" i="3"/>
  <c r="BF224" i="3"/>
  <c r="T224" i="3"/>
  <c r="T223" i="3" s="1"/>
  <c r="T222" i="3" s="1"/>
  <c r="R224" i="3"/>
  <c r="R223" i="3" s="1"/>
  <c r="P224" i="3"/>
  <c r="P223" i="3" s="1"/>
  <c r="BK224" i="3"/>
  <c r="BK223" i="3" s="1"/>
  <c r="J224" i="3"/>
  <c r="BE224" i="3" s="1"/>
  <c r="BI221" i="3"/>
  <c r="BH221" i="3"/>
  <c r="BG221" i="3"/>
  <c r="BF221" i="3"/>
  <c r="T221" i="3"/>
  <c r="T220" i="3" s="1"/>
  <c r="R221" i="3"/>
  <c r="R220" i="3" s="1"/>
  <c r="P221" i="3"/>
  <c r="P220" i="3" s="1"/>
  <c r="BK221" i="3"/>
  <c r="BK220" i="3" s="1"/>
  <c r="J220" i="3" s="1"/>
  <c r="J62" i="3" s="1"/>
  <c r="J221" i="3"/>
  <c r="BE221" i="3" s="1"/>
  <c r="BI217" i="3"/>
  <c r="BH217" i="3"/>
  <c r="BG217" i="3"/>
  <c r="BF217" i="3"/>
  <c r="T217" i="3"/>
  <c r="R217" i="3"/>
  <c r="P217" i="3"/>
  <c r="BK217" i="3"/>
  <c r="J217" i="3"/>
  <c r="BE217" i="3" s="1"/>
  <c r="BI214" i="3"/>
  <c r="BH214" i="3"/>
  <c r="BG214" i="3"/>
  <c r="BF214" i="3"/>
  <c r="BE214" i="3"/>
  <c r="T214" i="3"/>
  <c r="R214" i="3"/>
  <c r="P214" i="3"/>
  <c r="BK214" i="3"/>
  <c r="J214" i="3"/>
  <c r="BI210" i="3"/>
  <c r="BH210" i="3"/>
  <c r="BG210" i="3"/>
  <c r="BF210" i="3"/>
  <c r="T210" i="3"/>
  <c r="R210" i="3"/>
  <c r="P210" i="3"/>
  <c r="BK210" i="3"/>
  <c r="J210" i="3"/>
  <c r="BE210" i="3" s="1"/>
  <c r="BI206" i="3"/>
  <c r="BH206" i="3"/>
  <c r="BG206" i="3"/>
  <c r="BF206" i="3"/>
  <c r="BE206" i="3"/>
  <c r="T206" i="3"/>
  <c r="R206" i="3"/>
  <c r="P206" i="3"/>
  <c r="BK206" i="3"/>
  <c r="J206" i="3"/>
  <c r="BI202" i="3"/>
  <c r="BH202" i="3"/>
  <c r="BG202" i="3"/>
  <c r="BF202" i="3"/>
  <c r="T202" i="3"/>
  <c r="R202" i="3"/>
  <c r="P202" i="3"/>
  <c r="BK202" i="3"/>
  <c r="J202" i="3"/>
  <c r="BE202" i="3" s="1"/>
  <c r="BI199" i="3"/>
  <c r="BH199" i="3"/>
  <c r="BG199" i="3"/>
  <c r="BF199" i="3"/>
  <c r="BE199" i="3"/>
  <c r="T199" i="3"/>
  <c r="T198" i="3" s="1"/>
  <c r="R199" i="3"/>
  <c r="R198" i="3" s="1"/>
  <c r="P199" i="3"/>
  <c r="P198" i="3" s="1"/>
  <c r="BK199" i="3"/>
  <c r="BK198" i="3" s="1"/>
  <c r="J198" i="3" s="1"/>
  <c r="J61" i="3" s="1"/>
  <c r="J199" i="3"/>
  <c r="BI195" i="3"/>
  <c r="BH195" i="3"/>
  <c r="BG195" i="3"/>
  <c r="BF195" i="3"/>
  <c r="T195" i="3"/>
  <c r="R195" i="3"/>
  <c r="P195" i="3"/>
  <c r="BK195" i="3"/>
  <c r="J195" i="3"/>
  <c r="BE195" i="3" s="1"/>
  <c r="BI192" i="3"/>
  <c r="BH192" i="3"/>
  <c r="BG192" i="3"/>
  <c r="BF192" i="3"/>
  <c r="T192" i="3"/>
  <c r="R192" i="3"/>
  <c r="P192" i="3"/>
  <c r="BK192" i="3"/>
  <c r="J192" i="3"/>
  <c r="BE192" i="3" s="1"/>
  <c r="BI187" i="3"/>
  <c r="BH187" i="3"/>
  <c r="BG187" i="3"/>
  <c r="BF187" i="3"/>
  <c r="T187" i="3"/>
  <c r="T186" i="3" s="1"/>
  <c r="R187" i="3"/>
  <c r="R186" i="3" s="1"/>
  <c r="P187" i="3"/>
  <c r="P186" i="3" s="1"/>
  <c r="BK187" i="3"/>
  <c r="BK186" i="3" s="1"/>
  <c r="J186" i="3" s="1"/>
  <c r="J60" i="3" s="1"/>
  <c r="J187" i="3"/>
  <c r="BE187" i="3" s="1"/>
  <c r="BI183" i="3"/>
  <c r="BH183" i="3"/>
  <c r="BG183" i="3"/>
  <c r="BF183" i="3"/>
  <c r="T183" i="3"/>
  <c r="R183" i="3"/>
  <c r="P183" i="3"/>
  <c r="BK183" i="3"/>
  <c r="J183" i="3"/>
  <c r="BE183" i="3" s="1"/>
  <c r="BI180" i="3"/>
  <c r="BH180" i="3"/>
  <c r="BG180" i="3"/>
  <c r="BF180" i="3"/>
  <c r="BE180" i="3"/>
  <c r="T180" i="3"/>
  <c r="R180" i="3"/>
  <c r="P180" i="3"/>
  <c r="BK180" i="3"/>
  <c r="J180" i="3"/>
  <c r="BI177" i="3"/>
  <c r="BH177" i="3"/>
  <c r="BG177" i="3"/>
  <c r="BF177" i="3"/>
  <c r="T177" i="3"/>
  <c r="R177" i="3"/>
  <c r="P177" i="3"/>
  <c r="BK177" i="3"/>
  <c r="J177" i="3"/>
  <c r="BE177" i="3" s="1"/>
  <c r="BI174" i="3"/>
  <c r="BH174" i="3"/>
  <c r="BG174" i="3"/>
  <c r="BF174" i="3"/>
  <c r="BE174" i="3"/>
  <c r="T174" i="3"/>
  <c r="R174" i="3"/>
  <c r="P174" i="3"/>
  <c r="BK174" i="3"/>
  <c r="J174" i="3"/>
  <c r="BI169" i="3"/>
  <c r="BH169" i="3"/>
  <c r="BG169" i="3"/>
  <c r="BF169" i="3"/>
  <c r="BE169" i="3"/>
  <c r="T169" i="3"/>
  <c r="R169" i="3"/>
  <c r="P169" i="3"/>
  <c r="BK169" i="3"/>
  <c r="J169" i="3"/>
  <c r="BI166" i="3"/>
  <c r="BH166" i="3"/>
  <c r="BG166" i="3"/>
  <c r="BF166" i="3"/>
  <c r="BE166" i="3"/>
  <c r="T166" i="3"/>
  <c r="T165" i="3" s="1"/>
  <c r="R166" i="3"/>
  <c r="R165" i="3" s="1"/>
  <c r="P166" i="3"/>
  <c r="P165" i="3" s="1"/>
  <c r="BK166" i="3"/>
  <c r="BK165" i="3" s="1"/>
  <c r="J165" i="3" s="1"/>
  <c r="J59" i="3" s="1"/>
  <c r="J166" i="3"/>
  <c r="BI162" i="3"/>
  <c r="BH162" i="3"/>
  <c r="BG162" i="3"/>
  <c r="BF162" i="3"/>
  <c r="T162" i="3"/>
  <c r="R162" i="3"/>
  <c r="P162" i="3"/>
  <c r="BK162" i="3"/>
  <c r="J162" i="3"/>
  <c r="BE162" i="3" s="1"/>
  <c r="BI159" i="3"/>
  <c r="BH159" i="3"/>
  <c r="BG159" i="3"/>
  <c r="BF159" i="3"/>
  <c r="T159" i="3"/>
  <c r="R159" i="3"/>
  <c r="P159" i="3"/>
  <c r="BK159" i="3"/>
  <c r="J159" i="3"/>
  <c r="BE159" i="3" s="1"/>
  <c r="BI156" i="3"/>
  <c r="BH156" i="3"/>
  <c r="BG156" i="3"/>
  <c r="BF156" i="3"/>
  <c r="T156" i="3"/>
  <c r="R156" i="3"/>
  <c r="P156" i="3"/>
  <c r="BK156" i="3"/>
  <c r="J156" i="3"/>
  <c r="BE156" i="3" s="1"/>
  <c r="BI153" i="3"/>
  <c r="BH153" i="3"/>
  <c r="BG153" i="3"/>
  <c r="BF153" i="3"/>
  <c r="BE153" i="3"/>
  <c r="T153" i="3"/>
  <c r="R153" i="3"/>
  <c r="P153" i="3"/>
  <c r="BK153" i="3"/>
  <c r="J153" i="3"/>
  <c r="BI150" i="3"/>
  <c r="BH150" i="3"/>
  <c r="BG150" i="3"/>
  <c r="BF150" i="3"/>
  <c r="T150" i="3"/>
  <c r="R150" i="3"/>
  <c r="P150" i="3"/>
  <c r="BK150" i="3"/>
  <c r="J150" i="3"/>
  <c r="BE150" i="3" s="1"/>
  <c r="BI147" i="3"/>
  <c r="BH147" i="3"/>
  <c r="BG147" i="3"/>
  <c r="BF147" i="3"/>
  <c r="BE147" i="3"/>
  <c r="T147" i="3"/>
  <c r="R147" i="3"/>
  <c r="P147" i="3"/>
  <c r="BK147" i="3"/>
  <c r="J147" i="3"/>
  <c r="BI144" i="3"/>
  <c r="BH144" i="3"/>
  <c r="BG144" i="3"/>
  <c r="BF144" i="3"/>
  <c r="BE144" i="3"/>
  <c r="T144" i="3"/>
  <c r="R144" i="3"/>
  <c r="P144" i="3"/>
  <c r="BK144" i="3"/>
  <c r="J144" i="3"/>
  <c r="BI141" i="3"/>
  <c r="BH141" i="3"/>
  <c r="BG141" i="3"/>
  <c r="BF141" i="3"/>
  <c r="BE141" i="3"/>
  <c r="T141" i="3"/>
  <c r="R141" i="3"/>
  <c r="P141" i="3"/>
  <c r="BK141" i="3"/>
  <c r="J141" i="3"/>
  <c r="BI137" i="3"/>
  <c r="BH137" i="3"/>
  <c r="BG137" i="3"/>
  <c r="BF137" i="3"/>
  <c r="BE137" i="3"/>
  <c r="T137" i="3"/>
  <c r="R137" i="3"/>
  <c r="P137" i="3"/>
  <c r="BK137" i="3"/>
  <c r="J137" i="3"/>
  <c r="BI134" i="3"/>
  <c r="BH134" i="3"/>
  <c r="BG134" i="3"/>
  <c r="BF134" i="3"/>
  <c r="BE134" i="3"/>
  <c r="T134" i="3"/>
  <c r="R134" i="3"/>
  <c r="P134" i="3"/>
  <c r="BK134" i="3"/>
  <c r="J134" i="3"/>
  <c r="BI131" i="3"/>
  <c r="BH131" i="3"/>
  <c r="BG131" i="3"/>
  <c r="BF131" i="3"/>
  <c r="BE131" i="3"/>
  <c r="T131" i="3"/>
  <c r="R131" i="3"/>
  <c r="P131" i="3"/>
  <c r="BK131" i="3"/>
  <c r="J131" i="3"/>
  <c r="BI128" i="3"/>
  <c r="BH128" i="3"/>
  <c r="BG128" i="3"/>
  <c r="BF128" i="3"/>
  <c r="BE128" i="3"/>
  <c r="T128" i="3"/>
  <c r="R128" i="3"/>
  <c r="P128" i="3"/>
  <c r="BK128" i="3"/>
  <c r="J128" i="3"/>
  <c r="BI124" i="3"/>
  <c r="BH124" i="3"/>
  <c r="BG124" i="3"/>
  <c r="BF124" i="3"/>
  <c r="BE124" i="3"/>
  <c r="T124" i="3"/>
  <c r="R124" i="3"/>
  <c r="P124" i="3"/>
  <c r="BK124" i="3"/>
  <c r="J124" i="3"/>
  <c r="BI121" i="3"/>
  <c r="BH121" i="3"/>
  <c r="BG121" i="3"/>
  <c r="BF121" i="3"/>
  <c r="BE121" i="3"/>
  <c r="T121" i="3"/>
  <c r="R121" i="3"/>
  <c r="P121" i="3"/>
  <c r="BK121" i="3"/>
  <c r="J121" i="3"/>
  <c r="BI118" i="3"/>
  <c r="BH118" i="3"/>
  <c r="BG118" i="3"/>
  <c r="BF118" i="3"/>
  <c r="BE118" i="3"/>
  <c r="T118" i="3"/>
  <c r="R118" i="3"/>
  <c r="P118" i="3"/>
  <c r="BK118" i="3"/>
  <c r="J118" i="3"/>
  <c r="BI114" i="3"/>
  <c r="BH114" i="3"/>
  <c r="BG114" i="3"/>
  <c r="BF114" i="3"/>
  <c r="BE114" i="3"/>
  <c r="T114" i="3"/>
  <c r="R114" i="3"/>
  <c r="P114" i="3"/>
  <c r="BK114" i="3"/>
  <c r="J114" i="3"/>
  <c r="BI111" i="3"/>
  <c r="BH111" i="3"/>
  <c r="BG111" i="3"/>
  <c r="BF111" i="3"/>
  <c r="BE111" i="3"/>
  <c r="T111" i="3"/>
  <c r="R111" i="3"/>
  <c r="P111" i="3"/>
  <c r="BK111" i="3"/>
  <c r="J111" i="3"/>
  <c r="BI108" i="3"/>
  <c r="BH108" i="3"/>
  <c r="BG108" i="3"/>
  <c r="BF108" i="3"/>
  <c r="BE108" i="3"/>
  <c r="T108" i="3"/>
  <c r="R108" i="3"/>
  <c r="P108" i="3"/>
  <c r="BK108" i="3"/>
  <c r="J108" i="3"/>
  <c r="BI105" i="3"/>
  <c r="BH105" i="3"/>
  <c r="BG105" i="3"/>
  <c r="BF105" i="3"/>
  <c r="BE105" i="3"/>
  <c r="T105" i="3"/>
  <c r="R105" i="3"/>
  <c r="P105" i="3"/>
  <c r="BK105" i="3"/>
  <c r="J105" i="3"/>
  <c r="BI101" i="3"/>
  <c r="BH101" i="3"/>
  <c r="BG101" i="3"/>
  <c r="BF101" i="3"/>
  <c r="BE101" i="3"/>
  <c r="T101" i="3"/>
  <c r="R101" i="3"/>
  <c r="P101" i="3"/>
  <c r="BK101" i="3"/>
  <c r="J101" i="3"/>
  <c r="BI97" i="3"/>
  <c r="BH97" i="3"/>
  <c r="BG97" i="3"/>
  <c r="BF97" i="3"/>
  <c r="BE97" i="3"/>
  <c r="T97" i="3"/>
  <c r="R97" i="3"/>
  <c r="P97" i="3"/>
  <c r="BK97" i="3"/>
  <c r="J97" i="3"/>
  <c r="BI94" i="3"/>
  <c r="BH94" i="3"/>
  <c r="BG94" i="3"/>
  <c r="BF94" i="3"/>
  <c r="BE94" i="3"/>
  <c r="T94" i="3"/>
  <c r="R94" i="3"/>
  <c r="P94" i="3"/>
  <c r="BK94" i="3"/>
  <c r="J94" i="3"/>
  <c r="BI91" i="3"/>
  <c r="BH91" i="3"/>
  <c r="BG91" i="3"/>
  <c r="BF91" i="3"/>
  <c r="BE91" i="3"/>
  <c r="T91" i="3"/>
  <c r="R91" i="3"/>
  <c r="P91" i="3"/>
  <c r="BK91" i="3"/>
  <c r="J91" i="3"/>
  <c r="BI88" i="3"/>
  <c r="F34" i="3" s="1"/>
  <c r="BD53" i="1" s="1"/>
  <c r="BH88" i="3"/>
  <c r="F33" i="3" s="1"/>
  <c r="BC53" i="1" s="1"/>
  <c r="BG88" i="3"/>
  <c r="F32" i="3" s="1"/>
  <c r="BB53" i="1" s="1"/>
  <c r="BF88" i="3"/>
  <c r="J31" i="3" s="1"/>
  <c r="AW53" i="1" s="1"/>
  <c r="BE88" i="3"/>
  <c r="T88" i="3"/>
  <c r="T87" i="3" s="1"/>
  <c r="T86" i="3" s="1"/>
  <c r="R88" i="3"/>
  <c r="R87" i="3" s="1"/>
  <c r="R86" i="3" s="1"/>
  <c r="P88" i="3"/>
  <c r="P87" i="3" s="1"/>
  <c r="BK88" i="3"/>
  <c r="BK87" i="3" s="1"/>
  <c r="J88" i="3"/>
  <c r="J81" i="3"/>
  <c r="F81" i="3"/>
  <c r="F79" i="3"/>
  <c r="E77" i="3"/>
  <c r="E75" i="3"/>
  <c r="J51" i="3"/>
  <c r="F51" i="3"/>
  <c r="F49" i="3"/>
  <c r="E47" i="3"/>
  <c r="J18" i="3"/>
  <c r="E18" i="3"/>
  <c r="F52" i="3" s="1"/>
  <c r="J17" i="3"/>
  <c r="J12" i="3"/>
  <c r="J49" i="3" s="1"/>
  <c r="E7" i="3"/>
  <c r="E45" i="3" s="1"/>
  <c r="BK86" i="2"/>
  <c r="J86" i="2" s="1"/>
  <c r="J58" i="2" s="1"/>
  <c r="AY52" i="1"/>
  <c r="AX52" i="1"/>
  <c r="BI87" i="2"/>
  <c r="BH87" i="2"/>
  <c r="BG87" i="2"/>
  <c r="BF87" i="2"/>
  <c r="T87" i="2"/>
  <c r="T86" i="2" s="1"/>
  <c r="R87" i="2"/>
  <c r="R86" i="2" s="1"/>
  <c r="P87" i="2"/>
  <c r="P86" i="2" s="1"/>
  <c r="BK87" i="2"/>
  <c r="J87" i="2"/>
  <c r="BE87" i="2" s="1"/>
  <c r="BI85" i="2"/>
  <c r="BH85" i="2"/>
  <c r="BG85" i="2"/>
  <c r="BF85" i="2"/>
  <c r="BE85" i="2"/>
  <c r="T85" i="2"/>
  <c r="R85" i="2"/>
  <c r="P85" i="2"/>
  <c r="BK85" i="2"/>
  <c r="J85" i="2"/>
  <c r="BI83" i="2"/>
  <c r="BH83" i="2"/>
  <c r="BG83" i="2"/>
  <c r="BF83" i="2"/>
  <c r="BE83" i="2"/>
  <c r="T83" i="2"/>
  <c r="R83" i="2"/>
  <c r="P83" i="2"/>
  <c r="BK83" i="2"/>
  <c r="J83" i="2"/>
  <c r="BI82" i="2"/>
  <c r="BH82" i="2"/>
  <c r="BG82" i="2"/>
  <c r="BF82" i="2"/>
  <c r="BE82" i="2"/>
  <c r="T82" i="2"/>
  <c r="R82" i="2"/>
  <c r="P82" i="2"/>
  <c r="BK82" i="2"/>
  <c r="J82" i="2"/>
  <c r="BI81" i="2"/>
  <c r="BH81" i="2"/>
  <c r="BG81" i="2"/>
  <c r="BF81" i="2"/>
  <c r="BE81" i="2"/>
  <c r="T81" i="2"/>
  <c r="R81" i="2"/>
  <c r="P81" i="2"/>
  <c r="BK81" i="2"/>
  <c r="J81" i="2"/>
  <c r="BI80" i="2"/>
  <c r="F34" i="2" s="1"/>
  <c r="BD52" i="1" s="1"/>
  <c r="BD51" i="1" s="1"/>
  <c r="W30" i="1" s="1"/>
  <c r="BH80" i="2"/>
  <c r="F33" i="2" s="1"/>
  <c r="BC52" i="1" s="1"/>
  <c r="BC51" i="1" s="1"/>
  <c r="BG80" i="2"/>
  <c r="F32" i="2" s="1"/>
  <c r="BB52" i="1" s="1"/>
  <c r="BB51" i="1" s="1"/>
  <c r="BF80" i="2"/>
  <c r="J31" i="2" s="1"/>
  <c r="AW52" i="1" s="1"/>
  <c r="BE80" i="2"/>
  <c r="J30" i="2" s="1"/>
  <c r="AV52" i="1" s="1"/>
  <c r="AT52" i="1" s="1"/>
  <c r="T80" i="2"/>
  <c r="T79" i="2" s="1"/>
  <c r="T78" i="2" s="1"/>
  <c r="R80" i="2"/>
  <c r="R79" i="2" s="1"/>
  <c r="R78" i="2" s="1"/>
  <c r="P80" i="2"/>
  <c r="P79" i="2" s="1"/>
  <c r="BK80" i="2"/>
  <c r="BK79" i="2" s="1"/>
  <c r="J80" i="2"/>
  <c r="J74" i="2"/>
  <c r="F74" i="2"/>
  <c r="J72" i="2"/>
  <c r="F72" i="2"/>
  <c r="E70" i="2"/>
  <c r="F52" i="2"/>
  <c r="J51" i="2"/>
  <c r="F51" i="2"/>
  <c r="F49" i="2"/>
  <c r="E47" i="2"/>
  <c r="J18" i="2"/>
  <c r="E18" i="2"/>
  <c r="F75" i="2" s="1"/>
  <c r="J17" i="2"/>
  <c r="J12" i="2"/>
  <c r="J49" i="2" s="1"/>
  <c r="E7" i="2"/>
  <c r="E45" i="2" s="1"/>
  <c r="AS51" i="1"/>
  <c r="L47" i="1"/>
  <c r="AM46" i="1"/>
  <c r="L46" i="1"/>
  <c r="AM44" i="1"/>
  <c r="L44" i="1"/>
  <c r="L42" i="1"/>
  <c r="L41" i="1"/>
  <c r="W28" i="1" l="1"/>
  <c r="AX51" i="1"/>
  <c r="R85" i="3"/>
  <c r="W29" i="1"/>
  <c r="AY51" i="1"/>
  <c r="T85" i="3"/>
  <c r="J223" i="3"/>
  <c r="J64" i="3" s="1"/>
  <c r="BK222" i="3"/>
  <c r="J222" i="3" s="1"/>
  <c r="J63" i="3" s="1"/>
  <c r="BK78" i="2"/>
  <c r="J78" i="2" s="1"/>
  <c r="J79" i="2"/>
  <c r="J57" i="2" s="1"/>
  <c r="BK86" i="3"/>
  <c r="J87" i="3"/>
  <c r="J58" i="3" s="1"/>
  <c r="J30" i="3"/>
  <c r="AV53" i="1" s="1"/>
  <c r="AT53" i="1" s="1"/>
  <c r="P222" i="3"/>
  <c r="P78" i="2"/>
  <c r="AU52" i="1" s="1"/>
  <c r="P86" i="3"/>
  <c r="P85" i="3" s="1"/>
  <c r="AU53" i="1" s="1"/>
  <c r="R222" i="3"/>
  <c r="F31" i="2"/>
  <c r="BA52" i="1" s="1"/>
  <c r="F82" i="3"/>
  <c r="F31" i="3"/>
  <c r="BA53" i="1" s="1"/>
  <c r="E68" i="2"/>
  <c r="J79" i="3"/>
  <c r="F30" i="2"/>
  <c r="AZ52" i="1" s="1"/>
  <c r="F30" i="3"/>
  <c r="AZ53" i="1" s="1"/>
  <c r="AZ51" i="1" l="1"/>
  <c r="AU51" i="1"/>
  <c r="BA51" i="1"/>
  <c r="BK85" i="3"/>
  <c r="J85" i="3" s="1"/>
  <c r="J86" i="3"/>
  <c r="J57" i="3" s="1"/>
  <c r="J56" i="2"/>
  <c r="J27" i="2"/>
  <c r="J56" i="3" l="1"/>
  <c r="J27" i="3"/>
  <c r="AG52" i="1"/>
  <c r="J36" i="2"/>
  <c r="W27" i="1"/>
  <c r="AW51" i="1"/>
  <c r="AK27" i="1" s="1"/>
  <c r="AV51" i="1"/>
  <c r="W26" i="1"/>
  <c r="AK26" i="1" l="1"/>
  <c r="AT51" i="1"/>
  <c r="AG51" i="1"/>
  <c r="AN52" i="1"/>
  <c r="AG53" i="1"/>
  <c r="AN53" i="1" s="1"/>
  <c r="J36" i="3"/>
  <c r="AN51" i="1" l="1"/>
  <c r="AK23" i="1"/>
  <c r="AK32" i="1" s="1"/>
</calcChain>
</file>

<file path=xl/sharedStrings.xml><?xml version="1.0" encoding="utf-8"?>
<sst xmlns="http://schemas.openxmlformats.org/spreadsheetml/2006/main" count="2543" uniqueCount="593">
  <si>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</si>
  <si>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</si>
  <si>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</si>
  <si>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</si>
  <si>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</si>
  <si>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</si>
  <si>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</si>
  <si>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{6c038fb2-eb54-4f06-80ef-f8131db7aa66}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</si>
  <si>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</si>
  <si>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</si>
  <si>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</si>
  <si>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</si>
  <si>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</si>
  <si>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</si>
  <si>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</si>
  <si>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</si>
  <si>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</si>
  <si>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17-22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</si>
  <si>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</si>
  <si>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</si>
  <si>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Chodník Smetanova - Obránců míru, Přelouč</t>
  </si>
  <si>
    <t>0,1</t>
  </si>
  <si>
    <t>KSO:</t>
  </si>
  <si>
    <t>822 25</t>
  </si>
  <si>
    <t>CC-CZ:</t>
  </si>
  <si>
    <t>21121</t>
  </si>
  <si>
    <t>1</t>
  </si>
  <si>
    <t>Místo:</t>
  </si>
  <si>
    <t>chodník ul.Smetanova - Obránců míru</t>
  </si>
  <si>
    <t>Datum:</t>
  </si>
  <si>
    <t>30.6.2017</t>
  </si>
  <si>
    <t>10</t>
  </si>
  <si>
    <t>100</t>
  </si>
  <si>
    <t>Zadavatel:</t>
  </si>
  <si>
    <t>IČ:</t>
  </si>
  <si>
    <t>00274101</t>
  </si>
  <si>
    <t>Město Přelouč</t>
  </si>
  <si>
    <t>DIČ:</t>
  </si>
  <si>
    <t>CZ00274101</t>
  </si>
  <si>
    <t>Uchazeč:</t>
  </si>
  <si>
    <t>Vyplň údaj</t>
  </si>
  <si>
    <t>Projektant:</t>
  </si>
  <si>
    <t>28860080</t>
  </si>
  <si>
    <t>VDI projekt s.r.o.</t>
  </si>
  <si>
    <t>CZ28860080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</si>
  <si>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</si>
  <si>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</si>
  <si>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</si>
  <si>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</si>
  <si>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</si>
  <si>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</si>
  <si>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</si>
  <si>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</si>
  <si>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</si>
  <si>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</si>
  <si>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</si>
  <si>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</si>
  <si>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</si>
  <si>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</si>
  <si>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</si>
  <si>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</si>
  <si>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</si>
  <si>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</si>
  <si>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</si>
  <si>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</si>
  <si>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</si>
  <si>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</si>
  <si>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</si>
  <si>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</si>
  <si>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</si>
  <si>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</si>
  <si>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</si>
  <si>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</si>
  <si>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</si>
  <si>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</si>
  <si>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</si>
  <si>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</si>
  <si>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</si>
  <si>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</si>
  <si>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</si>
  <si>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</si>
  <si>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</si>
  <si>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</si>
  <si>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</si>
  <si>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</si>
  <si>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SO001</t>
  </si>
  <si>
    <t>Vedlejší a ostatní náklady</t>
  </si>
  <si>
    <t>STA</t>
  </si>
  <si>
    <t>{ba249a09-8f9b-4ace-97f8-a68ff2fdc799}</t>
  </si>
  <si>
    <t>2</t>
  </si>
  <si>
    <t>SO101</t>
  </si>
  <si>
    <t>Chodník</t>
  </si>
  <si>
    <t>{d10cc9a7-82b5-4ace-b11b-ccf41976e10c}</t>
  </si>
  <si>
    <t>822 55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</si>
  <si>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</si>
  <si>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</si>
  <si>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</si>
  <si>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</si>
  <si>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</si>
  <si>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</si>
  <si>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</si>
  <si>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SO001 - Vedlejší a ostatní náklady</t>
  </si>
  <si>
    <t>REKAPITULACE ČLENĚNÍ SOUPISU PRACÍ</t>
  </si>
  <si>
    <t>Kód dílu - Popis</t>
  </si>
  <si>
    <t>Cena celkem [CZK]</t>
  </si>
  <si>
    <t>Náklady soupisu celkem</t>
  </si>
  <si>
    <t>-1</t>
  </si>
  <si>
    <t>VRN3 - Zařízení staveniště</t>
  </si>
  <si>
    <t>VRN4 - Inženýrská činnost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</si>
  <si>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</si>
  <si>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</si>
  <si>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</si>
  <si>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</si>
  <si>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</si>
  <si>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</si>
  <si>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</si>
  <si>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</si>
  <si>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</si>
  <si>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</si>
  <si>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</si>
  <si>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</si>
  <si>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</si>
  <si>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</si>
  <si>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VRN3</t>
  </si>
  <si>
    <t>Zařízení staveniště</t>
  </si>
  <si>
    <t>4</t>
  </si>
  <si>
    <t>ROZPOCET</t>
  </si>
  <si>
    <t>K</t>
  </si>
  <si>
    <t>030001000</t>
  </si>
  <si>
    <t>Základní rozdělení průvodních činností a nákladů zařízení staveniště</t>
  </si>
  <si>
    <t>KČ</t>
  </si>
  <si>
    <t>401964931</t>
  </si>
  <si>
    <t>032903000</t>
  </si>
  <si>
    <t>Zařízení staveniště vybavení staveniště náklady na provoz a údržbu vybavení staveniště</t>
  </si>
  <si>
    <t>-2052122846</t>
  </si>
  <si>
    <t>3</t>
  </si>
  <si>
    <t>034403000</t>
  </si>
  <si>
    <t>Zařízení staveniště zabezpečení staveniště dopravní značení na staveništi</t>
  </si>
  <si>
    <t>-972319650</t>
  </si>
  <si>
    <t>034403001</t>
  </si>
  <si>
    <t>Pomocné práce zajištění nebo řízení regulaci a ochranu dopravy - úhrnná částka musí obsahovat veškeré nákl. na dočasné úpravy a regulaci dopr.(i pěší) na staveništi pro zajištění dopravy a přístupu k nemovitostem (např.lávky, nájezdy) a zajištění staveniště dle BOZP (ochranná oplocení, zajištění výkopů a pod..)</t>
  </si>
  <si>
    <t>1715646414</t>
  </si>
  <si>
    <t>VV</t>
  </si>
  <si>
    <t>"pro zajištění dopravy a přístupu k nemovitostem (např.lávky, nájezdy) a zajištění staveniště dle BOZP (ochranná oplocení, zajištění výkopů a pod..)"1</t>
  </si>
  <si>
    <t>True</t>
  </si>
  <si>
    <t>5</t>
  </si>
  <si>
    <t>039103000</t>
  </si>
  <si>
    <t>Zařízení staveniště zrušení zařízení staveniště rozebrání, bourání a odvoz</t>
  </si>
  <si>
    <t>-530240419</t>
  </si>
  <si>
    <t>VRN4</t>
  </si>
  <si>
    <t>Inženýrská činnost</t>
  </si>
  <si>
    <t>6</t>
  </si>
  <si>
    <t>043134000</t>
  </si>
  <si>
    <t>358061224</t>
  </si>
  <si>
    <t>SO101 - Chodník</t>
  </si>
  <si>
    <t>CZ0000274101</t>
  </si>
  <si>
    <t>HSV - Práce a dodávky HSV</t>
  </si>
  <si>
    <t xml:space="preserve">    1 - Zemní práce</t>
  </si>
  <si>
    <t xml:space="preserve">    5 - Komunikace</t>
  </si>
  <si>
    <t xml:space="preserve">    9 - Ostatní konstrukce a práce-bourání</t>
  </si>
  <si>
    <t xml:space="preserve">    997 - Přesun sutě</t>
  </si>
  <si>
    <t xml:space="preserve">    998 - Přesun hmot</t>
  </si>
  <si>
    <t>M - Práce a dodávky M</t>
  </si>
  <si>
    <t xml:space="preserve">    23-M - Montáže potrubí</t>
  </si>
  <si>
    <t xml:space="preserve">    46-M - Zemní práce při extr.mont.pracích</t>
  </si>
  <si>
    <t>HSV</t>
  </si>
  <si>
    <t>Práce a dodávky HSV</t>
  </si>
  <si>
    <t>Zemní práce</t>
  </si>
  <si>
    <t>111201101</t>
  </si>
  <si>
    <t>Odstranění křovin a stromů s odstraněním kořenů průměru kmene do 100 mm do sklonu terénu 1 : 5, při celkové ploše do 1 000 m2</t>
  </si>
  <si>
    <t>m2</t>
  </si>
  <si>
    <t>CS ÚRS 2016 01</t>
  </si>
  <si>
    <t>206165389</t>
  </si>
  <si>
    <t>"dle PD B.2"5*1,0</t>
  </si>
  <si>
    <t>Součet</t>
  </si>
  <si>
    <t>111301111</t>
  </si>
  <si>
    <t>Sejmutí drnu tl. do 100 mm, s nařezáním, vyrýpnutím, zvednutím, přemístěním a složením na vzdálenost do 50 m nebo s naložením na dopravní prostředek pro jakoukoliv velikost plochy z níž se drn snímá</t>
  </si>
  <si>
    <t>1909440150</t>
  </si>
  <si>
    <t>"stávající travnatá plocha"39,5*2*1,0+20*1,0</t>
  </si>
  <si>
    <t>113107132</t>
  </si>
  <si>
    <t>Odstranění podkladů nebo krytů s přemístěním hmot na skládku na vzdálenost do 3 m nebo s naložením na dopravní prostředek v ploše jednotlivě do 50 m2 z betonu prostého, o tl. vrstvy přes 150 do 300 mm</t>
  </si>
  <si>
    <t>-632169634</t>
  </si>
  <si>
    <t>"bet.plochy - předpoklad"2,5*2</t>
  </si>
  <si>
    <t>113107162</t>
  </si>
  <si>
    <t>Odstranění podkladů nebo krytů s přemístěním hmot na skládku na vzdálenost do 20 m nebo s naložením na dopravní prostředek v ploše jednotlivě přes 50 m2 do 200 m2 z kameniva hrubého drceného, o tl. vrstvy přes 100 do 200 mm</t>
  </si>
  <si>
    <t>-1499267885</t>
  </si>
  <si>
    <t>"dle PD B.2"</t>
  </si>
  <si>
    <t>"v místě nového chodníku"(2+2*0,2)*40,0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</si>
  <si>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</si>
  <si>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</si>
  <si>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</si>
  <si>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-1724883625</t>
  </si>
  <si>
    <t>"dle PD přílohy B.2"</t>
  </si>
  <si>
    <t>"v místě napojení"2*2+2*1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</si>
  <si>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</si>
  <si>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</si>
  <si>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-792141612</t>
  </si>
  <si>
    <t>"v průběhu výstavby ochrana inž. sítí-kabelová vedení předpoklad"2*4</t>
  </si>
  <si>
    <t>7</t>
  </si>
  <si>
    <t>120001101</t>
  </si>
  <si>
    <t>Příplatek k cenám vykopávek za ztížení vykopávky v blízkosti podzemního vedení nebo výbušnin v horninách jakékoliv třídy</t>
  </si>
  <si>
    <t>m3</t>
  </si>
  <si>
    <t>-2086411787</t>
  </si>
  <si>
    <t>"inž. sítě - předpoklad"2*4*0,3*0,3</t>
  </si>
  <si>
    <t>8</t>
  </si>
  <si>
    <t>M</t>
  </si>
  <si>
    <t>R04</t>
  </si>
  <si>
    <t>Kopané sondy pro ověření průběhu inž. sítí - ruční práce vč. zasypání sond</t>
  </si>
  <si>
    <t>kus</t>
  </si>
  <si>
    <t>205961387</t>
  </si>
  <si>
    <t>"dle potřeby pro ověření průběhu a hloubky uložení inž. sítí" 4</t>
  </si>
  <si>
    <t>9</t>
  </si>
  <si>
    <t>122202201</t>
  </si>
  <si>
    <t>Odkopávky a prokopávky nezapažené pro silnice s přemístěním výkopku v příčných profilech na vzdálenost do 15 m nebo s naložením na dopravní prostředek v hornině tř. 3 do 100 m3</t>
  </si>
  <si>
    <t>-961145516</t>
  </si>
  <si>
    <t>"dle PD C.2.3"</t>
  </si>
  <si>
    <t>"sanace aktivní zóny"2,4*40*0,30</t>
  </si>
  <si>
    <t>122202209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</si>
  <si>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</si>
  <si>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2033825361</t>
  </si>
  <si>
    <t>"dle pol 122202201"28,8</t>
  </si>
  <si>
    <t>11</t>
  </si>
  <si>
    <t>162301401</t>
  </si>
  <si>
    <t>Vodorovné přemístění větví, kmenů nebo pařezů s naložením, složením a dopravou do 5000 m větví stromů listnatých, průměru kmene přes 100 do 300 mm</t>
  </si>
  <si>
    <t>1277634649</t>
  </si>
  <si>
    <t>"keře"5*5</t>
  </si>
  <si>
    <t>12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</si>
  <si>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</si>
  <si>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</si>
  <si>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1579488259</t>
  </si>
  <si>
    <t>"přebytek zeminy"28,8</t>
  </si>
  <si>
    <t>"drn"99*0,1</t>
  </si>
  <si>
    <t>13</t>
  </si>
  <si>
    <t>162701109</t>
  </si>
  <si>
    <t>Vodorovné přemístění výkopku po suchu na obvyklém dopravním prostředku, bez naložení výkopku, avšak se složením bez rozhrnutí z horniny tř. 1 až 4 na vzdálenost Příplatek k ceně za každých dalších i započatých 1 000 m</t>
  </si>
  <si>
    <t>-1506019620</t>
  </si>
  <si>
    <t>"odvoz na skládku do 15km"38,7*5</t>
  </si>
  <si>
    <t>14</t>
  </si>
  <si>
    <t>171201201</t>
  </si>
  <si>
    <t>Uložení sypaniny na skládky</t>
  </si>
  <si>
    <t>1229216135</t>
  </si>
  <si>
    <t>"dle pol. 162701105" 38,7</t>
  </si>
  <si>
    <t>171201211</t>
  </si>
  <si>
    <t>Uložení sypaniny poplatek za uložení sypaniny na skládce (skládkovné)</t>
  </si>
  <si>
    <t>t</t>
  </si>
  <si>
    <t>1554201078</t>
  </si>
  <si>
    <t>38,7*1,8</t>
  </si>
  <si>
    <t>16</t>
  </si>
  <si>
    <t>181102302</t>
  </si>
  <si>
    <t>Úprava pláně na stavbách dálnic v zářezech mimo skalních se zhutněním</t>
  </si>
  <si>
    <t>-1433036467</t>
  </si>
  <si>
    <t>"dle PD přílohy B.2 a C.2.3"</t>
  </si>
  <si>
    <t>"chodník"40*(2+2*0,20)</t>
  </si>
  <si>
    <t>17</t>
  </si>
  <si>
    <t>181111112</t>
  </si>
  <si>
    <t>Plošná úprava terénu v zemině tř. 1 až 4 s urovnáním povrchu bez doplnění ornice souvislé plochy do 500 m2 při nerovnostech terénu přes +/-50 do +/- 100 mm na svahu přes 1:5 do 1:2</t>
  </si>
  <si>
    <t>-1089355258</t>
  </si>
  <si>
    <t>"dle potřeby"2*40*1,0</t>
  </si>
  <si>
    <t>18</t>
  </si>
  <si>
    <t>181301102</t>
  </si>
  <si>
    <t>Rozprostření a urovnání ornice v rovině nebo ve svahu sklonu do 1:5 při souvislé ploše do 500 m2, tl. vrstvy přes 100 do 150 mm</t>
  </si>
  <si>
    <t>2066710858</t>
  </si>
  <si>
    <t>"podél chodníku"2*40*1</t>
  </si>
  <si>
    <t>19</t>
  </si>
  <si>
    <t>103641010</t>
  </si>
  <si>
    <t>zemina pro terénní úpravy -  ornice</t>
  </si>
  <si>
    <t>CS ÚRS 2017 01</t>
  </si>
  <si>
    <t>935047302</t>
  </si>
  <si>
    <t>80*0,15*1,8</t>
  </si>
  <si>
    <t>20</t>
  </si>
  <si>
    <t>181411122</t>
  </si>
  <si>
    <t>Založení trávníku na půdě předem připravené plochy do 1000 m2 výsevem včetně utažení lučního na svahu přes 1:5 do 1:2</t>
  </si>
  <si>
    <t>1955828380</t>
  </si>
  <si>
    <t>"dle pol.181301102"80</t>
  </si>
  <si>
    <t>005724150</t>
  </si>
  <si>
    <t>Osiva pícnin směsi travní balení obvykle 25 kg parková směs exclusive (10 kg)</t>
  </si>
  <si>
    <t>kg</t>
  </si>
  <si>
    <t>1100452566</t>
  </si>
  <si>
    <t>80*0,015</t>
  </si>
  <si>
    <t>22</t>
  </si>
  <si>
    <t>185803111R</t>
  </si>
  <si>
    <t>Ošetření trávníku jednorázové v rovině nebo na svahu do 1:5</t>
  </si>
  <si>
    <t>1629337960</t>
  </si>
  <si>
    <t>"dle pol.181411122"80</t>
  </si>
  <si>
    <t>23</t>
  </si>
  <si>
    <t>185804312</t>
  </si>
  <si>
    <t>Zalití rostlin vodou plochy jednotlivě přes 20 m2</t>
  </si>
  <si>
    <t>-584354186</t>
  </si>
  <si>
    <t>80*0,05*2</t>
  </si>
  <si>
    <t>24</t>
  </si>
  <si>
    <t>185851111</t>
  </si>
  <si>
    <t>Dovoz vody pro zálivku rostlin na vzdálenost do 6000 m</t>
  </si>
  <si>
    <t>-263385838</t>
  </si>
  <si>
    <t>"dle pol. 185804312" 8,0</t>
  </si>
  <si>
    <t>Komunikace</t>
  </si>
  <si>
    <t>25</t>
  </si>
  <si>
    <t>564811111</t>
  </si>
  <si>
    <t>Podklad ze štěrkodrti ŠD s rozprostřením a zhutněním, po zhutnění tl. 50 mm</t>
  </si>
  <si>
    <t>470942151</t>
  </si>
  <si>
    <t>"vyrovnání pláně chodníku"40*2,4</t>
  </si>
  <si>
    <t>26</t>
  </si>
  <si>
    <t>564851111</t>
  </si>
  <si>
    <t>Podklad ze štěrkodrti ŠD s rozprostřením a zhutněním, po zhutnění tl. 150 mm</t>
  </si>
  <si>
    <t>280879876</t>
  </si>
  <si>
    <t>"chodník"40*2,0</t>
  </si>
  <si>
    <t>"výškové napojení plochy-předpoklad"8*1</t>
  </si>
  <si>
    <t>27</t>
  </si>
  <si>
    <t>564871116</t>
  </si>
  <si>
    <t>Podklad ze štěrkodrti ŠD s rozprostřením a zhutněním, po zhutnění tl. 300 mm</t>
  </si>
  <si>
    <t>1626204919</t>
  </si>
  <si>
    <t>"sanace podloží"40*2,4</t>
  </si>
  <si>
    <t>28</t>
  </si>
  <si>
    <t>596211121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</si>
  <si>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přes 50 do 100 m2</t>
  </si>
  <si>
    <t>-1065530202</t>
  </si>
  <si>
    <t>"dle PD B.2"79,1+0,9</t>
  </si>
  <si>
    <t>29</t>
  </si>
  <si>
    <t>592452680</t>
  </si>
  <si>
    <t>dlažba skladebná betonová základní 20 x 10 x 6 cm barevná</t>
  </si>
  <si>
    <t>-48906637</t>
  </si>
  <si>
    <t>79,1*1,03</t>
  </si>
  <si>
    <t>30</t>
  </si>
  <si>
    <t>592452670</t>
  </si>
  <si>
    <t>dlažba skladebná betonová základní pro nevidomé 20 x 10 x 6 cm barevná</t>
  </si>
  <si>
    <t>-1317209044</t>
  </si>
  <si>
    <t>"varovný pás"0,9*1,3</t>
  </si>
  <si>
    <t>Ostatní konstrukce a práce-bourání</t>
  </si>
  <si>
    <t>31</t>
  </si>
  <si>
    <t>916231213</t>
  </si>
  <si>
    <t>Osazení chodníkového obrubníku betonového se zřízením lože, s vyplněním a zatřením spár cementovou maltou stojatého s boční opěrou z betonu prostého tř. C 12/15, do lože z betonu prostého téže značky</t>
  </si>
  <si>
    <t>-741999107</t>
  </si>
  <si>
    <t>"8/25/100 + náběhy na snížení stávající obruby"(39,5+39,5+0,5+0,6+2)+2*1,0</t>
  </si>
  <si>
    <t>"15/15/100"2+2</t>
  </si>
  <si>
    <t>32</t>
  </si>
  <si>
    <t>592174090</t>
  </si>
  <si>
    <t>Obrubníky betonové a železobetonové chodníkové ABO   16-10    100 x 8 x 25</t>
  </si>
  <si>
    <t>1658724460</t>
  </si>
  <si>
    <t>"8/25/100 + náběhy na snížení stávající obruby"((39,5+39,5+0,5+0,6+2)+2*1,0)*1,03</t>
  </si>
  <si>
    <t>33</t>
  </si>
  <si>
    <t>592174680</t>
  </si>
  <si>
    <t>Obrubníky betonové a železobetonové obrubník silniční nájezdový Standard   100 x 15 x 15</t>
  </si>
  <si>
    <t>28112854</t>
  </si>
  <si>
    <t>"15/15/100"(2+2)*1,03</t>
  </si>
  <si>
    <t>997</t>
  </si>
  <si>
    <t>Přesun sutě</t>
  </si>
  <si>
    <t>34</t>
  </si>
  <si>
    <t>997221551</t>
  </si>
  <si>
    <t>Vodorovná doprava suti bez naložení, ale se složením a s hrubým urovnáním ze sypkých materiálů, na vzdálenost do 1 km</t>
  </si>
  <si>
    <t>-713012257</t>
  </si>
  <si>
    <t>"kamenivo"22,56</t>
  </si>
  <si>
    <t>35</t>
  </si>
  <si>
    <t>997221559</t>
  </si>
  <si>
    <t>Vodorovná doprava suti bez naložení, ale se složením a s hrubým urovnáním Příplatek k ceně za každý další i započatý 1 km přes 1 km</t>
  </si>
  <si>
    <t>775034970</t>
  </si>
  <si>
    <t>"na skládku do 15km"</t>
  </si>
  <si>
    <t>"kamenivo"22,56*14</t>
  </si>
  <si>
    <t>36</t>
  </si>
  <si>
    <t>997221571</t>
  </si>
  <si>
    <t>Vodorovná doprava vybouraných hmot bez naložení, ale se složením a s hrubým urovnáním na vzdálenost do 1 km</t>
  </si>
  <si>
    <t>663531092</t>
  </si>
  <si>
    <t>"beton kce"2,5</t>
  </si>
  <si>
    <t>"obruby"1,23</t>
  </si>
  <si>
    <t>37</t>
  </si>
  <si>
    <t>997221579</t>
  </si>
  <si>
    <t>Vodorovná doprava vybouraných hmot bez naložení, ale se složením a s hrubým urovnáním na vzdálenost Příplatek k ceně za každý další i započatý 1 km přes 1 km</t>
  </si>
  <si>
    <t>-275412078</t>
  </si>
  <si>
    <t>"odvoz na placenou skládku do 15km"</t>
  </si>
  <si>
    <t>(3,73)*14</t>
  </si>
  <si>
    <t>38</t>
  </si>
  <si>
    <t>997221815</t>
  </si>
  <si>
    <t>Poplatek za uložení stavebního odpadu na skládce (skládkovné) betonového</t>
  </si>
  <si>
    <t>1117445688</t>
  </si>
  <si>
    <t>2,5+1,23</t>
  </si>
  <si>
    <t>39</t>
  </si>
  <si>
    <t>997221855</t>
  </si>
  <si>
    <t>Poplatek za uložení stavebního odpadu na skládce (skládkovné) z kameniva</t>
  </si>
  <si>
    <t>-363308875</t>
  </si>
  <si>
    <t>22,56</t>
  </si>
  <si>
    <t>998</t>
  </si>
  <si>
    <t>Přesun hmot</t>
  </si>
  <si>
    <t>40</t>
  </si>
  <si>
    <t>998223011</t>
  </si>
  <si>
    <t>Přesun hmot pro pozemní komunikace s krytem dlážděným dopravní vzdálenost do 200 m jakékoliv délky objektu</t>
  </si>
  <si>
    <t>-1506175425</t>
  </si>
  <si>
    <t>Práce a dodávky M</t>
  </si>
  <si>
    <t>23-M</t>
  </si>
  <si>
    <t>Montáže potrubí</t>
  </si>
  <si>
    <t>41</t>
  </si>
  <si>
    <t>230205056</t>
  </si>
  <si>
    <t>Montáž potrubí PE průměru do 110 mm návin nebo tyč, svařované na tupo nebo elektrospojkou D 110, tl. stěny 10,0 mm</t>
  </si>
  <si>
    <t>64</t>
  </si>
  <si>
    <t>505249497</t>
  </si>
  <si>
    <t>"dle PD - chránička pro metropl.síť"4,5</t>
  </si>
  <si>
    <t>42</t>
  </si>
  <si>
    <t>345713550</t>
  </si>
  <si>
    <t>Materiál úložný elektroinstalační trubky elektroinstalační ohebné,  dvouplášťové HDPE+LDPE svitek 50 m se zatahovacím drátem a spojkou ČSN EN 50086-2-4   110 mm/10</t>
  </si>
  <si>
    <t>128</t>
  </si>
  <si>
    <t>876043669</t>
  </si>
  <si>
    <t>4,5*1,03</t>
  </si>
  <si>
    <t>46-M</t>
  </si>
  <si>
    <t>Zemní práce při extr.mont.pracích</t>
  </si>
  <si>
    <t>43</t>
  </si>
  <si>
    <t>460201603</t>
  </si>
  <si>
    <t>Hloubení nezapažených kabelových rýh strojně s přemístěním výkopku do vzdálenosti 3 m od okraje jámy nebo naložením na dopravní prostředek jakýchkoli rozměrů, v hornině třídy 3</t>
  </si>
  <si>
    <t>2123177263</t>
  </si>
  <si>
    <t>"dle PD - chránička pro metropl.síť"4,5*0,5*0,7</t>
  </si>
  <si>
    <t>44</t>
  </si>
  <si>
    <t>460560253</t>
  </si>
  <si>
    <t>Zásyp kabelových rýh ručně včetně zhutnění a uložení výkopku do vrstev a urovnání povrchu šířky 50 cm hloubky 70 cm, v hornině třídy 3</t>
  </si>
  <si>
    <t>1743916729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</si>
  <si>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</si>
  <si>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</si>
  <si>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</si>
  <si>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</si>
  <si>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</si>
  <si>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</si>
  <si>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</si>
  <si>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</si>
  <si>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</si>
  <si>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</si>
  <si>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</si>
  <si>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</si>
  <si>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</si>
  <si>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</si>
  <si>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</si>
  <si>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</si>
  <si>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</si>
  <si>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</si>
  <si>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</si>
  <si>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</si>
  <si>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</si>
  <si>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</si>
  <si>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</si>
  <si>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</si>
  <si>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</si>
  <si>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</si>
  <si>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</si>
  <si>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</si>
  <si>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</si>
  <si>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</si>
  <si>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</si>
  <si>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</si>
  <si>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</si>
  <si>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</si>
  <si>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</si>
  <si>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</si>
  <si>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</si>
  <si>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</si>
  <si>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</si>
  <si>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</si>
  <si>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</si>
  <si>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</si>
  <si>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</si>
  <si>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</si>
  <si>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</si>
  <si>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</si>
  <si>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</si>
  <si>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</si>
  <si>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</si>
  <si>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</si>
  <si>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</si>
  <si>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</si>
  <si>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</si>
  <si>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</si>
  <si>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</si>
  <si>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</si>
  <si>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</si>
  <si>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</si>
  <si>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</si>
  <si>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</si>
  <si>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</si>
  <si>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</si>
  <si>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</si>
  <si>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</si>
  <si>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</si>
  <si>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</si>
  <si>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</si>
  <si>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</si>
  <si>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</si>
  <si>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</si>
  <si>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</si>
  <si>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</si>
  <si>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</si>
  <si>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</si>
  <si>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</si>
  <si>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</si>
  <si>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</si>
  <si>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</si>
  <si>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</si>
  <si>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</si>
  <si>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</si>
  <si>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</si>
  <si>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</si>
  <si>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</si>
  <si>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</si>
  <si>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</si>
  <si>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</si>
  <si>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</si>
  <si>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</si>
  <si>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</si>
  <si>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</si>
  <si>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</si>
  <si>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</si>
  <si>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</si>
  <si>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</si>
  <si>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</si>
  <si>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</si>
  <si>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</si>
  <si>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</si>
  <si>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</si>
  <si>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</si>
  <si>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</si>
  <si>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</si>
  <si>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</si>
  <si>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</si>
  <si>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</si>
  <si>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</si>
  <si>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</si>
  <si>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</si>
  <si>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</si>
  <si>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</si>
  <si>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</si>
  <si>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</si>
  <si>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</si>
  <si>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</si>
  <si>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</si>
  <si>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</si>
  <si>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</si>
  <si>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</si>
  <si>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</si>
  <si>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</si>
  <si>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</si>
  <si>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</si>
  <si>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</si>
  <si>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</si>
  <si>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</si>
  <si>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</si>
  <si>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</si>
  <si>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</si>
  <si>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</si>
  <si>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</si>
  <si>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</si>
  <si>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</si>
  <si>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</si>
  <si>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</si>
  <si>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</si>
  <si>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</si>
  <si>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</si>
  <si>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</si>
  <si>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</si>
  <si>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</si>
  <si>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</si>
  <si>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</si>
  <si>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</si>
  <si>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</si>
  <si>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</si>
  <si>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</si>
  <si>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</si>
  <si>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</si>
  <si>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</si>
  <si>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</si>
  <si>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</si>
  <si>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</si>
  <si>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</si>
  <si>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</si>
  <si>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</si>
  <si>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</si>
  <si>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</si>
  <si>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</si>
  <si>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</si>
  <si>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</si>
  <si>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</si>
  <si>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</si>
  <si>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</si>
  <si>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</si>
  <si>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</si>
  <si>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</si>
  <si>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</si>
  <si>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</si>
  <si>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</si>
  <si>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</si>
  <si>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</si>
  <si>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</si>
  <si>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</si>
  <si>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</si>
  <si>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</si>
  <si>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</si>
  <si>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</si>
  <si>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</si>
  <si>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</si>
  <si>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</si>
  <si>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</si>
  <si>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Inženýrská činnost, zkoušky a ostatní měření, zkoušky zátěžové, dokumentace skutečného provedení, geodetické zaměření skutečného provedení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</si>
</sst>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10"/>
      <color rgb="FF003366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7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6" fillId="0" borderId="5" xfId="0" applyFont="1" applyBorder="1" applyAlignment="1"/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Border="1" applyAlignment="1"/>
    <xf numFmtId="0" fontId="6" fillId="0" borderId="18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9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7" fillId="0" borderId="5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167" fontId="7" fillId="0" borderId="0" xfId="0" applyNumberFormat="1" applyFont="1" applyBorder="1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1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24" xfId="0" applyFont="1" applyBorder="1" applyAlignment="1">
      <alignment horizontal="left" vertical="center"/>
    </xf>
    <xf numFmtId="0" fontId="8" fillId="0" borderId="24" xfId="0" applyFont="1" applyBorder="1" applyAlignment="1">
      <alignment vertical="center"/>
    </xf>
    <xf numFmtId="0" fontId="8" fillId="0" borderId="24" xfId="0" applyFont="1" applyBorder="1" applyAlignment="1" applyProtection="1">
      <alignment vertical="center"/>
      <protection locked="0"/>
    </xf>
    <xf numFmtId="4" fontId="8" fillId="0" borderId="24" xfId="0" applyNumberFormat="1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8" fillId="0" borderId="0" xfId="0" applyFont="1" applyBorder="1" applyAlignment="1">
      <alignment horizontal="left"/>
    </xf>
    <xf numFmtId="4" fontId="8" fillId="0" borderId="0" xfId="0" applyNumberFormat="1" applyFont="1" applyBorder="1" applyAlignment="1"/>
    <xf numFmtId="0" fontId="3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67" fontId="7" fillId="0" borderId="0" xfId="0" applyNumberFormat="1" applyFont="1" applyAlignment="1">
      <alignment vertical="center"/>
    </xf>
    <xf numFmtId="0" fontId="9" fillId="0" borderId="5" xfId="0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9" fillId="0" borderId="28" xfId="0" applyFont="1" applyBorder="1" applyAlignment="1" applyProtection="1">
      <alignment horizontal="center" vertical="center"/>
      <protection locked="0"/>
    </xf>
    <xf numFmtId="49" fontId="39" fillId="0" borderId="28" xfId="0" applyNumberFormat="1" applyFont="1" applyBorder="1" applyAlignment="1" applyProtection="1">
      <alignment horizontal="left" vertical="center" wrapText="1"/>
      <protection locked="0"/>
    </xf>
    <xf numFmtId="0" fontId="39" fillId="0" borderId="28" xfId="0" applyFont="1" applyBorder="1" applyAlignment="1" applyProtection="1">
      <alignment horizontal="left" vertical="center" wrapText="1"/>
      <protection locked="0"/>
    </xf>
    <xf numFmtId="0" fontId="39" fillId="0" borderId="28" xfId="0" applyFont="1" applyBorder="1" applyAlignment="1" applyProtection="1">
      <alignment horizontal="center" vertical="center" wrapText="1"/>
      <protection locked="0"/>
    </xf>
    <xf numFmtId="167" fontId="39" fillId="0" borderId="28" xfId="0" applyNumberFormat="1" applyFont="1" applyBorder="1" applyAlignment="1" applyProtection="1">
      <alignment vertical="center"/>
      <protection locked="0"/>
    </xf>
    <xf numFmtId="4" fontId="39" fillId="5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  <protection locked="0"/>
    </xf>
    <xf numFmtId="0" fontId="39" fillId="0" borderId="5" xfId="0" applyFont="1" applyBorder="1" applyAlignment="1">
      <alignment vertical="center"/>
    </xf>
    <xf numFmtId="0" fontId="39" fillId="5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2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0" fillId="0" borderId="29" xfId="0" applyFont="1" applyBorder="1" applyAlignment="1" applyProtection="1">
      <alignment vertical="center" wrapText="1"/>
      <protection locked="0"/>
    </xf>
    <xf numFmtId="0" fontId="40" fillId="0" borderId="30" xfId="0" applyFont="1" applyBorder="1" applyAlignment="1" applyProtection="1">
      <alignment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32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center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vertical="center" wrapText="1"/>
      <protection locked="0"/>
    </xf>
    <xf numFmtId="0" fontId="40" fillId="0" borderId="35" xfId="0" applyFont="1" applyBorder="1" applyAlignment="1" applyProtection="1">
      <alignment vertical="center" wrapText="1"/>
      <protection locked="0"/>
    </xf>
    <xf numFmtId="0" fontId="44" fillId="0" borderId="34" xfId="0" applyFont="1" applyBorder="1" applyAlignment="1" applyProtection="1">
      <alignment vertical="center" wrapText="1"/>
      <protection locked="0"/>
    </xf>
    <xf numFmtId="0" fontId="40" fillId="0" borderId="36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top"/>
      <protection locked="0"/>
    </xf>
    <xf numFmtId="0" fontId="40" fillId="0" borderId="0" xfId="0" applyFont="1" applyAlignment="1" applyProtection="1">
      <alignment vertical="top"/>
      <protection locked="0"/>
    </xf>
    <xf numFmtId="0" fontId="40" fillId="0" borderId="29" xfId="0" applyFont="1" applyBorder="1" applyAlignment="1" applyProtection="1">
      <alignment horizontal="left" vertical="center"/>
      <protection locked="0"/>
    </xf>
    <xf numFmtId="0" fontId="40" fillId="0" borderId="30" xfId="0" applyFont="1" applyBorder="1" applyAlignment="1" applyProtection="1">
      <alignment horizontal="left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center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0" fillId="0" borderId="29" xfId="0" applyFont="1" applyBorder="1" applyAlignment="1" applyProtection="1">
      <alignment horizontal="left" vertical="center" wrapText="1"/>
      <protection locked="0"/>
    </xf>
    <xf numFmtId="0" fontId="40" fillId="0" borderId="3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3" fillId="0" borderId="35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vertical="center" wrapText="1"/>
      <protection locked="0"/>
    </xf>
    <xf numFmtId="0" fontId="43" fillId="0" borderId="36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center" vertical="top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3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5" fillId="0" borderId="34" xfId="0" applyFont="1" applyBorder="1" applyAlignment="1" applyProtection="1">
      <protection locked="0"/>
    </xf>
    <xf numFmtId="0" fontId="40" fillId="0" borderId="32" xfId="0" applyFont="1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vertical="top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35" xfId="0" applyFont="1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vertical="top"/>
      <protection locked="0"/>
    </xf>
    <xf numFmtId="0" fontId="40" fillId="0" borderId="36" xfId="0" applyFont="1" applyBorder="1" applyAlignment="1" applyProtection="1">
      <alignment vertical="top"/>
      <protection locked="0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3" borderId="0" xfId="1" applyFont="1" applyFill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49" fontId="43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40" t="s">
        <v>8</v>
      </c>
      <c r="AS2" s="341"/>
      <c r="AT2" s="341"/>
      <c r="AU2" s="341"/>
      <c r="AV2" s="341"/>
      <c r="AW2" s="341"/>
      <c r="AX2" s="341"/>
      <c r="AY2" s="341"/>
      <c r="AZ2" s="341"/>
      <c r="BA2" s="341"/>
      <c r="BB2" s="341"/>
      <c r="BC2" s="341"/>
      <c r="BD2" s="341"/>
      <c r="BE2" s="341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52" t="s">
        <v>17</v>
      </c>
      <c r="L5" s="320"/>
      <c r="M5" s="320"/>
      <c r="N5" s="320"/>
      <c r="O5" s="320"/>
      <c r="P5" s="320"/>
      <c r="Q5" s="320"/>
      <c r="R5" s="320"/>
      <c r="S5" s="320"/>
      <c r="T5" s="320"/>
      <c r="U5" s="320"/>
      <c r="V5" s="320"/>
      <c r="W5" s="320"/>
      <c r="X5" s="320"/>
      <c r="Y5" s="320"/>
      <c r="Z5" s="320"/>
      <c r="AA5" s="320"/>
      <c r="AB5" s="320"/>
      <c r="AC5" s="320"/>
      <c r="AD5" s="320"/>
      <c r="AE5" s="320"/>
      <c r="AF5" s="320"/>
      <c r="AG5" s="320"/>
      <c r="AH5" s="320"/>
      <c r="AI5" s="320"/>
      <c r="AJ5" s="320"/>
      <c r="AK5" s="320"/>
      <c r="AL5" s="320"/>
      <c r="AM5" s="320"/>
      <c r="AN5" s="320"/>
      <c r="AO5" s="320"/>
      <c r="AP5" s="28"/>
      <c r="AQ5" s="30"/>
      <c r="BE5" s="350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19" t="s">
        <v>20</v>
      </c>
      <c r="L6" s="320"/>
      <c r="M6" s="320"/>
      <c r="N6" s="320"/>
      <c r="O6" s="320"/>
      <c r="P6" s="320"/>
      <c r="Q6" s="320"/>
      <c r="R6" s="320"/>
      <c r="S6" s="320"/>
      <c r="T6" s="320"/>
      <c r="U6" s="320"/>
      <c r="V6" s="320"/>
      <c r="W6" s="320"/>
      <c r="X6" s="320"/>
      <c r="Y6" s="320"/>
      <c r="Z6" s="320"/>
      <c r="AA6" s="320"/>
      <c r="AB6" s="320"/>
      <c r="AC6" s="320"/>
      <c r="AD6" s="320"/>
      <c r="AE6" s="320"/>
      <c r="AF6" s="320"/>
      <c r="AG6" s="320"/>
      <c r="AH6" s="320"/>
      <c r="AI6" s="320"/>
      <c r="AJ6" s="320"/>
      <c r="AK6" s="320"/>
      <c r="AL6" s="320"/>
      <c r="AM6" s="320"/>
      <c r="AN6" s="320"/>
      <c r="AO6" s="320"/>
      <c r="AP6" s="28"/>
      <c r="AQ6" s="30"/>
      <c r="BE6" s="351"/>
      <c r="BS6" s="23" t="s">
        <v>21</v>
      </c>
    </row>
    <row r="7" spans="1:74" ht="14.45" customHeight="1">
      <c r="B7" s="27"/>
      <c r="C7" s="28"/>
      <c r="D7" s="36" t="s">
        <v>22</v>
      </c>
      <c r="E7" s="28"/>
      <c r="F7" s="28"/>
      <c r="G7" s="28"/>
      <c r="H7" s="28"/>
      <c r="I7" s="28"/>
      <c r="J7" s="28"/>
      <c r="K7" s="34" t="s">
        <v>23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24</v>
      </c>
      <c r="AL7" s="28"/>
      <c r="AM7" s="28"/>
      <c r="AN7" s="34" t="s">
        <v>25</v>
      </c>
      <c r="AO7" s="28"/>
      <c r="AP7" s="28"/>
      <c r="AQ7" s="30"/>
      <c r="BE7" s="351"/>
      <c r="BS7" s="23" t="s">
        <v>26</v>
      </c>
    </row>
    <row r="8" spans="1:74" ht="14.45" customHeight="1">
      <c r="B8" s="27"/>
      <c r="C8" s="28"/>
      <c r="D8" s="36" t="s">
        <v>27</v>
      </c>
      <c r="E8" s="28"/>
      <c r="F8" s="28"/>
      <c r="G8" s="28"/>
      <c r="H8" s="28"/>
      <c r="I8" s="28"/>
      <c r="J8" s="28"/>
      <c r="K8" s="34" t="s">
        <v>28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29</v>
      </c>
      <c r="AL8" s="28"/>
      <c r="AM8" s="28"/>
      <c r="AN8" s="37" t="s">
        <v>30</v>
      </c>
      <c r="AO8" s="28"/>
      <c r="AP8" s="28"/>
      <c r="AQ8" s="30"/>
      <c r="BE8" s="351"/>
      <c r="BS8" s="23" t="s">
        <v>31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51"/>
      <c r="BS9" s="23" t="s">
        <v>32</v>
      </c>
    </row>
    <row r="10" spans="1:74" ht="14.45" customHeight="1">
      <c r="B10" s="27"/>
      <c r="C10" s="28"/>
      <c r="D10" s="36" t="s">
        <v>33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34</v>
      </c>
      <c r="AL10" s="28"/>
      <c r="AM10" s="28"/>
      <c r="AN10" s="34" t="s">
        <v>35</v>
      </c>
      <c r="AO10" s="28"/>
      <c r="AP10" s="28"/>
      <c r="AQ10" s="30"/>
      <c r="BE10" s="351"/>
      <c r="BS10" s="23" t="s">
        <v>21</v>
      </c>
    </row>
    <row r="11" spans="1:74" ht="18.399999999999999" customHeight="1">
      <c r="B11" s="27"/>
      <c r="C11" s="28"/>
      <c r="D11" s="28"/>
      <c r="E11" s="34" t="s">
        <v>36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37</v>
      </c>
      <c r="AL11" s="28"/>
      <c r="AM11" s="28"/>
      <c r="AN11" s="34" t="s">
        <v>38</v>
      </c>
      <c r="AO11" s="28"/>
      <c r="AP11" s="28"/>
      <c r="AQ11" s="30"/>
      <c r="BE11" s="351"/>
      <c r="BS11" s="23" t="s">
        <v>21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51"/>
      <c r="BS12" s="23" t="s">
        <v>21</v>
      </c>
    </row>
    <row r="13" spans="1:74" ht="14.45" customHeight="1">
      <c r="B13" s="27"/>
      <c r="C13" s="28"/>
      <c r="D13" s="36" t="s">
        <v>39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34</v>
      </c>
      <c r="AL13" s="28"/>
      <c r="AM13" s="28"/>
      <c r="AN13" s="38" t="s">
        <v>40</v>
      </c>
      <c r="AO13" s="28"/>
      <c r="AP13" s="28"/>
      <c r="AQ13" s="30"/>
      <c r="BE13" s="351"/>
      <c r="BS13" s="23" t="s">
        <v>21</v>
      </c>
    </row>
    <row r="14" spans="1:74" ht="15">
      <c r="B14" s="27"/>
      <c r="C14" s="28"/>
      <c r="D14" s="28"/>
      <c r="E14" s="321" t="s">
        <v>40</v>
      </c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S14" s="322"/>
      <c r="T14" s="322"/>
      <c r="U14" s="322"/>
      <c r="V14" s="322"/>
      <c r="W14" s="322"/>
      <c r="X14" s="322"/>
      <c r="Y14" s="322"/>
      <c r="Z14" s="322"/>
      <c r="AA14" s="322"/>
      <c r="AB14" s="322"/>
      <c r="AC14" s="322"/>
      <c r="AD14" s="322"/>
      <c r="AE14" s="322"/>
      <c r="AF14" s="322"/>
      <c r="AG14" s="322"/>
      <c r="AH14" s="322"/>
      <c r="AI14" s="322"/>
      <c r="AJ14" s="322"/>
      <c r="AK14" s="36" t="s">
        <v>37</v>
      </c>
      <c r="AL14" s="28"/>
      <c r="AM14" s="28"/>
      <c r="AN14" s="38" t="s">
        <v>40</v>
      </c>
      <c r="AO14" s="28"/>
      <c r="AP14" s="28"/>
      <c r="AQ14" s="30"/>
      <c r="BE14" s="351"/>
      <c r="BS14" s="23" t="s">
        <v>21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51"/>
      <c r="BS15" s="23" t="s">
        <v>6</v>
      </c>
    </row>
    <row r="16" spans="1:74" ht="14.45" customHeight="1">
      <c r="B16" s="27"/>
      <c r="C16" s="28"/>
      <c r="D16" s="36" t="s">
        <v>41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34</v>
      </c>
      <c r="AL16" s="28"/>
      <c r="AM16" s="28"/>
      <c r="AN16" s="34" t="s">
        <v>42</v>
      </c>
      <c r="AO16" s="28"/>
      <c r="AP16" s="28"/>
      <c r="AQ16" s="30"/>
      <c r="BE16" s="351"/>
      <c r="BS16" s="23" t="s">
        <v>6</v>
      </c>
    </row>
    <row r="17" spans="2:71" ht="18.399999999999999" customHeight="1">
      <c r="B17" s="27"/>
      <c r="C17" s="28"/>
      <c r="D17" s="28"/>
      <c r="E17" s="34" t="s">
        <v>43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37</v>
      </c>
      <c r="AL17" s="28"/>
      <c r="AM17" s="28"/>
      <c r="AN17" s="34" t="s">
        <v>44</v>
      </c>
      <c r="AO17" s="28"/>
      <c r="AP17" s="28"/>
      <c r="AQ17" s="30"/>
      <c r="BE17" s="351"/>
      <c r="BS17" s="23" t="s">
        <v>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51"/>
      <c r="BS18" s="23" t="s">
        <v>9</v>
      </c>
    </row>
    <row r="19" spans="2:71" ht="14.45" customHeight="1">
      <c r="B19" s="27"/>
      <c r="C19" s="28"/>
      <c r="D19" s="36" t="s">
        <v>45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51"/>
      <c r="BS19" s="23" t="s">
        <v>9</v>
      </c>
    </row>
    <row r="20" spans="2:71" ht="22.5" customHeight="1">
      <c r="B20" s="27"/>
      <c r="C20" s="28"/>
      <c r="D20" s="28"/>
      <c r="E20" s="323" t="s">
        <v>5</v>
      </c>
      <c r="F20" s="323"/>
      <c r="G20" s="323"/>
      <c r="H20" s="323"/>
      <c r="I20" s="323"/>
      <c r="J20" s="323"/>
      <c r="K20" s="323"/>
      <c r="L20" s="323"/>
      <c r="M20" s="323"/>
      <c r="N20" s="323"/>
      <c r="O20" s="323"/>
      <c r="P20" s="323"/>
      <c r="Q20" s="323"/>
      <c r="R20" s="323"/>
      <c r="S20" s="323"/>
      <c r="T20" s="323"/>
      <c r="U20" s="323"/>
      <c r="V20" s="323"/>
      <c r="W20" s="323"/>
      <c r="X20" s="323"/>
      <c r="Y20" s="323"/>
      <c r="Z20" s="323"/>
      <c r="AA20" s="323"/>
      <c r="AB20" s="323"/>
      <c r="AC20" s="323"/>
      <c r="AD20" s="323"/>
      <c r="AE20" s="323"/>
      <c r="AF20" s="323"/>
      <c r="AG20" s="323"/>
      <c r="AH20" s="323"/>
      <c r="AI20" s="323"/>
      <c r="AJ20" s="323"/>
      <c r="AK20" s="323"/>
      <c r="AL20" s="323"/>
      <c r="AM20" s="323"/>
      <c r="AN20" s="323"/>
      <c r="AO20" s="28"/>
      <c r="AP20" s="28"/>
      <c r="AQ20" s="30"/>
      <c r="BE20" s="351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51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51"/>
    </row>
    <row r="23" spans="2:71" s="1" customFormat="1" ht="25.9" customHeight="1">
      <c r="B23" s="40"/>
      <c r="C23" s="41"/>
      <c r="D23" s="42" t="s">
        <v>46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24">
        <f>ROUND(AG51,2)</f>
        <v>0</v>
      </c>
      <c r="AL23" s="325"/>
      <c r="AM23" s="325"/>
      <c r="AN23" s="325"/>
      <c r="AO23" s="325"/>
      <c r="AP23" s="41"/>
      <c r="AQ23" s="44"/>
      <c r="BE23" s="35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51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26" t="s">
        <v>47</v>
      </c>
      <c r="M25" s="326"/>
      <c r="N25" s="326"/>
      <c r="O25" s="326"/>
      <c r="P25" s="41"/>
      <c r="Q25" s="41"/>
      <c r="R25" s="41"/>
      <c r="S25" s="41"/>
      <c r="T25" s="41"/>
      <c r="U25" s="41"/>
      <c r="V25" s="41"/>
      <c r="W25" s="326" t="s">
        <v>48</v>
      </c>
      <c r="X25" s="326"/>
      <c r="Y25" s="326"/>
      <c r="Z25" s="326"/>
      <c r="AA25" s="326"/>
      <c r="AB25" s="326"/>
      <c r="AC25" s="326"/>
      <c r="AD25" s="326"/>
      <c r="AE25" s="326"/>
      <c r="AF25" s="41"/>
      <c r="AG25" s="41"/>
      <c r="AH25" s="41"/>
      <c r="AI25" s="41"/>
      <c r="AJ25" s="41"/>
      <c r="AK25" s="326" t="s">
        <v>49</v>
      </c>
      <c r="AL25" s="326"/>
      <c r="AM25" s="326"/>
      <c r="AN25" s="326"/>
      <c r="AO25" s="326"/>
      <c r="AP25" s="41"/>
      <c r="AQ25" s="44"/>
      <c r="BE25" s="351"/>
    </row>
    <row r="26" spans="2:71" s="2" customFormat="1" ht="14.45" customHeight="1">
      <c r="B26" s="46"/>
      <c r="C26" s="47"/>
      <c r="D26" s="48" t="s">
        <v>50</v>
      </c>
      <c r="E26" s="47"/>
      <c r="F26" s="48" t="s">
        <v>51</v>
      </c>
      <c r="G26" s="47"/>
      <c r="H26" s="47"/>
      <c r="I26" s="47"/>
      <c r="J26" s="47"/>
      <c r="K26" s="47"/>
      <c r="L26" s="316">
        <v>0.21</v>
      </c>
      <c r="M26" s="317"/>
      <c r="N26" s="317"/>
      <c r="O26" s="317"/>
      <c r="P26" s="47"/>
      <c r="Q26" s="47"/>
      <c r="R26" s="47"/>
      <c r="S26" s="47"/>
      <c r="T26" s="47"/>
      <c r="U26" s="47"/>
      <c r="V26" s="47"/>
      <c r="W26" s="318">
        <f>ROUND(AZ51,2)</f>
        <v>0</v>
      </c>
      <c r="X26" s="317"/>
      <c r="Y26" s="317"/>
      <c r="Z26" s="317"/>
      <c r="AA26" s="317"/>
      <c r="AB26" s="317"/>
      <c r="AC26" s="317"/>
      <c r="AD26" s="317"/>
      <c r="AE26" s="317"/>
      <c r="AF26" s="47"/>
      <c r="AG26" s="47"/>
      <c r="AH26" s="47"/>
      <c r="AI26" s="47"/>
      <c r="AJ26" s="47"/>
      <c r="AK26" s="318">
        <f>ROUND(AV51,2)</f>
        <v>0</v>
      </c>
      <c r="AL26" s="317"/>
      <c r="AM26" s="317"/>
      <c r="AN26" s="317"/>
      <c r="AO26" s="317"/>
      <c r="AP26" s="47"/>
      <c r="AQ26" s="49"/>
      <c r="BE26" s="351"/>
    </row>
    <row r="27" spans="2:71" s="2" customFormat="1" ht="14.45" customHeight="1">
      <c r="B27" s="46"/>
      <c r="C27" s="47"/>
      <c r="D27" s="47"/>
      <c r="E27" s="47"/>
      <c r="F27" s="48" t="s">
        <v>52</v>
      </c>
      <c r="G27" s="47"/>
      <c r="H27" s="47"/>
      <c r="I27" s="47"/>
      <c r="J27" s="47"/>
      <c r="K27" s="47"/>
      <c r="L27" s="316">
        <v>0.15</v>
      </c>
      <c r="M27" s="317"/>
      <c r="N27" s="317"/>
      <c r="O27" s="317"/>
      <c r="P27" s="47"/>
      <c r="Q27" s="47"/>
      <c r="R27" s="47"/>
      <c r="S27" s="47"/>
      <c r="T27" s="47"/>
      <c r="U27" s="47"/>
      <c r="V27" s="47"/>
      <c r="W27" s="318">
        <f>ROUND(BA51,2)</f>
        <v>0</v>
      </c>
      <c r="X27" s="317"/>
      <c r="Y27" s="317"/>
      <c r="Z27" s="317"/>
      <c r="AA27" s="317"/>
      <c r="AB27" s="317"/>
      <c r="AC27" s="317"/>
      <c r="AD27" s="317"/>
      <c r="AE27" s="317"/>
      <c r="AF27" s="47"/>
      <c r="AG27" s="47"/>
      <c r="AH27" s="47"/>
      <c r="AI27" s="47"/>
      <c r="AJ27" s="47"/>
      <c r="AK27" s="318">
        <f>ROUND(AW51,2)</f>
        <v>0</v>
      </c>
      <c r="AL27" s="317"/>
      <c r="AM27" s="317"/>
      <c r="AN27" s="317"/>
      <c r="AO27" s="317"/>
      <c r="AP27" s="47"/>
      <c r="AQ27" s="49"/>
      <c r="BE27" s="351"/>
    </row>
    <row r="28" spans="2:71" s="2" customFormat="1" ht="14.45" hidden="1" customHeight="1">
      <c r="B28" s="46"/>
      <c r="C28" s="47"/>
      <c r="D28" s="47"/>
      <c r="E28" s="47"/>
      <c r="F28" s="48" t="s">
        <v>53</v>
      </c>
      <c r="G28" s="47"/>
      <c r="H28" s="47"/>
      <c r="I28" s="47"/>
      <c r="J28" s="47"/>
      <c r="K28" s="47"/>
      <c r="L28" s="316">
        <v>0.21</v>
      </c>
      <c r="M28" s="317"/>
      <c r="N28" s="317"/>
      <c r="O28" s="317"/>
      <c r="P28" s="47"/>
      <c r="Q28" s="47"/>
      <c r="R28" s="47"/>
      <c r="S28" s="47"/>
      <c r="T28" s="47"/>
      <c r="U28" s="47"/>
      <c r="V28" s="47"/>
      <c r="W28" s="318">
        <f>ROUND(BB51,2)</f>
        <v>0</v>
      </c>
      <c r="X28" s="317"/>
      <c r="Y28" s="317"/>
      <c r="Z28" s="317"/>
      <c r="AA28" s="317"/>
      <c r="AB28" s="317"/>
      <c r="AC28" s="317"/>
      <c r="AD28" s="317"/>
      <c r="AE28" s="317"/>
      <c r="AF28" s="47"/>
      <c r="AG28" s="47"/>
      <c r="AH28" s="47"/>
      <c r="AI28" s="47"/>
      <c r="AJ28" s="47"/>
      <c r="AK28" s="318">
        <v>0</v>
      </c>
      <c r="AL28" s="317"/>
      <c r="AM28" s="317"/>
      <c r="AN28" s="317"/>
      <c r="AO28" s="317"/>
      <c r="AP28" s="47"/>
      <c r="AQ28" s="49"/>
      <c r="BE28" s="351"/>
    </row>
    <row r="29" spans="2:71" s="2" customFormat="1" ht="14.45" hidden="1" customHeight="1">
      <c r="B29" s="46"/>
      <c r="C29" s="47"/>
      <c r="D29" s="47"/>
      <c r="E29" s="47"/>
      <c r="F29" s="48" t="s">
        <v>54</v>
      </c>
      <c r="G29" s="47"/>
      <c r="H29" s="47"/>
      <c r="I29" s="47"/>
      <c r="J29" s="47"/>
      <c r="K29" s="47"/>
      <c r="L29" s="316">
        <v>0.15</v>
      </c>
      <c r="M29" s="317"/>
      <c r="N29" s="317"/>
      <c r="O29" s="317"/>
      <c r="P29" s="47"/>
      <c r="Q29" s="47"/>
      <c r="R29" s="47"/>
      <c r="S29" s="47"/>
      <c r="T29" s="47"/>
      <c r="U29" s="47"/>
      <c r="V29" s="47"/>
      <c r="W29" s="318">
        <f>ROUND(BC51,2)</f>
        <v>0</v>
      </c>
      <c r="X29" s="317"/>
      <c r="Y29" s="317"/>
      <c r="Z29" s="317"/>
      <c r="AA29" s="317"/>
      <c r="AB29" s="317"/>
      <c r="AC29" s="317"/>
      <c r="AD29" s="317"/>
      <c r="AE29" s="317"/>
      <c r="AF29" s="47"/>
      <c r="AG29" s="47"/>
      <c r="AH29" s="47"/>
      <c r="AI29" s="47"/>
      <c r="AJ29" s="47"/>
      <c r="AK29" s="318">
        <v>0</v>
      </c>
      <c r="AL29" s="317"/>
      <c r="AM29" s="317"/>
      <c r="AN29" s="317"/>
      <c r="AO29" s="317"/>
      <c r="AP29" s="47"/>
      <c r="AQ29" s="49"/>
      <c r="BE29" s="351"/>
    </row>
    <row r="30" spans="2:71" s="2" customFormat="1" ht="14.45" hidden="1" customHeight="1">
      <c r="B30" s="46"/>
      <c r="C30" s="47"/>
      <c r="D30" s="47"/>
      <c r="E30" s="47"/>
      <c r="F30" s="48" t="s">
        <v>55</v>
      </c>
      <c r="G30" s="47"/>
      <c r="H30" s="47"/>
      <c r="I30" s="47"/>
      <c r="J30" s="47"/>
      <c r="K30" s="47"/>
      <c r="L30" s="316">
        <v>0</v>
      </c>
      <c r="M30" s="317"/>
      <c r="N30" s="317"/>
      <c r="O30" s="317"/>
      <c r="P30" s="47"/>
      <c r="Q30" s="47"/>
      <c r="R30" s="47"/>
      <c r="S30" s="47"/>
      <c r="T30" s="47"/>
      <c r="U30" s="47"/>
      <c r="V30" s="47"/>
      <c r="W30" s="318">
        <f>ROUND(BD51,2)</f>
        <v>0</v>
      </c>
      <c r="X30" s="317"/>
      <c r="Y30" s="317"/>
      <c r="Z30" s="317"/>
      <c r="AA30" s="317"/>
      <c r="AB30" s="317"/>
      <c r="AC30" s="317"/>
      <c r="AD30" s="317"/>
      <c r="AE30" s="317"/>
      <c r="AF30" s="47"/>
      <c r="AG30" s="47"/>
      <c r="AH30" s="47"/>
      <c r="AI30" s="47"/>
      <c r="AJ30" s="47"/>
      <c r="AK30" s="318">
        <v>0</v>
      </c>
      <c r="AL30" s="317"/>
      <c r="AM30" s="317"/>
      <c r="AN30" s="317"/>
      <c r="AO30" s="317"/>
      <c r="AP30" s="47"/>
      <c r="AQ30" s="49"/>
      <c r="BE30" s="35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51"/>
    </row>
    <row r="32" spans="2:71" s="1" customFormat="1" ht="25.9" customHeight="1">
      <c r="B32" s="40"/>
      <c r="C32" s="50"/>
      <c r="D32" s="51" t="s">
        <v>56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57</v>
      </c>
      <c r="U32" s="52"/>
      <c r="V32" s="52"/>
      <c r="W32" s="52"/>
      <c r="X32" s="331" t="s">
        <v>58</v>
      </c>
      <c r="Y32" s="332"/>
      <c r="Z32" s="332"/>
      <c r="AA32" s="332"/>
      <c r="AB32" s="332"/>
      <c r="AC32" s="52"/>
      <c r="AD32" s="52"/>
      <c r="AE32" s="52"/>
      <c r="AF32" s="52"/>
      <c r="AG32" s="52"/>
      <c r="AH32" s="52"/>
      <c r="AI32" s="52"/>
      <c r="AJ32" s="52"/>
      <c r="AK32" s="333">
        <f>SUM(AK23:AK30)</f>
        <v>0</v>
      </c>
      <c r="AL32" s="332"/>
      <c r="AM32" s="332"/>
      <c r="AN32" s="332"/>
      <c r="AO32" s="334"/>
      <c r="AP32" s="50"/>
      <c r="AQ32" s="54"/>
      <c r="BE32" s="35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59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17-22</v>
      </c>
      <c r="AR41" s="61"/>
    </row>
    <row r="42" spans="2:56" s="4" customFormat="1" ht="36.950000000000003" customHeight="1">
      <c r="B42" s="63"/>
      <c r="C42" s="64" t="s">
        <v>19</v>
      </c>
      <c r="L42" s="342" t="str">
        <f>K6</f>
        <v>Chodník Smetanova - Obránců míru, Přelouč</v>
      </c>
      <c r="M42" s="343"/>
      <c r="N42" s="343"/>
      <c r="O42" s="343"/>
      <c r="P42" s="343"/>
      <c r="Q42" s="343"/>
      <c r="R42" s="343"/>
      <c r="S42" s="343"/>
      <c r="T42" s="343"/>
      <c r="U42" s="343"/>
      <c r="V42" s="343"/>
      <c r="W42" s="343"/>
      <c r="X42" s="343"/>
      <c r="Y42" s="343"/>
      <c r="Z42" s="343"/>
      <c r="AA42" s="343"/>
      <c r="AB42" s="343"/>
      <c r="AC42" s="343"/>
      <c r="AD42" s="343"/>
      <c r="AE42" s="343"/>
      <c r="AF42" s="343"/>
      <c r="AG42" s="343"/>
      <c r="AH42" s="343"/>
      <c r="AI42" s="343"/>
      <c r="AJ42" s="343"/>
      <c r="AK42" s="343"/>
      <c r="AL42" s="343"/>
      <c r="AM42" s="343"/>
      <c r="AN42" s="343"/>
      <c r="AO42" s="343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27</v>
      </c>
      <c r="L44" s="65" t="str">
        <f>IF(K8="","",K8)</f>
        <v>chodník ul.Smetanova - Obránců míru</v>
      </c>
      <c r="AI44" s="62" t="s">
        <v>29</v>
      </c>
      <c r="AM44" s="344" t="str">
        <f>IF(AN8= "","",AN8)</f>
        <v>30.6.2017</v>
      </c>
      <c r="AN44" s="344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33</v>
      </c>
      <c r="L46" s="3" t="str">
        <f>IF(E11= "","",E11)</f>
        <v>Město Přelouč</v>
      </c>
      <c r="AI46" s="62" t="s">
        <v>41</v>
      </c>
      <c r="AM46" s="345" t="str">
        <f>IF(E17="","",E17)</f>
        <v>VDI projekt s.r.o.</v>
      </c>
      <c r="AN46" s="345"/>
      <c r="AO46" s="345"/>
      <c r="AP46" s="345"/>
      <c r="AR46" s="40"/>
      <c r="AS46" s="346" t="s">
        <v>60</v>
      </c>
      <c r="AT46" s="347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39</v>
      </c>
      <c r="L47" s="3" t="str">
        <f>IF(E14= "Vyplň údaj","",E14)</f>
        <v/>
      </c>
      <c r="AR47" s="40"/>
      <c r="AS47" s="348"/>
      <c r="AT47" s="349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48"/>
      <c r="AT48" s="349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27" t="s">
        <v>61</v>
      </c>
      <c r="D49" s="328"/>
      <c r="E49" s="328"/>
      <c r="F49" s="328"/>
      <c r="G49" s="328"/>
      <c r="H49" s="70"/>
      <c r="I49" s="329" t="s">
        <v>62</v>
      </c>
      <c r="J49" s="328"/>
      <c r="K49" s="328"/>
      <c r="L49" s="328"/>
      <c r="M49" s="328"/>
      <c r="N49" s="328"/>
      <c r="O49" s="328"/>
      <c r="P49" s="328"/>
      <c r="Q49" s="328"/>
      <c r="R49" s="328"/>
      <c r="S49" s="328"/>
      <c r="T49" s="328"/>
      <c r="U49" s="328"/>
      <c r="V49" s="328"/>
      <c r="W49" s="328"/>
      <c r="X49" s="328"/>
      <c r="Y49" s="328"/>
      <c r="Z49" s="328"/>
      <c r="AA49" s="328"/>
      <c r="AB49" s="328"/>
      <c r="AC49" s="328"/>
      <c r="AD49" s="328"/>
      <c r="AE49" s="328"/>
      <c r="AF49" s="328"/>
      <c r="AG49" s="330" t="s">
        <v>63</v>
      </c>
      <c r="AH49" s="328"/>
      <c r="AI49" s="328"/>
      <c r="AJ49" s="328"/>
      <c r="AK49" s="328"/>
      <c r="AL49" s="328"/>
      <c r="AM49" s="328"/>
      <c r="AN49" s="329" t="s">
        <v>64</v>
      </c>
      <c r="AO49" s="328"/>
      <c r="AP49" s="328"/>
      <c r="AQ49" s="71" t="s">
        <v>65</v>
      </c>
      <c r="AR49" s="40"/>
      <c r="AS49" s="72" t="s">
        <v>66</v>
      </c>
      <c r="AT49" s="73" t="s">
        <v>67</v>
      </c>
      <c r="AU49" s="73" t="s">
        <v>68</v>
      </c>
      <c r="AV49" s="73" t="s">
        <v>69</v>
      </c>
      <c r="AW49" s="73" t="s">
        <v>70</v>
      </c>
      <c r="AX49" s="73" t="s">
        <v>71</v>
      </c>
      <c r="AY49" s="73" t="s">
        <v>72</v>
      </c>
      <c r="AZ49" s="73" t="s">
        <v>73</v>
      </c>
      <c r="BA49" s="73" t="s">
        <v>74</v>
      </c>
      <c r="BB49" s="73" t="s">
        <v>75</v>
      </c>
      <c r="BC49" s="73" t="s">
        <v>76</v>
      </c>
      <c r="BD49" s="74" t="s">
        <v>77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78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38">
        <f>ROUND(SUM(AG52:AG53),2)</f>
        <v>0</v>
      </c>
      <c r="AH51" s="338"/>
      <c r="AI51" s="338"/>
      <c r="AJ51" s="338"/>
      <c r="AK51" s="338"/>
      <c r="AL51" s="338"/>
      <c r="AM51" s="338"/>
      <c r="AN51" s="339">
        <f>SUM(AG51,AT51)</f>
        <v>0</v>
      </c>
      <c r="AO51" s="339"/>
      <c r="AP51" s="339"/>
      <c r="AQ51" s="78" t="s">
        <v>5</v>
      </c>
      <c r="AR51" s="63"/>
      <c r="AS51" s="79">
        <f>ROUND(SUM(AS52:AS53),2)</f>
        <v>0</v>
      </c>
      <c r="AT51" s="80">
        <f>ROUND(SUM(AV51:AW51),2)</f>
        <v>0</v>
      </c>
      <c r="AU51" s="81">
        <f>ROUND(SUM(AU52:AU53),5)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ROUND(SUM(AZ52:AZ53),2)</f>
        <v>0</v>
      </c>
      <c r="BA51" s="80">
        <f>ROUND(SUM(BA52:BA53),2)</f>
        <v>0</v>
      </c>
      <c r="BB51" s="80">
        <f>ROUND(SUM(BB52:BB53),2)</f>
        <v>0</v>
      </c>
      <c r="BC51" s="80">
        <f>ROUND(SUM(BC52:BC53),2)</f>
        <v>0</v>
      </c>
      <c r="BD51" s="82">
        <f>ROUND(SUM(BD52:BD53),2)</f>
        <v>0</v>
      </c>
      <c r="BS51" s="64" t="s">
        <v>79</v>
      </c>
      <c r="BT51" s="64" t="s">
        <v>80</v>
      </c>
      <c r="BU51" s="83" t="s">
        <v>81</v>
      </c>
      <c r="BV51" s="64" t="s">
        <v>82</v>
      </c>
      <c r="BW51" s="64" t="s">
        <v>7</v>
      </c>
      <c r="BX51" s="64" t="s">
        <v>83</v>
      </c>
      <c r="CL51" s="64" t="s">
        <v>23</v>
      </c>
    </row>
    <row r="52" spans="1:91" s="5" customFormat="1" ht="22.5" customHeight="1">
      <c r="A52" s="84" t="s">
        <v>84</v>
      </c>
      <c r="B52" s="85"/>
      <c r="C52" s="86"/>
      <c r="D52" s="335" t="s">
        <v>85</v>
      </c>
      <c r="E52" s="335"/>
      <c r="F52" s="335"/>
      <c r="G52" s="335"/>
      <c r="H52" s="335"/>
      <c r="I52" s="87"/>
      <c r="J52" s="335" t="s">
        <v>86</v>
      </c>
      <c r="K52" s="335"/>
      <c r="L52" s="335"/>
      <c r="M52" s="335"/>
      <c r="N52" s="335"/>
      <c r="O52" s="335"/>
      <c r="P52" s="335"/>
      <c r="Q52" s="335"/>
      <c r="R52" s="335"/>
      <c r="S52" s="335"/>
      <c r="T52" s="335"/>
      <c r="U52" s="335"/>
      <c r="V52" s="335"/>
      <c r="W52" s="335"/>
      <c r="X52" s="335"/>
      <c r="Y52" s="335"/>
      <c r="Z52" s="335"/>
      <c r="AA52" s="335"/>
      <c r="AB52" s="335"/>
      <c r="AC52" s="335"/>
      <c r="AD52" s="335"/>
      <c r="AE52" s="335"/>
      <c r="AF52" s="335"/>
      <c r="AG52" s="336">
        <f>'SO001 - Vedlejší a ostatn...'!J27</f>
        <v>0</v>
      </c>
      <c r="AH52" s="337"/>
      <c r="AI52" s="337"/>
      <c r="AJ52" s="337"/>
      <c r="AK52" s="337"/>
      <c r="AL52" s="337"/>
      <c r="AM52" s="337"/>
      <c r="AN52" s="336">
        <f>SUM(AG52,AT52)</f>
        <v>0</v>
      </c>
      <c r="AO52" s="337"/>
      <c r="AP52" s="337"/>
      <c r="AQ52" s="88" t="s">
        <v>87</v>
      </c>
      <c r="AR52" s="85"/>
      <c r="AS52" s="89">
        <v>0</v>
      </c>
      <c r="AT52" s="90">
        <f>ROUND(SUM(AV52:AW52),2)</f>
        <v>0</v>
      </c>
      <c r="AU52" s="91">
        <f>'SO001 - Vedlejší a ostatn...'!P78</f>
        <v>0</v>
      </c>
      <c r="AV52" s="90">
        <f>'SO001 - Vedlejší a ostatn...'!J30</f>
        <v>0</v>
      </c>
      <c r="AW52" s="90">
        <f>'SO001 - Vedlejší a ostatn...'!J31</f>
        <v>0</v>
      </c>
      <c r="AX52" s="90">
        <f>'SO001 - Vedlejší a ostatn...'!J32</f>
        <v>0</v>
      </c>
      <c r="AY52" s="90">
        <f>'SO001 - Vedlejší a ostatn...'!J33</f>
        <v>0</v>
      </c>
      <c r="AZ52" s="90">
        <f>'SO001 - Vedlejší a ostatn...'!F30</f>
        <v>0</v>
      </c>
      <c r="BA52" s="90">
        <f>'SO001 - Vedlejší a ostatn...'!F31</f>
        <v>0</v>
      </c>
      <c r="BB52" s="90">
        <f>'SO001 - Vedlejší a ostatn...'!F32</f>
        <v>0</v>
      </c>
      <c r="BC52" s="90">
        <f>'SO001 - Vedlejší a ostatn...'!F33</f>
        <v>0</v>
      </c>
      <c r="BD52" s="92">
        <f>'SO001 - Vedlejší a ostatn...'!F34</f>
        <v>0</v>
      </c>
      <c r="BT52" s="93" t="s">
        <v>26</v>
      </c>
      <c r="BV52" s="93" t="s">
        <v>82</v>
      </c>
      <c r="BW52" s="93" t="s">
        <v>88</v>
      </c>
      <c r="BX52" s="93" t="s">
        <v>7</v>
      </c>
      <c r="CL52" s="93" t="s">
        <v>23</v>
      </c>
      <c r="CM52" s="93" t="s">
        <v>89</v>
      </c>
    </row>
    <row r="53" spans="1:91" s="5" customFormat="1" ht="22.5" customHeight="1">
      <c r="A53" s="84" t="s">
        <v>84</v>
      </c>
      <c r="B53" s="85"/>
      <c r="C53" s="86"/>
      <c r="D53" s="335" t="s">
        <v>90</v>
      </c>
      <c r="E53" s="335"/>
      <c r="F53" s="335"/>
      <c r="G53" s="335"/>
      <c r="H53" s="335"/>
      <c r="I53" s="87"/>
      <c r="J53" s="335" t="s">
        <v>91</v>
      </c>
      <c r="K53" s="335"/>
      <c r="L53" s="335"/>
      <c r="M53" s="335"/>
      <c r="N53" s="335"/>
      <c r="O53" s="335"/>
      <c r="P53" s="335"/>
      <c r="Q53" s="335"/>
      <c r="R53" s="335"/>
      <c r="S53" s="335"/>
      <c r="T53" s="335"/>
      <c r="U53" s="335"/>
      <c r="V53" s="335"/>
      <c r="W53" s="335"/>
      <c r="X53" s="335"/>
      <c r="Y53" s="335"/>
      <c r="Z53" s="335"/>
      <c r="AA53" s="335"/>
      <c r="AB53" s="335"/>
      <c r="AC53" s="335"/>
      <c r="AD53" s="335"/>
      <c r="AE53" s="335"/>
      <c r="AF53" s="335"/>
      <c r="AG53" s="336">
        <f>'SO101 - Chodník'!J27</f>
        <v>0</v>
      </c>
      <c r="AH53" s="337"/>
      <c r="AI53" s="337"/>
      <c r="AJ53" s="337"/>
      <c r="AK53" s="337"/>
      <c r="AL53" s="337"/>
      <c r="AM53" s="337"/>
      <c r="AN53" s="336">
        <f>SUM(AG53,AT53)</f>
        <v>0</v>
      </c>
      <c r="AO53" s="337"/>
      <c r="AP53" s="337"/>
      <c r="AQ53" s="88" t="s">
        <v>87</v>
      </c>
      <c r="AR53" s="85"/>
      <c r="AS53" s="94">
        <v>0</v>
      </c>
      <c r="AT53" s="95">
        <f>ROUND(SUM(AV53:AW53),2)</f>
        <v>0</v>
      </c>
      <c r="AU53" s="96">
        <f>'SO101 - Chodník'!P85</f>
        <v>0</v>
      </c>
      <c r="AV53" s="95">
        <f>'SO101 - Chodník'!J30</f>
        <v>0</v>
      </c>
      <c r="AW53" s="95">
        <f>'SO101 - Chodník'!J31</f>
        <v>0</v>
      </c>
      <c r="AX53" s="95">
        <f>'SO101 - Chodník'!J32</f>
        <v>0</v>
      </c>
      <c r="AY53" s="95">
        <f>'SO101 - Chodník'!J33</f>
        <v>0</v>
      </c>
      <c r="AZ53" s="95">
        <f>'SO101 - Chodník'!F30</f>
        <v>0</v>
      </c>
      <c r="BA53" s="95">
        <f>'SO101 - Chodník'!F31</f>
        <v>0</v>
      </c>
      <c r="BB53" s="95">
        <f>'SO101 - Chodník'!F32</f>
        <v>0</v>
      </c>
      <c r="BC53" s="95">
        <f>'SO101 - Chodník'!F33</f>
        <v>0</v>
      </c>
      <c r="BD53" s="97">
        <f>'SO101 - Chodník'!F34</f>
        <v>0</v>
      </c>
      <c r="BT53" s="93" t="s">
        <v>26</v>
      </c>
      <c r="BV53" s="93" t="s">
        <v>82</v>
      </c>
      <c r="BW53" s="93" t="s">
        <v>92</v>
      </c>
      <c r="BX53" s="93" t="s">
        <v>7</v>
      </c>
      <c r="CL53" s="93" t="s">
        <v>93</v>
      </c>
      <c r="CM53" s="93" t="s">
        <v>89</v>
      </c>
    </row>
    <row r="54" spans="1:91" s="1" customFormat="1" ht="30" customHeight="1">
      <c r="B54" s="40"/>
      <c r="AR54" s="40"/>
    </row>
    <row r="55" spans="1:91" s="1" customFormat="1" ht="6.95" customHeight="1">
      <c r="B55" s="55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40"/>
    </row>
  </sheetData>
  <mergeCells count="45"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  <mergeCell ref="D52:H52"/>
    <mergeCell ref="J52:AF52"/>
    <mergeCell ref="AN53:AP53"/>
    <mergeCell ref="AG53:AM53"/>
    <mergeCell ref="D53:H53"/>
    <mergeCell ref="J53:AF53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K6:AO6"/>
    <mergeCell ref="E14:AJ14"/>
    <mergeCell ref="E20:AN20"/>
    <mergeCell ref="AK23:AO23"/>
    <mergeCell ref="L25:O25"/>
    <mergeCell ref="W25:AE25"/>
    <mergeCell ref="AK25:AO25"/>
    <mergeCell ref="L28:O28"/>
    <mergeCell ref="L26:O26"/>
    <mergeCell ref="W26:AE26"/>
    <mergeCell ref="AK26:AO26"/>
    <mergeCell ref="L27:O27"/>
    <mergeCell ref="W27:AE27"/>
    <mergeCell ref="AK27:AO27"/>
  </mergeCells>
  <hyperlinks>
    <hyperlink ref="K1:S1" location="C2" display="1) Rekapitulace stavby"/>
    <hyperlink ref="W1:AI1" location="C51" display="2) Rekapitulace objektů stavby a soupisů prací"/>
    <hyperlink ref="A52" location="'SO001 - Vedlejší a ostatn...'!C2" display="/"/>
    <hyperlink ref="A53" location="'SO101 - Chodník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8"/>
  <sheetViews>
    <sheetView showGridLines="0" tabSelected="1" workbookViewId="0">
      <pane ySplit="1" topLeftCell="A80" activePane="bottomLeft" state="frozen"/>
      <selection pane="bottomLeft" activeCell="F98" sqref="F9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94</v>
      </c>
      <c r="G1" s="356" t="s">
        <v>95</v>
      </c>
      <c r="H1" s="356"/>
      <c r="I1" s="102"/>
      <c r="J1" s="101" t="s">
        <v>96</v>
      </c>
      <c r="K1" s="100" t="s">
        <v>97</v>
      </c>
      <c r="L1" s="101" t="s">
        <v>98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40" t="s">
        <v>8</v>
      </c>
      <c r="M2" s="341"/>
      <c r="N2" s="341"/>
      <c r="O2" s="341"/>
      <c r="P2" s="341"/>
      <c r="Q2" s="341"/>
      <c r="R2" s="341"/>
      <c r="S2" s="341"/>
      <c r="T2" s="341"/>
      <c r="U2" s="341"/>
      <c r="V2" s="341"/>
      <c r="AT2" s="23" t="s">
        <v>88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89</v>
      </c>
    </row>
    <row r="4" spans="1:70" ht="36.950000000000003" customHeight="1">
      <c r="B4" s="27"/>
      <c r="C4" s="28"/>
      <c r="D4" s="29" t="s">
        <v>99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22.5" customHeight="1">
      <c r="B7" s="27"/>
      <c r="C7" s="28"/>
      <c r="D7" s="28"/>
      <c r="E7" s="357" t="str">
        <f>'Rekapitulace stavby'!K6</f>
        <v>Chodník Smetanova - Obránců míru, Přelouč</v>
      </c>
      <c r="F7" s="358"/>
      <c r="G7" s="358"/>
      <c r="H7" s="358"/>
      <c r="I7" s="104"/>
      <c r="J7" s="28"/>
      <c r="K7" s="30"/>
    </row>
    <row r="8" spans="1:70" s="1" customFormat="1" ht="15">
      <c r="B8" s="40"/>
      <c r="C8" s="41"/>
      <c r="D8" s="36" t="s">
        <v>100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59" t="s">
        <v>101</v>
      </c>
      <c r="F9" s="360"/>
      <c r="G9" s="360"/>
      <c r="H9" s="360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23</v>
      </c>
      <c r="G11" s="41"/>
      <c r="H11" s="41"/>
      <c r="I11" s="106" t="s">
        <v>24</v>
      </c>
      <c r="J11" s="34" t="s">
        <v>25</v>
      </c>
      <c r="K11" s="44"/>
    </row>
    <row r="12" spans="1:70" s="1" customFormat="1" ht="14.45" customHeight="1">
      <c r="B12" s="40"/>
      <c r="C12" s="41"/>
      <c r="D12" s="36" t="s">
        <v>27</v>
      </c>
      <c r="E12" s="41"/>
      <c r="F12" s="34" t="s">
        <v>28</v>
      </c>
      <c r="G12" s="41"/>
      <c r="H12" s="41"/>
      <c r="I12" s="106" t="s">
        <v>29</v>
      </c>
      <c r="J12" s="107" t="str">
        <f>'Rekapitulace stavby'!AN8</f>
        <v>30.6.2017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33</v>
      </c>
      <c r="E14" s="41"/>
      <c r="F14" s="41"/>
      <c r="G14" s="41"/>
      <c r="H14" s="41"/>
      <c r="I14" s="106" t="s">
        <v>34</v>
      </c>
      <c r="J14" s="34" t="s">
        <v>35</v>
      </c>
      <c r="K14" s="44"/>
    </row>
    <row r="15" spans="1:70" s="1" customFormat="1" ht="18" customHeight="1">
      <c r="B15" s="40"/>
      <c r="C15" s="41"/>
      <c r="D15" s="41"/>
      <c r="E15" s="34" t="s">
        <v>36</v>
      </c>
      <c r="F15" s="41"/>
      <c r="G15" s="41"/>
      <c r="H15" s="41"/>
      <c r="I15" s="106" t="s">
        <v>37</v>
      </c>
      <c r="J15" s="34" t="s">
        <v>38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39</v>
      </c>
      <c r="E17" s="41"/>
      <c r="F17" s="41"/>
      <c r="G17" s="41"/>
      <c r="H17" s="41"/>
      <c r="I17" s="106" t="s">
        <v>34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37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41</v>
      </c>
      <c r="E20" s="41"/>
      <c r="F20" s="41"/>
      <c r="G20" s="41"/>
      <c r="H20" s="41"/>
      <c r="I20" s="106" t="s">
        <v>34</v>
      </c>
      <c r="J20" s="34" t="s">
        <v>42</v>
      </c>
      <c r="K20" s="44"/>
    </row>
    <row r="21" spans="2:11" s="1" customFormat="1" ht="18" customHeight="1">
      <c r="B21" s="40"/>
      <c r="C21" s="41"/>
      <c r="D21" s="41"/>
      <c r="E21" s="34" t="s">
        <v>43</v>
      </c>
      <c r="F21" s="41"/>
      <c r="G21" s="41"/>
      <c r="H21" s="41"/>
      <c r="I21" s="106" t="s">
        <v>37</v>
      </c>
      <c r="J21" s="34" t="s">
        <v>44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45</v>
      </c>
      <c r="E23" s="41"/>
      <c r="F23" s="41"/>
      <c r="G23" s="41"/>
      <c r="H23" s="41"/>
      <c r="I23" s="105"/>
      <c r="J23" s="41"/>
      <c r="K23" s="44"/>
    </row>
    <row r="24" spans="2:11" s="6" customFormat="1" ht="22.5" customHeight="1">
      <c r="B24" s="108"/>
      <c r="C24" s="109"/>
      <c r="D24" s="109"/>
      <c r="E24" s="323" t="s">
        <v>5</v>
      </c>
      <c r="F24" s="323"/>
      <c r="G24" s="323"/>
      <c r="H24" s="323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46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48</v>
      </c>
      <c r="G29" s="41"/>
      <c r="H29" s="41"/>
      <c r="I29" s="116" t="s">
        <v>47</v>
      </c>
      <c r="J29" s="45" t="s">
        <v>49</v>
      </c>
      <c r="K29" s="44"/>
    </row>
    <row r="30" spans="2:11" s="1" customFormat="1" ht="14.45" customHeight="1">
      <c r="B30" s="40"/>
      <c r="C30" s="41"/>
      <c r="D30" s="48" t="s">
        <v>50</v>
      </c>
      <c r="E30" s="48" t="s">
        <v>51</v>
      </c>
      <c r="F30" s="117">
        <f>ROUND(SUM(BE78:BE87), 2)</f>
        <v>0</v>
      </c>
      <c r="G30" s="41"/>
      <c r="H30" s="41"/>
      <c r="I30" s="118">
        <v>0.21</v>
      </c>
      <c r="J30" s="117">
        <f>ROUND(ROUND((SUM(BE78:BE87)),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52</v>
      </c>
      <c r="F31" s="117">
        <f>ROUND(SUM(BF78:BF87), 2)</f>
        <v>0</v>
      </c>
      <c r="G31" s="41"/>
      <c r="H31" s="41"/>
      <c r="I31" s="118">
        <v>0.15</v>
      </c>
      <c r="J31" s="117">
        <f>ROUND(ROUND((SUM(BF78:BF87)),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53</v>
      </c>
      <c r="F32" s="117">
        <f>ROUND(SUM(BG78:BG87),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54</v>
      </c>
      <c r="F33" s="117">
        <f>ROUND(SUM(BH78:BH87),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55</v>
      </c>
      <c r="F34" s="117">
        <f>ROUND(SUM(BI78:BI87),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56</v>
      </c>
      <c r="E36" s="70"/>
      <c r="F36" s="70"/>
      <c r="G36" s="121" t="s">
        <v>57</v>
      </c>
      <c r="H36" s="122" t="s">
        <v>58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22.5" customHeight="1">
      <c r="B45" s="40"/>
      <c r="C45" s="41"/>
      <c r="D45" s="41"/>
      <c r="E45" s="357" t="str">
        <f>E7</f>
        <v>Chodník Smetanova - Obránců míru, Přelouč</v>
      </c>
      <c r="F45" s="358"/>
      <c r="G45" s="358"/>
      <c r="H45" s="358"/>
      <c r="I45" s="105"/>
      <c r="J45" s="41"/>
      <c r="K45" s="44"/>
    </row>
    <row r="46" spans="2:11" s="1" customFormat="1" ht="14.45" customHeight="1">
      <c r="B46" s="40"/>
      <c r="C46" s="36" t="s">
        <v>100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23.25" customHeight="1">
      <c r="B47" s="40"/>
      <c r="C47" s="41"/>
      <c r="D47" s="41"/>
      <c r="E47" s="359" t="str">
        <f>E9</f>
        <v>SO001 - Vedlejší a ostatní náklady</v>
      </c>
      <c r="F47" s="360"/>
      <c r="G47" s="360"/>
      <c r="H47" s="360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27</v>
      </c>
      <c r="D49" s="41"/>
      <c r="E49" s="41"/>
      <c r="F49" s="34" t="str">
        <f>F12</f>
        <v>chodník ul.Smetanova - Obránců míru</v>
      </c>
      <c r="G49" s="41"/>
      <c r="H49" s="41"/>
      <c r="I49" s="106" t="s">
        <v>29</v>
      </c>
      <c r="J49" s="107" t="str">
        <f>IF(J12="","",J12)</f>
        <v>30.6.2017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33</v>
      </c>
      <c r="D51" s="41"/>
      <c r="E51" s="41"/>
      <c r="F51" s="34" t="str">
        <f>E15</f>
        <v>Město Přelouč</v>
      </c>
      <c r="G51" s="41"/>
      <c r="H51" s="41"/>
      <c r="I51" s="106" t="s">
        <v>41</v>
      </c>
      <c r="J51" s="34" t="str">
        <f>E21</f>
        <v>VDI projekt s.r.o.</v>
      </c>
      <c r="K51" s="44"/>
    </row>
    <row r="52" spans="2:47" s="1" customFormat="1" ht="14.45" customHeight="1">
      <c r="B52" s="40"/>
      <c r="C52" s="36" t="s">
        <v>39</v>
      </c>
      <c r="D52" s="41"/>
      <c r="E52" s="41"/>
      <c r="F52" s="34" t="str">
        <f>IF(E18="","",E18)</f>
        <v/>
      </c>
      <c r="G52" s="41"/>
      <c r="H52" s="41"/>
      <c r="I52" s="105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103</v>
      </c>
      <c r="D54" s="119"/>
      <c r="E54" s="119"/>
      <c r="F54" s="119"/>
      <c r="G54" s="119"/>
      <c r="H54" s="119"/>
      <c r="I54" s="130"/>
      <c r="J54" s="131" t="s">
        <v>104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105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106</v>
      </c>
    </row>
    <row r="57" spans="2:47" s="7" customFormat="1" ht="24.95" customHeight="1">
      <c r="B57" s="134"/>
      <c r="C57" s="135"/>
      <c r="D57" s="136" t="s">
        <v>107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7" customFormat="1" ht="24.95" customHeight="1">
      <c r="B58" s="134"/>
      <c r="C58" s="135"/>
      <c r="D58" s="136" t="s">
        <v>108</v>
      </c>
      <c r="E58" s="137"/>
      <c r="F58" s="137"/>
      <c r="G58" s="137"/>
      <c r="H58" s="137"/>
      <c r="I58" s="138"/>
      <c r="J58" s="139">
        <f>J86</f>
        <v>0</v>
      </c>
      <c r="K58" s="140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5" s="1" customFormat="1" ht="36.950000000000003" customHeight="1">
      <c r="B65" s="40"/>
      <c r="C65" s="60" t="s">
        <v>109</v>
      </c>
      <c r="L65" s="40"/>
    </row>
    <row r="66" spans="2:65" s="1" customFormat="1" ht="6.95" customHeight="1">
      <c r="B66" s="40"/>
      <c r="L66" s="40"/>
    </row>
    <row r="67" spans="2:65" s="1" customFormat="1" ht="14.45" customHeight="1">
      <c r="B67" s="40"/>
      <c r="C67" s="62" t="s">
        <v>19</v>
      </c>
      <c r="L67" s="40"/>
    </row>
    <row r="68" spans="2:65" s="1" customFormat="1" ht="22.5" customHeight="1">
      <c r="B68" s="40"/>
      <c r="E68" s="353" t="str">
        <f>E7</f>
        <v>Chodník Smetanova - Obránců míru, Přelouč</v>
      </c>
      <c r="F68" s="354"/>
      <c r="G68" s="354"/>
      <c r="H68" s="354"/>
      <c r="L68" s="40"/>
    </row>
    <row r="69" spans="2:65" s="1" customFormat="1" ht="14.45" customHeight="1">
      <c r="B69" s="40"/>
      <c r="C69" s="62" t="s">
        <v>100</v>
      </c>
      <c r="L69" s="40"/>
    </row>
    <row r="70" spans="2:65" s="1" customFormat="1" ht="23.25" customHeight="1">
      <c r="B70" s="40"/>
      <c r="E70" s="342" t="str">
        <f>E9</f>
        <v>SO001 - Vedlejší a ostatní náklady</v>
      </c>
      <c r="F70" s="355"/>
      <c r="G70" s="355"/>
      <c r="H70" s="355"/>
      <c r="L70" s="40"/>
    </row>
    <row r="71" spans="2:65" s="1" customFormat="1" ht="6.95" customHeight="1">
      <c r="B71" s="40"/>
      <c r="L71" s="40"/>
    </row>
    <row r="72" spans="2:65" s="1" customFormat="1" ht="18" customHeight="1">
      <c r="B72" s="40"/>
      <c r="C72" s="62" t="s">
        <v>27</v>
      </c>
      <c r="F72" s="141" t="str">
        <f>F12</f>
        <v>chodník ul.Smetanova - Obránců míru</v>
      </c>
      <c r="I72" s="142" t="s">
        <v>29</v>
      </c>
      <c r="J72" s="66" t="str">
        <f>IF(J12="","",J12)</f>
        <v>30.6.2017</v>
      </c>
      <c r="L72" s="40"/>
    </row>
    <row r="73" spans="2:65" s="1" customFormat="1" ht="6.95" customHeight="1">
      <c r="B73" s="40"/>
      <c r="L73" s="40"/>
    </row>
    <row r="74" spans="2:65" s="1" customFormat="1" ht="15">
      <c r="B74" s="40"/>
      <c r="C74" s="62" t="s">
        <v>33</v>
      </c>
      <c r="F74" s="141" t="str">
        <f>E15</f>
        <v>Město Přelouč</v>
      </c>
      <c r="I74" s="142" t="s">
        <v>41</v>
      </c>
      <c r="J74" s="141" t="str">
        <f>E21</f>
        <v>VDI projekt s.r.o.</v>
      </c>
      <c r="L74" s="40"/>
    </row>
    <row r="75" spans="2:65" s="1" customFormat="1" ht="14.45" customHeight="1">
      <c r="B75" s="40"/>
      <c r="C75" s="62" t="s">
        <v>39</v>
      </c>
      <c r="F75" s="141" t="str">
        <f>IF(E18="","",E18)</f>
        <v/>
      </c>
      <c r="L75" s="40"/>
    </row>
    <row r="76" spans="2:65" s="1" customFormat="1" ht="10.35" customHeight="1">
      <c r="B76" s="40"/>
      <c r="L76" s="40"/>
    </row>
    <row r="77" spans="2:65" s="8" customFormat="1" ht="29.25" customHeight="1">
      <c r="B77" s="143"/>
      <c r="C77" s="144" t="s">
        <v>110</v>
      </c>
      <c r="D77" s="145" t="s">
        <v>65</v>
      </c>
      <c r="E77" s="145" t="s">
        <v>61</v>
      </c>
      <c r="F77" s="145" t="s">
        <v>111</v>
      </c>
      <c r="G77" s="145" t="s">
        <v>112</v>
      </c>
      <c r="H77" s="145" t="s">
        <v>113</v>
      </c>
      <c r="I77" s="146" t="s">
        <v>114</v>
      </c>
      <c r="J77" s="145" t="s">
        <v>104</v>
      </c>
      <c r="K77" s="147" t="s">
        <v>115</v>
      </c>
      <c r="L77" s="143"/>
      <c r="M77" s="72" t="s">
        <v>116</v>
      </c>
      <c r="N77" s="73" t="s">
        <v>50</v>
      </c>
      <c r="O77" s="73" t="s">
        <v>117</v>
      </c>
      <c r="P77" s="73" t="s">
        <v>118</v>
      </c>
      <c r="Q77" s="73" t="s">
        <v>119</v>
      </c>
      <c r="R77" s="73" t="s">
        <v>120</v>
      </c>
      <c r="S77" s="73" t="s">
        <v>121</v>
      </c>
      <c r="T77" s="74" t="s">
        <v>122</v>
      </c>
    </row>
    <row r="78" spans="2:65" s="1" customFormat="1" ht="29.25" customHeight="1">
      <c r="B78" s="40"/>
      <c r="C78" s="76" t="s">
        <v>105</v>
      </c>
      <c r="J78" s="148">
        <f>BK78</f>
        <v>0</v>
      </c>
      <c r="L78" s="40"/>
      <c r="M78" s="75"/>
      <c r="N78" s="67"/>
      <c r="O78" s="67"/>
      <c r="P78" s="149">
        <f>P79+P86</f>
        <v>0</v>
      </c>
      <c r="Q78" s="67"/>
      <c r="R78" s="149">
        <f>R79+R86</f>
        <v>0</v>
      </c>
      <c r="S78" s="67"/>
      <c r="T78" s="150">
        <f>T79+T86</f>
        <v>0</v>
      </c>
      <c r="AT78" s="23" t="s">
        <v>79</v>
      </c>
      <c r="AU78" s="23" t="s">
        <v>106</v>
      </c>
      <c r="BK78" s="151">
        <f>BK79+BK86</f>
        <v>0</v>
      </c>
    </row>
    <row r="79" spans="2:65" s="9" customFormat="1" ht="37.35" customHeight="1">
      <c r="B79" s="152"/>
      <c r="D79" s="153" t="s">
        <v>79</v>
      </c>
      <c r="E79" s="154" t="s">
        <v>123</v>
      </c>
      <c r="F79" s="154" t="s">
        <v>124</v>
      </c>
      <c r="I79" s="155"/>
      <c r="J79" s="156">
        <f>BK79</f>
        <v>0</v>
      </c>
      <c r="L79" s="152"/>
      <c r="M79" s="157"/>
      <c r="N79" s="158"/>
      <c r="O79" s="158"/>
      <c r="P79" s="159">
        <f>SUM(P80:P85)</f>
        <v>0</v>
      </c>
      <c r="Q79" s="158"/>
      <c r="R79" s="159">
        <f>SUM(R80:R85)</f>
        <v>0</v>
      </c>
      <c r="S79" s="158"/>
      <c r="T79" s="160">
        <f>SUM(T80:T85)</f>
        <v>0</v>
      </c>
      <c r="AR79" s="161" t="s">
        <v>125</v>
      </c>
      <c r="AT79" s="162" t="s">
        <v>79</v>
      </c>
      <c r="AU79" s="162" t="s">
        <v>80</v>
      </c>
      <c r="AY79" s="161" t="s">
        <v>126</v>
      </c>
      <c r="BK79" s="163">
        <f>SUM(BK80:BK85)</f>
        <v>0</v>
      </c>
    </row>
    <row r="80" spans="2:65" s="1" customFormat="1" ht="22.5" customHeight="1">
      <c r="B80" s="164"/>
      <c r="C80" s="165" t="s">
        <v>26</v>
      </c>
      <c r="D80" s="165" t="s">
        <v>127</v>
      </c>
      <c r="E80" s="166" t="s">
        <v>128</v>
      </c>
      <c r="F80" s="167" t="s">
        <v>129</v>
      </c>
      <c r="G80" s="168" t="s">
        <v>130</v>
      </c>
      <c r="H80" s="169">
        <v>1</v>
      </c>
      <c r="I80" s="170"/>
      <c r="J80" s="171">
        <f>ROUND(I80*H80,2)</f>
        <v>0</v>
      </c>
      <c r="K80" s="167" t="s">
        <v>5</v>
      </c>
      <c r="L80" s="40"/>
      <c r="M80" s="172" t="s">
        <v>5</v>
      </c>
      <c r="N80" s="173" t="s">
        <v>51</v>
      </c>
      <c r="O80" s="41"/>
      <c r="P80" s="174">
        <f>O80*H80</f>
        <v>0</v>
      </c>
      <c r="Q80" s="174">
        <v>0</v>
      </c>
      <c r="R80" s="174">
        <f>Q80*H80</f>
        <v>0</v>
      </c>
      <c r="S80" s="174">
        <v>0</v>
      </c>
      <c r="T80" s="175">
        <f>S80*H80</f>
        <v>0</v>
      </c>
      <c r="AR80" s="23" t="s">
        <v>125</v>
      </c>
      <c r="AT80" s="23" t="s">
        <v>127</v>
      </c>
      <c r="AU80" s="23" t="s">
        <v>26</v>
      </c>
      <c r="AY80" s="23" t="s">
        <v>126</v>
      </c>
      <c r="BE80" s="176">
        <f>IF(N80="základní",J80,0)</f>
        <v>0</v>
      </c>
      <c r="BF80" s="176">
        <f>IF(N80="snížená",J80,0)</f>
        <v>0</v>
      </c>
      <c r="BG80" s="176">
        <f>IF(N80="zákl. přenesená",J80,0)</f>
        <v>0</v>
      </c>
      <c r="BH80" s="176">
        <f>IF(N80="sníž. přenesená",J80,0)</f>
        <v>0</v>
      </c>
      <c r="BI80" s="176">
        <f>IF(N80="nulová",J80,0)</f>
        <v>0</v>
      </c>
      <c r="BJ80" s="23" t="s">
        <v>26</v>
      </c>
      <c r="BK80" s="176">
        <f>ROUND(I80*H80,2)</f>
        <v>0</v>
      </c>
      <c r="BL80" s="23" t="s">
        <v>125</v>
      </c>
      <c r="BM80" s="23" t="s">
        <v>131</v>
      </c>
    </row>
    <row r="81" spans="2:65" s="1" customFormat="1" ht="31.5" customHeight="1">
      <c r="B81" s="164"/>
      <c r="C81" s="165" t="s">
        <v>89</v>
      </c>
      <c r="D81" s="165" t="s">
        <v>127</v>
      </c>
      <c r="E81" s="166" t="s">
        <v>132</v>
      </c>
      <c r="F81" s="167" t="s">
        <v>133</v>
      </c>
      <c r="G81" s="168" t="s">
        <v>130</v>
      </c>
      <c r="H81" s="169">
        <v>1</v>
      </c>
      <c r="I81" s="170"/>
      <c r="J81" s="171">
        <f>ROUND(I81*H81,2)</f>
        <v>0</v>
      </c>
      <c r="K81" s="167" t="s">
        <v>5</v>
      </c>
      <c r="L81" s="40"/>
      <c r="M81" s="172" t="s">
        <v>5</v>
      </c>
      <c r="N81" s="173" t="s">
        <v>51</v>
      </c>
      <c r="O81" s="41"/>
      <c r="P81" s="174">
        <f>O81*H81</f>
        <v>0</v>
      </c>
      <c r="Q81" s="174">
        <v>0</v>
      </c>
      <c r="R81" s="174">
        <f>Q81*H81</f>
        <v>0</v>
      </c>
      <c r="S81" s="174">
        <v>0</v>
      </c>
      <c r="T81" s="175">
        <f>S81*H81</f>
        <v>0</v>
      </c>
      <c r="AR81" s="23" t="s">
        <v>125</v>
      </c>
      <c r="AT81" s="23" t="s">
        <v>127</v>
      </c>
      <c r="AU81" s="23" t="s">
        <v>26</v>
      </c>
      <c r="AY81" s="23" t="s">
        <v>126</v>
      </c>
      <c r="BE81" s="176">
        <f>IF(N81="základní",J81,0)</f>
        <v>0</v>
      </c>
      <c r="BF81" s="176">
        <f>IF(N81="snížená",J81,0)</f>
        <v>0</v>
      </c>
      <c r="BG81" s="176">
        <f>IF(N81="zákl. přenesená",J81,0)</f>
        <v>0</v>
      </c>
      <c r="BH81" s="176">
        <f>IF(N81="sníž. přenesená",J81,0)</f>
        <v>0</v>
      </c>
      <c r="BI81" s="176">
        <f>IF(N81="nulová",J81,0)</f>
        <v>0</v>
      </c>
      <c r="BJ81" s="23" t="s">
        <v>26</v>
      </c>
      <c r="BK81" s="176">
        <f>ROUND(I81*H81,2)</f>
        <v>0</v>
      </c>
      <c r="BL81" s="23" t="s">
        <v>125</v>
      </c>
      <c r="BM81" s="23" t="s">
        <v>134</v>
      </c>
    </row>
    <row r="82" spans="2:65" s="1" customFormat="1" ht="22.5" customHeight="1">
      <c r="B82" s="164"/>
      <c r="C82" s="165" t="s">
        <v>135</v>
      </c>
      <c r="D82" s="165" t="s">
        <v>127</v>
      </c>
      <c r="E82" s="166" t="s">
        <v>136</v>
      </c>
      <c r="F82" s="167" t="s">
        <v>137</v>
      </c>
      <c r="G82" s="168" t="s">
        <v>130</v>
      </c>
      <c r="H82" s="169">
        <v>1</v>
      </c>
      <c r="I82" s="170"/>
      <c r="J82" s="171">
        <f>ROUND(I82*H82,2)</f>
        <v>0</v>
      </c>
      <c r="K82" s="167" t="s">
        <v>5</v>
      </c>
      <c r="L82" s="40"/>
      <c r="M82" s="172" t="s">
        <v>5</v>
      </c>
      <c r="N82" s="173" t="s">
        <v>51</v>
      </c>
      <c r="O82" s="41"/>
      <c r="P82" s="174">
        <f>O82*H82</f>
        <v>0</v>
      </c>
      <c r="Q82" s="174">
        <v>0</v>
      </c>
      <c r="R82" s="174">
        <f>Q82*H82</f>
        <v>0</v>
      </c>
      <c r="S82" s="174">
        <v>0</v>
      </c>
      <c r="T82" s="175">
        <f>S82*H82</f>
        <v>0</v>
      </c>
      <c r="AR82" s="23" t="s">
        <v>125</v>
      </c>
      <c r="AT82" s="23" t="s">
        <v>127</v>
      </c>
      <c r="AU82" s="23" t="s">
        <v>26</v>
      </c>
      <c r="AY82" s="23" t="s">
        <v>126</v>
      </c>
      <c r="BE82" s="176">
        <f>IF(N82="základní",J82,0)</f>
        <v>0</v>
      </c>
      <c r="BF82" s="176">
        <f>IF(N82="snížená",J82,0)</f>
        <v>0</v>
      </c>
      <c r="BG82" s="176">
        <f>IF(N82="zákl. přenesená",J82,0)</f>
        <v>0</v>
      </c>
      <c r="BH82" s="176">
        <f>IF(N82="sníž. přenesená",J82,0)</f>
        <v>0</v>
      </c>
      <c r="BI82" s="176">
        <f>IF(N82="nulová",J82,0)</f>
        <v>0</v>
      </c>
      <c r="BJ82" s="23" t="s">
        <v>26</v>
      </c>
      <c r="BK82" s="176">
        <f>ROUND(I82*H82,2)</f>
        <v>0</v>
      </c>
      <c r="BL82" s="23" t="s">
        <v>125</v>
      </c>
      <c r="BM82" s="23" t="s">
        <v>138</v>
      </c>
    </row>
    <row r="83" spans="2:65" s="1" customFormat="1" ht="57" customHeight="1">
      <c r="B83" s="164"/>
      <c r="C83" s="165" t="s">
        <v>125</v>
      </c>
      <c r="D83" s="165" t="s">
        <v>127</v>
      </c>
      <c r="E83" s="166" t="s">
        <v>139</v>
      </c>
      <c r="F83" s="167" t="s">
        <v>140</v>
      </c>
      <c r="G83" s="168" t="s">
        <v>130</v>
      </c>
      <c r="H83" s="169">
        <v>1</v>
      </c>
      <c r="I83" s="170"/>
      <c r="J83" s="171">
        <f>ROUND(I83*H83,2)</f>
        <v>0</v>
      </c>
      <c r="K83" s="167" t="s">
        <v>5</v>
      </c>
      <c r="L83" s="40"/>
      <c r="M83" s="172" t="s">
        <v>5</v>
      </c>
      <c r="N83" s="173" t="s">
        <v>51</v>
      </c>
      <c r="O83" s="41"/>
      <c r="P83" s="174">
        <f>O83*H83</f>
        <v>0</v>
      </c>
      <c r="Q83" s="174">
        <v>0</v>
      </c>
      <c r="R83" s="174">
        <f>Q83*H83</f>
        <v>0</v>
      </c>
      <c r="S83" s="174">
        <v>0</v>
      </c>
      <c r="T83" s="175">
        <f>S83*H83</f>
        <v>0</v>
      </c>
      <c r="AR83" s="23" t="s">
        <v>125</v>
      </c>
      <c r="AT83" s="23" t="s">
        <v>127</v>
      </c>
      <c r="AU83" s="23" t="s">
        <v>26</v>
      </c>
      <c r="AY83" s="23" t="s">
        <v>126</v>
      </c>
      <c r="BE83" s="176">
        <f>IF(N83="základní",J83,0)</f>
        <v>0</v>
      </c>
      <c r="BF83" s="176">
        <f>IF(N83="snížená",J83,0)</f>
        <v>0</v>
      </c>
      <c r="BG83" s="176">
        <f>IF(N83="zákl. přenesená",J83,0)</f>
        <v>0</v>
      </c>
      <c r="BH83" s="176">
        <f>IF(N83="sníž. přenesená",J83,0)</f>
        <v>0</v>
      </c>
      <c r="BI83" s="176">
        <f>IF(N83="nulová",J83,0)</f>
        <v>0</v>
      </c>
      <c r="BJ83" s="23" t="s">
        <v>26</v>
      </c>
      <c r="BK83" s="176">
        <f>ROUND(I83*H83,2)</f>
        <v>0</v>
      </c>
      <c r="BL83" s="23" t="s">
        <v>125</v>
      </c>
      <c r="BM83" s="23" t="s">
        <v>141</v>
      </c>
    </row>
    <row r="84" spans="2:65" s="10" customFormat="1" ht="27">
      <c r="B84" s="177"/>
      <c r="D84" s="178" t="s">
        <v>142</v>
      </c>
      <c r="E84" s="179" t="s">
        <v>5</v>
      </c>
      <c r="F84" s="180" t="s">
        <v>143</v>
      </c>
      <c r="H84" s="181">
        <v>1</v>
      </c>
      <c r="I84" s="182"/>
      <c r="L84" s="177"/>
      <c r="M84" s="183"/>
      <c r="N84" s="184"/>
      <c r="O84" s="184"/>
      <c r="P84" s="184"/>
      <c r="Q84" s="184"/>
      <c r="R84" s="184"/>
      <c r="S84" s="184"/>
      <c r="T84" s="185"/>
      <c r="AT84" s="186" t="s">
        <v>142</v>
      </c>
      <c r="AU84" s="186" t="s">
        <v>26</v>
      </c>
      <c r="AV84" s="10" t="s">
        <v>89</v>
      </c>
      <c r="AW84" s="10" t="s">
        <v>144</v>
      </c>
      <c r="AX84" s="10" t="s">
        <v>26</v>
      </c>
      <c r="AY84" s="186" t="s">
        <v>126</v>
      </c>
    </row>
    <row r="85" spans="2:65" s="1" customFormat="1" ht="22.5" customHeight="1">
      <c r="B85" s="164"/>
      <c r="C85" s="165" t="s">
        <v>145</v>
      </c>
      <c r="D85" s="165" t="s">
        <v>127</v>
      </c>
      <c r="E85" s="166" t="s">
        <v>146</v>
      </c>
      <c r="F85" s="167" t="s">
        <v>147</v>
      </c>
      <c r="G85" s="168" t="s">
        <v>130</v>
      </c>
      <c r="H85" s="169">
        <v>1</v>
      </c>
      <c r="I85" s="170"/>
      <c r="J85" s="171">
        <f>ROUND(I85*H85,2)</f>
        <v>0</v>
      </c>
      <c r="K85" s="167" t="s">
        <v>5</v>
      </c>
      <c r="L85" s="40"/>
      <c r="M85" s="172" t="s">
        <v>5</v>
      </c>
      <c r="N85" s="173" t="s">
        <v>51</v>
      </c>
      <c r="O85" s="41"/>
      <c r="P85" s="174">
        <f>O85*H85</f>
        <v>0</v>
      </c>
      <c r="Q85" s="174">
        <v>0</v>
      </c>
      <c r="R85" s="174">
        <f>Q85*H85</f>
        <v>0</v>
      </c>
      <c r="S85" s="174">
        <v>0</v>
      </c>
      <c r="T85" s="175">
        <f>S85*H85</f>
        <v>0</v>
      </c>
      <c r="AR85" s="23" t="s">
        <v>125</v>
      </c>
      <c r="AT85" s="23" t="s">
        <v>127</v>
      </c>
      <c r="AU85" s="23" t="s">
        <v>26</v>
      </c>
      <c r="AY85" s="23" t="s">
        <v>126</v>
      </c>
      <c r="BE85" s="176">
        <f>IF(N85="základní",J85,0)</f>
        <v>0</v>
      </c>
      <c r="BF85" s="176">
        <f>IF(N85="snížená",J85,0)</f>
        <v>0</v>
      </c>
      <c r="BG85" s="176">
        <f>IF(N85="zákl. přenesená",J85,0)</f>
        <v>0</v>
      </c>
      <c r="BH85" s="176">
        <f>IF(N85="sníž. přenesená",J85,0)</f>
        <v>0</v>
      </c>
      <c r="BI85" s="176">
        <f>IF(N85="nulová",J85,0)</f>
        <v>0</v>
      </c>
      <c r="BJ85" s="23" t="s">
        <v>26</v>
      </c>
      <c r="BK85" s="176">
        <f>ROUND(I85*H85,2)</f>
        <v>0</v>
      </c>
      <c r="BL85" s="23" t="s">
        <v>125</v>
      </c>
      <c r="BM85" s="23" t="s">
        <v>148</v>
      </c>
    </row>
    <row r="86" spans="2:65" s="9" customFormat="1" ht="37.35" customHeight="1">
      <c r="B86" s="152"/>
      <c r="D86" s="153" t="s">
        <v>79</v>
      </c>
      <c r="E86" s="154" t="s">
        <v>149</v>
      </c>
      <c r="F86" s="154" t="s">
        <v>150</v>
      </c>
      <c r="I86" s="155"/>
      <c r="J86" s="156">
        <f>BK86</f>
        <v>0</v>
      </c>
      <c r="L86" s="152"/>
      <c r="M86" s="157"/>
      <c r="N86" s="158"/>
      <c r="O86" s="158"/>
      <c r="P86" s="159">
        <f>P87</f>
        <v>0</v>
      </c>
      <c r="Q86" s="158"/>
      <c r="R86" s="159">
        <f>R87</f>
        <v>0</v>
      </c>
      <c r="S86" s="158"/>
      <c r="T86" s="160">
        <f>T87</f>
        <v>0</v>
      </c>
      <c r="AR86" s="161" t="s">
        <v>125</v>
      </c>
      <c r="AT86" s="162" t="s">
        <v>79</v>
      </c>
      <c r="AU86" s="162" t="s">
        <v>80</v>
      </c>
      <c r="AY86" s="161" t="s">
        <v>126</v>
      </c>
      <c r="BK86" s="163">
        <f>BK87</f>
        <v>0</v>
      </c>
    </row>
    <row r="87" spans="2:65" s="1" customFormat="1" ht="28.5" customHeight="1">
      <c r="B87" s="164"/>
      <c r="C87" s="165" t="s">
        <v>151</v>
      </c>
      <c r="D87" s="165" t="s">
        <v>127</v>
      </c>
      <c r="E87" s="166" t="s">
        <v>152</v>
      </c>
      <c r="F87" s="167" t="s">
        <v>592</v>
      </c>
      <c r="G87" s="168" t="s">
        <v>130</v>
      </c>
      <c r="H87" s="169">
        <v>1</v>
      </c>
      <c r="I87" s="170"/>
      <c r="J87" s="171">
        <f>ROUND(I87*H87,2)</f>
        <v>0</v>
      </c>
      <c r="K87" s="167" t="s">
        <v>5</v>
      </c>
      <c r="L87" s="40"/>
      <c r="M87" s="172" t="s">
        <v>5</v>
      </c>
      <c r="N87" s="187" t="s">
        <v>51</v>
      </c>
      <c r="O87" s="188"/>
      <c r="P87" s="189">
        <f>O87*H87</f>
        <v>0</v>
      </c>
      <c r="Q87" s="189">
        <v>0</v>
      </c>
      <c r="R87" s="189">
        <f>Q87*H87</f>
        <v>0</v>
      </c>
      <c r="S87" s="189">
        <v>0</v>
      </c>
      <c r="T87" s="190">
        <f>S87*H87</f>
        <v>0</v>
      </c>
      <c r="AR87" s="23" t="s">
        <v>125</v>
      </c>
      <c r="AT87" s="23" t="s">
        <v>127</v>
      </c>
      <c r="AU87" s="23" t="s">
        <v>26</v>
      </c>
      <c r="AY87" s="23" t="s">
        <v>126</v>
      </c>
      <c r="BE87" s="176">
        <f>IF(N87="základní",J87,0)</f>
        <v>0</v>
      </c>
      <c r="BF87" s="176">
        <f>IF(N87="snížená",J87,0)</f>
        <v>0</v>
      </c>
      <c r="BG87" s="176">
        <f>IF(N87="zákl. přenesená",J87,0)</f>
        <v>0</v>
      </c>
      <c r="BH87" s="176">
        <f>IF(N87="sníž. přenesená",J87,0)</f>
        <v>0</v>
      </c>
      <c r="BI87" s="176">
        <f>IF(N87="nulová",J87,0)</f>
        <v>0</v>
      </c>
      <c r="BJ87" s="23" t="s">
        <v>26</v>
      </c>
      <c r="BK87" s="176">
        <f>ROUND(I87*H87,2)</f>
        <v>0</v>
      </c>
      <c r="BL87" s="23" t="s">
        <v>125</v>
      </c>
      <c r="BM87" s="23" t="s">
        <v>153</v>
      </c>
    </row>
    <row r="88" spans="2:65" s="1" customFormat="1" ht="6.95" customHeight="1">
      <c r="B88" s="55"/>
      <c r="C88" s="56"/>
      <c r="D88" s="56"/>
      <c r="E88" s="56"/>
      <c r="F88" s="56"/>
      <c r="G88" s="56"/>
      <c r="H88" s="56"/>
      <c r="I88" s="126"/>
      <c r="J88" s="56"/>
      <c r="K88" s="56"/>
      <c r="L88" s="40"/>
    </row>
  </sheetData>
  <autoFilter ref="C77:K87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37"/>
  <sheetViews>
    <sheetView showGridLines="0" workbookViewId="0">
      <pane ySplit="1" topLeftCell="A128" activePane="bottomLeft" state="frozen"/>
      <selection pane="bottomLeft" activeCell="K227" sqref="K22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94</v>
      </c>
      <c r="G1" s="356" t="s">
        <v>95</v>
      </c>
      <c r="H1" s="356"/>
      <c r="I1" s="102"/>
      <c r="J1" s="101" t="s">
        <v>96</v>
      </c>
      <c r="K1" s="100" t="s">
        <v>97</v>
      </c>
      <c r="L1" s="101" t="s">
        <v>98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40" t="s">
        <v>8</v>
      </c>
      <c r="M2" s="341"/>
      <c r="N2" s="341"/>
      <c r="O2" s="341"/>
      <c r="P2" s="341"/>
      <c r="Q2" s="341"/>
      <c r="R2" s="341"/>
      <c r="S2" s="341"/>
      <c r="T2" s="341"/>
      <c r="U2" s="341"/>
      <c r="V2" s="341"/>
      <c r="AT2" s="23" t="s">
        <v>92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89</v>
      </c>
    </row>
    <row r="4" spans="1:70" ht="36.950000000000003" customHeight="1">
      <c r="B4" s="27"/>
      <c r="C4" s="28"/>
      <c r="D4" s="29" t="s">
        <v>99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22.5" customHeight="1">
      <c r="B7" s="27"/>
      <c r="C7" s="28"/>
      <c r="D7" s="28"/>
      <c r="E7" s="357" t="str">
        <f>'Rekapitulace stavby'!K6</f>
        <v>Chodník Smetanova - Obránců míru, Přelouč</v>
      </c>
      <c r="F7" s="358"/>
      <c r="G7" s="358"/>
      <c r="H7" s="358"/>
      <c r="I7" s="104"/>
      <c r="J7" s="28"/>
      <c r="K7" s="30"/>
    </row>
    <row r="8" spans="1:70" s="1" customFormat="1" ht="15">
      <c r="B8" s="40"/>
      <c r="C8" s="41"/>
      <c r="D8" s="36" t="s">
        <v>100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59" t="s">
        <v>154</v>
      </c>
      <c r="F9" s="360"/>
      <c r="G9" s="360"/>
      <c r="H9" s="360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93</v>
      </c>
      <c r="G11" s="41"/>
      <c r="H11" s="41"/>
      <c r="I11" s="106" t="s">
        <v>24</v>
      </c>
      <c r="J11" s="34" t="s">
        <v>25</v>
      </c>
      <c r="K11" s="44"/>
    </row>
    <row r="12" spans="1:70" s="1" customFormat="1" ht="14.45" customHeight="1">
      <c r="B12" s="40"/>
      <c r="C12" s="41"/>
      <c r="D12" s="36" t="s">
        <v>27</v>
      </c>
      <c r="E12" s="41"/>
      <c r="F12" s="34" t="s">
        <v>28</v>
      </c>
      <c r="G12" s="41"/>
      <c r="H12" s="41"/>
      <c r="I12" s="106" t="s">
        <v>29</v>
      </c>
      <c r="J12" s="107" t="str">
        <f>'Rekapitulace stavby'!AN8</f>
        <v>30.6.2017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33</v>
      </c>
      <c r="E14" s="41"/>
      <c r="F14" s="41"/>
      <c r="G14" s="41"/>
      <c r="H14" s="41"/>
      <c r="I14" s="106" t="s">
        <v>34</v>
      </c>
      <c r="J14" s="34" t="s">
        <v>35</v>
      </c>
      <c r="K14" s="44"/>
    </row>
    <row r="15" spans="1:70" s="1" customFormat="1" ht="18" customHeight="1">
      <c r="B15" s="40"/>
      <c r="C15" s="41"/>
      <c r="D15" s="41"/>
      <c r="E15" s="34" t="s">
        <v>36</v>
      </c>
      <c r="F15" s="41"/>
      <c r="G15" s="41"/>
      <c r="H15" s="41"/>
      <c r="I15" s="106" t="s">
        <v>37</v>
      </c>
      <c r="J15" s="34" t="s">
        <v>155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39</v>
      </c>
      <c r="E17" s="41"/>
      <c r="F17" s="41"/>
      <c r="G17" s="41"/>
      <c r="H17" s="41"/>
      <c r="I17" s="106" t="s">
        <v>34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37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41</v>
      </c>
      <c r="E20" s="41"/>
      <c r="F20" s="41"/>
      <c r="G20" s="41"/>
      <c r="H20" s="41"/>
      <c r="I20" s="106" t="s">
        <v>34</v>
      </c>
      <c r="J20" s="34" t="s">
        <v>42</v>
      </c>
      <c r="K20" s="44"/>
    </row>
    <row r="21" spans="2:11" s="1" customFormat="1" ht="18" customHeight="1">
      <c r="B21" s="40"/>
      <c r="C21" s="41"/>
      <c r="D21" s="41"/>
      <c r="E21" s="34" t="s">
        <v>43</v>
      </c>
      <c r="F21" s="41"/>
      <c r="G21" s="41"/>
      <c r="H21" s="41"/>
      <c r="I21" s="106" t="s">
        <v>37</v>
      </c>
      <c r="J21" s="34" t="s">
        <v>44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45</v>
      </c>
      <c r="E23" s="41"/>
      <c r="F23" s="41"/>
      <c r="G23" s="41"/>
      <c r="H23" s="41"/>
      <c r="I23" s="105"/>
      <c r="J23" s="41"/>
      <c r="K23" s="44"/>
    </row>
    <row r="24" spans="2:11" s="6" customFormat="1" ht="22.5" customHeight="1">
      <c r="B24" s="108"/>
      <c r="C24" s="109"/>
      <c r="D24" s="109"/>
      <c r="E24" s="323" t="s">
        <v>5</v>
      </c>
      <c r="F24" s="323"/>
      <c r="G24" s="323"/>
      <c r="H24" s="323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46</v>
      </c>
      <c r="E27" s="41"/>
      <c r="F27" s="41"/>
      <c r="G27" s="41"/>
      <c r="H27" s="41"/>
      <c r="I27" s="105"/>
      <c r="J27" s="115">
        <f>ROUND(J85,2)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48</v>
      </c>
      <c r="G29" s="41"/>
      <c r="H29" s="41"/>
      <c r="I29" s="116" t="s">
        <v>47</v>
      </c>
      <c r="J29" s="45" t="s">
        <v>49</v>
      </c>
      <c r="K29" s="44"/>
    </row>
    <row r="30" spans="2:11" s="1" customFormat="1" ht="14.45" customHeight="1">
      <c r="B30" s="40"/>
      <c r="C30" s="41"/>
      <c r="D30" s="48" t="s">
        <v>50</v>
      </c>
      <c r="E30" s="48" t="s">
        <v>51</v>
      </c>
      <c r="F30" s="117">
        <f>ROUND(SUM(BE85:BE236), 2)</f>
        <v>0</v>
      </c>
      <c r="G30" s="41"/>
      <c r="H30" s="41"/>
      <c r="I30" s="118">
        <v>0.21</v>
      </c>
      <c r="J30" s="117">
        <f>ROUND(ROUND((SUM(BE85:BE236)),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52</v>
      </c>
      <c r="F31" s="117">
        <f>ROUND(SUM(BF85:BF236), 2)</f>
        <v>0</v>
      </c>
      <c r="G31" s="41"/>
      <c r="H31" s="41"/>
      <c r="I31" s="118">
        <v>0.15</v>
      </c>
      <c r="J31" s="117">
        <f>ROUND(ROUND((SUM(BF85:BF236)),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53</v>
      </c>
      <c r="F32" s="117">
        <f>ROUND(SUM(BG85:BG236),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54</v>
      </c>
      <c r="F33" s="117">
        <f>ROUND(SUM(BH85:BH236),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55</v>
      </c>
      <c r="F34" s="117">
        <f>ROUND(SUM(BI85:BI236),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56</v>
      </c>
      <c r="E36" s="70"/>
      <c r="F36" s="70"/>
      <c r="G36" s="121" t="s">
        <v>57</v>
      </c>
      <c r="H36" s="122" t="s">
        <v>58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22.5" customHeight="1">
      <c r="B45" s="40"/>
      <c r="C45" s="41"/>
      <c r="D45" s="41"/>
      <c r="E45" s="357" t="str">
        <f>E7</f>
        <v>Chodník Smetanova - Obránců míru, Přelouč</v>
      </c>
      <c r="F45" s="358"/>
      <c r="G45" s="358"/>
      <c r="H45" s="358"/>
      <c r="I45" s="105"/>
      <c r="J45" s="41"/>
      <c r="K45" s="44"/>
    </row>
    <row r="46" spans="2:11" s="1" customFormat="1" ht="14.45" customHeight="1">
      <c r="B46" s="40"/>
      <c r="C46" s="36" t="s">
        <v>100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23.25" customHeight="1">
      <c r="B47" s="40"/>
      <c r="C47" s="41"/>
      <c r="D47" s="41"/>
      <c r="E47" s="359" t="str">
        <f>E9</f>
        <v>SO101 - Chodník</v>
      </c>
      <c r="F47" s="360"/>
      <c r="G47" s="360"/>
      <c r="H47" s="360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27</v>
      </c>
      <c r="D49" s="41"/>
      <c r="E49" s="41"/>
      <c r="F49" s="34" t="str">
        <f>F12</f>
        <v>chodník ul.Smetanova - Obránců míru</v>
      </c>
      <c r="G49" s="41"/>
      <c r="H49" s="41"/>
      <c r="I49" s="106" t="s">
        <v>29</v>
      </c>
      <c r="J49" s="107" t="str">
        <f>IF(J12="","",J12)</f>
        <v>30.6.2017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33</v>
      </c>
      <c r="D51" s="41"/>
      <c r="E51" s="41"/>
      <c r="F51" s="34" t="str">
        <f>E15</f>
        <v>Město Přelouč</v>
      </c>
      <c r="G51" s="41"/>
      <c r="H51" s="41"/>
      <c r="I51" s="106" t="s">
        <v>41</v>
      </c>
      <c r="J51" s="34" t="str">
        <f>E21</f>
        <v>VDI projekt s.r.o.</v>
      </c>
      <c r="K51" s="44"/>
    </row>
    <row r="52" spans="2:47" s="1" customFormat="1" ht="14.45" customHeight="1">
      <c r="B52" s="40"/>
      <c r="C52" s="36" t="s">
        <v>39</v>
      </c>
      <c r="D52" s="41"/>
      <c r="E52" s="41"/>
      <c r="F52" s="34" t="str">
        <f>IF(E18="","",E18)</f>
        <v/>
      </c>
      <c r="G52" s="41"/>
      <c r="H52" s="41"/>
      <c r="I52" s="105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103</v>
      </c>
      <c r="D54" s="119"/>
      <c r="E54" s="119"/>
      <c r="F54" s="119"/>
      <c r="G54" s="119"/>
      <c r="H54" s="119"/>
      <c r="I54" s="130"/>
      <c r="J54" s="131" t="s">
        <v>104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105</v>
      </c>
      <c r="D56" s="41"/>
      <c r="E56" s="41"/>
      <c r="F56" s="41"/>
      <c r="G56" s="41"/>
      <c r="H56" s="41"/>
      <c r="I56" s="105"/>
      <c r="J56" s="115">
        <f>J85</f>
        <v>0</v>
      </c>
      <c r="K56" s="44"/>
      <c r="AU56" s="23" t="s">
        <v>106</v>
      </c>
    </row>
    <row r="57" spans="2:47" s="7" customFormat="1" ht="24.95" customHeight="1">
      <c r="B57" s="134"/>
      <c r="C57" s="135"/>
      <c r="D57" s="136" t="s">
        <v>156</v>
      </c>
      <c r="E57" s="137"/>
      <c r="F57" s="137"/>
      <c r="G57" s="137"/>
      <c r="H57" s="137"/>
      <c r="I57" s="138"/>
      <c r="J57" s="139">
        <f>J86</f>
        <v>0</v>
      </c>
      <c r="K57" s="140"/>
    </row>
    <row r="58" spans="2:47" s="11" customFormat="1" ht="19.899999999999999" customHeight="1">
      <c r="B58" s="191"/>
      <c r="C58" s="192"/>
      <c r="D58" s="193" t="s">
        <v>157</v>
      </c>
      <c r="E58" s="194"/>
      <c r="F58" s="194"/>
      <c r="G58" s="194"/>
      <c r="H58" s="194"/>
      <c r="I58" s="195"/>
      <c r="J58" s="196">
        <f>J87</f>
        <v>0</v>
      </c>
      <c r="K58" s="197"/>
    </row>
    <row r="59" spans="2:47" s="11" customFormat="1" ht="19.899999999999999" customHeight="1">
      <c r="B59" s="191"/>
      <c r="C59" s="192"/>
      <c r="D59" s="193" t="s">
        <v>158</v>
      </c>
      <c r="E59" s="194"/>
      <c r="F59" s="194"/>
      <c r="G59" s="194"/>
      <c r="H59" s="194"/>
      <c r="I59" s="195"/>
      <c r="J59" s="196">
        <f>J165</f>
        <v>0</v>
      </c>
      <c r="K59" s="197"/>
    </row>
    <row r="60" spans="2:47" s="11" customFormat="1" ht="19.899999999999999" customHeight="1">
      <c r="B60" s="191"/>
      <c r="C60" s="192"/>
      <c r="D60" s="193" t="s">
        <v>159</v>
      </c>
      <c r="E60" s="194"/>
      <c r="F60" s="194"/>
      <c r="G60" s="194"/>
      <c r="H60" s="194"/>
      <c r="I60" s="195"/>
      <c r="J60" s="196">
        <f>J186</f>
        <v>0</v>
      </c>
      <c r="K60" s="197"/>
    </row>
    <row r="61" spans="2:47" s="11" customFormat="1" ht="19.899999999999999" customHeight="1">
      <c r="B61" s="191"/>
      <c r="C61" s="192"/>
      <c r="D61" s="193" t="s">
        <v>160</v>
      </c>
      <c r="E61" s="194"/>
      <c r="F61" s="194"/>
      <c r="G61" s="194"/>
      <c r="H61" s="194"/>
      <c r="I61" s="195"/>
      <c r="J61" s="196">
        <f>J198</f>
        <v>0</v>
      </c>
      <c r="K61" s="197"/>
    </row>
    <row r="62" spans="2:47" s="11" customFormat="1" ht="19.899999999999999" customHeight="1">
      <c r="B62" s="191"/>
      <c r="C62" s="192"/>
      <c r="D62" s="193" t="s">
        <v>161</v>
      </c>
      <c r="E62" s="194"/>
      <c r="F62" s="194"/>
      <c r="G62" s="194"/>
      <c r="H62" s="194"/>
      <c r="I62" s="195"/>
      <c r="J62" s="196">
        <f>J220</f>
        <v>0</v>
      </c>
      <c r="K62" s="197"/>
    </row>
    <row r="63" spans="2:47" s="7" customFormat="1" ht="24.95" customHeight="1">
      <c r="B63" s="134"/>
      <c r="C63" s="135"/>
      <c r="D63" s="136" t="s">
        <v>162</v>
      </c>
      <c r="E63" s="137"/>
      <c r="F63" s="137"/>
      <c r="G63" s="137"/>
      <c r="H63" s="137"/>
      <c r="I63" s="138"/>
      <c r="J63" s="139">
        <f>J222</f>
        <v>0</v>
      </c>
      <c r="K63" s="140"/>
    </row>
    <row r="64" spans="2:47" s="11" customFormat="1" ht="19.899999999999999" customHeight="1">
      <c r="B64" s="191"/>
      <c r="C64" s="192"/>
      <c r="D64" s="193" t="s">
        <v>163</v>
      </c>
      <c r="E64" s="194"/>
      <c r="F64" s="194"/>
      <c r="G64" s="194"/>
      <c r="H64" s="194"/>
      <c r="I64" s="195"/>
      <c r="J64" s="196">
        <f>J223</f>
        <v>0</v>
      </c>
      <c r="K64" s="197"/>
    </row>
    <row r="65" spans="2:12" s="11" customFormat="1" ht="19.899999999999999" customHeight="1">
      <c r="B65" s="191"/>
      <c r="C65" s="192"/>
      <c r="D65" s="193" t="s">
        <v>164</v>
      </c>
      <c r="E65" s="194"/>
      <c r="F65" s="194"/>
      <c r="G65" s="194"/>
      <c r="H65" s="194"/>
      <c r="I65" s="195"/>
      <c r="J65" s="196">
        <f>J230</f>
        <v>0</v>
      </c>
      <c r="K65" s="197"/>
    </row>
    <row r="66" spans="2:12" s="1" customFormat="1" ht="21.75" customHeight="1">
      <c r="B66" s="40"/>
      <c r="C66" s="41"/>
      <c r="D66" s="41"/>
      <c r="E66" s="41"/>
      <c r="F66" s="41"/>
      <c r="G66" s="41"/>
      <c r="H66" s="41"/>
      <c r="I66" s="105"/>
      <c r="J66" s="41"/>
      <c r="K66" s="44"/>
    </row>
    <row r="67" spans="2:12" s="1" customFormat="1" ht="6.95" customHeight="1">
      <c r="B67" s="55"/>
      <c r="C67" s="56"/>
      <c r="D67" s="56"/>
      <c r="E67" s="56"/>
      <c r="F67" s="56"/>
      <c r="G67" s="56"/>
      <c r="H67" s="56"/>
      <c r="I67" s="126"/>
      <c r="J67" s="56"/>
      <c r="K67" s="57"/>
    </row>
    <row r="71" spans="2:12" s="1" customFormat="1" ht="6.95" customHeight="1">
      <c r="B71" s="58"/>
      <c r="C71" s="59"/>
      <c r="D71" s="59"/>
      <c r="E71" s="59"/>
      <c r="F71" s="59"/>
      <c r="G71" s="59"/>
      <c r="H71" s="59"/>
      <c r="I71" s="127"/>
      <c r="J71" s="59"/>
      <c r="K71" s="59"/>
      <c r="L71" s="40"/>
    </row>
    <row r="72" spans="2:12" s="1" customFormat="1" ht="36.950000000000003" customHeight="1">
      <c r="B72" s="40"/>
      <c r="C72" s="60" t="s">
        <v>109</v>
      </c>
      <c r="L72" s="40"/>
    </row>
    <row r="73" spans="2:12" s="1" customFormat="1" ht="6.95" customHeight="1">
      <c r="B73" s="40"/>
      <c r="L73" s="40"/>
    </row>
    <row r="74" spans="2:12" s="1" customFormat="1" ht="14.45" customHeight="1">
      <c r="B74" s="40"/>
      <c r="C74" s="62" t="s">
        <v>19</v>
      </c>
      <c r="L74" s="40"/>
    </row>
    <row r="75" spans="2:12" s="1" customFormat="1" ht="22.5" customHeight="1">
      <c r="B75" s="40"/>
      <c r="E75" s="353" t="str">
        <f>E7</f>
        <v>Chodník Smetanova - Obránců míru, Přelouč</v>
      </c>
      <c r="F75" s="354"/>
      <c r="G75" s="354"/>
      <c r="H75" s="354"/>
      <c r="L75" s="40"/>
    </row>
    <row r="76" spans="2:12" s="1" customFormat="1" ht="14.45" customHeight="1">
      <c r="B76" s="40"/>
      <c r="C76" s="62" t="s">
        <v>100</v>
      </c>
      <c r="L76" s="40"/>
    </row>
    <row r="77" spans="2:12" s="1" customFormat="1" ht="23.25" customHeight="1">
      <c r="B77" s="40"/>
      <c r="E77" s="342" t="str">
        <f>E9</f>
        <v>SO101 - Chodník</v>
      </c>
      <c r="F77" s="355"/>
      <c r="G77" s="355"/>
      <c r="H77" s="355"/>
      <c r="L77" s="40"/>
    </row>
    <row r="78" spans="2:12" s="1" customFormat="1" ht="6.95" customHeight="1">
      <c r="B78" s="40"/>
      <c r="L78" s="40"/>
    </row>
    <row r="79" spans="2:12" s="1" customFormat="1" ht="18" customHeight="1">
      <c r="B79" s="40"/>
      <c r="C79" s="62" t="s">
        <v>27</v>
      </c>
      <c r="F79" s="141" t="str">
        <f>F12</f>
        <v>chodník ul.Smetanova - Obránců míru</v>
      </c>
      <c r="I79" s="142" t="s">
        <v>29</v>
      </c>
      <c r="J79" s="66" t="str">
        <f>IF(J12="","",J12)</f>
        <v>30.6.2017</v>
      </c>
      <c r="L79" s="40"/>
    </row>
    <row r="80" spans="2:12" s="1" customFormat="1" ht="6.95" customHeight="1">
      <c r="B80" s="40"/>
      <c r="L80" s="40"/>
    </row>
    <row r="81" spans="2:65" s="1" customFormat="1" ht="15">
      <c r="B81" s="40"/>
      <c r="C81" s="62" t="s">
        <v>33</v>
      </c>
      <c r="F81" s="141" t="str">
        <f>E15</f>
        <v>Město Přelouč</v>
      </c>
      <c r="I81" s="142" t="s">
        <v>41</v>
      </c>
      <c r="J81" s="141" t="str">
        <f>E21</f>
        <v>VDI projekt s.r.o.</v>
      </c>
      <c r="L81" s="40"/>
    </row>
    <row r="82" spans="2:65" s="1" customFormat="1" ht="14.45" customHeight="1">
      <c r="B82" s="40"/>
      <c r="C82" s="62" t="s">
        <v>39</v>
      </c>
      <c r="F82" s="141" t="str">
        <f>IF(E18="","",E18)</f>
        <v/>
      </c>
      <c r="L82" s="40"/>
    </row>
    <row r="83" spans="2:65" s="1" customFormat="1" ht="10.35" customHeight="1">
      <c r="B83" s="40"/>
      <c r="L83" s="40"/>
    </row>
    <row r="84" spans="2:65" s="8" customFormat="1" ht="29.25" customHeight="1">
      <c r="B84" s="143"/>
      <c r="C84" s="144" t="s">
        <v>110</v>
      </c>
      <c r="D84" s="145" t="s">
        <v>65</v>
      </c>
      <c r="E84" s="145" t="s">
        <v>61</v>
      </c>
      <c r="F84" s="145" t="s">
        <v>111</v>
      </c>
      <c r="G84" s="145" t="s">
        <v>112</v>
      </c>
      <c r="H84" s="145" t="s">
        <v>113</v>
      </c>
      <c r="I84" s="146" t="s">
        <v>114</v>
      </c>
      <c r="J84" s="145" t="s">
        <v>104</v>
      </c>
      <c r="K84" s="147" t="s">
        <v>115</v>
      </c>
      <c r="L84" s="143"/>
      <c r="M84" s="72" t="s">
        <v>116</v>
      </c>
      <c r="N84" s="73" t="s">
        <v>50</v>
      </c>
      <c r="O84" s="73" t="s">
        <v>117</v>
      </c>
      <c r="P84" s="73" t="s">
        <v>118</v>
      </c>
      <c r="Q84" s="73" t="s">
        <v>119</v>
      </c>
      <c r="R84" s="73" t="s">
        <v>120</v>
      </c>
      <c r="S84" s="73" t="s">
        <v>121</v>
      </c>
      <c r="T84" s="74" t="s">
        <v>122</v>
      </c>
    </row>
    <row r="85" spans="2:65" s="1" customFormat="1" ht="29.25" customHeight="1">
      <c r="B85" s="40"/>
      <c r="C85" s="76" t="s">
        <v>105</v>
      </c>
      <c r="J85" s="148">
        <f>BK85</f>
        <v>0</v>
      </c>
      <c r="L85" s="40"/>
      <c r="M85" s="75"/>
      <c r="N85" s="67"/>
      <c r="O85" s="67"/>
      <c r="P85" s="149">
        <f>P86+P222</f>
        <v>0</v>
      </c>
      <c r="Q85" s="67"/>
      <c r="R85" s="149">
        <f>R86+R222</f>
        <v>54.971812150000005</v>
      </c>
      <c r="S85" s="67"/>
      <c r="T85" s="150">
        <f>T86+T222</f>
        <v>26.29</v>
      </c>
      <c r="AT85" s="23" t="s">
        <v>79</v>
      </c>
      <c r="AU85" s="23" t="s">
        <v>106</v>
      </c>
      <c r="BK85" s="151">
        <f>BK86+BK222</f>
        <v>0</v>
      </c>
    </row>
    <row r="86" spans="2:65" s="9" customFormat="1" ht="37.35" customHeight="1">
      <c r="B86" s="152"/>
      <c r="D86" s="161" t="s">
        <v>79</v>
      </c>
      <c r="E86" s="198" t="s">
        <v>165</v>
      </c>
      <c r="F86" s="198" t="s">
        <v>166</v>
      </c>
      <c r="I86" s="155"/>
      <c r="J86" s="199">
        <f>BK86</f>
        <v>0</v>
      </c>
      <c r="L86" s="152"/>
      <c r="M86" s="157"/>
      <c r="N86" s="158"/>
      <c r="O86" s="158"/>
      <c r="P86" s="159">
        <f>P87+P165+P186+P198+P220</f>
        <v>0</v>
      </c>
      <c r="Q86" s="158"/>
      <c r="R86" s="159">
        <f>R87+R165+R186+R198+R220</f>
        <v>54.968614000000002</v>
      </c>
      <c r="S86" s="158"/>
      <c r="T86" s="160">
        <f>T87+T165+T186+T198+T220</f>
        <v>26.29</v>
      </c>
      <c r="AR86" s="161" t="s">
        <v>26</v>
      </c>
      <c r="AT86" s="162" t="s">
        <v>79</v>
      </c>
      <c r="AU86" s="162" t="s">
        <v>80</v>
      </c>
      <c r="AY86" s="161" t="s">
        <v>126</v>
      </c>
      <c r="BK86" s="163">
        <f>BK87+BK165+BK186+BK198+BK220</f>
        <v>0</v>
      </c>
    </row>
    <row r="87" spans="2:65" s="9" customFormat="1" ht="19.899999999999999" customHeight="1">
      <c r="B87" s="152"/>
      <c r="D87" s="153" t="s">
        <v>79</v>
      </c>
      <c r="E87" s="200" t="s">
        <v>26</v>
      </c>
      <c r="F87" s="200" t="s">
        <v>167</v>
      </c>
      <c r="I87" s="155"/>
      <c r="J87" s="201">
        <f>BK87</f>
        <v>0</v>
      </c>
      <c r="L87" s="152"/>
      <c r="M87" s="157"/>
      <c r="N87" s="158"/>
      <c r="O87" s="158"/>
      <c r="P87" s="159">
        <f>SUM(P88:P164)</f>
        <v>0</v>
      </c>
      <c r="Q87" s="158"/>
      <c r="R87" s="159">
        <f>SUM(R88:R164)</f>
        <v>21.896400000000003</v>
      </c>
      <c r="S87" s="158"/>
      <c r="T87" s="160">
        <f>SUM(T88:T164)</f>
        <v>26.29</v>
      </c>
      <c r="AR87" s="161" t="s">
        <v>26</v>
      </c>
      <c r="AT87" s="162" t="s">
        <v>79</v>
      </c>
      <c r="AU87" s="162" t="s">
        <v>26</v>
      </c>
      <c r="AY87" s="161" t="s">
        <v>126</v>
      </c>
      <c r="BK87" s="163">
        <f>SUM(BK88:BK164)</f>
        <v>0</v>
      </c>
    </row>
    <row r="88" spans="2:65" s="1" customFormat="1" ht="31.5" customHeight="1">
      <c r="B88" s="164"/>
      <c r="C88" s="165" t="s">
        <v>26</v>
      </c>
      <c r="D88" s="165" t="s">
        <v>127</v>
      </c>
      <c r="E88" s="166" t="s">
        <v>168</v>
      </c>
      <c r="F88" s="167" t="s">
        <v>169</v>
      </c>
      <c r="G88" s="168" t="s">
        <v>170</v>
      </c>
      <c r="H88" s="169">
        <v>5</v>
      </c>
      <c r="I88" s="170"/>
      <c r="J88" s="171">
        <f>ROUND(I88*H88,2)</f>
        <v>0</v>
      </c>
      <c r="K88" s="167" t="s">
        <v>266</v>
      </c>
      <c r="L88" s="40"/>
      <c r="M88" s="172" t="s">
        <v>5</v>
      </c>
      <c r="N88" s="173" t="s">
        <v>51</v>
      </c>
      <c r="O88" s="41"/>
      <c r="P88" s="174">
        <f>O88*H88</f>
        <v>0</v>
      </c>
      <c r="Q88" s="174">
        <v>0</v>
      </c>
      <c r="R88" s="174">
        <f>Q88*H88</f>
        <v>0</v>
      </c>
      <c r="S88" s="174">
        <v>0</v>
      </c>
      <c r="T88" s="175">
        <f>S88*H88</f>
        <v>0</v>
      </c>
      <c r="AR88" s="23" t="s">
        <v>125</v>
      </c>
      <c r="AT88" s="23" t="s">
        <v>127</v>
      </c>
      <c r="AU88" s="23" t="s">
        <v>89</v>
      </c>
      <c r="AY88" s="23" t="s">
        <v>126</v>
      </c>
      <c r="BE88" s="176">
        <f>IF(N88="základní",J88,0)</f>
        <v>0</v>
      </c>
      <c r="BF88" s="176">
        <f>IF(N88="snížená",J88,0)</f>
        <v>0</v>
      </c>
      <c r="BG88" s="176">
        <f>IF(N88="zákl. přenesená",J88,0)</f>
        <v>0</v>
      </c>
      <c r="BH88" s="176">
        <f>IF(N88="sníž. přenesená",J88,0)</f>
        <v>0</v>
      </c>
      <c r="BI88" s="176">
        <f>IF(N88="nulová",J88,0)</f>
        <v>0</v>
      </c>
      <c r="BJ88" s="23" t="s">
        <v>26</v>
      </c>
      <c r="BK88" s="176">
        <f>ROUND(I88*H88,2)</f>
        <v>0</v>
      </c>
      <c r="BL88" s="23" t="s">
        <v>125</v>
      </c>
      <c r="BM88" s="23" t="s">
        <v>172</v>
      </c>
    </row>
    <row r="89" spans="2:65" s="10" customFormat="1">
      <c r="B89" s="177"/>
      <c r="D89" s="202" t="s">
        <v>142</v>
      </c>
      <c r="E89" s="186" t="s">
        <v>5</v>
      </c>
      <c r="F89" s="203" t="s">
        <v>173</v>
      </c>
      <c r="H89" s="204">
        <v>5</v>
      </c>
      <c r="I89" s="182"/>
      <c r="L89" s="177"/>
      <c r="M89" s="183"/>
      <c r="N89" s="184"/>
      <c r="O89" s="184"/>
      <c r="P89" s="184"/>
      <c r="Q89" s="184"/>
      <c r="R89" s="184"/>
      <c r="S89" s="184"/>
      <c r="T89" s="185"/>
      <c r="AT89" s="186" t="s">
        <v>142</v>
      </c>
      <c r="AU89" s="186" t="s">
        <v>89</v>
      </c>
      <c r="AV89" s="10" t="s">
        <v>89</v>
      </c>
      <c r="AW89" s="10" t="s">
        <v>144</v>
      </c>
      <c r="AX89" s="10" t="s">
        <v>80</v>
      </c>
      <c r="AY89" s="186" t="s">
        <v>126</v>
      </c>
    </row>
    <row r="90" spans="2:65" s="12" customFormat="1">
      <c r="B90" s="205"/>
      <c r="D90" s="178" t="s">
        <v>142</v>
      </c>
      <c r="E90" s="206" t="s">
        <v>5</v>
      </c>
      <c r="F90" s="207" t="s">
        <v>174</v>
      </c>
      <c r="H90" s="208">
        <v>5</v>
      </c>
      <c r="I90" s="209"/>
      <c r="L90" s="205"/>
      <c r="M90" s="210"/>
      <c r="N90" s="211"/>
      <c r="O90" s="211"/>
      <c r="P90" s="211"/>
      <c r="Q90" s="211"/>
      <c r="R90" s="211"/>
      <c r="S90" s="211"/>
      <c r="T90" s="212"/>
      <c r="AT90" s="213" t="s">
        <v>142</v>
      </c>
      <c r="AU90" s="213" t="s">
        <v>89</v>
      </c>
      <c r="AV90" s="12" t="s">
        <v>125</v>
      </c>
      <c r="AW90" s="12" t="s">
        <v>144</v>
      </c>
      <c r="AX90" s="12" t="s">
        <v>26</v>
      </c>
      <c r="AY90" s="213" t="s">
        <v>126</v>
      </c>
    </row>
    <row r="91" spans="2:65" s="1" customFormat="1" ht="44.25" customHeight="1">
      <c r="B91" s="164"/>
      <c r="C91" s="165" t="s">
        <v>89</v>
      </c>
      <c r="D91" s="165" t="s">
        <v>127</v>
      </c>
      <c r="E91" s="166" t="s">
        <v>175</v>
      </c>
      <c r="F91" s="167" t="s">
        <v>176</v>
      </c>
      <c r="G91" s="168" t="s">
        <v>170</v>
      </c>
      <c r="H91" s="169">
        <v>99</v>
      </c>
      <c r="I91" s="170"/>
      <c r="J91" s="171">
        <f>ROUND(I91*H91,2)</f>
        <v>0</v>
      </c>
      <c r="K91" s="167" t="s">
        <v>266</v>
      </c>
      <c r="L91" s="40"/>
      <c r="M91" s="172" t="s">
        <v>5</v>
      </c>
      <c r="N91" s="173" t="s">
        <v>51</v>
      </c>
      <c r="O91" s="41"/>
      <c r="P91" s="174">
        <f>O91*H91</f>
        <v>0</v>
      </c>
      <c r="Q91" s="174">
        <v>0</v>
      </c>
      <c r="R91" s="174">
        <f>Q91*H91</f>
        <v>0</v>
      </c>
      <c r="S91" s="174">
        <v>0</v>
      </c>
      <c r="T91" s="175">
        <f>S91*H91</f>
        <v>0</v>
      </c>
      <c r="AR91" s="23" t="s">
        <v>125</v>
      </c>
      <c r="AT91" s="23" t="s">
        <v>127</v>
      </c>
      <c r="AU91" s="23" t="s">
        <v>89</v>
      </c>
      <c r="AY91" s="23" t="s">
        <v>126</v>
      </c>
      <c r="BE91" s="176">
        <f>IF(N91="základní",J91,0)</f>
        <v>0</v>
      </c>
      <c r="BF91" s="176">
        <f>IF(N91="snížená",J91,0)</f>
        <v>0</v>
      </c>
      <c r="BG91" s="176">
        <f>IF(N91="zákl. přenesená",J91,0)</f>
        <v>0</v>
      </c>
      <c r="BH91" s="176">
        <f>IF(N91="sníž. přenesená",J91,0)</f>
        <v>0</v>
      </c>
      <c r="BI91" s="176">
        <f>IF(N91="nulová",J91,0)</f>
        <v>0</v>
      </c>
      <c r="BJ91" s="23" t="s">
        <v>26</v>
      </c>
      <c r="BK91" s="176">
        <f>ROUND(I91*H91,2)</f>
        <v>0</v>
      </c>
      <c r="BL91" s="23" t="s">
        <v>125</v>
      </c>
      <c r="BM91" s="23" t="s">
        <v>177</v>
      </c>
    </row>
    <row r="92" spans="2:65" s="10" customFormat="1">
      <c r="B92" s="177"/>
      <c r="D92" s="202" t="s">
        <v>142</v>
      </c>
      <c r="E92" s="186" t="s">
        <v>5</v>
      </c>
      <c r="F92" s="203" t="s">
        <v>178</v>
      </c>
      <c r="H92" s="204">
        <v>99</v>
      </c>
      <c r="I92" s="182"/>
      <c r="L92" s="177"/>
      <c r="M92" s="183"/>
      <c r="N92" s="184"/>
      <c r="O92" s="184"/>
      <c r="P92" s="184"/>
      <c r="Q92" s="184"/>
      <c r="R92" s="184"/>
      <c r="S92" s="184"/>
      <c r="T92" s="185"/>
      <c r="AT92" s="186" t="s">
        <v>142</v>
      </c>
      <c r="AU92" s="186" t="s">
        <v>89</v>
      </c>
      <c r="AV92" s="10" t="s">
        <v>89</v>
      </c>
      <c r="AW92" s="10" t="s">
        <v>144</v>
      </c>
      <c r="AX92" s="10" t="s">
        <v>80</v>
      </c>
      <c r="AY92" s="186" t="s">
        <v>126</v>
      </c>
    </row>
    <row r="93" spans="2:65" s="12" customFormat="1">
      <c r="B93" s="205"/>
      <c r="D93" s="178" t="s">
        <v>142</v>
      </c>
      <c r="E93" s="206" t="s">
        <v>5</v>
      </c>
      <c r="F93" s="207" t="s">
        <v>174</v>
      </c>
      <c r="H93" s="208">
        <v>99</v>
      </c>
      <c r="I93" s="209"/>
      <c r="L93" s="205"/>
      <c r="M93" s="210"/>
      <c r="N93" s="211"/>
      <c r="O93" s="211"/>
      <c r="P93" s="211"/>
      <c r="Q93" s="211"/>
      <c r="R93" s="211"/>
      <c r="S93" s="211"/>
      <c r="T93" s="212"/>
      <c r="AT93" s="213" t="s">
        <v>142</v>
      </c>
      <c r="AU93" s="213" t="s">
        <v>89</v>
      </c>
      <c r="AV93" s="12" t="s">
        <v>125</v>
      </c>
      <c r="AW93" s="12" t="s">
        <v>144</v>
      </c>
      <c r="AX93" s="12" t="s">
        <v>26</v>
      </c>
      <c r="AY93" s="213" t="s">
        <v>126</v>
      </c>
    </row>
    <row r="94" spans="2:65" s="1" customFormat="1" ht="44.25" customHeight="1">
      <c r="B94" s="164"/>
      <c r="C94" s="165" t="s">
        <v>135</v>
      </c>
      <c r="D94" s="165" t="s">
        <v>127</v>
      </c>
      <c r="E94" s="166" t="s">
        <v>179</v>
      </c>
      <c r="F94" s="167" t="s">
        <v>180</v>
      </c>
      <c r="G94" s="168" t="s">
        <v>170</v>
      </c>
      <c r="H94" s="169">
        <v>5</v>
      </c>
      <c r="I94" s="170"/>
      <c r="J94" s="171">
        <f>ROUND(I94*H94,2)</f>
        <v>0</v>
      </c>
      <c r="K94" s="167" t="s">
        <v>266</v>
      </c>
      <c r="L94" s="40"/>
      <c r="M94" s="172" t="s">
        <v>5</v>
      </c>
      <c r="N94" s="173" t="s">
        <v>51</v>
      </c>
      <c r="O94" s="41"/>
      <c r="P94" s="174">
        <f>O94*H94</f>
        <v>0</v>
      </c>
      <c r="Q94" s="174">
        <v>0</v>
      </c>
      <c r="R94" s="174">
        <f>Q94*H94</f>
        <v>0</v>
      </c>
      <c r="S94" s="174">
        <v>0.5</v>
      </c>
      <c r="T94" s="175">
        <f>S94*H94</f>
        <v>2.5</v>
      </c>
      <c r="AR94" s="23" t="s">
        <v>125</v>
      </c>
      <c r="AT94" s="23" t="s">
        <v>127</v>
      </c>
      <c r="AU94" s="23" t="s">
        <v>89</v>
      </c>
      <c r="AY94" s="23" t="s">
        <v>126</v>
      </c>
      <c r="BE94" s="176">
        <f>IF(N94="základní",J94,0)</f>
        <v>0</v>
      </c>
      <c r="BF94" s="176">
        <f>IF(N94="snížená",J94,0)</f>
        <v>0</v>
      </c>
      <c r="BG94" s="176">
        <f>IF(N94="zákl. přenesená",J94,0)</f>
        <v>0</v>
      </c>
      <c r="BH94" s="176">
        <f>IF(N94="sníž. přenesená",J94,0)</f>
        <v>0</v>
      </c>
      <c r="BI94" s="176">
        <f>IF(N94="nulová",J94,0)</f>
        <v>0</v>
      </c>
      <c r="BJ94" s="23" t="s">
        <v>26</v>
      </c>
      <c r="BK94" s="176">
        <f>ROUND(I94*H94,2)</f>
        <v>0</v>
      </c>
      <c r="BL94" s="23" t="s">
        <v>125</v>
      </c>
      <c r="BM94" s="23" t="s">
        <v>181</v>
      </c>
    </row>
    <row r="95" spans="2:65" s="10" customFormat="1">
      <c r="B95" s="177"/>
      <c r="D95" s="202" t="s">
        <v>142</v>
      </c>
      <c r="E95" s="186" t="s">
        <v>5</v>
      </c>
      <c r="F95" s="203" t="s">
        <v>182</v>
      </c>
      <c r="H95" s="204">
        <v>5</v>
      </c>
      <c r="I95" s="182"/>
      <c r="L95" s="177"/>
      <c r="M95" s="183"/>
      <c r="N95" s="184"/>
      <c r="O95" s="184"/>
      <c r="P95" s="184"/>
      <c r="Q95" s="184"/>
      <c r="R95" s="184"/>
      <c r="S95" s="184"/>
      <c r="T95" s="185"/>
      <c r="AT95" s="186" t="s">
        <v>142</v>
      </c>
      <c r="AU95" s="186" t="s">
        <v>89</v>
      </c>
      <c r="AV95" s="10" t="s">
        <v>89</v>
      </c>
      <c r="AW95" s="10" t="s">
        <v>144</v>
      </c>
      <c r="AX95" s="10" t="s">
        <v>80</v>
      </c>
      <c r="AY95" s="186" t="s">
        <v>126</v>
      </c>
    </row>
    <row r="96" spans="2:65" s="12" customFormat="1">
      <c r="B96" s="205"/>
      <c r="D96" s="178" t="s">
        <v>142</v>
      </c>
      <c r="E96" s="206" t="s">
        <v>5</v>
      </c>
      <c r="F96" s="207" t="s">
        <v>174</v>
      </c>
      <c r="H96" s="208">
        <v>5</v>
      </c>
      <c r="I96" s="209"/>
      <c r="L96" s="205"/>
      <c r="M96" s="210"/>
      <c r="N96" s="211"/>
      <c r="O96" s="211"/>
      <c r="P96" s="211"/>
      <c r="Q96" s="211"/>
      <c r="R96" s="211"/>
      <c r="S96" s="211"/>
      <c r="T96" s="212"/>
      <c r="AT96" s="213" t="s">
        <v>142</v>
      </c>
      <c r="AU96" s="213" t="s">
        <v>89</v>
      </c>
      <c r="AV96" s="12" t="s">
        <v>125</v>
      </c>
      <c r="AW96" s="12" t="s">
        <v>144</v>
      </c>
      <c r="AX96" s="12" t="s">
        <v>26</v>
      </c>
      <c r="AY96" s="213" t="s">
        <v>126</v>
      </c>
    </row>
    <row r="97" spans="2:65" s="1" customFormat="1" ht="44.25" customHeight="1">
      <c r="B97" s="164"/>
      <c r="C97" s="165" t="s">
        <v>125</v>
      </c>
      <c r="D97" s="165" t="s">
        <v>127</v>
      </c>
      <c r="E97" s="166" t="s">
        <v>183</v>
      </c>
      <c r="F97" s="167" t="s">
        <v>184</v>
      </c>
      <c r="G97" s="168" t="s">
        <v>170</v>
      </c>
      <c r="H97" s="169">
        <v>96</v>
      </c>
      <c r="I97" s="170"/>
      <c r="J97" s="171">
        <f>ROUND(I97*H97,2)</f>
        <v>0</v>
      </c>
      <c r="K97" s="167" t="s">
        <v>266</v>
      </c>
      <c r="L97" s="40"/>
      <c r="M97" s="172" t="s">
        <v>5</v>
      </c>
      <c r="N97" s="173" t="s">
        <v>51</v>
      </c>
      <c r="O97" s="41"/>
      <c r="P97" s="174">
        <f>O97*H97</f>
        <v>0</v>
      </c>
      <c r="Q97" s="174">
        <v>0</v>
      </c>
      <c r="R97" s="174">
        <f>Q97*H97</f>
        <v>0</v>
      </c>
      <c r="S97" s="174">
        <v>0.23499999999999999</v>
      </c>
      <c r="T97" s="175">
        <f>S97*H97</f>
        <v>22.56</v>
      </c>
      <c r="AR97" s="23" t="s">
        <v>125</v>
      </c>
      <c r="AT97" s="23" t="s">
        <v>127</v>
      </c>
      <c r="AU97" s="23" t="s">
        <v>89</v>
      </c>
      <c r="AY97" s="23" t="s">
        <v>126</v>
      </c>
      <c r="BE97" s="176">
        <f>IF(N97="základní",J97,0)</f>
        <v>0</v>
      </c>
      <c r="BF97" s="176">
        <f>IF(N97="snížená",J97,0)</f>
        <v>0</v>
      </c>
      <c r="BG97" s="176">
        <f>IF(N97="zákl. přenesená",J97,0)</f>
        <v>0</v>
      </c>
      <c r="BH97" s="176">
        <f>IF(N97="sníž. přenesená",J97,0)</f>
        <v>0</v>
      </c>
      <c r="BI97" s="176">
        <f>IF(N97="nulová",J97,0)</f>
        <v>0</v>
      </c>
      <c r="BJ97" s="23" t="s">
        <v>26</v>
      </c>
      <c r="BK97" s="176">
        <f>ROUND(I97*H97,2)</f>
        <v>0</v>
      </c>
      <c r="BL97" s="23" t="s">
        <v>125</v>
      </c>
      <c r="BM97" s="23" t="s">
        <v>185</v>
      </c>
    </row>
    <row r="98" spans="2:65" s="13" customFormat="1">
      <c r="B98" s="214"/>
      <c r="D98" s="202" t="s">
        <v>142</v>
      </c>
      <c r="E98" s="215" t="s">
        <v>5</v>
      </c>
      <c r="F98" s="216" t="s">
        <v>186</v>
      </c>
      <c r="H98" s="217" t="s">
        <v>5</v>
      </c>
      <c r="I98" s="218"/>
      <c r="L98" s="214"/>
      <c r="M98" s="219"/>
      <c r="N98" s="220"/>
      <c r="O98" s="220"/>
      <c r="P98" s="220"/>
      <c r="Q98" s="220"/>
      <c r="R98" s="220"/>
      <c r="S98" s="220"/>
      <c r="T98" s="221"/>
      <c r="AT98" s="217" t="s">
        <v>142</v>
      </c>
      <c r="AU98" s="217" t="s">
        <v>89</v>
      </c>
      <c r="AV98" s="13" t="s">
        <v>26</v>
      </c>
      <c r="AW98" s="13" t="s">
        <v>144</v>
      </c>
      <c r="AX98" s="13" t="s">
        <v>80</v>
      </c>
      <c r="AY98" s="217" t="s">
        <v>126</v>
      </c>
    </row>
    <row r="99" spans="2:65" s="10" customFormat="1">
      <c r="B99" s="177"/>
      <c r="D99" s="202" t="s">
        <v>142</v>
      </c>
      <c r="E99" s="186" t="s">
        <v>5</v>
      </c>
      <c r="F99" s="203" t="s">
        <v>187</v>
      </c>
      <c r="H99" s="204">
        <v>96</v>
      </c>
      <c r="I99" s="182"/>
      <c r="L99" s="177"/>
      <c r="M99" s="183"/>
      <c r="N99" s="184"/>
      <c r="O99" s="184"/>
      <c r="P99" s="184"/>
      <c r="Q99" s="184"/>
      <c r="R99" s="184"/>
      <c r="S99" s="184"/>
      <c r="T99" s="185"/>
      <c r="AT99" s="186" t="s">
        <v>142</v>
      </c>
      <c r="AU99" s="186" t="s">
        <v>89</v>
      </c>
      <c r="AV99" s="10" t="s">
        <v>89</v>
      </c>
      <c r="AW99" s="10" t="s">
        <v>144</v>
      </c>
      <c r="AX99" s="10" t="s">
        <v>80</v>
      </c>
      <c r="AY99" s="186" t="s">
        <v>126</v>
      </c>
    </row>
    <row r="100" spans="2:65" s="12" customFormat="1">
      <c r="B100" s="205"/>
      <c r="D100" s="178" t="s">
        <v>142</v>
      </c>
      <c r="E100" s="206" t="s">
        <v>5</v>
      </c>
      <c r="F100" s="207" t="s">
        <v>174</v>
      </c>
      <c r="H100" s="208">
        <v>96</v>
      </c>
      <c r="I100" s="209"/>
      <c r="L100" s="205"/>
      <c r="M100" s="210"/>
      <c r="N100" s="211"/>
      <c r="O100" s="211"/>
      <c r="P100" s="211"/>
      <c r="Q100" s="211"/>
      <c r="R100" s="211"/>
      <c r="S100" s="211"/>
      <c r="T100" s="212"/>
      <c r="AT100" s="213" t="s">
        <v>142</v>
      </c>
      <c r="AU100" s="213" t="s">
        <v>89</v>
      </c>
      <c r="AV100" s="12" t="s">
        <v>125</v>
      </c>
      <c r="AW100" s="12" t="s">
        <v>144</v>
      </c>
      <c r="AX100" s="12" t="s">
        <v>26</v>
      </c>
      <c r="AY100" s="213" t="s">
        <v>126</v>
      </c>
    </row>
    <row r="101" spans="2:65" s="1" customFormat="1" ht="31.5" customHeight="1">
      <c r="B101" s="164"/>
      <c r="C101" s="165" t="s">
        <v>145</v>
      </c>
      <c r="D101" s="165" t="s">
        <v>127</v>
      </c>
      <c r="E101" s="166" t="s">
        <v>188</v>
      </c>
      <c r="F101" s="167" t="s">
        <v>189</v>
      </c>
      <c r="G101" s="168" t="s">
        <v>190</v>
      </c>
      <c r="H101" s="169">
        <v>6</v>
      </c>
      <c r="I101" s="170"/>
      <c r="J101" s="171">
        <f>ROUND(I101*H101,2)</f>
        <v>0</v>
      </c>
      <c r="K101" s="167" t="s">
        <v>266</v>
      </c>
      <c r="L101" s="40"/>
      <c r="M101" s="172" t="s">
        <v>5</v>
      </c>
      <c r="N101" s="173" t="s">
        <v>51</v>
      </c>
      <c r="O101" s="41"/>
      <c r="P101" s="174">
        <f>O101*H101</f>
        <v>0</v>
      </c>
      <c r="Q101" s="174">
        <v>0</v>
      </c>
      <c r="R101" s="174">
        <f>Q101*H101</f>
        <v>0</v>
      </c>
      <c r="S101" s="174">
        <v>0.20499999999999999</v>
      </c>
      <c r="T101" s="175">
        <f>S101*H101</f>
        <v>1.23</v>
      </c>
      <c r="AR101" s="23" t="s">
        <v>125</v>
      </c>
      <c r="AT101" s="23" t="s">
        <v>127</v>
      </c>
      <c r="AU101" s="23" t="s">
        <v>89</v>
      </c>
      <c r="AY101" s="23" t="s">
        <v>126</v>
      </c>
      <c r="BE101" s="176">
        <f>IF(N101="základní",J101,0)</f>
        <v>0</v>
      </c>
      <c r="BF101" s="176">
        <f>IF(N101="snížená",J101,0)</f>
        <v>0</v>
      </c>
      <c r="BG101" s="176">
        <f>IF(N101="zákl. přenesená",J101,0)</f>
        <v>0</v>
      </c>
      <c r="BH101" s="176">
        <f>IF(N101="sníž. přenesená",J101,0)</f>
        <v>0</v>
      </c>
      <c r="BI101" s="176">
        <f>IF(N101="nulová",J101,0)</f>
        <v>0</v>
      </c>
      <c r="BJ101" s="23" t="s">
        <v>26</v>
      </c>
      <c r="BK101" s="176">
        <f>ROUND(I101*H101,2)</f>
        <v>0</v>
      </c>
      <c r="BL101" s="23" t="s">
        <v>125</v>
      </c>
      <c r="BM101" s="23" t="s">
        <v>191</v>
      </c>
    </row>
    <row r="102" spans="2:65" s="13" customFormat="1">
      <c r="B102" s="214"/>
      <c r="D102" s="202" t="s">
        <v>142</v>
      </c>
      <c r="E102" s="215" t="s">
        <v>5</v>
      </c>
      <c r="F102" s="216" t="s">
        <v>192</v>
      </c>
      <c r="H102" s="217" t="s">
        <v>5</v>
      </c>
      <c r="I102" s="218"/>
      <c r="L102" s="214"/>
      <c r="M102" s="219"/>
      <c r="N102" s="220"/>
      <c r="O102" s="220"/>
      <c r="P102" s="220"/>
      <c r="Q102" s="220"/>
      <c r="R102" s="220"/>
      <c r="S102" s="220"/>
      <c r="T102" s="221"/>
      <c r="AT102" s="217" t="s">
        <v>142</v>
      </c>
      <c r="AU102" s="217" t="s">
        <v>89</v>
      </c>
      <c r="AV102" s="13" t="s">
        <v>26</v>
      </c>
      <c r="AW102" s="13" t="s">
        <v>144</v>
      </c>
      <c r="AX102" s="13" t="s">
        <v>80</v>
      </c>
      <c r="AY102" s="217" t="s">
        <v>126</v>
      </c>
    </row>
    <row r="103" spans="2:65" s="10" customFormat="1">
      <c r="B103" s="177"/>
      <c r="D103" s="202" t="s">
        <v>142</v>
      </c>
      <c r="E103" s="186" t="s">
        <v>5</v>
      </c>
      <c r="F103" s="203" t="s">
        <v>193</v>
      </c>
      <c r="H103" s="204">
        <v>6</v>
      </c>
      <c r="I103" s="182"/>
      <c r="L103" s="177"/>
      <c r="M103" s="183"/>
      <c r="N103" s="184"/>
      <c r="O103" s="184"/>
      <c r="P103" s="184"/>
      <c r="Q103" s="184"/>
      <c r="R103" s="184"/>
      <c r="S103" s="184"/>
      <c r="T103" s="185"/>
      <c r="AT103" s="186" t="s">
        <v>142</v>
      </c>
      <c r="AU103" s="186" t="s">
        <v>89</v>
      </c>
      <c r="AV103" s="10" t="s">
        <v>89</v>
      </c>
      <c r="AW103" s="10" t="s">
        <v>144</v>
      </c>
      <c r="AX103" s="10" t="s">
        <v>80</v>
      </c>
      <c r="AY103" s="186" t="s">
        <v>126</v>
      </c>
    </row>
    <row r="104" spans="2:65" s="12" customFormat="1">
      <c r="B104" s="205"/>
      <c r="D104" s="178" t="s">
        <v>142</v>
      </c>
      <c r="E104" s="206" t="s">
        <v>5</v>
      </c>
      <c r="F104" s="207" t="s">
        <v>174</v>
      </c>
      <c r="H104" s="208">
        <v>6</v>
      </c>
      <c r="I104" s="209"/>
      <c r="L104" s="205"/>
      <c r="M104" s="210"/>
      <c r="N104" s="211"/>
      <c r="O104" s="211"/>
      <c r="P104" s="211"/>
      <c r="Q104" s="211"/>
      <c r="R104" s="211"/>
      <c r="S104" s="211"/>
      <c r="T104" s="212"/>
      <c r="AT104" s="213" t="s">
        <v>142</v>
      </c>
      <c r="AU104" s="213" t="s">
        <v>89</v>
      </c>
      <c r="AV104" s="12" t="s">
        <v>125</v>
      </c>
      <c r="AW104" s="12" t="s">
        <v>144</v>
      </c>
      <c r="AX104" s="12" t="s">
        <v>26</v>
      </c>
      <c r="AY104" s="213" t="s">
        <v>126</v>
      </c>
    </row>
    <row r="105" spans="2:65" s="1" customFormat="1" ht="57" customHeight="1">
      <c r="B105" s="164"/>
      <c r="C105" s="165" t="s">
        <v>151</v>
      </c>
      <c r="D105" s="165" t="s">
        <v>127</v>
      </c>
      <c r="E105" s="166" t="s">
        <v>194</v>
      </c>
      <c r="F105" s="167" t="s">
        <v>195</v>
      </c>
      <c r="G105" s="168" t="s">
        <v>190</v>
      </c>
      <c r="H105" s="169">
        <v>8</v>
      </c>
      <c r="I105" s="170"/>
      <c r="J105" s="171">
        <f>ROUND(I105*H105,2)</f>
        <v>0</v>
      </c>
      <c r="K105" s="167" t="s">
        <v>266</v>
      </c>
      <c r="L105" s="40"/>
      <c r="M105" s="172" t="s">
        <v>5</v>
      </c>
      <c r="N105" s="173" t="s">
        <v>51</v>
      </c>
      <c r="O105" s="41"/>
      <c r="P105" s="174">
        <f>O105*H105</f>
        <v>0</v>
      </c>
      <c r="Q105" s="174">
        <v>3.6900000000000002E-2</v>
      </c>
      <c r="R105" s="174">
        <f>Q105*H105</f>
        <v>0.29520000000000002</v>
      </c>
      <c r="S105" s="174">
        <v>0</v>
      </c>
      <c r="T105" s="175">
        <f>S105*H105</f>
        <v>0</v>
      </c>
      <c r="AR105" s="23" t="s">
        <v>125</v>
      </c>
      <c r="AT105" s="23" t="s">
        <v>127</v>
      </c>
      <c r="AU105" s="23" t="s">
        <v>89</v>
      </c>
      <c r="AY105" s="23" t="s">
        <v>126</v>
      </c>
      <c r="BE105" s="176">
        <f>IF(N105="základní",J105,0)</f>
        <v>0</v>
      </c>
      <c r="BF105" s="176">
        <f>IF(N105="snížená",J105,0)</f>
        <v>0</v>
      </c>
      <c r="BG105" s="176">
        <f>IF(N105="zákl. přenesená",J105,0)</f>
        <v>0</v>
      </c>
      <c r="BH105" s="176">
        <f>IF(N105="sníž. přenesená",J105,0)</f>
        <v>0</v>
      </c>
      <c r="BI105" s="176">
        <f>IF(N105="nulová",J105,0)</f>
        <v>0</v>
      </c>
      <c r="BJ105" s="23" t="s">
        <v>26</v>
      </c>
      <c r="BK105" s="176">
        <f>ROUND(I105*H105,2)</f>
        <v>0</v>
      </c>
      <c r="BL105" s="23" t="s">
        <v>125</v>
      </c>
      <c r="BM105" s="23" t="s">
        <v>196</v>
      </c>
    </row>
    <row r="106" spans="2:65" s="10" customFormat="1">
      <c r="B106" s="177"/>
      <c r="D106" s="202" t="s">
        <v>142</v>
      </c>
      <c r="E106" s="186" t="s">
        <v>5</v>
      </c>
      <c r="F106" s="203" t="s">
        <v>197</v>
      </c>
      <c r="H106" s="204">
        <v>8</v>
      </c>
      <c r="I106" s="182"/>
      <c r="L106" s="177"/>
      <c r="M106" s="183"/>
      <c r="N106" s="184"/>
      <c r="O106" s="184"/>
      <c r="P106" s="184"/>
      <c r="Q106" s="184"/>
      <c r="R106" s="184"/>
      <c r="S106" s="184"/>
      <c r="T106" s="185"/>
      <c r="AT106" s="186" t="s">
        <v>142</v>
      </c>
      <c r="AU106" s="186" t="s">
        <v>89</v>
      </c>
      <c r="AV106" s="10" t="s">
        <v>89</v>
      </c>
      <c r="AW106" s="10" t="s">
        <v>144</v>
      </c>
      <c r="AX106" s="10" t="s">
        <v>80</v>
      </c>
      <c r="AY106" s="186" t="s">
        <v>126</v>
      </c>
    </row>
    <row r="107" spans="2:65" s="12" customFormat="1">
      <c r="B107" s="205"/>
      <c r="D107" s="178" t="s">
        <v>142</v>
      </c>
      <c r="E107" s="206" t="s">
        <v>5</v>
      </c>
      <c r="F107" s="207" t="s">
        <v>174</v>
      </c>
      <c r="H107" s="208">
        <v>8</v>
      </c>
      <c r="I107" s="209"/>
      <c r="L107" s="205"/>
      <c r="M107" s="210"/>
      <c r="N107" s="211"/>
      <c r="O107" s="211"/>
      <c r="P107" s="211"/>
      <c r="Q107" s="211"/>
      <c r="R107" s="211"/>
      <c r="S107" s="211"/>
      <c r="T107" s="212"/>
      <c r="AT107" s="213" t="s">
        <v>142</v>
      </c>
      <c r="AU107" s="213" t="s">
        <v>89</v>
      </c>
      <c r="AV107" s="12" t="s">
        <v>125</v>
      </c>
      <c r="AW107" s="12" t="s">
        <v>144</v>
      </c>
      <c r="AX107" s="12" t="s">
        <v>26</v>
      </c>
      <c r="AY107" s="213" t="s">
        <v>126</v>
      </c>
    </row>
    <row r="108" spans="2:65" s="1" customFormat="1" ht="31.5" customHeight="1">
      <c r="B108" s="164"/>
      <c r="C108" s="165" t="s">
        <v>198</v>
      </c>
      <c r="D108" s="165" t="s">
        <v>127</v>
      </c>
      <c r="E108" s="166" t="s">
        <v>199</v>
      </c>
      <c r="F108" s="167" t="s">
        <v>200</v>
      </c>
      <c r="G108" s="168" t="s">
        <v>201</v>
      </c>
      <c r="H108" s="169">
        <v>0.72</v>
      </c>
      <c r="I108" s="170"/>
      <c r="J108" s="171">
        <f>ROUND(I108*H108,2)</f>
        <v>0</v>
      </c>
      <c r="K108" s="167" t="s">
        <v>266</v>
      </c>
      <c r="L108" s="40"/>
      <c r="M108" s="172" t="s">
        <v>5</v>
      </c>
      <c r="N108" s="173" t="s">
        <v>51</v>
      </c>
      <c r="O108" s="41"/>
      <c r="P108" s="174">
        <f>O108*H108</f>
        <v>0</v>
      </c>
      <c r="Q108" s="174">
        <v>0</v>
      </c>
      <c r="R108" s="174">
        <f>Q108*H108</f>
        <v>0</v>
      </c>
      <c r="S108" s="174">
        <v>0</v>
      </c>
      <c r="T108" s="175">
        <f>S108*H108</f>
        <v>0</v>
      </c>
      <c r="AR108" s="23" t="s">
        <v>125</v>
      </c>
      <c r="AT108" s="23" t="s">
        <v>127</v>
      </c>
      <c r="AU108" s="23" t="s">
        <v>89</v>
      </c>
      <c r="AY108" s="23" t="s">
        <v>126</v>
      </c>
      <c r="BE108" s="176">
        <f>IF(N108="základní",J108,0)</f>
        <v>0</v>
      </c>
      <c r="BF108" s="176">
        <f>IF(N108="snížená",J108,0)</f>
        <v>0</v>
      </c>
      <c r="BG108" s="176">
        <f>IF(N108="zákl. přenesená",J108,0)</f>
        <v>0</v>
      </c>
      <c r="BH108" s="176">
        <f>IF(N108="sníž. přenesená",J108,0)</f>
        <v>0</v>
      </c>
      <c r="BI108" s="176">
        <f>IF(N108="nulová",J108,0)</f>
        <v>0</v>
      </c>
      <c r="BJ108" s="23" t="s">
        <v>26</v>
      </c>
      <c r="BK108" s="176">
        <f>ROUND(I108*H108,2)</f>
        <v>0</v>
      </c>
      <c r="BL108" s="23" t="s">
        <v>125</v>
      </c>
      <c r="BM108" s="23" t="s">
        <v>202</v>
      </c>
    </row>
    <row r="109" spans="2:65" s="10" customFormat="1">
      <c r="B109" s="177"/>
      <c r="D109" s="202" t="s">
        <v>142</v>
      </c>
      <c r="E109" s="186" t="s">
        <v>5</v>
      </c>
      <c r="F109" s="203" t="s">
        <v>203</v>
      </c>
      <c r="H109" s="204">
        <v>0.72</v>
      </c>
      <c r="I109" s="182"/>
      <c r="L109" s="177"/>
      <c r="M109" s="183"/>
      <c r="N109" s="184"/>
      <c r="O109" s="184"/>
      <c r="P109" s="184"/>
      <c r="Q109" s="184"/>
      <c r="R109" s="184"/>
      <c r="S109" s="184"/>
      <c r="T109" s="185"/>
      <c r="AT109" s="186" t="s">
        <v>142</v>
      </c>
      <c r="AU109" s="186" t="s">
        <v>89</v>
      </c>
      <c r="AV109" s="10" t="s">
        <v>89</v>
      </c>
      <c r="AW109" s="10" t="s">
        <v>144</v>
      </c>
      <c r="AX109" s="10" t="s">
        <v>80</v>
      </c>
      <c r="AY109" s="186" t="s">
        <v>126</v>
      </c>
    </row>
    <row r="110" spans="2:65" s="12" customFormat="1">
      <c r="B110" s="205"/>
      <c r="D110" s="178" t="s">
        <v>142</v>
      </c>
      <c r="E110" s="206" t="s">
        <v>5</v>
      </c>
      <c r="F110" s="207" t="s">
        <v>174</v>
      </c>
      <c r="H110" s="208">
        <v>0.72</v>
      </c>
      <c r="I110" s="209"/>
      <c r="L110" s="205"/>
      <c r="M110" s="210"/>
      <c r="N110" s="211"/>
      <c r="O110" s="211"/>
      <c r="P110" s="211"/>
      <c r="Q110" s="211"/>
      <c r="R110" s="211"/>
      <c r="S110" s="211"/>
      <c r="T110" s="212"/>
      <c r="AT110" s="213" t="s">
        <v>142</v>
      </c>
      <c r="AU110" s="213" t="s">
        <v>89</v>
      </c>
      <c r="AV110" s="12" t="s">
        <v>125</v>
      </c>
      <c r="AW110" s="12" t="s">
        <v>144</v>
      </c>
      <c r="AX110" s="12" t="s">
        <v>26</v>
      </c>
      <c r="AY110" s="213" t="s">
        <v>126</v>
      </c>
    </row>
    <row r="111" spans="2:65" s="1" customFormat="1" ht="22.5" customHeight="1">
      <c r="B111" s="164"/>
      <c r="C111" s="222" t="s">
        <v>204</v>
      </c>
      <c r="D111" s="222" t="s">
        <v>205</v>
      </c>
      <c r="E111" s="223" t="s">
        <v>206</v>
      </c>
      <c r="F111" s="224" t="s">
        <v>207</v>
      </c>
      <c r="G111" s="225" t="s">
        <v>208</v>
      </c>
      <c r="H111" s="226">
        <v>4</v>
      </c>
      <c r="I111" s="227"/>
      <c r="J111" s="228">
        <f>ROUND(I111*H111,2)</f>
        <v>0</v>
      </c>
      <c r="K111" s="224" t="s">
        <v>5</v>
      </c>
      <c r="L111" s="229"/>
      <c r="M111" s="230" t="s">
        <v>5</v>
      </c>
      <c r="N111" s="231" t="s">
        <v>51</v>
      </c>
      <c r="O111" s="41"/>
      <c r="P111" s="174">
        <f>O111*H111</f>
        <v>0</v>
      </c>
      <c r="Q111" s="174">
        <v>0</v>
      </c>
      <c r="R111" s="174">
        <f>Q111*H111</f>
        <v>0</v>
      </c>
      <c r="S111" s="174">
        <v>0</v>
      </c>
      <c r="T111" s="175">
        <f>S111*H111</f>
        <v>0</v>
      </c>
      <c r="AR111" s="23" t="s">
        <v>204</v>
      </c>
      <c r="AT111" s="23" t="s">
        <v>205</v>
      </c>
      <c r="AU111" s="23" t="s">
        <v>89</v>
      </c>
      <c r="AY111" s="23" t="s">
        <v>126</v>
      </c>
      <c r="BE111" s="176">
        <f>IF(N111="základní",J111,0)</f>
        <v>0</v>
      </c>
      <c r="BF111" s="176">
        <f>IF(N111="snížená",J111,0)</f>
        <v>0</v>
      </c>
      <c r="BG111" s="176">
        <f>IF(N111="zákl. přenesená",J111,0)</f>
        <v>0</v>
      </c>
      <c r="BH111" s="176">
        <f>IF(N111="sníž. přenesená",J111,0)</f>
        <v>0</v>
      </c>
      <c r="BI111" s="176">
        <f>IF(N111="nulová",J111,0)</f>
        <v>0</v>
      </c>
      <c r="BJ111" s="23" t="s">
        <v>26</v>
      </c>
      <c r="BK111" s="176">
        <f>ROUND(I111*H111,2)</f>
        <v>0</v>
      </c>
      <c r="BL111" s="23" t="s">
        <v>125</v>
      </c>
      <c r="BM111" s="23" t="s">
        <v>209</v>
      </c>
    </row>
    <row r="112" spans="2:65" s="10" customFormat="1">
      <c r="B112" s="177"/>
      <c r="D112" s="202" t="s">
        <v>142</v>
      </c>
      <c r="E112" s="186" t="s">
        <v>5</v>
      </c>
      <c r="F112" s="203" t="s">
        <v>210</v>
      </c>
      <c r="H112" s="204">
        <v>4</v>
      </c>
      <c r="I112" s="182"/>
      <c r="L112" s="177"/>
      <c r="M112" s="183"/>
      <c r="N112" s="184"/>
      <c r="O112" s="184"/>
      <c r="P112" s="184"/>
      <c r="Q112" s="184"/>
      <c r="R112" s="184"/>
      <c r="S112" s="184"/>
      <c r="T112" s="185"/>
      <c r="AT112" s="186" t="s">
        <v>142</v>
      </c>
      <c r="AU112" s="186" t="s">
        <v>89</v>
      </c>
      <c r="AV112" s="10" t="s">
        <v>89</v>
      </c>
      <c r="AW112" s="10" t="s">
        <v>144</v>
      </c>
      <c r="AX112" s="10" t="s">
        <v>80</v>
      </c>
      <c r="AY112" s="186" t="s">
        <v>126</v>
      </c>
    </row>
    <row r="113" spans="2:65" s="12" customFormat="1">
      <c r="B113" s="205"/>
      <c r="D113" s="178" t="s">
        <v>142</v>
      </c>
      <c r="E113" s="206" t="s">
        <v>5</v>
      </c>
      <c r="F113" s="207" t="s">
        <v>174</v>
      </c>
      <c r="H113" s="208">
        <v>4</v>
      </c>
      <c r="I113" s="209"/>
      <c r="L113" s="205"/>
      <c r="M113" s="210"/>
      <c r="N113" s="211"/>
      <c r="O113" s="211"/>
      <c r="P113" s="211"/>
      <c r="Q113" s="211"/>
      <c r="R113" s="211"/>
      <c r="S113" s="211"/>
      <c r="T113" s="212"/>
      <c r="AT113" s="213" t="s">
        <v>142</v>
      </c>
      <c r="AU113" s="213" t="s">
        <v>89</v>
      </c>
      <c r="AV113" s="12" t="s">
        <v>125</v>
      </c>
      <c r="AW113" s="12" t="s">
        <v>144</v>
      </c>
      <c r="AX113" s="12" t="s">
        <v>26</v>
      </c>
      <c r="AY113" s="213" t="s">
        <v>126</v>
      </c>
    </row>
    <row r="114" spans="2:65" s="1" customFormat="1" ht="44.25" customHeight="1">
      <c r="B114" s="164"/>
      <c r="C114" s="165" t="s">
        <v>211</v>
      </c>
      <c r="D114" s="165" t="s">
        <v>127</v>
      </c>
      <c r="E114" s="166" t="s">
        <v>212</v>
      </c>
      <c r="F114" s="167" t="s">
        <v>213</v>
      </c>
      <c r="G114" s="168" t="s">
        <v>201</v>
      </c>
      <c r="H114" s="169">
        <v>28.8</v>
      </c>
      <c r="I114" s="170"/>
      <c r="J114" s="171">
        <f>ROUND(I114*H114,2)</f>
        <v>0</v>
      </c>
      <c r="K114" s="167" t="s">
        <v>266</v>
      </c>
      <c r="L114" s="40"/>
      <c r="M114" s="172" t="s">
        <v>5</v>
      </c>
      <c r="N114" s="173" t="s">
        <v>51</v>
      </c>
      <c r="O114" s="41"/>
      <c r="P114" s="174">
        <f>O114*H114</f>
        <v>0</v>
      </c>
      <c r="Q114" s="174">
        <v>0</v>
      </c>
      <c r="R114" s="174">
        <f>Q114*H114</f>
        <v>0</v>
      </c>
      <c r="S114" s="174">
        <v>0</v>
      </c>
      <c r="T114" s="175">
        <f>S114*H114</f>
        <v>0</v>
      </c>
      <c r="AR114" s="23" t="s">
        <v>125</v>
      </c>
      <c r="AT114" s="23" t="s">
        <v>127</v>
      </c>
      <c r="AU114" s="23" t="s">
        <v>89</v>
      </c>
      <c r="AY114" s="23" t="s">
        <v>126</v>
      </c>
      <c r="BE114" s="176">
        <f>IF(N114="základní",J114,0)</f>
        <v>0</v>
      </c>
      <c r="BF114" s="176">
        <f>IF(N114="snížená",J114,0)</f>
        <v>0</v>
      </c>
      <c r="BG114" s="176">
        <f>IF(N114="zákl. přenesená",J114,0)</f>
        <v>0</v>
      </c>
      <c r="BH114" s="176">
        <f>IF(N114="sníž. přenesená",J114,0)</f>
        <v>0</v>
      </c>
      <c r="BI114" s="176">
        <f>IF(N114="nulová",J114,0)</f>
        <v>0</v>
      </c>
      <c r="BJ114" s="23" t="s">
        <v>26</v>
      </c>
      <c r="BK114" s="176">
        <f>ROUND(I114*H114,2)</f>
        <v>0</v>
      </c>
      <c r="BL114" s="23" t="s">
        <v>125</v>
      </c>
      <c r="BM114" s="23" t="s">
        <v>214</v>
      </c>
    </row>
    <row r="115" spans="2:65" s="13" customFormat="1">
      <c r="B115" s="214"/>
      <c r="D115" s="202" t="s">
        <v>142</v>
      </c>
      <c r="E115" s="215" t="s">
        <v>5</v>
      </c>
      <c r="F115" s="216" t="s">
        <v>215</v>
      </c>
      <c r="H115" s="217" t="s">
        <v>5</v>
      </c>
      <c r="I115" s="218"/>
      <c r="L115" s="214"/>
      <c r="M115" s="219"/>
      <c r="N115" s="220"/>
      <c r="O115" s="220"/>
      <c r="P115" s="220"/>
      <c r="Q115" s="220"/>
      <c r="R115" s="220"/>
      <c r="S115" s="220"/>
      <c r="T115" s="221"/>
      <c r="AT115" s="217" t="s">
        <v>142</v>
      </c>
      <c r="AU115" s="217" t="s">
        <v>89</v>
      </c>
      <c r="AV115" s="13" t="s">
        <v>26</v>
      </c>
      <c r="AW115" s="13" t="s">
        <v>144</v>
      </c>
      <c r="AX115" s="13" t="s">
        <v>80</v>
      </c>
      <c r="AY115" s="217" t="s">
        <v>126</v>
      </c>
    </row>
    <row r="116" spans="2:65" s="10" customFormat="1">
      <c r="B116" s="177"/>
      <c r="D116" s="202" t="s">
        <v>142</v>
      </c>
      <c r="E116" s="186" t="s">
        <v>5</v>
      </c>
      <c r="F116" s="203" t="s">
        <v>216</v>
      </c>
      <c r="H116" s="204">
        <v>28.8</v>
      </c>
      <c r="I116" s="182"/>
      <c r="L116" s="177"/>
      <c r="M116" s="183"/>
      <c r="N116" s="184"/>
      <c r="O116" s="184"/>
      <c r="P116" s="184"/>
      <c r="Q116" s="184"/>
      <c r="R116" s="184"/>
      <c r="S116" s="184"/>
      <c r="T116" s="185"/>
      <c r="AT116" s="186" t="s">
        <v>142</v>
      </c>
      <c r="AU116" s="186" t="s">
        <v>89</v>
      </c>
      <c r="AV116" s="10" t="s">
        <v>89</v>
      </c>
      <c r="AW116" s="10" t="s">
        <v>144</v>
      </c>
      <c r="AX116" s="10" t="s">
        <v>80</v>
      </c>
      <c r="AY116" s="186" t="s">
        <v>126</v>
      </c>
    </row>
    <row r="117" spans="2:65" s="12" customFormat="1">
      <c r="B117" s="205"/>
      <c r="D117" s="178" t="s">
        <v>142</v>
      </c>
      <c r="E117" s="206" t="s">
        <v>5</v>
      </c>
      <c r="F117" s="207" t="s">
        <v>174</v>
      </c>
      <c r="H117" s="208">
        <v>28.8</v>
      </c>
      <c r="I117" s="209"/>
      <c r="L117" s="205"/>
      <c r="M117" s="210"/>
      <c r="N117" s="211"/>
      <c r="O117" s="211"/>
      <c r="P117" s="211"/>
      <c r="Q117" s="211"/>
      <c r="R117" s="211"/>
      <c r="S117" s="211"/>
      <c r="T117" s="212"/>
      <c r="AT117" s="213" t="s">
        <v>142</v>
      </c>
      <c r="AU117" s="213" t="s">
        <v>89</v>
      </c>
      <c r="AV117" s="12" t="s">
        <v>125</v>
      </c>
      <c r="AW117" s="12" t="s">
        <v>144</v>
      </c>
      <c r="AX117" s="12" t="s">
        <v>26</v>
      </c>
      <c r="AY117" s="213" t="s">
        <v>126</v>
      </c>
    </row>
    <row r="118" spans="2:65" s="1" customFormat="1" ht="44.25" customHeight="1">
      <c r="B118" s="164"/>
      <c r="C118" s="165" t="s">
        <v>31</v>
      </c>
      <c r="D118" s="165" t="s">
        <v>127</v>
      </c>
      <c r="E118" s="166" t="s">
        <v>217</v>
      </c>
      <c r="F118" s="167" t="s">
        <v>218</v>
      </c>
      <c r="G118" s="168" t="s">
        <v>201</v>
      </c>
      <c r="H118" s="169">
        <v>28.8</v>
      </c>
      <c r="I118" s="170"/>
      <c r="J118" s="171">
        <f>ROUND(I118*H118,2)</f>
        <v>0</v>
      </c>
      <c r="K118" s="167" t="s">
        <v>266</v>
      </c>
      <c r="L118" s="40"/>
      <c r="M118" s="172" t="s">
        <v>5</v>
      </c>
      <c r="N118" s="173" t="s">
        <v>51</v>
      </c>
      <c r="O118" s="41"/>
      <c r="P118" s="174">
        <f>O118*H118</f>
        <v>0</v>
      </c>
      <c r="Q118" s="174">
        <v>0</v>
      </c>
      <c r="R118" s="174">
        <f>Q118*H118</f>
        <v>0</v>
      </c>
      <c r="S118" s="174">
        <v>0</v>
      </c>
      <c r="T118" s="175">
        <f>S118*H118</f>
        <v>0</v>
      </c>
      <c r="AR118" s="23" t="s">
        <v>125</v>
      </c>
      <c r="AT118" s="23" t="s">
        <v>127</v>
      </c>
      <c r="AU118" s="23" t="s">
        <v>89</v>
      </c>
      <c r="AY118" s="23" t="s">
        <v>126</v>
      </c>
      <c r="BE118" s="176">
        <f>IF(N118="základní",J118,0)</f>
        <v>0</v>
      </c>
      <c r="BF118" s="176">
        <f>IF(N118="snížená",J118,0)</f>
        <v>0</v>
      </c>
      <c r="BG118" s="176">
        <f>IF(N118="zákl. přenesená",J118,0)</f>
        <v>0</v>
      </c>
      <c r="BH118" s="176">
        <f>IF(N118="sníž. přenesená",J118,0)</f>
        <v>0</v>
      </c>
      <c r="BI118" s="176">
        <f>IF(N118="nulová",J118,0)</f>
        <v>0</v>
      </c>
      <c r="BJ118" s="23" t="s">
        <v>26</v>
      </c>
      <c r="BK118" s="176">
        <f>ROUND(I118*H118,2)</f>
        <v>0</v>
      </c>
      <c r="BL118" s="23" t="s">
        <v>125</v>
      </c>
      <c r="BM118" s="23" t="s">
        <v>219</v>
      </c>
    </row>
    <row r="119" spans="2:65" s="10" customFormat="1">
      <c r="B119" s="177"/>
      <c r="D119" s="202" t="s">
        <v>142</v>
      </c>
      <c r="E119" s="186" t="s">
        <v>5</v>
      </c>
      <c r="F119" s="203" t="s">
        <v>220</v>
      </c>
      <c r="H119" s="204">
        <v>28.8</v>
      </c>
      <c r="I119" s="182"/>
      <c r="L119" s="177"/>
      <c r="M119" s="183"/>
      <c r="N119" s="184"/>
      <c r="O119" s="184"/>
      <c r="P119" s="184"/>
      <c r="Q119" s="184"/>
      <c r="R119" s="184"/>
      <c r="S119" s="184"/>
      <c r="T119" s="185"/>
      <c r="AT119" s="186" t="s">
        <v>142</v>
      </c>
      <c r="AU119" s="186" t="s">
        <v>89</v>
      </c>
      <c r="AV119" s="10" t="s">
        <v>89</v>
      </c>
      <c r="AW119" s="10" t="s">
        <v>144</v>
      </c>
      <c r="AX119" s="10" t="s">
        <v>80</v>
      </c>
      <c r="AY119" s="186" t="s">
        <v>126</v>
      </c>
    </row>
    <row r="120" spans="2:65" s="12" customFormat="1">
      <c r="B120" s="205"/>
      <c r="D120" s="178" t="s">
        <v>142</v>
      </c>
      <c r="E120" s="206" t="s">
        <v>5</v>
      </c>
      <c r="F120" s="207" t="s">
        <v>174</v>
      </c>
      <c r="H120" s="208">
        <v>28.8</v>
      </c>
      <c r="I120" s="209"/>
      <c r="L120" s="205"/>
      <c r="M120" s="210"/>
      <c r="N120" s="211"/>
      <c r="O120" s="211"/>
      <c r="P120" s="211"/>
      <c r="Q120" s="211"/>
      <c r="R120" s="211"/>
      <c r="S120" s="211"/>
      <c r="T120" s="212"/>
      <c r="AT120" s="213" t="s">
        <v>142</v>
      </c>
      <c r="AU120" s="213" t="s">
        <v>89</v>
      </c>
      <c r="AV120" s="12" t="s">
        <v>125</v>
      </c>
      <c r="AW120" s="12" t="s">
        <v>144</v>
      </c>
      <c r="AX120" s="12" t="s">
        <v>26</v>
      </c>
      <c r="AY120" s="213" t="s">
        <v>126</v>
      </c>
    </row>
    <row r="121" spans="2:65" s="1" customFormat="1" ht="31.5" customHeight="1">
      <c r="B121" s="164"/>
      <c r="C121" s="165" t="s">
        <v>221</v>
      </c>
      <c r="D121" s="165" t="s">
        <v>127</v>
      </c>
      <c r="E121" s="166" t="s">
        <v>222</v>
      </c>
      <c r="F121" s="167" t="s">
        <v>223</v>
      </c>
      <c r="G121" s="168" t="s">
        <v>208</v>
      </c>
      <c r="H121" s="169">
        <v>25</v>
      </c>
      <c r="I121" s="170"/>
      <c r="J121" s="171">
        <f>ROUND(I121*H121,2)</f>
        <v>0</v>
      </c>
      <c r="K121" s="167" t="s">
        <v>266</v>
      </c>
      <c r="L121" s="40"/>
      <c r="M121" s="172" t="s">
        <v>5</v>
      </c>
      <c r="N121" s="173" t="s">
        <v>51</v>
      </c>
      <c r="O121" s="41"/>
      <c r="P121" s="174">
        <f>O121*H121</f>
        <v>0</v>
      </c>
      <c r="Q121" s="174">
        <v>0</v>
      </c>
      <c r="R121" s="174">
        <f>Q121*H121</f>
        <v>0</v>
      </c>
      <c r="S121" s="174">
        <v>0</v>
      </c>
      <c r="T121" s="175">
        <f>S121*H121</f>
        <v>0</v>
      </c>
      <c r="AR121" s="23" t="s">
        <v>125</v>
      </c>
      <c r="AT121" s="23" t="s">
        <v>127</v>
      </c>
      <c r="AU121" s="23" t="s">
        <v>89</v>
      </c>
      <c r="AY121" s="23" t="s">
        <v>126</v>
      </c>
      <c r="BE121" s="176">
        <f>IF(N121="základní",J121,0)</f>
        <v>0</v>
      </c>
      <c r="BF121" s="176">
        <f>IF(N121="snížená",J121,0)</f>
        <v>0</v>
      </c>
      <c r="BG121" s="176">
        <f>IF(N121="zákl. přenesená",J121,0)</f>
        <v>0</v>
      </c>
      <c r="BH121" s="176">
        <f>IF(N121="sníž. přenesená",J121,0)</f>
        <v>0</v>
      </c>
      <c r="BI121" s="176">
        <f>IF(N121="nulová",J121,0)</f>
        <v>0</v>
      </c>
      <c r="BJ121" s="23" t="s">
        <v>26</v>
      </c>
      <c r="BK121" s="176">
        <f>ROUND(I121*H121,2)</f>
        <v>0</v>
      </c>
      <c r="BL121" s="23" t="s">
        <v>125</v>
      </c>
      <c r="BM121" s="23" t="s">
        <v>224</v>
      </c>
    </row>
    <row r="122" spans="2:65" s="10" customFormat="1">
      <c r="B122" s="177"/>
      <c r="D122" s="202" t="s">
        <v>142</v>
      </c>
      <c r="E122" s="186" t="s">
        <v>5</v>
      </c>
      <c r="F122" s="203" t="s">
        <v>225</v>
      </c>
      <c r="H122" s="204">
        <v>25</v>
      </c>
      <c r="I122" s="182"/>
      <c r="L122" s="177"/>
      <c r="M122" s="183"/>
      <c r="N122" s="184"/>
      <c r="O122" s="184"/>
      <c r="P122" s="184"/>
      <c r="Q122" s="184"/>
      <c r="R122" s="184"/>
      <c r="S122" s="184"/>
      <c r="T122" s="185"/>
      <c r="AT122" s="186" t="s">
        <v>142</v>
      </c>
      <c r="AU122" s="186" t="s">
        <v>89</v>
      </c>
      <c r="AV122" s="10" t="s">
        <v>89</v>
      </c>
      <c r="AW122" s="10" t="s">
        <v>144</v>
      </c>
      <c r="AX122" s="10" t="s">
        <v>80</v>
      </c>
      <c r="AY122" s="186" t="s">
        <v>126</v>
      </c>
    </row>
    <row r="123" spans="2:65" s="12" customFormat="1">
      <c r="B123" s="205"/>
      <c r="D123" s="178" t="s">
        <v>142</v>
      </c>
      <c r="E123" s="206" t="s">
        <v>5</v>
      </c>
      <c r="F123" s="207" t="s">
        <v>174</v>
      </c>
      <c r="H123" s="208">
        <v>25</v>
      </c>
      <c r="I123" s="209"/>
      <c r="L123" s="205"/>
      <c r="M123" s="210"/>
      <c r="N123" s="211"/>
      <c r="O123" s="211"/>
      <c r="P123" s="211"/>
      <c r="Q123" s="211"/>
      <c r="R123" s="211"/>
      <c r="S123" s="211"/>
      <c r="T123" s="212"/>
      <c r="AT123" s="213" t="s">
        <v>142</v>
      </c>
      <c r="AU123" s="213" t="s">
        <v>89</v>
      </c>
      <c r="AV123" s="12" t="s">
        <v>125</v>
      </c>
      <c r="AW123" s="12" t="s">
        <v>144</v>
      </c>
      <c r="AX123" s="12" t="s">
        <v>26</v>
      </c>
      <c r="AY123" s="213" t="s">
        <v>126</v>
      </c>
    </row>
    <row r="124" spans="2:65" s="1" customFormat="1" ht="44.25" customHeight="1">
      <c r="B124" s="164"/>
      <c r="C124" s="165" t="s">
        <v>226</v>
      </c>
      <c r="D124" s="165" t="s">
        <v>127</v>
      </c>
      <c r="E124" s="166" t="s">
        <v>227</v>
      </c>
      <c r="F124" s="167" t="s">
        <v>228</v>
      </c>
      <c r="G124" s="168" t="s">
        <v>201</v>
      </c>
      <c r="H124" s="169">
        <v>38.700000000000003</v>
      </c>
      <c r="I124" s="170"/>
      <c r="J124" s="171">
        <f>ROUND(I124*H124,2)</f>
        <v>0</v>
      </c>
      <c r="K124" s="167" t="s">
        <v>266</v>
      </c>
      <c r="L124" s="40"/>
      <c r="M124" s="172" t="s">
        <v>5</v>
      </c>
      <c r="N124" s="173" t="s">
        <v>51</v>
      </c>
      <c r="O124" s="41"/>
      <c r="P124" s="174">
        <f>O124*H124</f>
        <v>0</v>
      </c>
      <c r="Q124" s="174">
        <v>0</v>
      </c>
      <c r="R124" s="174">
        <f>Q124*H124</f>
        <v>0</v>
      </c>
      <c r="S124" s="174">
        <v>0</v>
      </c>
      <c r="T124" s="175">
        <f>S124*H124</f>
        <v>0</v>
      </c>
      <c r="AR124" s="23" t="s">
        <v>125</v>
      </c>
      <c r="AT124" s="23" t="s">
        <v>127</v>
      </c>
      <c r="AU124" s="23" t="s">
        <v>89</v>
      </c>
      <c r="AY124" s="23" t="s">
        <v>126</v>
      </c>
      <c r="BE124" s="176">
        <f>IF(N124="základní",J124,0)</f>
        <v>0</v>
      </c>
      <c r="BF124" s="176">
        <f>IF(N124="snížená",J124,0)</f>
        <v>0</v>
      </c>
      <c r="BG124" s="176">
        <f>IF(N124="zákl. přenesená",J124,0)</f>
        <v>0</v>
      </c>
      <c r="BH124" s="176">
        <f>IF(N124="sníž. přenesená",J124,0)</f>
        <v>0</v>
      </c>
      <c r="BI124" s="176">
        <f>IF(N124="nulová",J124,0)</f>
        <v>0</v>
      </c>
      <c r="BJ124" s="23" t="s">
        <v>26</v>
      </c>
      <c r="BK124" s="176">
        <f>ROUND(I124*H124,2)</f>
        <v>0</v>
      </c>
      <c r="BL124" s="23" t="s">
        <v>125</v>
      </c>
      <c r="BM124" s="23" t="s">
        <v>229</v>
      </c>
    </row>
    <row r="125" spans="2:65" s="10" customFormat="1">
      <c r="B125" s="177"/>
      <c r="D125" s="202" t="s">
        <v>142</v>
      </c>
      <c r="E125" s="186" t="s">
        <v>5</v>
      </c>
      <c r="F125" s="203" t="s">
        <v>230</v>
      </c>
      <c r="H125" s="204">
        <v>28.8</v>
      </c>
      <c r="I125" s="182"/>
      <c r="L125" s="177"/>
      <c r="M125" s="183"/>
      <c r="N125" s="184"/>
      <c r="O125" s="184"/>
      <c r="P125" s="184"/>
      <c r="Q125" s="184"/>
      <c r="R125" s="184"/>
      <c r="S125" s="184"/>
      <c r="T125" s="185"/>
      <c r="AT125" s="186" t="s">
        <v>142</v>
      </c>
      <c r="AU125" s="186" t="s">
        <v>89</v>
      </c>
      <c r="AV125" s="10" t="s">
        <v>89</v>
      </c>
      <c r="AW125" s="10" t="s">
        <v>144</v>
      </c>
      <c r="AX125" s="10" t="s">
        <v>80</v>
      </c>
      <c r="AY125" s="186" t="s">
        <v>126</v>
      </c>
    </row>
    <row r="126" spans="2:65" s="10" customFormat="1">
      <c r="B126" s="177"/>
      <c r="D126" s="202" t="s">
        <v>142</v>
      </c>
      <c r="E126" s="186" t="s">
        <v>5</v>
      </c>
      <c r="F126" s="203" t="s">
        <v>231</v>
      </c>
      <c r="H126" s="204">
        <v>9.9</v>
      </c>
      <c r="I126" s="182"/>
      <c r="L126" s="177"/>
      <c r="M126" s="183"/>
      <c r="N126" s="184"/>
      <c r="O126" s="184"/>
      <c r="P126" s="184"/>
      <c r="Q126" s="184"/>
      <c r="R126" s="184"/>
      <c r="S126" s="184"/>
      <c r="T126" s="185"/>
      <c r="AT126" s="186" t="s">
        <v>142</v>
      </c>
      <c r="AU126" s="186" t="s">
        <v>89</v>
      </c>
      <c r="AV126" s="10" t="s">
        <v>89</v>
      </c>
      <c r="AW126" s="10" t="s">
        <v>144</v>
      </c>
      <c r="AX126" s="10" t="s">
        <v>80</v>
      </c>
      <c r="AY126" s="186" t="s">
        <v>126</v>
      </c>
    </row>
    <row r="127" spans="2:65" s="12" customFormat="1">
      <c r="B127" s="205"/>
      <c r="D127" s="178" t="s">
        <v>142</v>
      </c>
      <c r="E127" s="206" t="s">
        <v>5</v>
      </c>
      <c r="F127" s="207" t="s">
        <v>174</v>
      </c>
      <c r="H127" s="208">
        <v>38.700000000000003</v>
      </c>
      <c r="I127" s="209"/>
      <c r="L127" s="205"/>
      <c r="M127" s="210"/>
      <c r="N127" s="211"/>
      <c r="O127" s="211"/>
      <c r="P127" s="211"/>
      <c r="Q127" s="211"/>
      <c r="R127" s="211"/>
      <c r="S127" s="211"/>
      <c r="T127" s="212"/>
      <c r="AT127" s="213" t="s">
        <v>142</v>
      </c>
      <c r="AU127" s="213" t="s">
        <v>89</v>
      </c>
      <c r="AV127" s="12" t="s">
        <v>125</v>
      </c>
      <c r="AW127" s="12" t="s">
        <v>144</v>
      </c>
      <c r="AX127" s="12" t="s">
        <v>26</v>
      </c>
      <c r="AY127" s="213" t="s">
        <v>126</v>
      </c>
    </row>
    <row r="128" spans="2:65" s="1" customFormat="1" ht="44.25" customHeight="1">
      <c r="B128" s="164"/>
      <c r="C128" s="165" t="s">
        <v>232</v>
      </c>
      <c r="D128" s="165" t="s">
        <v>127</v>
      </c>
      <c r="E128" s="166" t="s">
        <v>233</v>
      </c>
      <c r="F128" s="167" t="s">
        <v>234</v>
      </c>
      <c r="G128" s="168" t="s">
        <v>201</v>
      </c>
      <c r="H128" s="169">
        <v>193.5</v>
      </c>
      <c r="I128" s="170"/>
      <c r="J128" s="171">
        <f>ROUND(I128*H128,2)</f>
        <v>0</v>
      </c>
      <c r="K128" s="167" t="s">
        <v>266</v>
      </c>
      <c r="L128" s="40"/>
      <c r="M128" s="172" t="s">
        <v>5</v>
      </c>
      <c r="N128" s="173" t="s">
        <v>51</v>
      </c>
      <c r="O128" s="41"/>
      <c r="P128" s="174">
        <f>O128*H128</f>
        <v>0</v>
      </c>
      <c r="Q128" s="174">
        <v>0</v>
      </c>
      <c r="R128" s="174">
        <f>Q128*H128</f>
        <v>0</v>
      </c>
      <c r="S128" s="174">
        <v>0</v>
      </c>
      <c r="T128" s="175">
        <f>S128*H128</f>
        <v>0</v>
      </c>
      <c r="AR128" s="23" t="s">
        <v>125</v>
      </c>
      <c r="AT128" s="23" t="s">
        <v>127</v>
      </c>
      <c r="AU128" s="23" t="s">
        <v>89</v>
      </c>
      <c r="AY128" s="23" t="s">
        <v>126</v>
      </c>
      <c r="BE128" s="176">
        <f>IF(N128="základní",J128,0)</f>
        <v>0</v>
      </c>
      <c r="BF128" s="176">
        <f>IF(N128="snížená",J128,0)</f>
        <v>0</v>
      </c>
      <c r="BG128" s="176">
        <f>IF(N128="zákl. přenesená",J128,0)</f>
        <v>0</v>
      </c>
      <c r="BH128" s="176">
        <f>IF(N128="sníž. přenesená",J128,0)</f>
        <v>0</v>
      </c>
      <c r="BI128" s="176">
        <f>IF(N128="nulová",J128,0)</f>
        <v>0</v>
      </c>
      <c r="BJ128" s="23" t="s">
        <v>26</v>
      </c>
      <c r="BK128" s="176">
        <f>ROUND(I128*H128,2)</f>
        <v>0</v>
      </c>
      <c r="BL128" s="23" t="s">
        <v>125</v>
      </c>
      <c r="BM128" s="23" t="s">
        <v>235</v>
      </c>
    </row>
    <row r="129" spans="2:65" s="10" customFormat="1">
      <c r="B129" s="177"/>
      <c r="D129" s="202" t="s">
        <v>142</v>
      </c>
      <c r="E129" s="186" t="s">
        <v>5</v>
      </c>
      <c r="F129" s="203" t="s">
        <v>236</v>
      </c>
      <c r="H129" s="204">
        <v>193.5</v>
      </c>
      <c r="I129" s="182"/>
      <c r="L129" s="177"/>
      <c r="M129" s="183"/>
      <c r="N129" s="184"/>
      <c r="O129" s="184"/>
      <c r="P129" s="184"/>
      <c r="Q129" s="184"/>
      <c r="R129" s="184"/>
      <c r="S129" s="184"/>
      <c r="T129" s="185"/>
      <c r="AT129" s="186" t="s">
        <v>142</v>
      </c>
      <c r="AU129" s="186" t="s">
        <v>89</v>
      </c>
      <c r="AV129" s="10" t="s">
        <v>89</v>
      </c>
      <c r="AW129" s="10" t="s">
        <v>144</v>
      </c>
      <c r="AX129" s="10" t="s">
        <v>80</v>
      </c>
      <c r="AY129" s="186" t="s">
        <v>126</v>
      </c>
    </row>
    <row r="130" spans="2:65" s="12" customFormat="1">
      <c r="B130" s="205"/>
      <c r="D130" s="178" t="s">
        <v>142</v>
      </c>
      <c r="E130" s="206" t="s">
        <v>5</v>
      </c>
      <c r="F130" s="207" t="s">
        <v>174</v>
      </c>
      <c r="H130" s="208">
        <v>193.5</v>
      </c>
      <c r="I130" s="209"/>
      <c r="L130" s="205"/>
      <c r="M130" s="210"/>
      <c r="N130" s="211"/>
      <c r="O130" s="211"/>
      <c r="P130" s="211"/>
      <c r="Q130" s="211"/>
      <c r="R130" s="211"/>
      <c r="S130" s="211"/>
      <c r="T130" s="212"/>
      <c r="AT130" s="213" t="s">
        <v>142</v>
      </c>
      <c r="AU130" s="213" t="s">
        <v>89</v>
      </c>
      <c r="AV130" s="12" t="s">
        <v>125</v>
      </c>
      <c r="AW130" s="12" t="s">
        <v>144</v>
      </c>
      <c r="AX130" s="12" t="s">
        <v>26</v>
      </c>
      <c r="AY130" s="213" t="s">
        <v>126</v>
      </c>
    </row>
    <row r="131" spans="2:65" s="1" customFormat="1" ht="22.5" customHeight="1">
      <c r="B131" s="164"/>
      <c r="C131" s="165" t="s">
        <v>237</v>
      </c>
      <c r="D131" s="165" t="s">
        <v>127</v>
      </c>
      <c r="E131" s="166" t="s">
        <v>238</v>
      </c>
      <c r="F131" s="167" t="s">
        <v>239</v>
      </c>
      <c r="G131" s="168" t="s">
        <v>201</v>
      </c>
      <c r="H131" s="169">
        <v>38.700000000000003</v>
      </c>
      <c r="I131" s="170"/>
      <c r="J131" s="171">
        <f>ROUND(I131*H131,2)</f>
        <v>0</v>
      </c>
      <c r="K131" s="167" t="s">
        <v>266</v>
      </c>
      <c r="L131" s="40"/>
      <c r="M131" s="172" t="s">
        <v>5</v>
      </c>
      <c r="N131" s="173" t="s">
        <v>51</v>
      </c>
      <c r="O131" s="41"/>
      <c r="P131" s="174">
        <f>O131*H131</f>
        <v>0</v>
      </c>
      <c r="Q131" s="174">
        <v>0</v>
      </c>
      <c r="R131" s="174">
        <f>Q131*H131</f>
        <v>0</v>
      </c>
      <c r="S131" s="174">
        <v>0</v>
      </c>
      <c r="T131" s="175">
        <f>S131*H131</f>
        <v>0</v>
      </c>
      <c r="AR131" s="23" t="s">
        <v>125</v>
      </c>
      <c r="AT131" s="23" t="s">
        <v>127</v>
      </c>
      <c r="AU131" s="23" t="s">
        <v>89</v>
      </c>
      <c r="AY131" s="23" t="s">
        <v>126</v>
      </c>
      <c r="BE131" s="176">
        <f>IF(N131="základní",J131,0)</f>
        <v>0</v>
      </c>
      <c r="BF131" s="176">
        <f>IF(N131="snížená",J131,0)</f>
        <v>0</v>
      </c>
      <c r="BG131" s="176">
        <f>IF(N131="zákl. přenesená",J131,0)</f>
        <v>0</v>
      </c>
      <c r="BH131" s="176">
        <f>IF(N131="sníž. přenesená",J131,0)</f>
        <v>0</v>
      </c>
      <c r="BI131" s="176">
        <f>IF(N131="nulová",J131,0)</f>
        <v>0</v>
      </c>
      <c r="BJ131" s="23" t="s">
        <v>26</v>
      </c>
      <c r="BK131" s="176">
        <f>ROUND(I131*H131,2)</f>
        <v>0</v>
      </c>
      <c r="BL131" s="23" t="s">
        <v>125</v>
      </c>
      <c r="BM131" s="23" t="s">
        <v>240</v>
      </c>
    </row>
    <row r="132" spans="2:65" s="10" customFormat="1">
      <c r="B132" s="177"/>
      <c r="D132" s="202" t="s">
        <v>142</v>
      </c>
      <c r="E132" s="186" t="s">
        <v>5</v>
      </c>
      <c r="F132" s="203" t="s">
        <v>241</v>
      </c>
      <c r="H132" s="204">
        <v>38.700000000000003</v>
      </c>
      <c r="I132" s="182"/>
      <c r="L132" s="177"/>
      <c r="M132" s="183"/>
      <c r="N132" s="184"/>
      <c r="O132" s="184"/>
      <c r="P132" s="184"/>
      <c r="Q132" s="184"/>
      <c r="R132" s="184"/>
      <c r="S132" s="184"/>
      <c r="T132" s="185"/>
      <c r="AT132" s="186" t="s">
        <v>142</v>
      </c>
      <c r="AU132" s="186" t="s">
        <v>89</v>
      </c>
      <c r="AV132" s="10" t="s">
        <v>89</v>
      </c>
      <c r="AW132" s="10" t="s">
        <v>144</v>
      </c>
      <c r="AX132" s="10" t="s">
        <v>80</v>
      </c>
      <c r="AY132" s="186" t="s">
        <v>126</v>
      </c>
    </row>
    <row r="133" spans="2:65" s="12" customFormat="1">
      <c r="B133" s="205"/>
      <c r="D133" s="178" t="s">
        <v>142</v>
      </c>
      <c r="E133" s="206" t="s">
        <v>5</v>
      </c>
      <c r="F133" s="207" t="s">
        <v>174</v>
      </c>
      <c r="H133" s="208">
        <v>38.700000000000003</v>
      </c>
      <c r="I133" s="209"/>
      <c r="L133" s="205"/>
      <c r="M133" s="210"/>
      <c r="N133" s="211"/>
      <c r="O133" s="211"/>
      <c r="P133" s="211"/>
      <c r="Q133" s="211"/>
      <c r="R133" s="211"/>
      <c r="S133" s="211"/>
      <c r="T133" s="212"/>
      <c r="AT133" s="213" t="s">
        <v>142</v>
      </c>
      <c r="AU133" s="213" t="s">
        <v>89</v>
      </c>
      <c r="AV133" s="12" t="s">
        <v>125</v>
      </c>
      <c r="AW133" s="12" t="s">
        <v>144</v>
      </c>
      <c r="AX133" s="12" t="s">
        <v>26</v>
      </c>
      <c r="AY133" s="213" t="s">
        <v>126</v>
      </c>
    </row>
    <row r="134" spans="2:65" s="1" customFormat="1" ht="22.5" customHeight="1">
      <c r="B134" s="164"/>
      <c r="C134" s="165" t="s">
        <v>11</v>
      </c>
      <c r="D134" s="165" t="s">
        <v>127</v>
      </c>
      <c r="E134" s="166" t="s">
        <v>242</v>
      </c>
      <c r="F134" s="167" t="s">
        <v>243</v>
      </c>
      <c r="G134" s="168" t="s">
        <v>244</v>
      </c>
      <c r="H134" s="169">
        <v>69.66</v>
      </c>
      <c r="I134" s="170"/>
      <c r="J134" s="171">
        <f>ROUND(I134*H134,2)</f>
        <v>0</v>
      </c>
      <c r="K134" s="167" t="s">
        <v>266</v>
      </c>
      <c r="L134" s="40"/>
      <c r="M134" s="172" t="s">
        <v>5</v>
      </c>
      <c r="N134" s="173" t="s">
        <v>51</v>
      </c>
      <c r="O134" s="41"/>
      <c r="P134" s="174">
        <f>O134*H134</f>
        <v>0</v>
      </c>
      <c r="Q134" s="174">
        <v>0</v>
      </c>
      <c r="R134" s="174">
        <f>Q134*H134</f>
        <v>0</v>
      </c>
      <c r="S134" s="174">
        <v>0</v>
      </c>
      <c r="T134" s="175">
        <f>S134*H134</f>
        <v>0</v>
      </c>
      <c r="AR134" s="23" t="s">
        <v>125</v>
      </c>
      <c r="AT134" s="23" t="s">
        <v>127</v>
      </c>
      <c r="AU134" s="23" t="s">
        <v>89</v>
      </c>
      <c r="AY134" s="23" t="s">
        <v>126</v>
      </c>
      <c r="BE134" s="176">
        <f>IF(N134="základní",J134,0)</f>
        <v>0</v>
      </c>
      <c r="BF134" s="176">
        <f>IF(N134="snížená",J134,0)</f>
        <v>0</v>
      </c>
      <c r="BG134" s="176">
        <f>IF(N134="zákl. přenesená",J134,0)</f>
        <v>0</v>
      </c>
      <c r="BH134" s="176">
        <f>IF(N134="sníž. přenesená",J134,0)</f>
        <v>0</v>
      </c>
      <c r="BI134" s="176">
        <f>IF(N134="nulová",J134,0)</f>
        <v>0</v>
      </c>
      <c r="BJ134" s="23" t="s">
        <v>26</v>
      </c>
      <c r="BK134" s="176">
        <f>ROUND(I134*H134,2)</f>
        <v>0</v>
      </c>
      <c r="BL134" s="23" t="s">
        <v>125</v>
      </c>
      <c r="BM134" s="23" t="s">
        <v>245</v>
      </c>
    </row>
    <row r="135" spans="2:65" s="10" customFormat="1">
      <c r="B135" s="177"/>
      <c r="D135" s="202" t="s">
        <v>142</v>
      </c>
      <c r="E135" s="186" t="s">
        <v>5</v>
      </c>
      <c r="F135" s="203" t="s">
        <v>246</v>
      </c>
      <c r="H135" s="204">
        <v>69.66</v>
      </c>
      <c r="I135" s="182"/>
      <c r="L135" s="177"/>
      <c r="M135" s="183"/>
      <c r="N135" s="184"/>
      <c r="O135" s="184"/>
      <c r="P135" s="184"/>
      <c r="Q135" s="184"/>
      <c r="R135" s="184"/>
      <c r="S135" s="184"/>
      <c r="T135" s="185"/>
      <c r="AT135" s="186" t="s">
        <v>142</v>
      </c>
      <c r="AU135" s="186" t="s">
        <v>89</v>
      </c>
      <c r="AV135" s="10" t="s">
        <v>89</v>
      </c>
      <c r="AW135" s="10" t="s">
        <v>144</v>
      </c>
      <c r="AX135" s="10" t="s">
        <v>80</v>
      </c>
      <c r="AY135" s="186" t="s">
        <v>126</v>
      </c>
    </row>
    <row r="136" spans="2:65" s="12" customFormat="1">
      <c r="B136" s="205"/>
      <c r="D136" s="178" t="s">
        <v>142</v>
      </c>
      <c r="E136" s="206" t="s">
        <v>5</v>
      </c>
      <c r="F136" s="207" t="s">
        <v>174</v>
      </c>
      <c r="H136" s="208">
        <v>69.66</v>
      </c>
      <c r="I136" s="209"/>
      <c r="L136" s="205"/>
      <c r="M136" s="210"/>
      <c r="N136" s="211"/>
      <c r="O136" s="211"/>
      <c r="P136" s="211"/>
      <c r="Q136" s="211"/>
      <c r="R136" s="211"/>
      <c r="S136" s="211"/>
      <c r="T136" s="212"/>
      <c r="AT136" s="213" t="s">
        <v>142</v>
      </c>
      <c r="AU136" s="213" t="s">
        <v>89</v>
      </c>
      <c r="AV136" s="12" t="s">
        <v>125</v>
      </c>
      <c r="AW136" s="12" t="s">
        <v>144</v>
      </c>
      <c r="AX136" s="12" t="s">
        <v>26</v>
      </c>
      <c r="AY136" s="213" t="s">
        <v>126</v>
      </c>
    </row>
    <row r="137" spans="2:65" s="1" customFormat="1" ht="22.5" customHeight="1">
      <c r="B137" s="164"/>
      <c r="C137" s="165" t="s">
        <v>247</v>
      </c>
      <c r="D137" s="165" t="s">
        <v>127</v>
      </c>
      <c r="E137" s="166" t="s">
        <v>248</v>
      </c>
      <c r="F137" s="167" t="s">
        <v>249</v>
      </c>
      <c r="G137" s="168" t="s">
        <v>170</v>
      </c>
      <c r="H137" s="169">
        <v>96</v>
      </c>
      <c r="I137" s="170"/>
      <c r="J137" s="171">
        <f>ROUND(I137*H137,2)</f>
        <v>0</v>
      </c>
      <c r="K137" s="167" t="s">
        <v>266</v>
      </c>
      <c r="L137" s="40"/>
      <c r="M137" s="172" t="s">
        <v>5</v>
      </c>
      <c r="N137" s="173" t="s">
        <v>51</v>
      </c>
      <c r="O137" s="41"/>
      <c r="P137" s="174">
        <f>O137*H137</f>
        <v>0</v>
      </c>
      <c r="Q137" s="174">
        <v>0</v>
      </c>
      <c r="R137" s="174">
        <f>Q137*H137</f>
        <v>0</v>
      </c>
      <c r="S137" s="174">
        <v>0</v>
      </c>
      <c r="T137" s="175">
        <f>S137*H137</f>
        <v>0</v>
      </c>
      <c r="AR137" s="23" t="s">
        <v>125</v>
      </c>
      <c r="AT137" s="23" t="s">
        <v>127</v>
      </c>
      <c r="AU137" s="23" t="s">
        <v>89</v>
      </c>
      <c r="AY137" s="23" t="s">
        <v>126</v>
      </c>
      <c r="BE137" s="176">
        <f>IF(N137="základní",J137,0)</f>
        <v>0</v>
      </c>
      <c r="BF137" s="176">
        <f>IF(N137="snížená",J137,0)</f>
        <v>0</v>
      </c>
      <c r="BG137" s="176">
        <f>IF(N137="zákl. přenesená",J137,0)</f>
        <v>0</v>
      </c>
      <c r="BH137" s="176">
        <f>IF(N137="sníž. přenesená",J137,0)</f>
        <v>0</v>
      </c>
      <c r="BI137" s="176">
        <f>IF(N137="nulová",J137,0)</f>
        <v>0</v>
      </c>
      <c r="BJ137" s="23" t="s">
        <v>26</v>
      </c>
      <c r="BK137" s="176">
        <f>ROUND(I137*H137,2)</f>
        <v>0</v>
      </c>
      <c r="BL137" s="23" t="s">
        <v>125</v>
      </c>
      <c r="BM137" s="23" t="s">
        <v>250</v>
      </c>
    </row>
    <row r="138" spans="2:65" s="13" customFormat="1">
      <c r="B138" s="214"/>
      <c r="D138" s="202" t="s">
        <v>142</v>
      </c>
      <c r="E138" s="215" t="s">
        <v>5</v>
      </c>
      <c r="F138" s="216" t="s">
        <v>251</v>
      </c>
      <c r="H138" s="217" t="s">
        <v>5</v>
      </c>
      <c r="I138" s="218"/>
      <c r="L138" s="214"/>
      <c r="M138" s="219"/>
      <c r="N138" s="220"/>
      <c r="O138" s="220"/>
      <c r="P138" s="220"/>
      <c r="Q138" s="220"/>
      <c r="R138" s="220"/>
      <c r="S138" s="220"/>
      <c r="T138" s="221"/>
      <c r="AT138" s="217" t="s">
        <v>142</v>
      </c>
      <c r="AU138" s="217" t="s">
        <v>89</v>
      </c>
      <c r="AV138" s="13" t="s">
        <v>26</v>
      </c>
      <c r="AW138" s="13" t="s">
        <v>144</v>
      </c>
      <c r="AX138" s="13" t="s">
        <v>80</v>
      </c>
      <c r="AY138" s="217" t="s">
        <v>126</v>
      </c>
    </row>
    <row r="139" spans="2:65" s="10" customFormat="1">
      <c r="B139" s="177"/>
      <c r="D139" s="202" t="s">
        <v>142</v>
      </c>
      <c r="E139" s="186" t="s">
        <v>5</v>
      </c>
      <c r="F139" s="203" t="s">
        <v>252</v>
      </c>
      <c r="H139" s="204">
        <v>96</v>
      </c>
      <c r="I139" s="182"/>
      <c r="L139" s="177"/>
      <c r="M139" s="183"/>
      <c r="N139" s="184"/>
      <c r="O139" s="184"/>
      <c r="P139" s="184"/>
      <c r="Q139" s="184"/>
      <c r="R139" s="184"/>
      <c r="S139" s="184"/>
      <c r="T139" s="185"/>
      <c r="AT139" s="186" t="s">
        <v>142</v>
      </c>
      <c r="AU139" s="186" t="s">
        <v>89</v>
      </c>
      <c r="AV139" s="10" t="s">
        <v>89</v>
      </c>
      <c r="AW139" s="10" t="s">
        <v>144</v>
      </c>
      <c r="AX139" s="10" t="s">
        <v>80</v>
      </c>
      <c r="AY139" s="186" t="s">
        <v>126</v>
      </c>
    </row>
    <row r="140" spans="2:65" s="12" customFormat="1">
      <c r="B140" s="205"/>
      <c r="D140" s="178" t="s">
        <v>142</v>
      </c>
      <c r="E140" s="206" t="s">
        <v>5</v>
      </c>
      <c r="F140" s="207" t="s">
        <v>174</v>
      </c>
      <c r="H140" s="208">
        <v>96</v>
      </c>
      <c r="I140" s="209"/>
      <c r="L140" s="205"/>
      <c r="M140" s="210"/>
      <c r="N140" s="211"/>
      <c r="O140" s="211"/>
      <c r="P140" s="211"/>
      <c r="Q140" s="211"/>
      <c r="R140" s="211"/>
      <c r="S140" s="211"/>
      <c r="T140" s="212"/>
      <c r="AT140" s="213" t="s">
        <v>142</v>
      </c>
      <c r="AU140" s="213" t="s">
        <v>89</v>
      </c>
      <c r="AV140" s="12" t="s">
        <v>125</v>
      </c>
      <c r="AW140" s="12" t="s">
        <v>144</v>
      </c>
      <c r="AX140" s="12" t="s">
        <v>26</v>
      </c>
      <c r="AY140" s="213" t="s">
        <v>126</v>
      </c>
    </row>
    <row r="141" spans="2:65" s="1" customFormat="1" ht="44.25" customHeight="1">
      <c r="B141" s="164"/>
      <c r="C141" s="165" t="s">
        <v>253</v>
      </c>
      <c r="D141" s="165" t="s">
        <v>127</v>
      </c>
      <c r="E141" s="166" t="s">
        <v>254</v>
      </c>
      <c r="F141" s="167" t="s">
        <v>255</v>
      </c>
      <c r="G141" s="168" t="s">
        <v>170</v>
      </c>
      <c r="H141" s="169">
        <v>80</v>
      </c>
      <c r="I141" s="170"/>
      <c r="J141" s="171">
        <f>ROUND(I141*H141,2)</f>
        <v>0</v>
      </c>
      <c r="K141" s="167" t="s">
        <v>266</v>
      </c>
      <c r="L141" s="40"/>
      <c r="M141" s="172" t="s">
        <v>5</v>
      </c>
      <c r="N141" s="173" t="s">
        <v>51</v>
      </c>
      <c r="O141" s="41"/>
      <c r="P141" s="174">
        <f>O141*H141</f>
        <v>0</v>
      </c>
      <c r="Q141" s="174">
        <v>0</v>
      </c>
      <c r="R141" s="174">
        <f>Q141*H141</f>
        <v>0</v>
      </c>
      <c r="S141" s="174">
        <v>0</v>
      </c>
      <c r="T141" s="175">
        <f>S141*H141</f>
        <v>0</v>
      </c>
      <c r="AR141" s="23" t="s">
        <v>125</v>
      </c>
      <c r="AT141" s="23" t="s">
        <v>127</v>
      </c>
      <c r="AU141" s="23" t="s">
        <v>89</v>
      </c>
      <c r="AY141" s="23" t="s">
        <v>126</v>
      </c>
      <c r="BE141" s="176">
        <f>IF(N141="základní",J141,0)</f>
        <v>0</v>
      </c>
      <c r="BF141" s="176">
        <f>IF(N141="snížená",J141,0)</f>
        <v>0</v>
      </c>
      <c r="BG141" s="176">
        <f>IF(N141="zákl. přenesená",J141,0)</f>
        <v>0</v>
      </c>
      <c r="BH141" s="176">
        <f>IF(N141="sníž. přenesená",J141,0)</f>
        <v>0</v>
      </c>
      <c r="BI141" s="176">
        <f>IF(N141="nulová",J141,0)</f>
        <v>0</v>
      </c>
      <c r="BJ141" s="23" t="s">
        <v>26</v>
      </c>
      <c r="BK141" s="176">
        <f>ROUND(I141*H141,2)</f>
        <v>0</v>
      </c>
      <c r="BL141" s="23" t="s">
        <v>125</v>
      </c>
      <c r="BM141" s="23" t="s">
        <v>256</v>
      </c>
    </row>
    <row r="142" spans="2:65" s="10" customFormat="1">
      <c r="B142" s="177"/>
      <c r="D142" s="202" t="s">
        <v>142</v>
      </c>
      <c r="E142" s="186" t="s">
        <v>5</v>
      </c>
      <c r="F142" s="203" t="s">
        <v>257</v>
      </c>
      <c r="H142" s="204">
        <v>80</v>
      </c>
      <c r="I142" s="182"/>
      <c r="L142" s="177"/>
      <c r="M142" s="183"/>
      <c r="N142" s="184"/>
      <c r="O142" s="184"/>
      <c r="P142" s="184"/>
      <c r="Q142" s="184"/>
      <c r="R142" s="184"/>
      <c r="S142" s="184"/>
      <c r="T142" s="185"/>
      <c r="AT142" s="186" t="s">
        <v>142</v>
      </c>
      <c r="AU142" s="186" t="s">
        <v>89</v>
      </c>
      <c r="AV142" s="10" t="s">
        <v>89</v>
      </c>
      <c r="AW142" s="10" t="s">
        <v>144</v>
      </c>
      <c r="AX142" s="10" t="s">
        <v>80</v>
      </c>
      <c r="AY142" s="186" t="s">
        <v>126</v>
      </c>
    </row>
    <row r="143" spans="2:65" s="12" customFormat="1">
      <c r="B143" s="205"/>
      <c r="D143" s="178" t="s">
        <v>142</v>
      </c>
      <c r="E143" s="206" t="s">
        <v>5</v>
      </c>
      <c r="F143" s="207" t="s">
        <v>174</v>
      </c>
      <c r="H143" s="208">
        <v>80</v>
      </c>
      <c r="I143" s="209"/>
      <c r="L143" s="205"/>
      <c r="M143" s="210"/>
      <c r="N143" s="211"/>
      <c r="O143" s="211"/>
      <c r="P143" s="211"/>
      <c r="Q143" s="211"/>
      <c r="R143" s="211"/>
      <c r="S143" s="211"/>
      <c r="T143" s="212"/>
      <c r="AT143" s="213" t="s">
        <v>142</v>
      </c>
      <c r="AU143" s="213" t="s">
        <v>89</v>
      </c>
      <c r="AV143" s="12" t="s">
        <v>125</v>
      </c>
      <c r="AW143" s="12" t="s">
        <v>144</v>
      </c>
      <c r="AX143" s="12" t="s">
        <v>26</v>
      </c>
      <c r="AY143" s="213" t="s">
        <v>126</v>
      </c>
    </row>
    <row r="144" spans="2:65" s="1" customFormat="1" ht="31.5" customHeight="1">
      <c r="B144" s="164"/>
      <c r="C144" s="165" t="s">
        <v>258</v>
      </c>
      <c r="D144" s="165" t="s">
        <v>127</v>
      </c>
      <c r="E144" s="166" t="s">
        <v>259</v>
      </c>
      <c r="F144" s="167" t="s">
        <v>260</v>
      </c>
      <c r="G144" s="168" t="s">
        <v>170</v>
      </c>
      <c r="H144" s="169">
        <v>80</v>
      </c>
      <c r="I144" s="170"/>
      <c r="J144" s="171">
        <f>ROUND(I144*H144,2)</f>
        <v>0</v>
      </c>
      <c r="K144" s="167" t="s">
        <v>266</v>
      </c>
      <c r="L144" s="40"/>
      <c r="M144" s="172" t="s">
        <v>5</v>
      </c>
      <c r="N144" s="173" t="s">
        <v>51</v>
      </c>
      <c r="O144" s="41"/>
      <c r="P144" s="174">
        <f>O144*H144</f>
        <v>0</v>
      </c>
      <c r="Q144" s="174">
        <v>0</v>
      </c>
      <c r="R144" s="174">
        <f>Q144*H144</f>
        <v>0</v>
      </c>
      <c r="S144" s="174">
        <v>0</v>
      </c>
      <c r="T144" s="175">
        <f>S144*H144</f>
        <v>0</v>
      </c>
      <c r="AR144" s="23" t="s">
        <v>125</v>
      </c>
      <c r="AT144" s="23" t="s">
        <v>127</v>
      </c>
      <c r="AU144" s="23" t="s">
        <v>89</v>
      </c>
      <c r="AY144" s="23" t="s">
        <v>126</v>
      </c>
      <c r="BE144" s="176">
        <f>IF(N144="základní",J144,0)</f>
        <v>0</v>
      </c>
      <c r="BF144" s="176">
        <f>IF(N144="snížená",J144,0)</f>
        <v>0</v>
      </c>
      <c r="BG144" s="176">
        <f>IF(N144="zákl. přenesená",J144,0)</f>
        <v>0</v>
      </c>
      <c r="BH144" s="176">
        <f>IF(N144="sníž. přenesená",J144,0)</f>
        <v>0</v>
      </c>
      <c r="BI144" s="176">
        <f>IF(N144="nulová",J144,0)</f>
        <v>0</v>
      </c>
      <c r="BJ144" s="23" t="s">
        <v>26</v>
      </c>
      <c r="BK144" s="176">
        <f>ROUND(I144*H144,2)</f>
        <v>0</v>
      </c>
      <c r="BL144" s="23" t="s">
        <v>125</v>
      </c>
      <c r="BM144" s="23" t="s">
        <v>261</v>
      </c>
    </row>
    <row r="145" spans="2:65" s="10" customFormat="1">
      <c r="B145" s="177"/>
      <c r="D145" s="202" t="s">
        <v>142</v>
      </c>
      <c r="E145" s="186" t="s">
        <v>5</v>
      </c>
      <c r="F145" s="203" t="s">
        <v>262</v>
      </c>
      <c r="H145" s="204">
        <v>80</v>
      </c>
      <c r="I145" s="182"/>
      <c r="L145" s="177"/>
      <c r="M145" s="183"/>
      <c r="N145" s="184"/>
      <c r="O145" s="184"/>
      <c r="P145" s="184"/>
      <c r="Q145" s="184"/>
      <c r="R145" s="184"/>
      <c r="S145" s="184"/>
      <c r="T145" s="185"/>
      <c r="AT145" s="186" t="s">
        <v>142</v>
      </c>
      <c r="AU145" s="186" t="s">
        <v>89</v>
      </c>
      <c r="AV145" s="10" t="s">
        <v>89</v>
      </c>
      <c r="AW145" s="10" t="s">
        <v>144</v>
      </c>
      <c r="AX145" s="10" t="s">
        <v>80</v>
      </c>
      <c r="AY145" s="186" t="s">
        <v>126</v>
      </c>
    </row>
    <row r="146" spans="2:65" s="12" customFormat="1">
      <c r="B146" s="205"/>
      <c r="D146" s="178" t="s">
        <v>142</v>
      </c>
      <c r="E146" s="206" t="s">
        <v>5</v>
      </c>
      <c r="F146" s="207" t="s">
        <v>174</v>
      </c>
      <c r="H146" s="208">
        <v>80</v>
      </c>
      <c r="I146" s="209"/>
      <c r="L146" s="205"/>
      <c r="M146" s="210"/>
      <c r="N146" s="211"/>
      <c r="O146" s="211"/>
      <c r="P146" s="211"/>
      <c r="Q146" s="211"/>
      <c r="R146" s="211"/>
      <c r="S146" s="211"/>
      <c r="T146" s="212"/>
      <c r="AT146" s="213" t="s">
        <v>142</v>
      </c>
      <c r="AU146" s="213" t="s">
        <v>89</v>
      </c>
      <c r="AV146" s="12" t="s">
        <v>125</v>
      </c>
      <c r="AW146" s="12" t="s">
        <v>144</v>
      </c>
      <c r="AX146" s="12" t="s">
        <v>26</v>
      </c>
      <c r="AY146" s="213" t="s">
        <v>126</v>
      </c>
    </row>
    <row r="147" spans="2:65" s="1" customFormat="1" ht="22.5" customHeight="1">
      <c r="B147" s="164"/>
      <c r="C147" s="222" t="s">
        <v>263</v>
      </c>
      <c r="D147" s="222" t="s">
        <v>205</v>
      </c>
      <c r="E147" s="223" t="s">
        <v>264</v>
      </c>
      <c r="F147" s="224" t="s">
        <v>265</v>
      </c>
      <c r="G147" s="225" t="s">
        <v>244</v>
      </c>
      <c r="H147" s="226">
        <v>21.6</v>
      </c>
      <c r="I147" s="227"/>
      <c r="J147" s="228">
        <f>ROUND(I147*H147,2)</f>
        <v>0</v>
      </c>
      <c r="K147" s="224" t="s">
        <v>266</v>
      </c>
      <c r="L147" s="229"/>
      <c r="M147" s="230" t="s">
        <v>5</v>
      </c>
      <c r="N147" s="231" t="s">
        <v>51</v>
      </c>
      <c r="O147" s="41"/>
      <c r="P147" s="174">
        <f>O147*H147</f>
        <v>0</v>
      </c>
      <c r="Q147" s="174">
        <v>1</v>
      </c>
      <c r="R147" s="174">
        <f>Q147*H147</f>
        <v>21.6</v>
      </c>
      <c r="S147" s="174">
        <v>0</v>
      </c>
      <c r="T147" s="175">
        <f>S147*H147</f>
        <v>0</v>
      </c>
      <c r="AR147" s="23" t="s">
        <v>204</v>
      </c>
      <c r="AT147" s="23" t="s">
        <v>205</v>
      </c>
      <c r="AU147" s="23" t="s">
        <v>89</v>
      </c>
      <c r="AY147" s="23" t="s">
        <v>126</v>
      </c>
      <c r="BE147" s="176">
        <f>IF(N147="základní",J147,0)</f>
        <v>0</v>
      </c>
      <c r="BF147" s="176">
        <f>IF(N147="snížená",J147,0)</f>
        <v>0</v>
      </c>
      <c r="BG147" s="176">
        <f>IF(N147="zákl. přenesená",J147,0)</f>
        <v>0</v>
      </c>
      <c r="BH147" s="176">
        <f>IF(N147="sníž. přenesená",J147,0)</f>
        <v>0</v>
      </c>
      <c r="BI147" s="176">
        <f>IF(N147="nulová",J147,0)</f>
        <v>0</v>
      </c>
      <c r="BJ147" s="23" t="s">
        <v>26</v>
      </c>
      <c r="BK147" s="176">
        <f>ROUND(I147*H147,2)</f>
        <v>0</v>
      </c>
      <c r="BL147" s="23" t="s">
        <v>125</v>
      </c>
      <c r="BM147" s="23" t="s">
        <v>267</v>
      </c>
    </row>
    <row r="148" spans="2:65" s="10" customFormat="1">
      <c r="B148" s="177"/>
      <c r="D148" s="202" t="s">
        <v>142</v>
      </c>
      <c r="E148" s="186" t="s">
        <v>5</v>
      </c>
      <c r="F148" s="203" t="s">
        <v>268</v>
      </c>
      <c r="H148" s="204">
        <v>21.6</v>
      </c>
      <c r="I148" s="182"/>
      <c r="L148" s="177"/>
      <c r="M148" s="183"/>
      <c r="N148" s="184"/>
      <c r="O148" s="184"/>
      <c r="P148" s="184"/>
      <c r="Q148" s="184"/>
      <c r="R148" s="184"/>
      <c r="S148" s="184"/>
      <c r="T148" s="185"/>
      <c r="AT148" s="186" t="s">
        <v>142</v>
      </c>
      <c r="AU148" s="186" t="s">
        <v>89</v>
      </c>
      <c r="AV148" s="10" t="s">
        <v>89</v>
      </c>
      <c r="AW148" s="10" t="s">
        <v>144</v>
      </c>
      <c r="AX148" s="10" t="s">
        <v>80</v>
      </c>
      <c r="AY148" s="186" t="s">
        <v>126</v>
      </c>
    </row>
    <row r="149" spans="2:65" s="12" customFormat="1">
      <c r="B149" s="205"/>
      <c r="D149" s="178" t="s">
        <v>142</v>
      </c>
      <c r="E149" s="206" t="s">
        <v>5</v>
      </c>
      <c r="F149" s="207" t="s">
        <v>174</v>
      </c>
      <c r="H149" s="208">
        <v>21.6</v>
      </c>
      <c r="I149" s="209"/>
      <c r="L149" s="205"/>
      <c r="M149" s="210"/>
      <c r="N149" s="211"/>
      <c r="O149" s="211"/>
      <c r="P149" s="211"/>
      <c r="Q149" s="211"/>
      <c r="R149" s="211"/>
      <c r="S149" s="211"/>
      <c r="T149" s="212"/>
      <c r="AT149" s="213" t="s">
        <v>142</v>
      </c>
      <c r="AU149" s="213" t="s">
        <v>89</v>
      </c>
      <c r="AV149" s="12" t="s">
        <v>125</v>
      </c>
      <c r="AW149" s="12" t="s">
        <v>144</v>
      </c>
      <c r="AX149" s="12" t="s">
        <v>26</v>
      </c>
      <c r="AY149" s="213" t="s">
        <v>126</v>
      </c>
    </row>
    <row r="150" spans="2:65" s="1" customFormat="1" ht="31.5" customHeight="1">
      <c r="B150" s="164"/>
      <c r="C150" s="165" t="s">
        <v>269</v>
      </c>
      <c r="D150" s="165" t="s">
        <v>127</v>
      </c>
      <c r="E150" s="166" t="s">
        <v>270</v>
      </c>
      <c r="F150" s="167" t="s">
        <v>271</v>
      </c>
      <c r="G150" s="168" t="s">
        <v>170</v>
      </c>
      <c r="H150" s="169">
        <v>80</v>
      </c>
      <c r="I150" s="170"/>
      <c r="J150" s="171">
        <f>ROUND(I150*H150,2)</f>
        <v>0</v>
      </c>
      <c r="K150" s="167" t="s">
        <v>266</v>
      </c>
      <c r="L150" s="40"/>
      <c r="M150" s="172" t="s">
        <v>5</v>
      </c>
      <c r="N150" s="173" t="s">
        <v>51</v>
      </c>
      <c r="O150" s="41"/>
      <c r="P150" s="174">
        <f>O150*H150</f>
        <v>0</v>
      </c>
      <c r="Q150" s="174">
        <v>0</v>
      </c>
      <c r="R150" s="174">
        <f>Q150*H150</f>
        <v>0</v>
      </c>
      <c r="S150" s="174">
        <v>0</v>
      </c>
      <c r="T150" s="175">
        <f>S150*H150</f>
        <v>0</v>
      </c>
      <c r="AR150" s="23" t="s">
        <v>125</v>
      </c>
      <c r="AT150" s="23" t="s">
        <v>127</v>
      </c>
      <c r="AU150" s="23" t="s">
        <v>89</v>
      </c>
      <c r="AY150" s="23" t="s">
        <v>126</v>
      </c>
      <c r="BE150" s="176">
        <f>IF(N150="základní",J150,0)</f>
        <v>0</v>
      </c>
      <c r="BF150" s="176">
        <f>IF(N150="snížená",J150,0)</f>
        <v>0</v>
      </c>
      <c r="BG150" s="176">
        <f>IF(N150="zákl. přenesená",J150,0)</f>
        <v>0</v>
      </c>
      <c r="BH150" s="176">
        <f>IF(N150="sníž. přenesená",J150,0)</f>
        <v>0</v>
      </c>
      <c r="BI150" s="176">
        <f>IF(N150="nulová",J150,0)</f>
        <v>0</v>
      </c>
      <c r="BJ150" s="23" t="s">
        <v>26</v>
      </c>
      <c r="BK150" s="176">
        <f>ROUND(I150*H150,2)</f>
        <v>0</v>
      </c>
      <c r="BL150" s="23" t="s">
        <v>125</v>
      </c>
      <c r="BM150" s="23" t="s">
        <v>272</v>
      </c>
    </row>
    <row r="151" spans="2:65" s="10" customFormat="1">
      <c r="B151" s="177"/>
      <c r="D151" s="202" t="s">
        <v>142</v>
      </c>
      <c r="E151" s="186" t="s">
        <v>5</v>
      </c>
      <c r="F151" s="203" t="s">
        <v>273</v>
      </c>
      <c r="H151" s="204">
        <v>80</v>
      </c>
      <c r="I151" s="182"/>
      <c r="L151" s="177"/>
      <c r="M151" s="183"/>
      <c r="N151" s="184"/>
      <c r="O151" s="184"/>
      <c r="P151" s="184"/>
      <c r="Q151" s="184"/>
      <c r="R151" s="184"/>
      <c r="S151" s="184"/>
      <c r="T151" s="185"/>
      <c r="AT151" s="186" t="s">
        <v>142</v>
      </c>
      <c r="AU151" s="186" t="s">
        <v>89</v>
      </c>
      <c r="AV151" s="10" t="s">
        <v>89</v>
      </c>
      <c r="AW151" s="10" t="s">
        <v>144</v>
      </c>
      <c r="AX151" s="10" t="s">
        <v>80</v>
      </c>
      <c r="AY151" s="186" t="s">
        <v>126</v>
      </c>
    </row>
    <row r="152" spans="2:65" s="12" customFormat="1">
      <c r="B152" s="205"/>
      <c r="D152" s="178" t="s">
        <v>142</v>
      </c>
      <c r="E152" s="206" t="s">
        <v>5</v>
      </c>
      <c r="F152" s="207" t="s">
        <v>174</v>
      </c>
      <c r="H152" s="208">
        <v>80</v>
      </c>
      <c r="I152" s="209"/>
      <c r="L152" s="205"/>
      <c r="M152" s="210"/>
      <c r="N152" s="211"/>
      <c r="O152" s="211"/>
      <c r="P152" s="211"/>
      <c r="Q152" s="211"/>
      <c r="R152" s="211"/>
      <c r="S152" s="211"/>
      <c r="T152" s="212"/>
      <c r="AT152" s="213" t="s">
        <v>142</v>
      </c>
      <c r="AU152" s="213" t="s">
        <v>89</v>
      </c>
      <c r="AV152" s="12" t="s">
        <v>125</v>
      </c>
      <c r="AW152" s="12" t="s">
        <v>144</v>
      </c>
      <c r="AX152" s="12" t="s">
        <v>26</v>
      </c>
      <c r="AY152" s="213" t="s">
        <v>126</v>
      </c>
    </row>
    <row r="153" spans="2:65" s="1" customFormat="1" ht="22.5" customHeight="1">
      <c r="B153" s="164"/>
      <c r="C153" s="222" t="s">
        <v>10</v>
      </c>
      <c r="D153" s="222" t="s">
        <v>205</v>
      </c>
      <c r="E153" s="223" t="s">
        <v>274</v>
      </c>
      <c r="F153" s="224" t="s">
        <v>275</v>
      </c>
      <c r="G153" s="225" t="s">
        <v>276</v>
      </c>
      <c r="H153" s="226">
        <v>1.2</v>
      </c>
      <c r="I153" s="227"/>
      <c r="J153" s="228">
        <f>ROUND(I153*H153,2)</f>
        <v>0</v>
      </c>
      <c r="K153" s="224" t="s">
        <v>266</v>
      </c>
      <c r="L153" s="229"/>
      <c r="M153" s="230" t="s">
        <v>5</v>
      </c>
      <c r="N153" s="231" t="s">
        <v>51</v>
      </c>
      <c r="O153" s="41"/>
      <c r="P153" s="174">
        <f>O153*H153</f>
        <v>0</v>
      </c>
      <c r="Q153" s="174">
        <v>1E-3</v>
      </c>
      <c r="R153" s="174">
        <f>Q153*H153</f>
        <v>1.1999999999999999E-3</v>
      </c>
      <c r="S153" s="174">
        <v>0</v>
      </c>
      <c r="T153" s="175">
        <f>S153*H153</f>
        <v>0</v>
      </c>
      <c r="AR153" s="23" t="s">
        <v>204</v>
      </c>
      <c r="AT153" s="23" t="s">
        <v>205</v>
      </c>
      <c r="AU153" s="23" t="s">
        <v>89</v>
      </c>
      <c r="AY153" s="23" t="s">
        <v>126</v>
      </c>
      <c r="BE153" s="176">
        <f>IF(N153="základní",J153,0)</f>
        <v>0</v>
      </c>
      <c r="BF153" s="176">
        <f>IF(N153="snížená",J153,0)</f>
        <v>0</v>
      </c>
      <c r="BG153" s="176">
        <f>IF(N153="zákl. přenesená",J153,0)</f>
        <v>0</v>
      </c>
      <c r="BH153" s="176">
        <f>IF(N153="sníž. přenesená",J153,0)</f>
        <v>0</v>
      </c>
      <c r="BI153" s="176">
        <f>IF(N153="nulová",J153,0)</f>
        <v>0</v>
      </c>
      <c r="BJ153" s="23" t="s">
        <v>26</v>
      </c>
      <c r="BK153" s="176">
        <f>ROUND(I153*H153,2)</f>
        <v>0</v>
      </c>
      <c r="BL153" s="23" t="s">
        <v>125</v>
      </c>
      <c r="BM153" s="23" t="s">
        <v>277</v>
      </c>
    </row>
    <row r="154" spans="2:65" s="10" customFormat="1">
      <c r="B154" s="177"/>
      <c r="D154" s="202" t="s">
        <v>142</v>
      </c>
      <c r="E154" s="186" t="s">
        <v>5</v>
      </c>
      <c r="F154" s="203" t="s">
        <v>278</v>
      </c>
      <c r="H154" s="204">
        <v>1.2</v>
      </c>
      <c r="I154" s="182"/>
      <c r="L154" s="177"/>
      <c r="M154" s="183"/>
      <c r="N154" s="184"/>
      <c r="O154" s="184"/>
      <c r="P154" s="184"/>
      <c r="Q154" s="184"/>
      <c r="R154" s="184"/>
      <c r="S154" s="184"/>
      <c r="T154" s="185"/>
      <c r="AT154" s="186" t="s">
        <v>142</v>
      </c>
      <c r="AU154" s="186" t="s">
        <v>89</v>
      </c>
      <c r="AV154" s="10" t="s">
        <v>89</v>
      </c>
      <c r="AW154" s="10" t="s">
        <v>144</v>
      </c>
      <c r="AX154" s="10" t="s">
        <v>80</v>
      </c>
      <c r="AY154" s="186" t="s">
        <v>126</v>
      </c>
    </row>
    <row r="155" spans="2:65" s="12" customFormat="1">
      <c r="B155" s="205"/>
      <c r="D155" s="178" t="s">
        <v>142</v>
      </c>
      <c r="E155" s="206" t="s">
        <v>5</v>
      </c>
      <c r="F155" s="207" t="s">
        <v>174</v>
      </c>
      <c r="H155" s="208">
        <v>1.2</v>
      </c>
      <c r="I155" s="209"/>
      <c r="L155" s="205"/>
      <c r="M155" s="210"/>
      <c r="N155" s="211"/>
      <c r="O155" s="211"/>
      <c r="P155" s="211"/>
      <c r="Q155" s="211"/>
      <c r="R155" s="211"/>
      <c r="S155" s="211"/>
      <c r="T155" s="212"/>
      <c r="AT155" s="213" t="s">
        <v>142</v>
      </c>
      <c r="AU155" s="213" t="s">
        <v>89</v>
      </c>
      <c r="AV155" s="12" t="s">
        <v>125</v>
      </c>
      <c r="AW155" s="12" t="s">
        <v>144</v>
      </c>
      <c r="AX155" s="12" t="s">
        <v>26</v>
      </c>
      <c r="AY155" s="213" t="s">
        <v>126</v>
      </c>
    </row>
    <row r="156" spans="2:65" s="1" customFormat="1" ht="22.5" customHeight="1">
      <c r="B156" s="164"/>
      <c r="C156" s="165" t="s">
        <v>279</v>
      </c>
      <c r="D156" s="165" t="s">
        <v>127</v>
      </c>
      <c r="E156" s="166" t="s">
        <v>280</v>
      </c>
      <c r="F156" s="167" t="s">
        <v>281</v>
      </c>
      <c r="G156" s="168" t="s">
        <v>170</v>
      </c>
      <c r="H156" s="169">
        <v>80</v>
      </c>
      <c r="I156" s="170"/>
      <c r="J156" s="171">
        <f>ROUND(I156*H156,2)</f>
        <v>0</v>
      </c>
      <c r="K156" s="167" t="s">
        <v>266</v>
      </c>
      <c r="L156" s="40"/>
      <c r="M156" s="172" t="s">
        <v>5</v>
      </c>
      <c r="N156" s="173" t="s">
        <v>51</v>
      </c>
      <c r="O156" s="41"/>
      <c r="P156" s="174">
        <f>O156*H156</f>
        <v>0</v>
      </c>
      <c r="Q156" s="174">
        <v>0</v>
      </c>
      <c r="R156" s="174">
        <f>Q156*H156</f>
        <v>0</v>
      </c>
      <c r="S156" s="174">
        <v>0</v>
      </c>
      <c r="T156" s="175">
        <f>S156*H156</f>
        <v>0</v>
      </c>
      <c r="AR156" s="23" t="s">
        <v>125</v>
      </c>
      <c r="AT156" s="23" t="s">
        <v>127</v>
      </c>
      <c r="AU156" s="23" t="s">
        <v>89</v>
      </c>
      <c r="AY156" s="23" t="s">
        <v>126</v>
      </c>
      <c r="BE156" s="176">
        <f>IF(N156="základní",J156,0)</f>
        <v>0</v>
      </c>
      <c r="BF156" s="176">
        <f>IF(N156="snížená",J156,0)</f>
        <v>0</v>
      </c>
      <c r="BG156" s="176">
        <f>IF(N156="zákl. přenesená",J156,0)</f>
        <v>0</v>
      </c>
      <c r="BH156" s="176">
        <f>IF(N156="sníž. přenesená",J156,0)</f>
        <v>0</v>
      </c>
      <c r="BI156" s="176">
        <f>IF(N156="nulová",J156,0)</f>
        <v>0</v>
      </c>
      <c r="BJ156" s="23" t="s">
        <v>26</v>
      </c>
      <c r="BK156" s="176">
        <f>ROUND(I156*H156,2)</f>
        <v>0</v>
      </c>
      <c r="BL156" s="23" t="s">
        <v>125</v>
      </c>
      <c r="BM156" s="23" t="s">
        <v>282</v>
      </c>
    </row>
    <row r="157" spans="2:65" s="10" customFormat="1">
      <c r="B157" s="177"/>
      <c r="D157" s="202" t="s">
        <v>142</v>
      </c>
      <c r="E157" s="186" t="s">
        <v>5</v>
      </c>
      <c r="F157" s="203" t="s">
        <v>283</v>
      </c>
      <c r="H157" s="204">
        <v>80</v>
      </c>
      <c r="I157" s="182"/>
      <c r="L157" s="177"/>
      <c r="M157" s="183"/>
      <c r="N157" s="184"/>
      <c r="O157" s="184"/>
      <c r="P157" s="184"/>
      <c r="Q157" s="184"/>
      <c r="R157" s="184"/>
      <c r="S157" s="184"/>
      <c r="T157" s="185"/>
      <c r="AT157" s="186" t="s">
        <v>142</v>
      </c>
      <c r="AU157" s="186" t="s">
        <v>89</v>
      </c>
      <c r="AV157" s="10" t="s">
        <v>89</v>
      </c>
      <c r="AW157" s="10" t="s">
        <v>144</v>
      </c>
      <c r="AX157" s="10" t="s">
        <v>80</v>
      </c>
      <c r="AY157" s="186" t="s">
        <v>126</v>
      </c>
    </row>
    <row r="158" spans="2:65" s="12" customFormat="1">
      <c r="B158" s="205"/>
      <c r="D158" s="178" t="s">
        <v>142</v>
      </c>
      <c r="E158" s="206" t="s">
        <v>5</v>
      </c>
      <c r="F158" s="207" t="s">
        <v>174</v>
      </c>
      <c r="H158" s="208">
        <v>80</v>
      </c>
      <c r="I158" s="209"/>
      <c r="L158" s="205"/>
      <c r="M158" s="210"/>
      <c r="N158" s="211"/>
      <c r="O158" s="211"/>
      <c r="P158" s="211"/>
      <c r="Q158" s="211"/>
      <c r="R158" s="211"/>
      <c r="S158" s="211"/>
      <c r="T158" s="212"/>
      <c r="AT158" s="213" t="s">
        <v>142</v>
      </c>
      <c r="AU158" s="213" t="s">
        <v>89</v>
      </c>
      <c r="AV158" s="12" t="s">
        <v>125</v>
      </c>
      <c r="AW158" s="12" t="s">
        <v>144</v>
      </c>
      <c r="AX158" s="12" t="s">
        <v>26</v>
      </c>
      <c r="AY158" s="213" t="s">
        <v>126</v>
      </c>
    </row>
    <row r="159" spans="2:65" s="1" customFormat="1" ht="22.5" customHeight="1">
      <c r="B159" s="164"/>
      <c r="C159" s="165" t="s">
        <v>284</v>
      </c>
      <c r="D159" s="165" t="s">
        <v>127</v>
      </c>
      <c r="E159" s="166" t="s">
        <v>285</v>
      </c>
      <c r="F159" s="167" t="s">
        <v>286</v>
      </c>
      <c r="G159" s="168" t="s">
        <v>201</v>
      </c>
      <c r="H159" s="169">
        <v>8</v>
      </c>
      <c r="I159" s="170"/>
      <c r="J159" s="171">
        <f>ROUND(I159*H159,2)</f>
        <v>0</v>
      </c>
      <c r="K159" s="167" t="s">
        <v>266</v>
      </c>
      <c r="L159" s="40"/>
      <c r="M159" s="172" t="s">
        <v>5</v>
      </c>
      <c r="N159" s="173" t="s">
        <v>51</v>
      </c>
      <c r="O159" s="41"/>
      <c r="P159" s="174">
        <f>O159*H159</f>
        <v>0</v>
      </c>
      <c r="Q159" s="174">
        <v>0</v>
      </c>
      <c r="R159" s="174">
        <f>Q159*H159</f>
        <v>0</v>
      </c>
      <c r="S159" s="174">
        <v>0</v>
      </c>
      <c r="T159" s="175">
        <f>S159*H159</f>
        <v>0</v>
      </c>
      <c r="AR159" s="23" t="s">
        <v>125</v>
      </c>
      <c r="AT159" s="23" t="s">
        <v>127</v>
      </c>
      <c r="AU159" s="23" t="s">
        <v>89</v>
      </c>
      <c r="AY159" s="23" t="s">
        <v>126</v>
      </c>
      <c r="BE159" s="176">
        <f>IF(N159="základní",J159,0)</f>
        <v>0</v>
      </c>
      <c r="BF159" s="176">
        <f>IF(N159="snížená",J159,0)</f>
        <v>0</v>
      </c>
      <c r="BG159" s="176">
        <f>IF(N159="zákl. přenesená",J159,0)</f>
        <v>0</v>
      </c>
      <c r="BH159" s="176">
        <f>IF(N159="sníž. přenesená",J159,0)</f>
        <v>0</v>
      </c>
      <c r="BI159" s="176">
        <f>IF(N159="nulová",J159,0)</f>
        <v>0</v>
      </c>
      <c r="BJ159" s="23" t="s">
        <v>26</v>
      </c>
      <c r="BK159" s="176">
        <f>ROUND(I159*H159,2)</f>
        <v>0</v>
      </c>
      <c r="BL159" s="23" t="s">
        <v>125</v>
      </c>
      <c r="BM159" s="23" t="s">
        <v>287</v>
      </c>
    </row>
    <row r="160" spans="2:65" s="10" customFormat="1">
      <c r="B160" s="177"/>
      <c r="D160" s="202" t="s">
        <v>142</v>
      </c>
      <c r="E160" s="186" t="s">
        <v>5</v>
      </c>
      <c r="F160" s="203" t="s">
        <v>288</v>
      </c>
      <c r="H160" s="204">
        <v>8</v>
      </c>
      <c r="I160" s="182"/>
      <c r="L160" s="177"/>
      <c r="M160" s="183"/>
      <c r="N160" s="184"/>
      <c r="O160" s="184"/>
      <c r="P160" s="184"/>
      <c r="Q160" s="184"/>
      <c r="R160" s="184"/>
      <c r="S160" s="184"/>
      <c r="T160" s="185"/>
      <c r="AT160" s="186" t="s">
        <v>142</v>
      </c>
      <c r="AU160" s="186" t="s">
        <v>89</v>
      </c>
      <c r="AV160" s="10" t="s">
        <v>89</v>
      </c>
      <c r="AW160" s="10" t="s">
        <v>144</v>
      </c>
      <c r="AX160" s="10" t="s">
        <v>80</v>
      </c>
      <c r="AY160" s="186" t="s">
        <v>126</v>
      </c>
    </row>
    <row r="161" spans="2:65" s="12" customFormat="1">
      <c r="B161" s="205"/>
      <c r="D161" s="178" t="s">
        <v>142</v>
      </c>
      <c r="E161" s="206" t="s">
        <v>5</v>
      </c>
      <c r="F161" s="207" t="s">
        <v>174</v>
      </c>
      <c r="H161" s="208">
        <v>8</v>
      </c>
      <c r="I161" s="209"/>
      <c r="L161" s="205"/>
      <c r="M161" s="210"/>
      <c r="N161" s="211"/>
      <c r="O161" s="211"/>
      <c r="P161" s="211"/>
      <c r="Q161" s="211"/>
      <c r="R161" s="211"/>
      <c r="S161" s="211"/>
      <c r="T161" s="212"/>
      <c r="AT161" s="213" t="s">
        <v>142</v>
      </c>
      <c r="AU161" s="213" t="s">
        <v>89</v>
      </c>
      <c r="AV161" s="12" t="s">
        <v>125</v>
      </c>
      <c r="AW161" s="12" t="s">
        <v>144</v>
      </c>
      <c r="AX161" s="12" t="s">
        <v>26</v>
      </c>
      <c r="AY161" s="213" t="s">
        <v>126</v>
      </c>
    </row>
    <row r="162" spans="2:65" s="1" customFormat="1" ht="22.5" customHeight="1">
      <c r="B162" s="164"/>
      <c r="C162" s="165" t="s">
        <v>289</v>
      </c>
      <c r="D162" s="165" t="s">
        <v>127</v>
      </c>
      <c r="E162" s="166" t="s">
        <v>290</v>
      </c>
      <c r="F162" s="167" t="s">
        <v>291</v>
      </c>
      <c r="G162" s="168" t="s">
        <v>201</v>
      </c>
      <c r="H162" s="169">
        <v>8</v>
      </c>
      <c r="I162" s="170"/>
      <c r="J162" s="171">
        <f>ROUND(I162*H162,2)</f>
        <v>0</v>
      </c>
      <c r="K162" s="167" t="s">
        <v>266</v>
      </c>
      <c r="L162" s="40"/>
      <c r="M162" s="172" t="s">
        <v>5</v>
      </c>
      <c r="N162" s="173" t="s">
        <v>51</v>
      </c>
      <c r="O162" s="41"/>
      <c r="P162" s="174">
        <f>O162*H162</f>
        <v>0</v>
      </c>
      <c r="Q162" s="174">
        <v>0</v>
      </c>
      <c r="R162" s="174">
        <f>Q162*H162</f>
        <v>0</v>
      </c>
      <c r="S162" s="174">
        <v>0</v>
      </c>
      <c r="T162" s="175">
        <f>S162*H162</f>
        <v>0</v>
      </c>
      <c r="AR162" s="23" t="s">
        <v>125</v>
      </c>
      <c r="AT162" s="23" t="s">
        <v>127</v>
      </c>
      <c r="AU162" s="23" t="s">
        <v>89</v>
      </c>
      <c r="AY162" s="23" t="s">
        <v>126</v>
      </c>
      <c r="BE162" s="176">
        <f>IF(N162="základní",J162,0)</f>
        <v>0</v>
      </c>
      <c r="BF162" s="176">
        <f>IF(N162="snížená",J162,0)</f>
        <v>0</v>
      </c>
      <c r="BG162" s="176">
        <f>IF(N162="zákl. přenesená",J162,0)</f>
        <v>0</v>
      </c>
      <c r="BH162" s="176">
        <f>IF(N162="sníž. přenesená",J162,0)</f>
        <v>0</v>
      </c>
      <c r="BI162" s="176">
        <f>IF(N162="nulová",J162,0)</f>
        <v>0</v>
      </c>
      <c r="BJ162" s="23" t="s">
        <v>26</v>
      </c>
      <c r="BK162" s="176">
        <f>ROUND(I162*H162,2)</f>
        <v>0</v>
      </c>
      <c r="BL162" s="23" t="s">
        <v>125</v>
      </c>
      <c r="BM162" s="23" t="s">
        <v>292</v>
      </c>
    </row>
    <row r="163" spans="2:65" s="10" customFormat="1">
      <c r="B163" s="177"/>
      <c r="D163" s="202" t="s">
        <v>142</v>
      </c>
      <c r="E163" s="186" t="s">
        <v>5</v>
      </c>
      <c r="F163" s="203" t="s">
        <v>293</v>
      </c>
      <c r="H163" s="204">
        <v>8</v>
      </c>
      <c r="I163" s="182"/>
      <c r="L163" s="177"/>
      <c r="M163" s="183"/>
      <c r="N163" s="184"/>
      <c r="O163" s="184"/>
      <c r="P163" s="184"/>
      <c r="Q163" s="184"/>
      <c r="R163" s="184"/>
      <c r="S163" s="184"/>
      <c r="T163" s="185"/>
      <c r="AT163" s="186" t="s">
        <v>142</v>
      </c>
      <c r="AU163" s="186" t="s">
        <v>89</v>
      </c>
      <c r="AV163" s="10" t="s">
        <v>89</v>
      </c>
      <c r="AW163" s="10" t="s">
        <v>144</v>
      </c>
      <c r="AX163" s="10" t="s">
        <v>80</v>
      </c>
      <c r="AY163" s="186" t="s">
        <v>126</v>
      </c>
    </row>
    <row r="164" spans="2:65" s="12" customFormat="1">
      <c r="B164" s="205"/>
      <c r="D164" s="202" t="s">
        <v>142</v>
      </c>
      <c r="E164" s="232" t="s">
        <v>5</v>
      </c>
      <c r="F164" s="233" t="s">
        <v>174</v>
      </c>
      <c r="H164" s="234">
        <v>8</v>
      </c>
      <c r="I164" s="209"/>
      <c r="L164" s="205"/>
      <c r="M164" s="210"/>
      <c r="N164" s="211"/>
      <c r="O164" s="211"/>
      <c r="P164" s="211"/>
      <c r="Q164" s="211"/>
      <c r="R164" s="211"/>
      <c r="S164" s="211"/>
      <c r="T164" s="212"/>
      <c r="AT164" s="213" t="s">
        <v>142</v>
      </c>
      <c r="AU164" s="213" t="s">
        <v>89</v>
      </c>
      <c r="AV164" s="12" t="s">
        <v>125</v>
      </c>
      <c r="AW164" s="12" t="s">
        <v>144</v>
      </c>
      <c r="AX164" s="12" t="s">
        <v>26</v>
      </c>
      <c r="AY164" s="213" t="s">
        <v>126</v>
      </c>
    </row>
    <row r="165" spans="2:65" s="9" customFormat="1" ht="29.85" customHeight="1">
      <c r="B165" s="152"/>
      <c r="D165" s="153" t="s">
        <v>79</v>
      </c>
      <c r="E165" s="200" t="s">
        <v>145</v>
      </c>
      <c r="F165" s="200" t="s">
        <v>294</v>
      </c>
      <c r="I165" s="155"/>
      <c r="J165" s="201">
        <f>BK165</f>
        <v>0</v>
      </c>
      <c r="L165" s="152"/>
      <c r="M165" s="157"/>
      <c r="N165" s="158"/>
      <c r="O165" s="158"/>
      <c r="P165" s="159">
        <f>SUM(P166:P185)</f>
        <v>0</v>
      </c>
      <c r="Q165" s="158"/>
      <c r="R165" s="159">
        <f>SUM(R166:R185)</f>
        <v>17.566233</v>
      </c>
      <c r="S165" s="158"/>
      <c r="T165" s="160">
        <f>SUM(T166:T185)</f>
        <v>0</v>
      </c>
      <c r="AR165" s="161" t="s">
        <v>26</v>
      </c>
      <c r="AT165" s="162" t="s">
        <v>79</v>
      </c>
      <c r="AU165" s="162" t="s">
        <v>26</v>
      </c>
      <c r="AY165" s="161" t="s">
        <v>126</v>
      </c>
      <c r="BK165" s="163">
        <f>SUM(BK166:BK185)</f>
        <v>0</v>
      </c>
    </row>
    <row r="166" spans="2:65" s="1" customFormat="1" ht="22.5" customHeight="1">
      <c r="B166" s="164"/>
      <c r="C166" s="165" t="s">
        <v>295</v>
      </c>
      <c r="D166" s="165" t="s">
        <v>127</v>
      </c>
      <c r="E166" s="166" t="s">
        <v>296</v>
      </c>
      <c r="F166" s="167" t="s">
        <v>297</v>
      </c>
      <c r="G166" s="168" t="s">
        <v>170</v>
      </c>
      <c r="H166" s="169">
        <v>96</v>
      </c>
      <c r="I166" s="170"/>
      <c r="J166" s="171">
        <f>ROUND(I166*H166,2)</f>
        <v>0</v>
      </c>
      <c r="K166" s="167" t="s">
        <v>266</v>
      </c>
      <c r="L166" s="40"/>
      <c r="M166" s="172" t="s">
        <v>5</v>
      </c>
      <c r="N166" s="173" t="s">
        <v>51</v>
      </c>
      <c r="O166" s="41"/>
      <c r="P166" s="174">
        <f>O166*H166</f>
        <v>0</v>
      </c>
      <c r="Q166" s="174">
        <v>0</v>
      </c>
      <c r="R166" s="174">
        <f>Q166*H166</f>
        <v>0</v>
      </c>
      <c r="S166" s="174">
        <v>0</v>
      </c>
      <c r="T166" s="175">
        <f>S166*H166</f>
        <v>0</v>
      </c>
      <c r="AR166" s="23" t="s">
        <v>125</v>
      </c>
      <c r="AT166" s="23" t="s">
        <v>127</v>
      </c>
      <c r="AU166" s="23" t="s">
        <v>89</v>
      </c>
      <c r="AY166" s="23" t="s">
        <v>126</v>
      </c>
      <c r="BE166" s="176">
        <f>IF(N166="základní",J166,0)</f>
        <v>0</v>
      </c>
      <c r="BF166" s="176">
        <f>IF(N166="snížená",J166,0)</f>
        <v>0</v>
      </c>
      <c r="BG166" s="176">
        <f>IF(N166="zákl. přenesená",J166,0)</f>
        <v>0</v>
      </c>
      <c r="BH166" s="176">
        <f>IF(N166="sníž. přenesená",J166,0)</f>
        <v>0</v>
      </c>
      <c r="BI166" s="176">
        <f>IF(N166="nulová",J166,0)</f>
        <v>0</v>
      </c>
      <c r="BJ166" s="23" t="s">
        <v>26</v>
      </c>
      <c r="BK166" s="176">
        <f>ROUND(I166*H166,2)</f>
        <v>0</v>
      </c>
      <c r="BL166" s="23" t="s">
        <v>125</v>
      </c>
      <c r="BM166" s="23" t="s">
        <v>298</v>
      </c>
    </row>
    <row r="167" spans="2:65" s="10" customFormat="1">
      <c r="B167" s="177"/>
      <c r="D167" s="202" t="s">
        <v>142</v>
      </c>
      <c r="E167" s="186" t="s">
        <v>5</v>
      </c>
      <c r="F167" s="203" t="s">
        <v>299</v>
      </c>
      <c r="H167" s="204">
        <v>96</v>
      </c>
      <c r="I167" s="182"/>
      <c r="L167" s="177"/>
      <c r="M167" s="183"/>
      <c r="N167" s="184"/>
      <c r="O167" s="184"/>
      <c r="P167" s="184"/>
      <c r="Q167" s="184"/>
      <c r="R167" s="184"/>
      <c r="S167" s="184"/>
      <c r="T167" s="185"/>
      <c r="AT167" s="186" t="s">
        <v>142</v>
      </c>
      <c r="AU167" s="186" t="s">
        <v>89</v>
      </c>
      <c r="AV167" s="10" t="s">
        <v>89</v>
      </c>
      <c r="AW167" s="10" t="s">
        <v>144</v>
      </c>
      <c r="AX167" s="10" t="s">
        <v>80</v>
      </c>
      <c r="AY167" s="186" t="s">
        <v>126</v>
      </c>
    </row>
    <row r="168" spans="2:65" s="12" customFormat="1">
      <c r="B168" s="205"/>
      <c r="D168" s="178" t="s">
        <v>142</v>
      </c>
      <c r="E168" s="206" t="s">
        <v>5</v>
      </c>
      <c r="F168" s="207" t="s">
        <v>174</v>
      </c>
      <c r="H168" s="208">
        <v>96</v>
      </c>
      <c r="I168" s="209"/>
      <c r="L168" s="205"/>
      <c r="M168" s="210"/>
      <c r="N168" s="211"/>
      <c r="O168" s="211"/>
      <c r="P168" s="211"/>
      <c r="Q168" s="211"/>
      <c r="R168" s="211"/>
      <c r="S168" s="211"/>
      <c r="T168" s="212"/>
      <c r="AT168" s="213" t="s">
        <v>142</v>
      </c>
      <c r="AU168" s="213" t="s">
        <v>89</v>
      </c>
      <c r="AV168" s="12" t="s">
        <v>125</v>
      </c>
      <c r="AW168" s="12" t="s">
        <v>144</v>
      </c>
      <c r="AX168" s="12" t="s">
        <v>26</v>
      </c>
      <c r="AY168" s="213" t="s">
        <v>126</v>
      </c>
    </row>
    <row r="169" spans="2:65" s="1" customFormat="1" ht="22.5" customHeight="1">
      <c r="B169" s="164"/>
      <c r="C169" s="165" t="s">
        <v>300</v>
      </c>
      <c r="D169" s="165" t="s">
        <v>127</v>
      </c>
      <c r="E169" s="166" t="s">
        <v>301</v>
      </c>
      <c r="F169" s="167" t="s">
        <v>302</v>
      </c>
      <c r="G169" s="168" t="s">
        <v>170</v>
      </c>
      <c r="H169" s="169">
        <v>88</v>
      </c>
      <c r="I169" s="170"/>
      <c r="J169" s="171">
        <f>ROUND(I169*H169,2)</f>
        <v>0</v>
      </c>
      <c r="K169" s="167" t="s">
        <v>266</v>
      </c>
      <c r="L169" s="40"/>
      <c r="M169" s="172" t="s">
        <v>5</v>
      </c>
      <c r="N169" s="173" t="s">
        <v>51</v>
      </c>
      <c r="O169" s="41"/>
      <c r="P169" s="174">
        <f>O169*H169</f>
        <v>0</v>
      </c>
      <c r="Q169" s="174">
        <v>0</v>
      </c>
      <c r="R169" s="174">
        <f>Q169*H169</f>
        <v>0</v>
      </c>
      <c r="S169" s="174">
        <v>0</v>
      </c>
      <c r="T169" s="175">
        <f>S169*H169</f>
        <v>0</v>
      </c>
      <c r="AR169" s="23" t="s">
        <v>125</v>
      </c>
      <c r="AT169" s="23" t="s">
        <v>127</v>
      </c>
      <c r="AU169" s="23" t="s">
        <v>89</v>
      </c>
      <c r="AY169" s="23" t="s">
        <v>126</v>
      </c>
      <c r="BE169" s="176">
        <f>IF(N169="základní",J169,0)</f>
        <v>0</v>
      </c>
      <c r="BF169" s="176">
        <f>IF(N169="snížená",J169,0)</f>
        <v>0</v>
      </c>
      <c r="BG169" s="176">
        <f>IF(N169="zákl. přenesená",J169,0)</f>
        <v>0</v>
      </c>
      <c r="BH169" s="176">
        <f>IF(N169="sníž. přenesená",J169,0)</f>
        <v>0</v>
      </c>
      <c r="BI169" s="176">
        <f>IF(N169="nulová",J169,0)</f>
        <v>0</v>
      </c>
      <c r="BJ169" s="23" t="s">
        <v>26</v>
      </c>
      <c r="BK169" s="176">
        <f>ROUND(I169*H169,2)</f>
        <v>0</v>
      </c>
      <c r="BL169" s="23" t="s">
        <v>125</v>
      </c>
      <c r="BM169" s="23" t="s">
        <v>303</v>
      </c>
    </row>
    <row r="170" spans="2:65" s="13" customFormat="1">
      <c r="B170" s="214"/>
      <c r="D170" s="202" t="s">
        <v>142</v>
      </c>
      <c r="E170" s="215" t="s">
        <v>5</v>
      </c>
      <c r="F170" s="216" t="s">
        <v>192</v>
      </c>
      <c r="H170" s="217" t="s">
        <v>5</v>
      </c>
      <c r="I170" s="218"/>
      <c r="L170" s="214"/>
      <c r="M170" s="219"/>
      <c r="N170" s="220"/>
      <c r="O170" s="220"/>
      <c r="P170" s="220"/>
      <c r="Q170" s="220"/>
      <c r="R170" s="220"/>
      <c r="S170" s="220"/>
      <c r="T170" s="221"/>
      <c r="AT170" s="217" t="s">
        <v>142</v>
      </c>
      <c r="AU170" s="217" t="s">
        <v>89</v>
      </c>
      <c r="AV170" s="13" t="s">
        <v>26</v>
      </c>
      <c r="AW170" s="13" t="s">
        <v>144</v>
      </c>
      <c r="AX170" s="13" t="s">
        <v>80</v>
      </c>
      <c r="AY170" s="217" t="s">
        <v>126</v>
      </c>
    </row>
    <row r="171" spans="2:65" s="10" customFormat="1">
      <c r="B171" s="177"/>
      <c r="D171" s="202" t="s">
        <v>142</v>
      </c>
      <c r="E171" s="186" t="s">
        <v>5</v>
      </c>
      <c r="F171" s="203" t="s">
        <v>304</v>
      </c>
      <c r="H171" s="204">
        <v>80</v>
      </c>
      <c r="I171" s="182"/>
      <c r="L171" s="177"/>
      <c r="M171" s="183"/>
      <c r="N171" s="184"/>
      <c r="O171" s="184"/>
      <c r="P171" s="184"/>
      <c r="Q171" s="184"/>
      <c r="R171" s="184"/>
      <c r="S171" s="184"/>
      <c r="T171" s="185"/>
      <c r="AT171" s="186" t="s">
        <v>142</v>
      </c>
      <c r="AU171" s="186" t="s">
        <v>89</v>
      </c>
      <c r="AV171" s="10" t="s">
        <v>89</v>
      </c>
      <c r="AW171" s="10" t="s">
        <v>144</v>
      </c>
      <c r="AX171" s="10" t="s">
        <v>80</v>
      </c>
      <c r="AY171" s="186" t="s">
        <v>126</v>
      </c>
    </row>
    <row r="172" spans="2:65" s="10" customFormat="1">
      <c r="B172" s="177"/>
      <c r="D172" s="202" t="s">
        <v>142</v>
      </c>
      <c r="E172" s="186" t="s">
        <v>5</v>
      </c>
      <c r="F172" s="203" t="s">
        <v>305</v>
      </c>
      <c r="H172" s="204">
        <v>8</v>
      </c>
      <c r="I172" s="182"/>
      <c r="L172" s="177"/>
      <c r="M172" s="183"/>
      <c r="N172" s="184"/>
      <c r="O172" s="184"/>
      <c r="P172" s="184"/>
      <c r="Q172" s="184"/>
      <c r="R172" s="184"/>
      <c r="S172" s="184"/>
      <c r="T172" s="185"/>
      <c r="AT172" s="186" t="s">
        <v>142</v>
      </c>
      <c r="AU172" s="186" t="s">
        <v>89</v>
      </c>
      <c r="AV172" s="10" t="s">
        <v>89</v>
      </c>
      <c r="AW172" s="10" t="s">
        <v>144</v>
      </c>
      <c r="AX172" s="10" t="s">
        <v>80</v>
      </c>
      <c r="AY172" s="186" t="s">
        <v>126</v>
      </c>
    </row>
    <row r="173" spans="2:65" s="12" customFormat="1">
      <c r="B173" s="205"/>
      <c r="D173" s="178" t="s">
        <v>142</v>
      </c>
      <c r="E173" s="206" t="s">
        <v>5</v>
      </c>
      <c r="F173" s="207" t="s">
        <v>174</v>
      </c>
      <c r="H173" s="208">
        <v>88</v>
      </c>
      <c r="I173" s="209"/>
      <c r="L173" s="205"/>
      <c r="M173" s="210"/>
      <c r="N173" s="211"/>
      <c r="O173" s="211"/>
      <c r="P173" s="211"/>
      <c r="Q173" s="211"/>
      <c r="R173" s="211"/>
      <c r="S173" s="211"/>
      <c r="T173" s="212"/>
      <c r="AT173" s="213" t="s">
        <v>142</v>
      </c>
      <c r="AU173" s="213" t="s">
        <v>89</v>
      </c>
      <c r="AV173" s="12" t="s">
        <v>125</v>
      </c>
      <c r="AW173" s="12" t="s">
        <v>144</v>
      </c>
      <c r="AX173" s="12" t="s">
        <v>26</v>
      </c>
      <c r="AY173" s="213" t="s">
        <v>126</v>
      </c>
    </row>
    <row r="174" spans="2:65" s="1" customFormat="1" ht="22.5" customHeight="1">
      <c r="B174" s="164"/>
      <c r="C174" s="165" t="s">
        <v>306</v>
      </c>
      <c r="D174" s="165" t="s">
        <v>127</v>
      </c>
      <c r="E174" s="166" t="s">
        <v>307</v>
      </c>
      <c r="F174" s="167" t="s">
        <v>308</v>
      </c>
      <c r="G174" s="168" t="s">
        <v>170</v>
      </c>
      <c r="H174" s="169">
        <v>96</v>
      </c>
      <c r="I174" s="170"/>
      <c r="J174" s="171">
        <f>ROUND(I174*H174,2)</f>
        <v>0</v>
      </c>
      <c r="K174" s="167" t="s">
        <v>266</v>
      </c>
      <c r="L174" s="40"/>
      <c r="M174" s="172" t="s">
        <v>5</v>
      </c>
      <c r="N174" s="173" t="s">
        <v>51</v>
      </c>
      <c r="O174" s="41"/>
      <c r="P174" s="174">
        <f>O174*H174</f>
        <v>0</v>
      </c>
      <c r="Q174" s="174">
        <v>0</v>
      </c>
      <c r="R174" s="174">
        <f>Q174*H174</f>
        <v>0</v>
      </c>
      <c r="S174" s="174">
        <v>0</v>
      </c>
      <c r="T174" s="175">
        <f>S174*H174</f>
        <v>0</v>
      </c>
      <c r="AR174" s="23" t="s">
        <v>125</v>
      </c>
      <c r="AT174" s="23" t="s">
        <v>127</v>
      </c>
      <c r="AU174" s="23" t="s">
        <v>89</v>
      </c>
      <c r="AY174" s="23" t="s">
        <v>126</v>
      </c>
      <c r="BE174" s="176">
        <f>IF(N174="základní",J174,0)</f>
        <v>0</v>
      </c>
      <c r="BF174" s="176">
        <f>IF(N174="snížená",J174,0)</f>
        <v>0</v>
      </c>
      <c r="BG174" s="176">
        <f>IF(N174="zákl. přenesená",J174,0)</f>
        <v>0</v>
      </c>
      <c r="BH174" s="176">
        <f>IF(N174="sníž. přenesená",J174,0)</f>
        <v>0</v>
      </c>
      <c r="BI174" s="176">
        <f>IF(N174="nulová",J174,0)</f>
        <v>0</v>
      </c>
      <c r="BJ174" s="23" t="s">
        <v>26</v>
      </c>
      <c r="BK174" s="176">
        <f>ROUND(I174*H174,2)</f>
        <v>0</v>
      </c>
      <c r="BL174" s="23" t="s">
        <v>125</v>
      </c>
      <c r="BM174" s="23" t="s">
        <v>309</v>
      </c>
    </row>
    <row r="175" spans="2:65" s="10" customFormat="1">
      <c r="B175" s="177"/>
      <c r="D175" s="202" t="s">
        <v>142</v>
      </c>
      <c r="E175" s="186" t="s">
        <v>5</v>
      </c>
      <c r="F175" s="203" t="s">
        <v>310</v>
      </c>
      <c r="H175" s="204">
        <v>96</v>
      </c>
      <c r="I175" s="182"/>
      <c r="L175" s="177"/>
      <c r="M175" s="183"/>
      <c r="N175" s="184"/>
      <c r="O175" s="184"/>
      <c r="P175" s="184"/>
      <c r="Q175" s="184"/>
      <c r="R175" s="184"/>
      <c r="S175" s="184"/>
      <c r="T175" s="185"/>
      <c r="AT175" s="186" t="s">
        <v>142</v>
      </c>
      <c r="AU175" s="186" t="s">
        <v>89</v>
      </c>
      <c r="AV175" s="10" t="s">
        <v>89</v>
      </c>
      <c r="AW175" s="10" t="s">
        <v>144</v>
      </c>
      <c r="AX175" s="10" t="s">
        <v>80</v>
      </c>
      <c r="AY175" s="186" t="s">
        <v>126</v>
      </c>
    </row>
    <row r="176" spans="2:65" s="12" customFormat="1">
      <c r="B176" s="205"/>
      <c r="D176" s="178" t="s">
        <v>142</v>
      </c>
      <c r="E176" s="206" t="s">
        <v>5</v>
      </c>
      <c r="F176" s="207" t="s">
        <v>174</v>
      </c>
      <c r="H176" s="208">
        <v>96</v>
      </c>
      <c r="I176" s="209"/>
      <c r="L176" s="205"/>
      <c r="M176" s="210"/>
      <c r="N176" s="211"/>
      <c r="O176" s="211"/>
      <c r="P176" s="211"/>
      <c r="Q176" s="211"/>
      <c r="R176" s="211"/>
      <c r="S176" s="211"/>
      <c r="T176" s="212"/>
      <c r="AT176" s="213" t="s">
        <v>142</v>
      </c>
      <c r="AU176" s="213" t="s">
        <v>89</v>
      </c>
      <c r="AV176" s="12" t="s">
        <v>125</v>
      </c>
      <c r="AW176" s="12" t="s">
        <v>144</v>
      </c>
      <c r="AX176" s="12" t="s">
        <v>26</v>
      </c>
      <c r="AY176" s="213" t="s">
        <v>126</v>
      </c>
    </row>
    <row r="177" spans="2:65" s="1" customFormat="1" ht="57" customHeight="1">
      <c r="B177" s="164"/>
      <c r="C177" s="165" t="s">
        <v>311</v>
      </c>
      <c r="D177" s="165" t="s">
        <v>127</v>
      </c>
      <c r="E177" s="166" t="s">
        <v>312</v>
      </c>
      <c r="F177" s="167" t="s">
        <v>313</v>
      </c>
      <c r="G177" s="168" t="s">
        <v>170</v>
      </c>
      <c r="H177" s="169">
        <v>80</v>
      </c>
      <c r="I177" s="170"/>
      <c r="J177" s="171">
        <f>ROUND(I177*H177,2)</f>
        <v>0</v>
      </c>
      <c r="K177" s="167" t="s">
        <v>266</v>
      </c>
      <c r="L177" s="40"/>
      <c r="M177" s="172" t="s">
        <v>5</v>
      </c>
      <c r="N177" s="173" t="s">
        <v>51</v>
      </c>
      <c r="O177" s="41"/>
      <c r="P177" s="174">
        <f>O177*H177</f>
        <v>0</v>
      </c>
      <c r="Q177" s="174">
        <v>8.4250000000000005E-2</v>
      </c>
      <c r="R177" s="174">
        <f>Q177*H177</f>
        <v>6.74</v>
      </c>
      <c r="S177" s="174">
        <v>0</v>
      </c>
      <c r="T177" s="175">
        <f>S177*H177</f>
        <v>0</v>
      </c>
      <c r="AR177" s="23" t="s">
        <v>125</v>
      </c>
      <c r="AT177" s="23" t="s">
        <v>127</v>
      </c>
      <c r="AU177" s="23" t="s">
        <v>89</v>
      </c>
      <c r="AY177" s="23" t="s">
        <v>126</v>
      </c>
      <c r="BE177" s="176">
        <f>IF(N177="základní",J177,0)</f>
        <v>0</v>
      </c>
      <c r="BF177" s="176">
        <f>IF(N177="snížená",J177,0)</f>
        <v>0</v>
      </c>
      <c r="BG177" s="176">
        <f>IF(N177="zákl. přenesená",J177,0)</f>
        <v>0</v>
      </c>
      <c r="BH177" s="176">
        <f>IF(N177="sníž. přenesená",J177,0)</f>
        <v>0</v>
      </c>
      <c r="BI177" s="176">
        <f>IF(N177="nulová",J177,0)</f>
        <v>0</v>
      </c>
      <c r="BJ177" s="23" t="s">
        <v>26</v>
      </c>
      <c r="BK177" s="176">
        <f>ROUND(I177*H177,2)</f>
        <v>0</v>
      </c>
      <c r="BL177" s="23" t="s">
        <v>125</v>
      </c>
      <c r="BM177" s="23" t="s">
        <v>314</v>
      </c>
    </row>
    <row r="178" spans="2:65" s="10" customFormat="1">
      <c r="B178" s="177"/>
      <c r="D178" s="202" t="s">
        <v>142</v>
      </c>
      <c r="E178" s="186" t="s">
        <v>5</v>
      </c>
      <c r="F178" s="203" t="s">
        <v>315</v>
      </c>
      <c r="H178" s="204">
        <v>80</v>
      </c>
      <c r="I178" s="182"/>
      <c r="L178" s="177"/>
      <c r="M178" s="183"/>
      <c r="N178" s="184"/>
      <c r="O178" s="184"/>
      <c r="P178" s="184"/>
      <c r="Q178" s="184"/>
      <c r="R178" s="184"/>
      <c r="S178" s="184"/>
      <c r="T178" s="185"/>
      <c r="AT178" s="186" t="s">
        <v>142</v>
      </c>
      <c r="AU178" s="186" t="s">
        <v>89</v>
      </c>
      <c r="AV178" s="10" t="s">
        <v>89</v>
      </c>
      <c r="AW178" s="10" t="s">
        <v>144</v>
      </c>
      <c r="AX178" s="10" t="s">
        <v>80</v>
      </c>
      <c r="AY178" s="186" t="s">
        <v>126</v>
      </c>
    </row>
    <row r="179" spans="2:65" s="12" customFormat="1">
      <c r="B179" s="205"/>
      <c r="D179" s="178" t="s">
        <v>142</v>
      </c>
      <c r="E179" s="206" t="s">
        <v>5</v>
      </c>
      <c r="F179" s="207" t="s">
        <v>174</v>
      </c>
      <c r="H179" s="208">
        <v>80</v>
      </c>
      <c r="I179" s="209"/>
      <c r="L179" s="205"/>
      <c r="M179" s="210"/>
      <c r="N179" s="211"/>
      <c r="O179" s="211"/>
      <c r="P179" s="211"/>
      <c r="Q179" s="211"/>
      <c r="R179" s="211"/>
      <c r="S179" s="211"/>
      <c r="T179" s="212"/>
      <c r="AT179" s="213" t="s">
        <v>142</v>
      </c>
      <c r="AU179" s="213" t="s">
        <v>89</v>
      </c>
      <c r="AV179" s="12" t="s">
        <v>125</v>
      </c>
      <c r="AW179" s="12" t="s">
        <v>144</v>
      </c>
      <c r="AX179" s="12" t="s">
        <v>26</v>
      </c>
      <c r="AY179" s="213" t="s">
        <v>126</v>
      </c>
    </row>
    <row r="180" spans="2:65" s="1" customFormat="1" ht="22.5" customHeight="1">
      <c r="B180" s="164"/>
      <c r="C180" s="222" t="s">
        <v>316</v>
      </c>
      <c r="D180" s="222" t="s">
        <v>205</v>
      </c>
      <c r="E180" s="223" t="s">
        <v>317</v>
      </c>
      <c r="F180" s="224" t="s">
        <v>318</v>
      </c>
      <c r="G180" s="225" t="s">
        <v>170</v>
      </c>
      <c r="H180" s="226">
        <v>81.472999999999999</v>
      </c>
      <c r="I180" s="227"/>
      <c r="J180" s="228">
        <f>ROUND(I180*H180,2)</f>
        <v>0</v>
      </c>
      <c r="K180" s="224" t="s">
        <v>266</v>
      </c>
      <c r="L180" s="229"/>
      <c r="M180" s="230" t="s">
        <v>5</v>
      </c>
      <c r="N180" s="231" t="s">
        <v>51</v>
      </c>
      <c r="O180" s="41"/>
      <c r="P180" s="174">
        <f>O180*H180</f>
        <v>0</v>
      </c>
      <c r="Q180" s="174">
        <v>0.13100000000000001</v>
      </c>
      <c r="R180" s="174">
        <f>Q180*H180</f>
        <v>10.672963000000001</v>
      </c>
      <c r="S180" s="174">
        <v>0</v>
      </c>
      <c r="T180" s="175">
        <f>S180*H180</f>
        <v>0</v>
      </c>
      <c r="AR180" s="23" t="s">
        <v>204</v>
      </c>
      <c r="AT180" s="23" t="s">
        <v>205</v>
      </c>
      <c r="AU180" s="23" t="s">
        <v>89</v>
      </c>
      <c r="AY180" s="23" t="s">
        <v>126</v>
      </c>
      <c r="BE180" s="176">
        <f>IF(N180="základní",J180,0)</f>
        <v>0</v>
      </c>
      <c r="BF180" s="176">
        <f>IF(N180="snížená",J180,0)</f>
        <v>0</v>
      </c>
      <c r="BG180" s="176">
        <f>IF(N180="zákl. přenesená",J180,0)</f>
        <v>0</v>
      </c>
      <c r="BH180" s="176">
        <f>IF(N180="sníž. přenesená",J180,0)</f>
        <v>0</v>
      </c>
      <c r="BI180" s="176">
        <f>IF(N180="nulová",J180,0)</f>
        <v>0</v>
      </c>
      <c r="BJ180" s="23" t="s">
        <v>26</v>
      </c>
      <c r="BK180" s="176">
        <f>ROUND(I180*H180,2)</f>
        <v>0</v>
      </c>
      <c r="BL180" s="23" t="s">
        <v>125</v>
      </c>
      <c r="BM180" s="23" t="s">
        <v>319</v>
      </c>
    </row>
    <row r="181" spans="2:65" s="10" customFormat="1">
      <c r="B181" s="177"/>
      <c r="D181" s="202" t="s">
        <v>142</v>
      </c>
      <c r="E181" s="186" t="s">
        <v>5</v>
      </c>
      <c r="F181" s="203" t="s">
        <v>320</v>
      </c>
      <c r="H181" s="204">
        <v>81.472999999999999</v>
      </c>
      <c r="I181" s="182"/>
      <c r="L181" s="177"/>
      <c r="M181" s="183"/>
      <c r="N181" s="184"/>
      <c r="O181" s="184"/>
      <c r="P181" s="184"/>
      <c r="Q181" s="184"/>
      <c r="R181" s="184"/>
      <c r="S181" s="184"/>
      <c r="T181" s="185"/>
      <c r="AT181" s="186" t="s">
        <v>142</v>
      </c>
      <c r="AU181" s="186" t="s">
        <v>89</v>
      </c>
      <c r="AV181" s="10" t="s">
        <v>89</v>
      </c>
      <c r="AW181" s="10" t="s">
        <v>144</v>
      </c>
      <c r="AX181" s="10" t="s">
        <v>80</v>
      </c>
      <c r="AY181" s="186" t="s">
        <v>126</v>
      </c>
    </row>
    <row r="182" spans="2:65" s="12" customFormat="1">
      <c r="B182" s="205"/>
      <c r="D182" s="178" t="s">
        <v>142</v>
      </c>
      <c r="E182" s="206" t="s">
        <v>5</v>
      </c>
      <c r="F182" s="207" t="s">
        <v>174</v>
      </c>
      <c r="H182" s="208">
        <v>81.472999999999999</v>
      </c>
      <c r="I182" s="209"/>
      <c r="L182" s="205"/>
      <c r="M182" s="210"/>
      <c r="N182" s="211"/>
      <c r="O182" s="211"/>
      <c r="P182" s="211"/>
      <c r="Q182" s="211"/>
      <c r="R182" s="211"/>
      <c r="S182" s="211"/>
      <c r="T182" s="212"/>
      <c r="AT182" s="213" t="s">
        <v>142</v>
      </c>
      <c r="AU182" s="213" t="s">
        <v>89</v>
      </c>
      <c r="AV182" s="12" t="s">
        <v>125</v>
      </c>
      <c r="AW182" s="12" t="s">
        <v>144</v>
      </c>
      <c r="AX182" s="12" t="s">
        <v>26</v>
      </c>
      <c r="AY182" s="213" t="s">
        <v>126</v>
      </c>
    </row>
    <row r="183" spans="2:65" s="1" customFormat="1" ht="22.5" customHeight="1">
      <c r="B183" s="164"/>
      <c r="C183" s="222" t="s">
        <v>321</v>
      </c>
      <c r="D183" s="222" t="s">
        <v>205</v>
      </c>
      <c r="E183" s="223" t="s">
        <v>322</v>
      </c>
      <c r="F183" s="224" t="s">
        <v>323</v>
      </c>
      <c r="G183" s="225" t="s">
        <v>170</v>
      </c>
      <c r="H183" s="226">
        <v>1.17</v>
      </c>
      <c r="I183" s="227"/>
      <c r="J183" s="228">
        <f>ROUND(I183*H183,2)</f>
        <v>0</v>
      </c>
      <c r="K183" s="224" t="s">
        <v>266</v>
      </c>
      <c r="L183" s="229"/>
      <c r="M183" s="230" t="s">
        <v>5</v>
      </c>
      <c r="N183" s="231" t="s">
        <v>51</v>
      </c>
      <c r="O183" s="41"/>
      <c r="P183" s="174">
        <f>O183*H183</f>
        <v>0</v>
      </c>
      <c r="Q183" s="174">
        <v>0.13100000000000001</v>
      </c>
      <c r="R183" s="174">
        <f>Q183*H183</f>
        <v>0.15326999999999999</v>
      </c>
      <c r="S183" s="174">
        <v>0</v>
      </c>
      <c r="T183" s="175">
        <f>S183*H183</f>
        <v>0</v>
      </c>
      <c r="AR183" s="23" t="s">
        <v>204</v>
      </c>
      <c r="AT183" s="23" t="s">
        <v>205</v>
      </c>
      <c r="AU183" s="23" t="s">
        <v>89</v>
      </c>
      <c r="AY183" s="23" t="s">
        <v>126</v>
      </c>
      <c r="BE183" s="176">
        <f>IF(N183="základní",J183,0)</f>
        <v>0</v>
      </c>
      <c r="BF183" s="176">
        <f>IF(N183="snížená",J183,0)</f>
        <v>0</v>
      </c>
      <c r="BG183" s="176">
        <f>IF(N183="zákl. přenesená",J183,0)</f>
        <v>0</v>
      </c>
      <c r="BH183" s="176">
        <f>IF(N183="sníž. přenesená",J183,0)</f>
        <v>0</v>
      </c>
      <c r="BI183" s="176">
        <f>IF(N183="nulová",J183,0)</f>
        <v>0</v>
      </c>
      <c r="BJ183" s="23" t="s">
        <v>26</v>
      </c>
      <c r="BK183" s="176">
        <f>ROUND(I183*H183,2)</f>
        <v>0</v>
      </c>
      <c r="BL183" s="23" t="s">
        <v>125</v>
      </c>
      <c r="BM183" s="23" t="s">
        <v>324</v>
      </c>
    </row>
    <row r="184" spans="2:65" s="10" customFormat="1">
      <c r="B184" s="177"/>
      <c r="D184" s="202" t="s">
        <v>142</v>
      </c>
      <c r="E184" s="186" t="s">
        <v>5</v>
      </c>
      <c r="F184" s="203" t="s">
        <v>325</v>
      </c>
      <c r="H184" s="204">
        <v>1.17</v>
      </c>
      <c r="I184" s="182"/>
      <c r="L184" s="177"/>
      <c r="M184" s="183"/>
      <c r="N184" s="184"/>
      <c r="O184" s="184"/>
      <c r="P184" s="184"/>
      <c r="Q184" s="184"/>
      <c r="R184" s="184"/>
      <c r="S184" s="184"/>
      <c r="T184" s="185"/>
      <c r="AT184" s="186" t="s">
        <v>142</v>
      </c>
      <c r="AU184" s="186" t="s">
        <v>89</v>
      </c>
      <c r="AV184" s="10" t="s">
        <v>89</v>
      </c>
      <c r="AW184" s="10" t="s">
        <v>144</v>
      </c>
      <c r="AX184" s="10" t="s">
        <v>80</v>
      </c>
      <c r="AY184" s="186" t="s">
        <v>126</v>
      </c>
    </row>
    <row r="185" spans="2:65" s="12" customFormat="1">
      <c r="B185" s="205"/>
      <c r="D185" s="202" t="s">
        <v>142</v>
      </c>
      <c r="E185" s="232" t="s">
        <v>5</v>
      </c>
      <c r="F185" s="233" t="s">
        <v>174</v>
      </c>
      <c r="H185" s="234">
        <v>1.17</v>
      </c>
      <c r="I185" s="209"/>
      <c r="L185" s="205"/>
      <c r="M185" s="210"/>
      <c r="N185" s="211"/>
      <c r="O185" s="211"/>
      <c r="P185" s="211"/>
      <c r="Q185" s="211"/>
      <c r="R185" s="211"/>
      <c r="S185" s="211"/>
      <c r="T185" s="212"/>
      <c r="AT185" s="213" t="s">
        <v>142</v>
      </c>
      <c r="AU185" s="213" t="s">
        <v>89</v>
      </c>
      <c r="AV185" s="12" t="s">
        <v>125</v>
      </c>
      <c r="AW185" s="12" t="s">
        <v>144</v>
      </c>
      <c r="AX185" s="12" t="s">
        <v>26</v>
      </c>
      <c r="AY185" s="213" t="s">
        <v>126</v>
      </c>
    </row>
    <row r="186" spans="2:65" s="9" customFormat="1" ht="29.85" customHeight="1">
      <c r="B186" s="152"/>
      <c r="D186" s="153" t="s">
        <v>79</v>
      </c>
      <c r="E186" s="200" t="s">
        <v>211</v>
      </c>
      <c r="F186" s="200" t="s">
        <v>326</v>
      </c>
      <c r="I186" s="155"/>
      <c r="J186" s="201">
        <f>BK186</f>
        <v>0</v>
      </c>
      <c r="L186" s="152"/>
      <c r="M186" s="157"/>
      <c r="N186" s="158"/>
      <c r="O186" s="158"/>
      <c r="P186" s="159">
        <f>SUM(P187:P197)</f>
        <v>0</v>
      </c>
      <c r="Q186" s="158"/>
      <c r="R186" s="159">
        <f>SUM(R187:R197)</f>
        <v>15.505980999999998</v>
      </c>
      <c r="S186" s="158"/>
      <c r="T186" s="160">
        <f>SUM(T187:T197)</f>
        <v>0</v>
      </c>
      <c r="AR186" s="161" t="s">
        <v>26</v>
      </c>
      <c r="AT186" s="162" t="s">
        <v>79</v>
      </c>
      <c r="AU186" s="162" t="s">
        <v>26</v>
      </c>
      <c r="AY186" s="161" t="s">
        <v>126</v>
      </c>
      <c r="BK186" s="163">
        <f>SUM(BK187:BK197)</f>
        <v>0</v>
      </c>
    </row>
    <row r="187" spans="2:65" s="1" customFormat="1" ht="44.25" customHeight="1">
      <c r="B187" s="164"/>
      <c r="C187" s="165" t="s">
        <v>327</v>
      </c>
      <c r="D187" s="165" t="s">
        <v>127</v>
      </c>
      <c r="E187" s="166" t="s">
        <v>328</v>
      </c>
      <c r="F187" s="167" t="s">
        <v>329</v>
      </c>
      <c r="G187" s="168" t="s">
        <v>190</v>
      </c>
      <c r="H187" s="169">
        <v>88.1</v>
      </c>
      <c r="I187" s="170"/>
      <c r="J187" s="171">
        <f>ROUND(I187*H187,2)</f>
        <v>0</v>
      </c>
      <c r="K187" s="167" t="s">
        <v>266</v>
      </c>
      <c r="L187" s="40"/>
      <c r="M187" s="172" t="s">
        <v>5</v>
      </c>
      <c r="N187" s="173" t="s">
        <v>51</v>
      </c>
      <c r="O187" s="41"/>
      <c r="P187" s="174">
        <f>O187*H187</f>
        <v>0</v>
      </c>
      <c r="Q187" s="174">
        <v>0.1295</v>
      </c>
      <c r="R187" s="174">
        <f>Q187*H187</f>
        <v>11.408949999999999</v>
      </c>
      <c r="S187" s="174">
        <v>0</v>
      </c>
      <c r="T187" s="175">
        <f>S187*H187</f>
        <v>0</v>
      </c>
      <c r="AR187" s="23" t="s">
        <v>125</v>
      </c>
      <c r="AT187" s="23" t="s">
        <v>127</v>
      </c>
      <c r="AU187" s="23" t="s">
        <v>89</v>
      </c>
      <c r="AY187" s="23" t="s">
        <v>126</v>
      </c>
      <c r="BE187" s="176">
        <f>IF(N187="základní",J187,0)</f>
        <v>0</v>
      </c>
      <c r="BF187" s="176">
        <f>IF(N187="snížená",J187,0)</f>
        <v>0</v>
      </c>
      <c r="BG187" s="176">
        <f>IF(N187="zákl. přenesená",J187,0)</f>
        <v>0</v>
      </c>
      <c r="BH187" s="176">
        <f>IF(N187="sníž. přenesená",J187,0)</f>
        <v>0</v>
      </c>
      <c r="BI187" s="176">
        <f>IF(N187="nulová",J187,0)</f>
        <v>0</v>
      </c>
      <c r="BJ187" s="23" t="s">
        <v>26</v>
      </c>
      <c r="BK187" s="176">
        <f>ROUND(I187*H187,2)</f>
        <v>0</v>
      </c>
      <c r="BL187" s="23" t="s">
        <v>125</v>
      </c>
      <c r="BM187" s="23" t="s">
        <v>330</v>
      </c>
    </row>
    <row r="188" spans="2:65" s="13" customFormat="1">
      <c r="B188" s="214"/>
      <c r="D188" s="202" t="s">
        <v>142</v>
      </c>
      <c r="E188" s="215" t="s">
        <v>5</v>
      </c>
      <c r="F188" s="216" t="s">
        <v>186</v>
      </c>
      <c r="H188" s="217" t="s">
        <v>5</v>
      </c>
      <c r="I188" s="218"/>
      <c r="L188" s="214"/>
      <c r="M188" s="219"/>
      <c r="N188" s="220"/>
      <c r="O188" s="220"/>
      <c r="P188" s="220"/>
      <c r="Q188" s="220"/>
      <c r="R188" s="220"/>
      <c r="S188" s="220"/>
      <c r="T188" s="221"/>
      <c r="AT188" s="217" t="s">
        <v>142</v>
      </c>
      <c r="AU188" s="217" t="s">
        <v>89</v>
      </c>
      <c r="AV188" s="13" t="s">
        <v>26</v>
      </c>
      <c r="AW188" s="13" t="s">
        <v>144</v>
      </c>
      <c r="AX188" s="13" t="s">
        <v>80</v>
      </c>
      <c r="AY188" s="217" t="s">
        <v>126</v>
      </c>
    </row>
    <row r="189" spans="2:65" s="10" customFormat="1">
      <c r="B189" s="177"/>
      <c r="D189" s="202" t="s">
        <v>142</v>
      </c>
      <c r="E189" s="186" t="s">
        <v>5</v>
      </c>
      <c r="F189" s="203" t="s">
        <v>331</v>
      </c>
      <c r="H189" s="204">
        <v>84.1</v>
      </c>
      <c r="I189" s="182"/>
      <c r="L189" s="177"/>
      <c r="M189" s="183"/>
      <c r="N189" s="184"/>
      <c r="O189" s="184"/>
      <c r="P189" s="184"/>
      <c r="Q189" s="184"/>
      <c r="R189" s="184"/>
      <c r="S189" s="184"/>
      <c r="T189" s="185"/>
      <c r="AT189" s="186" t="s">
        <v>142</v>
      </c>
      <c r="AU189" s="186" t="s">
        <v>89</v>
      </c>
      <c r="AV189" s="10" t="s">
        <v>89</v>
      </c>
      <c r="AW189" s="10" t="s">
        <v>144</v>
      </c>
      <c r="AX189" s="10" t="s">
        <v>80</v>
      </c>
      <c r="AY189" s="186" t="s">
        <v>126</v>
      </c>
    </row>
    <row r="190" spans="2:65" s="10" customFormat="1">
      <c r="B190" s="177"/>
      <c r="D190" s="202" t="s">
        <v>142</v>
      </c>
      <c r="E190" s="186" t="s">
        <v>5</v>
      </c>
      <c r="F190" s="203" t="s">
        <v>332</v>
      </c>
      <c r="H190" s="204">
        <v>4</v>
      </c>
      <c r="I190" s="182"/>
      <c r="L190" s="177"/>
      <c r="M190" s="183"/>
      <c r="N190" s="184"/>
      <c r="O190" s="184"/>
      <c r="P190" s="184"/>
      <c r="Q190" s="184"/>
      <c r="R190" s="184"/>
      <c r="S190" s="184"/>
      <c r="T190" s="185"/>
      <c r="AT190" s="186" t="s">
        <v>142</v>
      </c>
      <c r="AU190" s="186" t="s">
        <v>89</v>
      </c>
      <c r="AV190" s="10" t="s">
        <v>89</v>
      </c>
      <c r="AW190" s="10" t="s">
        <v>144</v>
      </c>
      <c r="AX190" s="10" t="s">
        <v>80</v>
      </c>
      <c r="AY190" s="186" t="s">
        <v>126</v>
      </c>
    </row>
    <row r="191" spans="2:65" s="12" customFormat="1">
      <c r="B191" s="205"/>
      <c r="D191" s="178" t="s">
        <v>142</v>
      </c>
      <c r="E191" s="206" t="s">
        <v>5</v>
      </c>
      <c r="F191" s="207" t="s">
        <v>174</v>
      </c>
      <c r="H191" s="208">
        <v>88.1</v>
      </c>
      <c r="I191" s="209"/>
      <c r="L191" s="205"/>
      <c r="M191" s="210"/>
      <c r="N191" s="211"/>
      <c r="O191" s="211"/>
      <c r="P191" s="211"/>
      <c r="Q191" s="211"/>
      <c r="R191" s="211"/>
      <c r="S191" s="211"/>
      <c r="T191" s="212"/>
      <c r="AT191" s="213" t="s">
        <v>142</v>
      </c>
      <c r="AU191" s="213" t="s">
        <v>89</v>
      </c>
      <c r="AV191" s="12" t="s">
        <v>125</v>
      </c>
      <c r="AW191" s="12" t="s">
        <v>144</v>
      </c>
      <c r="AX191" s="12" t="s">
        <v>26</v>
      </c>
      <c r="AY191" s="213" t="s">
        <v>126</v>
      </c>
    </row>
    <row r="192" spans="2:65" s="1" customFormat="1" ht="22.5" customHeight="1">
      <c r="B192" s="164"/>
      <c r="C192" s="222" t="s">
        <v>333</v>
      </c>
      <c r="D192" s="222" t="s">
        <v>205</v>
      </c>
      <c r="E192" s="223" t="s">
        <v>334</v>
      </c>
      <c r="F192" s="224" t="s">
        <v>335</v>
      </c>
      <c r="G192" s="225" t="s">
        <v>208</v>
      </c>
      <c r="H192" s="226">
        <v>86.623000000000005</v>
      </c>
      <c r="I192" s="227"/>
      <c r="J192" s="228">
        <f>ROUND(I192*H192,2)</f>
        <v>0</v>
      </c>
      <c r="K192" s="224" t="s">
        <v>266</v>
      </c>
      <c r="L192" s="229"/>
      <c r="M192" s="230" t="s">
        <v>5</v>
      </c>
      <c r="N192" s="231" t="s">
        <v>51</v>
      </c>
      <c r="O192" s="41"/>
      <c r="P192" s="174">
        <f>O192*H192</f>
        <v>0</v>
      </c>
      <c r="Q192" s="174">
        <v>4.4999999999999998E-2</v>
      </c>
      <c r="R192" s="174">
        <f>Q192*H192</f>
        <v>3.8980350000000001</v>
      </c>
      <c r="S192" s="174">
        <v>0</v>
      </c>
      <c r="T192" s="175">
        <f>S192*H192</f>
        <v>0</v>
      </c>
      <c r="AR192" s="23" t="s">
        <v>204</v>
      </c>
      <c r="AT192" s="23" t="s">
        <v>205</v>
      </c>
      <c r="AU192" s="23" t="s">
        <v>89</v>
      </c>
      <c r="AY192" s="23" t="s">
        <v>126</v>
      </c>
      <c r="BE192" s="176">
        <f>IF(N192="základní",J192,0)</f>
        <v>0</v>
      </c>
      <c r="BF192" s="176">
        <f>IF(N192="snížená",J192,0)</f>
        <v>0</v>
      </c>
      <c r="BG192" s="176">
        <f>IF(N192="zákl. přenesená",J192,0)</f>
        <v>0</v>
      </c>
      <c r="BH192" s="176">
        <f>IF(N192="sníž. přenesená",J192,0)</f>
        <v>0</v>
      </c>
      <c r="BI192" s="176">
        <f>IF(N192="nulová",J192,0)</f>
        <v>0</v>
      </c>
      <c r="BJ192" s="23" t="s">
        <v>26</v>
      </c>
      <c r="BK192" s="176">
        <f>ROUND(I192*H192,2)</f>
        <v>0</v>
      </c>
      <c r="BL192" s="23" t="s">
        <v>125</v>
      </c>
      <c r="BM192" s="23" t="s">
        <v>336</v>
      </c>
    </row>
    <row r="193" spans="2:65" s="10" customFormat="1">
      <c r="B193" s="177"/>
      <c r="D193" s="202" t="s">
        <v>142</v>
      </c>
      <c r="E193" s="186" t="s">
        <v>5</v>
      </c>
      <c r="F193" s="203" t="s">
        <v>337</v>
      </c>
      <c r="H193" s="204">
        <v>86.623000000000005</v>
      </c>
      <c r="I193" s="182"/>
      <c r="L193" s="177"/>
      <c r="M193" s="183"/>
      <c r="N193" s="184"/>
      <c r="O193" s="184"/>
      <c r="P193" s="184"/>
      <c r="Q193" s="184"/>
      <c r="R193" s="184"/>
      <c r="S193" s="184"/>
      <c r="T193" s="185"/>
      <c r="AT193" s="186" t="s">
        <v>142</v>
      </c>
      <c r="AU193" s="186" t="s">
        <v>89</v>
      </c>
      <c r="AV193" s="10" t="s">
        <v>89</v>
      </c>
      <c r="AW193" s="10" t="s">
        <v>144</v>
      </c>
      <c r="AX193" s="10" t="s">
        <v>80</v>
      </c>
      <c r="AY193" s="186" t="s">
        <v>126</v>
      </c>
    </row>
    <row r="194" spans="2:65" s="12" customFormat="1">
      <c r="B194" s="205"/>
      <c r="D194" s="178" t="s">
        <v>142</v>
      </c>
      <c r="E194" s="206" t="s">
        <v>5</v>
      </c>
      <c r="F194" s="207" t="s">
        <v>174</v>
      </c>
      <c r="H194" s="208">
        <v>86.623000000000005</v>
      </c>
      <c r="I194" s="209"/>
      <c r="L194" s="205"/>
      <c r="M194" s="210"/>
      <c r="N194" s="211"/>
      <c r="O194" s="211"/>
      <c r="P194" s="211"/>
      <c r="Q194" s="211"/>
      <c r="R194" s="211"/>
      <c r="S194" s="211"/>
      <c r="T194" s="212"/>
      <c r="AT194" s="213" t="s">
        <v>142</v>
      </c>
      <c r="AU194" s="213" t="s">
        <v>89</v>
      </c>
      <c r="AV194" s="12" t="s">
        <v>125</v>
      </c>
      <c r="AW194" s="12" t="s">
        <v>144</v>
      </c>
      <c r="AX194" s="12" t="s">
        <v>26</v>
      </c>
      <c r="AY194" s="213" t="s">
        <v>126</v>
      </c>
    </row>
    <row r="195" spans="2:65" s="1" customFormat="1" ht="31.5" customHeight="1">
      <c r="B195" s="164"/>
      <c r="C195" s="222" t="s">
        <v>338</v>
      </c>
      <c r="D195" s="222" t="s">
        <v>205</v>
      </c>
      <c r="E195" s="223" t="s">
        <v>339</v>
      </c>
      <c r="F195" s="224" t="s">
        <v>340</v>
      </c>
      <c r="G195" s="225" t="s">
        <v>208</v>
      </c>
      <c r="H195" s="226">
        <v>4.12</v>
      </c>
      <c r="I195" s="227"/>
      <c r="J195" s="228">
        <f>ROUND(I195*H195,2)</f>
        <v>0</v>
      </c>
      <c r="K195" s="224" t="s">
        <v>266</v>
      </c>
      <c r="L195" s="229"/>
      <c r="M195" s="230" t="s">
        <v>5</v>
      </c>
      <c r="N195" s="231" t="s">
        <v>51</v>
      </c>
      <c r="O195" s="41"/>
      <c r="P195" s="174">
        <f>O195*H195</f>
        <v>0</v>
      </c>
      <c r="Q195" s="174">
        <v>4.8300000000000003E-2</v>
      </c>
      <c r="R195" s="174">
        <f>Q195*H195</f>
        <v>0.19899600000000001</v>
      </c>
      <c r="S195" s="174">
        <v>0</v>
      </c>
      <c r="T195" s="175">
        <f>S195*H195</f>
        <v>0</v>
      </c>
      <c r="AR195" s="23" t="s">
        <v>204</v>
      </c>
      <c r="AT195" s="23" t="s">
        <v>205</v>
      </c>
      <c r="AU195" s="23" t="s">
        <v>89</v>
      </c>
      <c r="AY195" s="23" t="s">
        <v>126</v>
      </c>
      <c r="BE195" s="176">
        <f>IF(N195="základní",J195,0)</f>
        <v>0</v>
      </c>
      <c r="BF195" s="176">
        <f>IF(N195="snížená",J195,0)</f>
        <v>0</v>
      </c>
      <c r="BG195" s="176">
        <f>IF(N195="zákl. přenesená",J195,0)</f>
        <v>0</v>
      </c>
      <c r="BH195" s="176">
        <f>IF(N195="sníž. přenesená",J195,0)</f>
        <v>0</v>
      </c>
      <c r="BI195" s="176">
        <f>IF(N195="nulová",J195,0)</f>
        <v>0</v>
      </c>
      <c r="BJ195" s="23" t="s">
        <v>26</v>
      </c>
      <c r="BK195" s="176">
        <f>ROUND(I195*H195,2)</f>
        <v>0</v>
      </c>
      <c r="BL195" s="23" t="s">
        <v>125</v>
      </c>
      <c r="BM195" s="23" t="s">
        <v>341</v>
      </c>
    </row>
    <row r="196" spans="2:65" s="10" customFormat="1">
      <c r="B196" s="177"/>
      <c r="D196" s="202" t="s">
        <v>142</v>
      </c>
      <c r="E196" s="186" t="s">
        <v>5</v>
      </c>
      <c r="F196" s="203" t="s">
        <v>342</v>
      </c>
      <c r="H196" s="204">
        <v>4.12</v>
      </c>
      <c r="I196" s="182"/>
      <c r="L196" s="177"/>
      <c r="M196" s="183"/>
      <c r="N196" s="184"/>
      <c r="O196" s="184"/>
      <c r="P196" s="184"/>
      <c r="Q196" s="184"/>
      <c r="R196" s="184"/>
      <c r="S196" s="184"/>
      <c r="T196" s="185"/>
      <c r="AT196" s="186" t="s">
        <v>142</v>
      </c>
      <c r="AU196" s="186" t="s">
        <v>89</v>
      </c>
      <c r="AV196" s="10" t="s">
        <v>89</v>
      </c>
      <c r="AW196" s="10" t="s">
        <v>144</v>
      </c>
      <c r="AX196" s="10" t="s">
        <v>80</v>
      </c>
      <c r="AY196" s="186" t="s">
        <v>126</v>
      </c>
    </row>
    <row r="197" spans="2:65" s="12" customFormat="1">
      <c r="B197" s="205"/>
      <c r="D197" s="202" t="s">
        <v>142</v>
      </c>
      <c r="E197" s="232" t="s">
        <v>5</v>
      </c>
      <c r="F197" s="233" t="s">
        <v>174</v>
      </c>
      <c r="H197" s="234">
        <v>4.12</v>
      </c>
      <c r="I197" s="209"/>
      <c r="L197" s="205"/>
      <c r="M197" s="210"/>
      <c r="N197" s="211"/>
      <c r="O197" s="211"/>
      <c r="P197" s="211"/>
      <c r="Q197" s="211"/>
      <c r="R197" s="211"/>
      <c r="S197" s="211"/>
      <c r="T197" s="212"/>
      <c r="AT197" s="213" t="s">
        <v>142</v>
      </c>
      <c r="AU197" s="213" t="s">
        <v>89</v>
      </c>
      <c r="AV197" s="12" t="s">
        <v>125</v>
      </c>
      <c r="AW197" s="12" t="s">
        <v>144</v>
      </c>
      <c r="AX197" s="12" t="s">
        <v>26</v>
      </c>
      <c r="AY197" s="213" t="s">
        <v>126</v>
      </c>
    </row>
    <row r="198" spans="2:65" s="9" customFormat="1" ht="29.85" customHeight="1">
      <c r="B198" s="152"/>
      <c r="D198" s="153" t="s">
        <v>79</v>
      </c>
      <c r="E198" s="200" t="s">
        <v>343</v>
      </c>
      <c r="F198" s="200" t="s">
        <v>344</v>
      </c>
      <c r="I198" s="155"/>
      <c r="J198" s="201">
        <f>BK198</f>
        <v>0</v>
      </c>
      <c r="L198" s="152"/>
      <c r="M198" s="157"/>
      <c r="N198" s="158"/>
      <c r="O198" s="158"/>
      <c r="P198" s="159">
        <f>SUM(P199:P219)</f>
        <v>0</v>
      </c>
      <c r="Q198" s="158"/>
      <c r="R198" s="159">
        <f>SUM(R199:R219)</f>
        <v>0</v>
      </c>
      <c r="S198" s="158"/>
      <c r="T198" s="160">
        <f>SUM(T199:T219)</f>
        <v>0</v>
      </c>
      <c r="AR198" s="161" t="s">
        <v>26</v>
      </c>
      <c r="AT198" s="162" t="s">
        <v>79</v>
      </c>
      <c r="AU198" s="162" t="s">
        <v>26</v>
      </c>
      <c r="AY198" s="161" t="s">
        <v>126</v>
      </c>
      <c r="BK198" s="163">
        <f>SUM(BK199:BK219)</f>
        <v>0</v>
      </c>
    </row>
    <row r="199" spans="2:65" s="1" customFormat="1" ht="31.5" customHeight="1">
      <c r="B199" s="164"/>
      <c r="C199" s="165" t="s">
        <v>345</v>
      </c>
      <c r="D199" s="165" t="s">
        <v>127</v>
      </c>
      <c r="E199" s="166" t="s">
        <v>346</v>
      </c>
      <c r="F199" s="167" t="s">
        <v>347</v>
      </c>
      <c r="G199" s="168" t="s">
        <v>244</v>
      </c>
      <c r="H199" s="169">
        <v>22.56</v>
      </c>
      <c r="I199" s="170"/>
      <c r="J199" s="171">
        <f>ROUND(I199*H199,2)</f>
        <v>0</v>
      </c>
      <c r="K199" s="167" t="s">
        <v>266</v>
      </c>
      <c r="L199" s="40"/>
      <c r="M199" s="172" t="s">
        <v>5</v>
      </c>
      <c r="N199" s="173" t="s">
        <v>51</v>
      </c>
      <c r="O199" s="41"/>
      <c r="P199" s="174">
        <f>O199*H199</f>
        <v>0</v>
      </c>
      <c r="Q199" s="174">
        <v>0</v>
      </c>
      <c r="R199" s="174">
        <f>Q199*H199</f>
        <v>0</v>
      </c>
      <c r="S199" s="174">
        <v>0</v>
      </c>
      <c r="T199" s="175">
        <f>S199*H199</f>
        <v>0</v>
      </c>
      <c r="AR199" s="23" t="s">
        <v>125</v>
      </c>
      <c r="AT199" s="23" t="s">
        <v>127</v>
      </c>
      <c r="AU199" s="23" t="s">
        <v>89</v>
      </c>
      <c r="AY199" s="23" t="s">
        <v>126</v>
      </c>
      <c r="BE199" s="176">
        <f>IF(N199="základní",J199,0)</f>
        <v>0</v>
      </c>
      <c r="BF199" s="176">
        <f>IF(N199="snížená",J199,0)</f>
        <v>0</v>
      </c>
      <c r="BG199" s="176">
        <f>IF(N199="zákl. přenesená",J199,0)</f>
        <v>0</v>
      </c>
      <c r="BH199" s="176">
        <f>IF(N199="sníž. přenesená",J199,0)</f>
        <v>0</v>
      </c>
      <c r="BI199" s="176">
        <f>IF(N199="nulová",J199,0)</f>
        <v>0</v>
      </c>
      <c r="BJ199" s="23" t="s">
        <v>26</v>
      </c>
      <c r="BK199" s="176">
        <f>ROUND(I199*H199,2)</f>
        <v>0</v>
      </c>
      <c r="BL199" s="23" t="s">
        <v>125</v>
      </c>
      <c r="BM199" s="23" t="s">
        <v>348</v>
      </c>
    </row>
    <row r="200" spans="2:65" s="10" customFormat="1">
      <c r="B200" s="177"/>
      <c r="D200" s="202" t="s">
        <v>142</v>
      </c>
      <c r="E200" s="186" t="s">
        <v>5</v>
      </c>
      <c r="F200" s="203" t="s">
        <v>349</v>
      </c>
      <c r="H200" s="204">
        <v>22.56</v>
      </c>
      <c r="I200" s="182"/>
      <c r="L200" s="177"/>
      <c r="M200" s="183"/>
      <c r="N200" s="184"/>
      <c r="O200" s="184"/>
      <c r="P200" s="184"/>
      <c r="Q200" s="184"/>
      <c r="R200" s="184"/>
      <c r="S200" s="184"/>
      <c r="T200" s="185"/>
      <c r="AT200" s="186" t="s">
        <v>142</v>
      </c>
      <c r="AU200" s="186" t="s">
        <v>89</v>
      </c>
      <c r="AV200" s="10" t="s">
        <v>89</v>
      </c>
      <c r="AW200" s="10" t="s">
        <v>144</v>
      </c>
      <c r="AX200" s="10" t="s">
        <v>80</v>
      </c>
      <c r="AY200" s="186" t="s">
        <v>126</v>
      </c>
    </row>
    <row r="201" spans="2:65" s="12" customFormat="1">
      <c r="B201" s="205"/>
      <c r="D201" s="178" t="s">
        <v>142</v>
      </c>
      <c r="E201" s="206" t="s">
        <v>5</v>
      </c>
      <c r="F201" s="207" t="s">
        <v>174</v>
      </c>
      <c r="H201" s="208">
        <v>22.56</v>
      </c>
      <c r="I201" s="209"/>
      <c r="L201" s="205"/>
      <c r="M201" s="210"/>
      <c r="N201" s="211"/>
      <c r="O201" s="211"/>
      <c r="P201" s="211"/>
      <c r="Q201" s="211"/>
      <c r="R201" s="211"/>
      <c r="S201" s="211"/>
      <c r="T201" s="212"/>
      <c r="AT201" s="213" t="s">
        <v>142</v>
      </c>
      <c r="AU201" s="213" t="s">
        <v>89</v>
      </c>
      <c r="AV201" s="12" t="s">
        <v>125</v>
      </c>
      <c r="AW201" s="12" t="s">
        <v>144</v>
      </c>
      <c r="AX201" s="12" t="s">
        <v>26</v>
      </c>
      <c r="AY201" s="213" t="s">
        <v>126</v>
      </c>
    </row>
    <row r="202" spans="2:65" s="1" customFormat="1" ht="31.5" customHeight="1">
      <c r="B202" s="164"/>
      <c r="C202" s="165" t="s">
        <v>350</v>
      </c>
      <c r="D202" s="165" t="s">
        <v>127</v>
      </c>
      <c r="E202" s="166" t="s">
        <v>351</v>
      </c>
      <c r="F202" s="167" t="s">
        <v>352</v>
      </c>
      <c r="G202" s="168" t="s">
        <v>244</v>
      </c>
      <c r="H202" s="169">
        <v>315.83999999999997</v>
      </c>
      <c r="I202" s="170"/>
      <c r="J202" s="171">
        <f>ROUND(I202*H202,2)</f>
        <v>0</v>
      </c>
      <c r="K202" s="167" t="s">
        <v>266</v>
      </c>
      <c r="L202" s="40"/>
      <c r="M202" s="172" t="s">
        <v>5</v>
      </c>
      <c r="N202" s="173" t="s">
        <v>51</v>
      </c>
      <c r="O202" s="41"/>
      <c r="P202" s="174">
        <f>O202*H202</f>
        <v>0</v>
      </c>
      <c r="Q202" s="174">
        <v>0</v>
      </c>
      <c r="R202" s="174">
        <f>Q202*H202</f>
        <v>0</v>
      </c>
      <c r="S202" s="174">
        <v>0</v>
      </c>
      <c r="T202" s="175">
        <f>S202*H202</f>
        <v>0</v>
      </c>
      <c r="AR202" s="23" t="s">
        <v>125</v>
      </c>
      <c r="AT202" s="23" t="s">
        <v>127</v>
      </c>
      <c r="AU202" s="23" t="s">
        <v>89</v>
      </c>
      <c r="AY202" s="23" t="s">
        <v>126</v>
      </c>
      <c r="BE202" s="176">
        <f>IF(N202="základní",J202,0)</f>
        <v>0</v>
      </c>
      <c r="BF202" s="176">
        <f>IF(N202="snížená",J202,0)</f>
        <v>0</v>
      </c>
      <c r="BG202" s="176">
        <f>IF(N202="zákl. přenesená",J202,0)</f>
        <v>0</v>
      </c>
      <c r="BH202" s="176">
        <f>IF(N202="sníž. přenesená",J202,0)</f>
        <v>0</v>
      </c>
      <c r="BI202" s="176">
        <f>IF(N202="nulová",J202,0)</f>
        <v>0</v>
      </c>
      <c r="BJ202" s="23" t="s">
        <v>26</v>
      </c>
      <c r="BK202" s="176">
        <f>ROUND(I202*H202,2)</f>
        <v>0</v>
      </c>
      <c r="BL202" s="23" t="s">
        <v>125</v>
      </c>
      <c r="BM202" s="23" t="s">
        <v>353</v>
      </c>
    </row>
    <row r="203" spans="2:65" s="13" customFormat="1">
      <c r="B203" s="214"/>
      <c r="D203" s="202" t="s">
        <v>142</v>
      </c>
      <c r="E203" s="215" t="s">
        <v>5</v>
      </c>
      <c r="F203" s="216" t="s">
        <v>354</v>
      </c>
      <c r="H203" s="217" t="s">
        <v>5</v>
      </c>
      <c r="I203" s="218"/>
      <c r="L203" s="214"/>
      <c r="M203" s="219"/>
      <c r="N203" s="220"/>
      <c r="O203" s="220"/>
      <c r="P203" s="220"/>
      <c r="Q203" s="220"/>
      <c r="R203" s="220"/>
      <c r="S203" s="220"/>
      <c r="T203" s="221"/>
      <c r="AT203" s="217" t="s">
        <v>142</v>
      </c>
      <c r="AU203" s="217" t="s">
        <v>89</v>
      </c>
      <c r="AV203" s="13" t="s">
        <v>26</v>
      </c>
      <c r="AW203" s="13" t="s">
        <v>144</v>
      </c>
      <c r="AX203" s="13" t="s">
        <v>80</v>
      </c>
      <c r="AY203" s="217" t="s">
        <v>126</v>
      </c>
    </row>
    <row r="204" spans="2:65" s="10" customFormat="1">
      <c r="B204" s="177"/>
      <c r="D204" s="202" t="s">
        <v>142</v>
      </c>
      <c r="E204" s="186" t="s">
        <v>5</v>
      </c>
      <c r="F204" s="203" t="s">
        <v>355</v>
      </c>
      <c r="H204" s="204">
        <v>315.83999999999997</v>
      </c>
      <c r="I204" s="182"/>
      <c r="L204" s="177"/>
      <c r="M204" s="183"/>
      <c r="N204" s="184"/>
      <c r="O204" s="184"/>
      <c r="P204" s="184"/>
      <c r="Q204" s="184"/>
      <c r="R204" s="184"/>
      <c r="S204" s="184"/>
      <c r="T204" s="185"/>
      <c r="AT204" s="186" t="s">
        <v>142</v>
      </c>
      <c r="AU204" s="186" t="s">
        <v>89</v>
      </c>
      <c r="AV204" s="10" t="s">
        <v>89</v>
      </c>
      <c r="AW204" s="10" t="s">
        <v>144</v>
      </c>
      <c r="AX204" s="10" t="s">
        <v>80</v>
      </c>
      <c r="AY204" s="186" t="s">
        <v>126</v>
      </c>
    </row>
    <row r="205" spans="2:65" s="12" customFormat="1">
      <c r="B205" s="205"/>
      <c r="D205" s="178" t="s">
        <v>142</v>
      </c>
      <c r="E205" s="206" t="s">
        <v>5</v>
      </c>
      <c r="F205" s="207" t="s">
        <v>174</v>
      </c>
      <c r="H205" s="208">
        <v>315.83999999999997</v>
      </c>
      <c r="I205" s="209"/>
      <c r="L205" s="205"/>
      <c r="M205" s="210"/>
      <c r="N205" s="211"/>
      <c r="O205" s="211"/>
      <c r="P205" s="211"/>
      <c r="Q205" s="211"/>
      <c r="R205" s="211"/>
      <c r="S205" s="211"/>
      <c r="T205" s="212"/>
      <c r="AT205" s="213" t="s">
        <v>142</v>
      </c>
      <c r="AU205" s="213" t="s">
        <v>89</v>
      </c>
      <c r="AV205" s="12" t="s">
        <v>125</v>
      </c>
      <c r="AW205" s="12" t="s">
        <v>144</v>
      </c>
      <c r="AX205" s="12" t="s">
        <v>26</v>
      </c>
      <c r="AY205" s="213" t="s">
        <v>126</v>
      </c>
    </row>
    <row r="206" spans="2:65" s="1" customFormat="1" ht="31.5" customHeight="1">
      <c r="B206" s="164"/>
      <c r="C206" s="165" t="s">
        <v>356</v>
      </c>
      <c r="D206" s="165" t="s">
        <v>127</v>
      </c>
      <c r="E206" s="166" t="s">
        <v>357</v>
      </c>
      <c r="F206" s="167" t="s">
        <v>358</v>
      </c>
      <c r="G206" s="168" t="s">
        <v>244</v>
      </c>
      <c r="H206" s="169">
        <v>3.73</v>
      </c>
      <c r="I206" s="170"/>
      <c r="J206" s="171">
        <f>ROUND(I206*H206,2)</f>
        <v>0</v>
      </c>
      <c r="K206" s="167" t="s">
        <v>266</v>
      </c>
      <c r="L206" s="40"/>
      <c r="M206" s="172" t="s">
        <v>5</v>
      </c>
      <c r="N206" s="173" t="s">
        <v>51</v>
      </c>
      <c r="O206" s="41"/>
      <c r="P206" s="174">
        <f>O206*H206</f>
        <v>0</v>
      </c>
      <c r="Q206" s="174">
        <v>0</v>
      </c>
      <c r="R206" s="174">
        <f>Q206*H206</f>
        <v>0</v>
      </c>
      <c r="S206" s="174">
        <v>0</v>
      </c>
      <c r="T206" s="175">
        <f>S206*H206</f>
        <v>0</v>
      </c>
      <c r="AR206" s="23" t="s">
        <v>125</v>
      </c>
      <c r="AT206" s="23" t="s">
        <v>127</v>
      </c>
      <c r="AU206" s="23" t="s">
        <v>89</v>
      </c>
      <c r="AY206" s="23" t="s">
        <v>126</v>
      </c>
      <c r="BE206" s="176">
        <f>IF(N206="základní",J206,0)</f>
        <v>0</v>
      </c>
      <c r="BF206" s="176">
        <f>IF(N206="snížená",J206,0)</f>
        <v>0</v>
      </c>
      <c r="BG206" s="176">
        <f>IF(N206="zákl. přenesená",J206,0)</f>
        <v>0</v>
      </c>
      <c r="BH206" s="176">
        <f>IF(N206="sníž. přenesená",J206,0)</f>
        <v>0</v>
      </c>
      <c r="BI206" s="176">
        <f>IF(N206="nulová",J206,0)</f>
        <v>0</v>
      </c>
      <c r="BJ206" s="23" t="s">
        <v>26</v>
      </c>
      <c r="BK206" s="176">
        <f>ROUND(I206*H206,2)</f>
        <v>0</v>
      </c>
      <c r="BL206" s="23" t="s">
        <v>125</v>
      </c>
      <c r="BM206" s="23" t="s">
        <v>359</v>
      </c>
    </row>
    <row r="207" spans="2:65" s="10" customFormat="1">
      <c r="B207" s="177"/>
      <c r="D207" s="202" t="s">
        <v>142</v>
      </c>
      <c r="E207" s="186" t="s">
        <v>5</v>
      </c>
      <c r="F207" s="203" t="s">
        <v>360</v>
      </c>
      <c r="H207" s="204">
        <v>2.5</v>
      </c>
      <c r="I207" s="182"/>
      <c r="L207" s="177"/>
      <c r="M207" s="183"/>
      <c r="N207" s="184"/>
      <c r="O207" s="184"/>
      <c r="P207" s="184"/>
      <c r="Q207" s="184"/>
      <c r="R207" s="184"/>
      <c r="S207" s="184"/>
      <c r="T207" s="185"/>
      <c r="AT207" s="186" t="s">
        <v>142</v>
      </c>
      <c r="AU207" s="186" t="s">
        <v>89</v>
      </c>
      <c r="AV207" s="10" t="s">
        <v>89</v>
      </c>
      <c r="AW207" s="10" t="s">
        <v>144</v>
      </c>
      <c r="AX207" s="10" t="s">
        <v>80</v>
      </c>
      <c r="AY207" s="186" t="s">
        <v>126</v>
      </c>
    </row>
    <row r="208" spans="2:65" s="10" customFormat="1">
      <c r="B208" s="177"/>
      <c r="D208" s="202" t="s">
        <v>142</v>
      </c>
      <c r="E208" s="186" t="s">
        <v>5</v>
      </c>
      <c r="F208" s="203" t="s">
        <v>361</v>
      </c>
      <c r="H208" s="204">
        <v>1.23</v>
      </c>
      <c r="I208" s="182"/>
      <c r="L208" s="177"/>
      <c r="M208" s="183"/>
      <c r="N208" s="184"/>
      <c r="O208" s="184"/>
      <c r="P208" s="184"/>
      <c r="Q208" s="184"/>
      <c r="R208" s="184"/>
      <c r="S208" s="184"/>
      <c r="T208" s="185"/>
      <c r="AT208" s="186" t="s">
        <v>142</v>
      </c>
      <c r="AU208" s="186" t="s">
        <v>89</v>
      </c>
      <c r="AV208" s="10" t="s">
        <v>89</v>
      </c>
      <c r="AW208" s="10" t="s">
        <v>144</v>
      </c>
      <c r="AX208" s="10" t="s">
        <v>80</v>
      </c>
      <c r="AY208" s="186" t="s">
        <v>126</v>
      </c>
    </row>
    <row r="209" spans="2:65" s="12" customFormat="1">
      <c r="B209" s="205"/>
      <c r="D209" s="178" t="s">
        <v>142</v>
      </c>
      <c r="E209" s="206" t="s">
        <v>5</v>
      </c>
      <c r="F209" s="207" t="s">
        <v>174</v>
      </c>
      <c r="H209" s="208">
        <v>3.73</v>
      </c>
      <c r="I209" s="209"/>
      <c r="L209" s="205"/>
      <c r="M209" s="210"/>
      <c r="N209" s="211"/>
      <c r="O209" s="211"/>
      <c r="P209" s="211"/>
      <c r="Q209" s="211"/>
      <c r="R209" s="211"/>
      <c r="S209" s="211"/>
      <c r="T209" s="212"/>
      <c r="AT209" s="213" t="s">
        <v>142</v>
      </c>
      <c r="AU209" s="213" t="s">
        <v>89</v>
      </c>
      <c r="AV209" s="12" t="s">
        <v>125</v>
      </c>
      <c r="AW209" s="12" t="s">
        <v>144</v>
      </c>
      <c r="AX209" s="12" t="s">
        <v>26</v>
      </c>
      <c r="AY209" s="213" t="s">
        <v>126</v>
      </c>
    </row>
    <row r="210" spans="2:65" s="1" customFormat="1" ht="31.5" customHeight="1">
      <c r="B210" s="164"/>
      <c r="C210" s="165" t="s">
        <v>362</v>
      </c>
      <c r="D210" s="165" t="s">
        <v>127</v>
      </c>
      <c r="E210" s="166" t="s">
        <v>363</v>
      </c>
      <c r="F210" s="167" t="s">
        <v>364</v>
      </c>
      <c r="G210" s="168" t="s">
        <v>244</v>
      </c>
      <c r="H210" s="169">
        <v>52.22</v>
      </c>
      <c r="I210" s="170"/>
      <c r="J210" s="171">
        <f>ROUND(I210*H210,2)</f>
        <v>0</v>
      </c>
      <c r="K210" s="167" t="s">
        <v>266</v>
      </c>
      <c r="L210" s="40"/>
      <c r="M210" s="172" t="s">
        <v>5</v>
      </c>
      <c r="N210" s="173" t="s">
        <v>51</v>
      </c>
      <c r="O210" s="41"/>
      <c r="P210" s="174">
        <f>O210*H210</f>
        <v>0</v>
      </c>
      <c r="Q210" s="174">
        <v>0</v>
      </c>
      <c r="R210" s="174">
        <f>Q210*H210</f>
        <v>0</v>
      </c>
      <c r="S210" s="174">
        <v>0</v>
      </c>
      <c r="T210" s="175">
        <f>S210*H210</f>
        <v>0</v>
      </c>
      <c r="AR210" s="23" t="s">
        <v>125</v>
      </c>
      <c r="AT210" s="23" t="s">
        <v>127</v>
      </c>
      <c r="AU210" s="23" t="s">
        <v>89</v>
      </c>
      <c r="AY210" s="23" t="s">
        <v>126</v>
      </c>
      <c r="BE210" s="176">
        <f>IF(N210="základní",J210,0)</f>
        <v>0</v>
      </c>
      <c r="BF210" s="176">
        <f>IF(N210="snížená",J210,0)</f>
        <v>0</v>
      </c>
      <c r="BG210" s="176">
        <f>IF(N210="zákl. přenesená",J210,0)</f>
        <v>0</v>
      </c>
      <c r="BH210" s="176">
        <f>IF(N210="sníž. přenesená",J210,0)</f>
        <v>0</v>
      </c>
      <c r="BI210" s="176">
        <f>IF(N210="nulová",J210,0)</f>
        <v>0</v>
      </c>
      <c r="BJ210" s="23" t="s">
        <v>26</v>
      </c>
      <c r="BK210" s="176">
        <f>ROUND(I210*H210,2)</f>
        <v>0</v>
      </c>
      <c r="BL210" s="23" t="s">
        <v>125</v>
      </c>
      <c r="BM210" s="23" t="s">
        <v>365</v>
      </c>
    </row>
    <row r="211" spans="2:65" s="13" customFormat="1">
      <c r="B211" s="214"/>
      <c r="D211" s="202" t="s">
        <v>142</v>
      </c>
      <c r="E211" s="215" t="s">
        <v>5</v>
      </c>
      <c r="F211" s="216" t="s">
        <v>366</v>
      </c>
      <c r="H211" s="217" t="s">
        <v>5</v>
      </c>
      <c r="I211" s="218"/>
      <c r="L211" s="214"/>
      <c r="M211" s="219"/>
      <c r="N211" s="220"/>
      <c r="O211" s="220"/>
      <c r="P211" s="220"/>
      <c r="Q211" s="220"/>
      <c r="R211" s="220"/>
      <c r="S211" s="220"/>
      <c r="T211" s="221"/>
      <c r="AT211" s="217" t="s">
        <v>142</v>
      </c>
      <c r="AU211" s="217" t="s">
        <v>89</v>
      </c>
      <c r="AV211" s="13" t="s">
        <v>26</v>
      </c>
      <c r="AW211" s="13" t="s">
        <v>144</v>
      </c>
      <c r="AX211" s="13" t="s">
        <v>80</v>
      </c>
      <c r="AY211" s="217" t="s">
        <v>126</v>
      </c>
    </row>
    <row r="212" spans="2:65" s="10" customFormat="1">
      <c r="B212" s="177"/>
      <c r="D212" s="202" t="s">
        <v>142</v>
      </c>
      <c r="E212" s="186" t="s">
        <v>5</v>
      </c>
      <c r="F212" s="203" t="s">
        <v>367</v>
      </c>
      <c r="H212" s="204">
        <v>52.22</v>
      </c>
      <c r="I212" s="182"/>
      <c r="L212" s="177"/>
      <c r="M212" s="183"/>
      <c r="N212" s="184"/>
      <c r="O212" s="184"/>
      <c r="P212" s="184"/>
      <c r="Q212" s="184"/>
      <c r="R212" s="184"/>
      <c r="S212" s="184"/>
      <c r="T212" s="185"/>
      <c r="AT212" s="186" t="s">
        <v>142</v>
      </c>
      <c r="AU212" s="186" t="s">
        <v>89</v>
      </c>
      <c r="AV212" s="10" t="s">
        <v>89</v>
      </c>
      <c r="AW212" s="10" t="s">
        <v>144</v>
      </c>
      <c r="AX212" s="10" t="s">
        <v>80</v>
      </c>
      <c r="AY212" s="186" t="s">
        <v>126</v>
      </c>
    </row>
    <row r="213" spans="2:65" s="12" customFormat="1">
      <c r="B213" s="205"/>
      <c r="D213" s="178" t="s">
        <v>142</v>
      </c>
      <c r="E213" s="206" t="s">
        <v>5</v>
      </c>
      <c r="F213" s="207" t="s">
        <v>174</v>
      </c>
      <c r="H213" s="208">
        <v>52.22</v>
      </c>
      <c r="I213" s="209"/>
      <c r="L213" s="205"/>
      <c r="M213" s="210"/>
      <c r="N213" s="211"/>
      <c r="O213" s="211"/>
      <c r="P213" s="211"/>
      <c r="Q213" s="211"/>
      <c r="R213" s="211"/>
      <c r="S213" s="211"/>
      <c r="T213" s="212"/>
      <c r="AT213" s="213" t="s">
        <v>142</v>
      </c>
      <c r="AU213" s="213" t="s">
        <v>89</v>
      </c>
      <c r="AV213" s="12" t="s">
        <v>125</v>
      </c>
      <c r="AW213" s="12" t="s">
        <v>144</v>
      </c>
      <c r="AX213" s="12" t="s">
        <v>26</v>
      </c>
      <c r="AY213" s="213" t="s">
        <v>126</v>
      </c>
    </row>
    <row r="214" spans="2:65" s="1" customFormat="1" ht="22.5" customHeight="1">
      <c r="B214" s="164"/>
      <c r="C214" s="165" t="s">
        <v>368</v>
      </c>
      <c r="D214" s="165" t="s">
        <v>127</v>
      </c>
      <c r="E214" s="166" t="s">
        <v>369</v>
      </c>
      <c r="F214" s="167" t="s">
        <v>370</v>
      </c>
      <c r="G214" s="168" t="s">
        <v>244</v>
      </c>
      <c r="H214" s="169">
        <v>3.73</v>
      </c>
      <c r="I214" s="170"/>
      <c r="J214" s="171">
        <f>ROUND(I214*H214,2)</f>
        <v>0</v>
      </c>
      <c r="K214" s="167" t="s">
        <v>266</v>
      </c>
      <c r="L214" s="40"/>
      <c r="M214" s="172" t="s">
        <v>5</v>
      </c>
      <c r="N214" s="173" t="s">
        <v>51</v>
      </c>
      <c r="O214" s="41"/>
      <c r="P214" s="174">
        <f>O214*H214</f>
        <v>0</v>
      </c>
      <c r="Q214" s="174">
        <v>0</v>
      </c>
      <c r="R214" s="174">
        <f>Q214*H214</f>
        <v>0</v>
      </c>
      <c r="S214" s="174">
        <v>0</v>
      </c>
      <c r="T214" s="175">
        <f>S214*H214</f>
        <v>0</v>
      </c>
      <c r="AR214" s="23" t="s">
        <v>125</v>
      </c>
      <c r="AT214" s="23" t="s">
        <v>127</v>
      </c>
      <c r="AU214" s="23" t="s">
        <v>89</v>
      </c>
      <c r="AY214" s="23" t="s">
        <v>126</v>
      </c>
      <c r="BE214" s="176">
        <f>IF(N214="základní",J214,0)</f>
        <v>0</v>
      </c>
      <c r="BF214" s="176">
        <f>IF(N214="snížená",J214,0)</f>
        <v>0</v>
      </c>
      <c r="BG214" s="176">
        <f>IF(N214="zákl. přenesená",J214,0)</f>
        <v>0</v>
      </c>
      <c r="BH214" s="176">
        <f>IF(N214="sníž. přenesená",J214,0)</f>
        <v>0</v>
      </c>
      <c r="BI214" s="176">
        <f>IF(N214="nulová",J214,0)</f>
        <v>0</v>
      </c>
      <c r="BJ214" s="23" t="s">
        <v>26</v>
      </c>
      <c r="BK214" s="176">
        <f>ROUND(I214*H214,2)</f>
        <v>0</v>
      </c>
      <c r="BL214" s="23" t="s">
        <v>125</v>
      </c>
      <c r="BM214" s="23" t="s">
        <v>371</v>
      </c>
    </row>
    <row r="215" spans="2:65" s="10" customFormat="1">
      <c r="B215" s="177"/>
      <c r="D215" s="202" t="s">
        <v>142</v>
      </c>
      <c r="E215" s="186" t="s">
        <v>5</v>
      </c>
      <c r="F215" s="203" t="s">
        <v>372</v>
      </c>
      <c r="H215" s="204">
        <v>3.73</v>
      </c>
      <c r="I215" s="182"/>
      <c r="L215" s="177"/>
      <c r="M215" s="183"/>
      <c r="N215" s="184"/>
      <c r="O215" s="184"/>
      <c r="P215" s="184"/>
      <c r="Q215" s="184"/>
      <c r="R215" s="184"/>
      <c r="S215" s="184"/>
      <c r="T215" s="185"/>
      <c r="AT215" s="186" t="s">
        <v>142</v>
      </c>
      <c r="AU215" s="186" t="s">
        <v>89</v>
      </c>
      <c r="AV215" s="10" t="s">
        <v>89</v>
      </c>
      <c r="AW215" s="10" t="s">
        <v>144</v>
      </c>
      <c r="AX215" s="10" t="s">
        <v>80</v>
      </c>
      <c r="AY215" s="186" t="s">
        <v>126</v>
      </c>
    </row>
    <row r="216" spans="2:65" s="12" customFormat="1">
      <c r="B216" s="205"/>
      <c r="D216" s="178" t="s">
        <v>142</v>
      </c>
      <c r="E216" s="206" t="s">
        <v>5</v>
      </c>
      <c r="F216" s="207" t="s">
        <v>174</v>
      </c>
      <c r="H216" s="208">
        <v>3.73</v>
      </c>
      <c r="I216" s="209"/>
      <c r="L216" s="205"/>
      <c r="M216" s="210"/>
      <c r="N216" s="211"/>
      <c r="O216" s="211"/>
      <c r="P216" s="211"/>
      <c r="Q216" s="211"/>
      <c r="R216" s="211"/>
      <c r="S216" s="211"/>
      <c r="T216" s="212"/>
      <c r="AT216" s="213" t="s">
        <v>142</v>
      </c>
      <c r="AU216" s="213" t="s">
        <v>89</v>
      </c>
      <c r="AV216" s="12" t="s">
        <v>125</v>
      </c>
      <c r="AW216" s="12" t="s">
        <v>144</v>
      </c>
      <c r="AX216" s="12" t="s">
        <v>26</v>
      </c>
      <c r="AY216" s="213" t="s">
        <v>126</v>
      </c>
    </row>
    <row r="217" spans="2:65" s="1" customFormat="1" ht="22.5" customHeight="1">
      <c r="B217" s="164"/>
      <c r="C217" s="165" t="s">
        <v>373</v>
      </c>
      <c r="D217" s="165" t="s">
        <v>127</v>
      </c>
      <c r="E217" s="166" t="s">
        <v>374</v>
      </c>
      <c r="F217" s="167" t="s">
        <v>375</v>
      </c>
      <c r="G217" s="168" t="s">
        <v>244</v>
      </c>
      <c r="H217" s="169">
        <v>22.56</v>
      </c>
      <c r="I217" s="170"/>
      <c r="J217" s="171">
        <f>ROUND(I217*H217,2)</f>
        <v>0</v>
      </c>
      <c r="K217" s="167" t="s">
        <v>266</v>
      </c>
      <c r="L217" s="40"/>
      <c r="M217" s="172" t="s">
        <v>5</v>
      </c>
      <c r="N217" s="173" t="s">
        <v>51</v>
      </c>
      <c r="O217" s="41"/>
      <c r="P217" s="174">
        <f>O217*H217</f>
        <v>0</v>
      </c>
      <c r="Q217" s="174">
        <v>0</v>
      </c>
      <c r="R217" s="174">
        <f>Q217*H217</f>
        <v>0</v>
      </c>
      <c r="S217" s="174">
        <v>0</v>
      </c>
      <c r="T217" s="175">
        <f>S217*H217</f>
        <v>0</v>
      </c>
      <c r="AR217" s="23" t="s">
        <v>125</v>
      </c>
      <c r="AT217" s="23" t="s">
        <v>127</v>
      </c>
      <c r="AU217" s="23" t="s">
        <v>89</v>
      </c>
      <c r="AY217" s="23" t="s">
        <v>126</v>
      </c>
      <c r="BE217" s="176">
        <f>IF(N217="základní",J217,0)</f>
        <v>0</v>
      </c>
      <c r="BF217" s="176">
        <f>IF(N217="snížená",J217,0)</f>
        <v>0</v>
      </c>
      <c r="BG217" s="176">
        <f>IF(N217="zákl. přenesená",J217,0)</f>
        <v>0</v>
      </c>
      <c r="BH217" s="176">
        <f>IF(N217="sníž. přenesená",J217,0)</f>
        <v>0</v>
      </c>
      <c r="BI217" s="176">
        <f>IF(N217="nulová",J217,0)</f>
        <v>0</v>
      </c>
      <c r="BJ217" s="23" t="s">
        <v>26</v>
      </c>
      <c r="BK217" s="176">
        <f>ROUND(I217*H217,2)</f>
        <v>0</v>
      </c>
      <c r="BL217" s="23" t="s">
        <v>125</v>
      </c>
      <c r="BM217" s="23" t="s">
        <v>376</v>
      </c>
    </row>
    <row r="218" spans="2:65" s="10" customFormat="1">
      <c r="B218" s="177"/>
      <c r="D218" s="202" t="s">
        <v>142</v>
      </c>
      <c r="E218" s="186" t="s">
        <v>5</v>
      </c>
      <c r="F218" s="203" t="s">
        <v>377</v>
      </c>
      <c r="H218" s="204">
        <v>22.56</v>
      </c>
      <c r="I218" s="182"/>
      <c r="L218" s="177"/>
      <c r="M218" s="183"/>
      <c r="N218" s="184"/>
      <c r="O218" s="184"/>
      <c r="P218" s="184"/>
      <c r="Q218" s="184"/>
      <c r="R218" s="184"/>
      <c r="S218" s="184"/>
      <c r="T218" s="185"/>
      <c r="AT218" s="186" t="s">
        <v>142</v>
      </c>
      <c r="AU218" s="186" t="s">
        <v>89</v>
      </c>
      <c r="AV218" s="10" t="s">
        <v>89</v>
      </c>
      <c r="AW218" s="10" t="s">
        <v>144</v>
      </c>
      <c r="AX218" s="10" t="s">
        <v>80</v>
      </c>
      <c r="AY218" s="186" t="s">
        <v>126</v>
      </c>
    </row>
    <row r="219" spans="2:65" s="12" customFormat="1">
      <c r="B219" s="205"/>
      <c r="D219" s="202" t="s">
        <v>142</v>
      </c>
      <c r="E219" s="232" t="s">
        <v>5</v>
      </c>
      <c r="F219" s="233" t="s">
        <v>174</v>
      </c>
      <c r="H219" s="234">
        <v>22.56</v>
      </c>
      <c r="I219" s="209"/>
      <c r="L219" s="205"/>
      <c r="M219" s="210"/>
      <c r="N219" s="211"/>
      <c r="O219" s="211"/>
      <c r="P219" s="211"/>
      <c r="Q219" s="211"/>
      <c r="R219" s="211"/>
      <c r="S219" s="211"/>
      <c r="T219" s="212"/>
      <c r="AT219" s="213" t="s">
        <v>142</v>
      </c>
      <c r="AU219" s="213" t="s">
        <v>89</v>
      </c>
      <c r="AV219" s="12" t="s">
        <v>125</v>
      </c>
      <c r="AW219" s="12" t="s">
        <v>144</v>
      </c>
      <c r="AX219" s="12" t="s">
        <v>26</v>
      </c>
      <c r="AY219" s="213" t="s">
        <v>126</v>
      </c>
    </row>
    <row r="220" spans="2:65" s="9" customFormat="1" ht="29.85" customHeight="1">
      <c r="B220" s="152"/>
      <c r="D220" s="153" t="s">
        <v>79</v>
      </c>
      <c r="E220" s="200" t="s">
        <v>378</v>
      </c>
      <c r="F220" s="200" t="s">
        <v>379</v>
      </c>
      <c r="I220" s="155"/>
      <c r="J220" s="201">
        <f>BK220</f>
        <v>0</v>
      </c>
      <c r="L220" s="152"/>
      <c r="M220" s="157"/>
      <c r="N220" s="158"/>
      <c r="O220" s="158"/>
      <c r="P220" s="159">
        <f>P221</f>
        <v>0</v>
      </c>
      <c r="Q220" s="158"/>
      <c r="R220" s="159">
        <f>R221</f>
        <v>0</v>
      </c>
      <c r="S220" s="158"/>
      <c r="T220" s="160">
        <f>T221</f>
        <v>0</v>
      </c>
      <c r="AR220" s="161" t="s">
        <v>26</v>
      </c>
      <c r="AT220" s="162" t="s">
        <v>79</v>
      </c>
      <c r="AU220" s="162" t="s">
        <v>26</v>
      </c>
      <c r="AY220" s="161" t="s">
        <v>126</v>
      </c>
      <c r="BK220" s="163">
        <f>BK221</f>
        <v>0</v>
      </c>
    </row>
    <row r="221" spans="2:65" s="1" customFormat="1" ht="31.5" customHeight="1">
      <c r="B221" s="164"/>
      <c r="C221" s="165" t="s">
        <v>380</v>
      </c>
      <c r="D221" s="165" t="s">
        <v>127</v>
      </c>
      <c r="E221" s="166" t="s">
        <v>381</v>
      </c>
      <c r="F221" s="167" t="s">
        <v>382</v>
      </c>
      <c r="G221" s="168" t="s">
        <v>244</v>
      </c>
      <c r="H221" s="169">
        <v>54.969000000000001</v>
      </c>
      <c r="I221" s="170"/>
      <c r="J221" s="171">
        <f>ROUND(I221*H221,2)</f>
        <v>0</v>
      </c>
      <c r="K221" s="167" t="s">
        <v>171</v>
      </c>
      <c r="L221" s="40"/>
      <c r="M221" s="172" t="s">
        <v>5</v>
      </c>
      <c r="N221" s="173" t="s">
        <v>51</v>
      </c>
      <c r="O221" s="41"/>
      <c r="P221" s="174">
        <f>O221*H221</f>
        <v>0</v>
      </c>
      <c r="Q221" s="174">
        <v>0</v>
      </c>
      <c r="R221" s="174">
        <f>Q221*H221</f>
        <v>0</v>
      </c>
      <c r="S221" s="174">
        <v>0</v>
      </c>
      <c r="T221" s="175">
        <f>S221*H221</f>
        <v>0</v>
      </c>
      <c r="AR221" s="23" t="s">
        <v>125</v>
      </c>
      <c r="AT221" s="23" t="s">
        <v>127</v>
      </c>
      <c r="AU221" s="23" t="s">
        <v>89</v>
      </c>
      <c r="AY221" s="23" t="s">
        <v>126</v>
      </c>
      <c r="BE221" s="176">
        <f>IF(N221="základní",J221,0)</f>
        <v>0</v>
      </c>
      <c r="BF221" s="176">
        <f>IF(N221="snížená",J221,0)</f>
        <v>0</v>
      </c>
      <c r="BG221" s="176">
        <f>IF(N221="zákl. přenesená",J221,0)</f>
        <v>0</v>
      </c>
      <c r="BH221" s="176">
        <f>IF(N221="sníž. přenesená",J221,0)</f>
        <v>0</v>
      </c>
      <c r="BI221" s="176">
        <f>IF(N221="nulová",J221,0)</f>
        <v>0</v>
      </c>
      <c r="BJ221" s="23" t="s">
        <v>26</v>
      </c>
      <c r="BK221" s="176">
        <f>ROUND(I221*H221,2)</f>
        <v>0</v>
      </c>
      <c r="BL221" s="23" t="s">
        <v>125</v>
      </c>
      <c r="BM221" s="23" t="s">
        <v>383</v>
      </c>
    </row>
    <row r="222" spans="2:65" s="9" customFormat="1" ht="37.35" customHeight="1">
      <c r="B222" s="152"/>
      <c r="D222" s="161" t="s">
        <v>79</v>
      </c>
      <c r="E222" s="198" t="s">
        <v>205</v>
      </c>
      <c r="F222" s="198" t="s">
        <v>384</v>
      </c>
      <c r="I222" s="155"/>
      <c r="J222" s="199">
        <f>BK222</f>
        <v>0</v>
      </c>
      <c r="L222" s="152"/>
      <c r="M222" s="157"/>
      <c r="N222" s="158"/>
      <c r="O222" s="158"/>
      <c r="P222" s="159">
        <f>P223+P230</f>
        <v>0</v>
      </c>
      <c r="Q222" s="158"/>
      <c r="R222" s="159">
        <f>R223+R230</f>
        <v>3.1981499999999999E-3</v>
      </c>
      <c r="S222" s="158"/>
      <c r="T222" s="160">
        <f>T223+T230</f>
        <v>0</v>
      </c>
      <c r="AR222" s="161" t="s">
        <v>135</v>
      </c>
      <c r="AT222" s="162" t="s">
        <v>79</v>
      </c>
      <c r="AU222" s="162" t="s">
        <v>80</v>
      </c>
      <c r="AY222" s="161" t="s">
        <v>126</v>
      </c>
      <c r="BK222" s="163">
        <f>BK223+BK230</f>
        <v>0</v>
      </c>
    </row>
    <row r="223" spans="2:65" s="9" customFormat="1" ht="19.899999999999999" customHeight="1">
      <c r="B223" s="152"/>
      <c r="D223" s="153" t="s">
        <v>79</v>
      </c>
      <c r="E223" s="200" t="s">
        <v>385</v>
      </c>
      <c r="F223" s="200" t="s">
        <v>386</v>
      </c>
      <c r="I223" s="155"/>
      <c r="J223" s="201">
        <f>BK223</f>
        <v>0</v>
      </c>
      <c r="L223" s="152"/>
      <c r="M223" s="157"/>
      <c r="N223" s="158"/>
      <c r="O223" s="158"/>
      <c r="P223" s="159">
        <f>SUM(P224:P229)</f>
        <v>0</v>
      </c>
      <c r="Q223" s="158"/>
      <c r="R223" s="159">
        <f>SUM(R224:R229)</f>
        <v>3.1981499999999999E-3</v>
      </c>
      <c r="S223" s="158"/>
      <c r="T223" s="160">
        <f>SUM(T224:T229)</f>
        <v>0</v>
      </c>
      <c r="AR223" s="161" t="s">
        <v>135</v>
      </c>
      <c r="AT223" s="162" t="s">
        <v>79</v>
      </c>
      <c r="AU223" s="162" t="s">
        <v>26</v>
      </c>
      <c r="AY223" s="161" t="s">
        <v>126</v>
      </c>
      <c r="BK223" s="163">
        <f>SUM(BK224:BK229)</f>
        <v>0</v>
      </c>
    </row>
    <row r="224" spans="2:65" s="1" customFormat="1" ht="31.5" customHeight="1">
      <c r="B224" s="164"/>
      <c r="C224" s="165" t="s">
        <v>387</v>
      </c>
      <c r="D224" s="165" t="s">
        <v>127</v>
      </c>
      <c r="E224" s="166" t="s">
        <v>388</v>
      </c>
      <c r="F224" s="167" t="s">
        <v>389</v>
      </c>
      <c r="G224" s="168" t="s">
        <v>190</v>
      </c>
      <c r="H224" s="169">
        <v>4.5</v>
      </c>
      <c r="I224" s="170"/>
      <c r="J224" s="171">
        <f>ROUND(I224*H224,2)</f>
        <v>0</v>
      </c>
      <c r="K224" s="167" t="s">
        <v>266</v>
      </c>
      <c r="L224" s="40"/>
      <c r="M224" s="172" t="s">
        <v>5</v>
      </c>
      <c r="N224" s="173" t="s">
        <v>51</v>
      </c>
      <c r="O224" s="41"/>
      <c r="P224" s="174">
        <f>O224*H224</f>
        <v>0</v>
      </c>
      <c r="Q224" s="174">
        <v>0</v>
      </c>
      <c r="R224" s="174">
        <f>Q224*H224</f>
        <v>0</v>
      </c>
      <c r="S224" s="174">
        <v>0</v>
      </c>
      <c r="T224" s="175">
        <f>S224*H224</f>
        <v>0</v>
      </c>
      <c r="AR224" s="23" t="s">
        <v>390</v>
      </c>
      <c r="AT224" s="23" t="s">
        <v>127</v>
      </c>
      <c r="AU224" s="23" t="s">
        <v>89</v>
      </c>
      <c r="AY224" s="23" t="s">
        <v>126</v>
      </c>
      <c r="BE224" s="176">
        <f>IF(N224="základní",J224,0)</f>
        <v>0</v>
      </c>
      <c r="BF224" s="176">
        <f>IF(N224="snížená",J224,0)</f>
        <v>0</v>
      </c>
      <c r="BG224" s="176">
        <f>IF(N224="zákl. přenesená",J224,0)</f>
        <v>0</v>
      </c>
      <c r="BH224" s="176">
        <f>IF(N224="sníž. přenesená",J224,0)</f>
        <v>0</v>
      </c>
      <c r="BI224" s="176">
        <f>IF(N224="nulová",J224,0)</f>
        <v>0</v>
      </c>
      <c r="BJ224" s="23" t="s">
        <v>26</v>
      </c>
      <c r="BK224" s="176">
        <f>ROUND(I224*H224,2)</f>
        <v>0</v>
      </c>
      <c r="BL224" s="23" t="s">
        <v>390</v>
      </c>
      <c r="BM224" s="23" t="s">
        <v>391</v>
      </c>
    </row>
    <row r="225" spans="2:65" s="10" customFormat="1">
      <c r="B225" s="177"/>
      <c r="D225" s="202" t="s">
        <v>142</v>
      </c>
      <c r="E225" s="186" t="s">
        <v>5</v>
      </c>
      <c r="F225" s="203" t="s">
        <v>392</v>
      </c>
      <c r="H225" s="204">
        <v>4.5</v>
      </c>
      <c r="I225" s="182"/>
      <c r="L225" s="177"/>
      <c r="M225" s="183"/>
      <c r="N225" s="184"/>
      <c r="O225" s="184"/>
      <c r="P225" s="184"/>
      <c r="Q225" s="184"/>
      <c r="R225" s="184"/>
      <c r="S225" s="184"/>
      <c r="T225" s="185"/>
      <c r="AT225" s="186" t="s">
        <v>142</v>
      </c>
      <c r="AU225" s="186" t="s">
        <v>89</v>
      </c>
      <c r="AV225" s="10" t="s">
        <v>89</v>
      </c>
      <c r="AW225" s="10" t="s">
        <v>144</v>
      </c>
      <c r="AX225" s="10" t="s">
        <v>80</v>
      </c>
      <c r="AY225" s="186" t="s">
        <v>126</v>
      </c>
    </row>
    <row r="226" spans="2:65" s="12" customFormat="1">
      <c r="B226" s="205"/>
      <c r="D226" s="178" t="s">
        <v>142</v>
      </c>
      <c r="E226" s="206" t="s">
        <v>5</v>
      </c>
      <c r="F226" s="207" t="s">
        <v>174</v>
      </c>
      <c r="H226" s="208">
        <v>4.5</v>
      </c>
      <c r="I226" s="209"/>
      <c r="L226" s="205"/>
      <c r="M226" s="210"/>
      <c r="N226" s="211"/>
      <c r="O226" s="211"/>
      <c r="P226" s="211"/>
      <c r="Q226" s="211"/>
      <c r="R226" s="211"/>
      <c r="S226" s="211"/>
      <c r="T226" s="212"/>
      <c r="AT226" s="213" t="s">
        <v>142</v>
      </c>
      <c r="AU226" s="213" t="s">
        <v>89</v>
      </c>
      <c r="AV226" s="12" t="s">
        <v>125</v>
      </c>
      <c r="AW226" s="12" t="s">
        <v>144</v>
      </c>
      <c r="AX226" s="12" t="s">
        <v>26</v>
      </c>
      <c r="AY226" s="213" t="s">
        <v>126</v>
      </c>
    </row>
    <row r="227" spans="2:65" s="1" customFormat="1" ht="39" customHeight="1">
      <c r="B227" s="164"/>
      <c r="C227" s="222" t="s">
        <v>393</v>
      </c>
      <c r="D227" s="222" t="s">
        <v>205</v>
      </c>
      <c r="E227" s="223" t="s">
        <v>394</v>
      </c>
      <c r="F227" s="224" t="s">
        <v>395</v>
      </c>
      <c r="G227" s="225" t="s">
        <v>190</v>
      </c>
      <c r="H227" s="226">
        <v>4.6349999999999998</v>
      </c>
      <c r="I227" s="227"/>
      <c r="J227" s="228">
        <f>ROUND(I227*H227,2)</f>
        <v>0</v>
      </c>
      <c r="K227" s="224" t="s">
        <v>266</v>
      </c>
      <c r="L227" s="229"/>
      <c r="M227" s="230" t="s">
        <v>5</v>
      </c>
      <c r="N227" s="231" t="s">
        <v>51</v>
      </c>
      <c r="O227" s="41"/>
      <c r="P227" s="174">
        <f>O227*H227</f>
        <v>0</v>
      </c>
      <c r="Q227" s="174">
        <v>6.8999999999999997E-4</v>
      </c>
      <c r="R227" s="174">
        <f>Q227*H227</f>
        <v>3.1981499999999999E-3</v>
      </c>
      <c r="S227" s="174">
        <v>0</v>
      </c>
      <c r="T227" s="175">
        <f>S227*H227</f>
        <v>0</v>
      </c>
      <c r="AR227" s="23" t="s">
        <v>396</v>
      </c>
      <c r="AT227" s="23" t="s">
        <v>205</v>
      </c>
      <c r="AU227" s="23" t="s">
        <v>89</v>
      </c>
      <c r="AY227" s="23" t="s">
        <v>126</v>
      </c>
      <c r="BE227" s="176">
        <f>IF(N227="základní",J227,0)</f>
        <v>0</v>
      </c>
      <c r="BF227" s="176">
        <f>IF(N227="snížená",J227,0)</f>
        <v>0</v>
      </c>
      <c r="BG227" s="176">
        <f>IF(N227="zákl. přenesená",J227,0)</f>
        <v>0</v>
      </c>
      <c r="BH227" s="176">
        <f>IF(N227="sníž. přenesená",J227,0)</f>
        <v>0</v>
      </c>
      <c r="BI227" s="176">
        <f>IF(N227="nulová",J227,0)</f>
        <v>0</v>
      </c>
      <c r="BJ227" s="23" t="s">
        <v>26</v>
      </c>
      <c r="BK227" s="176">
        <f>ROUND(I227*H227,2)</f>
        <v>0</v>
      </c>
      <c r="BL227" s="23" t="s">
        <v>396</v>
      </c>
      <c r="BM227" s="23" t="s">
        <v>397</v>
      </c>
    </row>
    <row r="228" spans="2:65" s="10" customFormat="1">
      <c r="B228" s="177"/>
      <c r="D228" s="202" t="s">
        <v>142</v>
      </c>
      <c r="E228" s="186" t="s">
        <v>5</v>
      </c>
      <c r="F228" s="203" t="s">
        <v>398</v>
      </c>
      <c r="H228" s="204">
        <v>4.6349999999999998</v>
      </c>
      <c r="I228" s="182"/>
      <c r="L228" s="177"/>
      <c r="M228" s="183"/>
      <c r="N228" s="184"/>
      <c r="O228" s="184"/>
      <c r="P228" s="184"/>
      <c r="Q228" s="184"/>
      <c r="R228" s="184"/>
      <c r="S228" s="184"/>
      <c r="T228" s="185"/>
      <c r="AT228" s="186" t="s">
        <v>142</v>
      </c>
      <c r="AU228" s="186" t="s">
        <v>89</v>
      </c>
      <c r="AV228" s="10" t="s">
        <v>89</v>
      </c>
      <c r="AW228" s="10" t="s">
        <v>144</v>
      </c>
      <c r="AX228" s="10" t="s">
        <v>80</v>
      </c>
      <c r="AY228" s="186" t="s">
        <v>126</v>
      </c>
    </row>
    <row r="229" spans="2:65" s="12" customFormat="1">
      <c r="B229" s="205"/>
      <c r="D229" s="202" t="s">
        <v>142</v>
      </c>
      <c r="E229" s="232" t="s">
        <v>5</v>
      </c>
      <c r="F229" s="233" t="s">
        <v>174</v>
      </c>
      <c r="H229" s="234">
        <v>4.6349999999999998</v>
      </c>
      <c r="I229" s="209"/>
      <c r="L229" s="205"/>
      <c r="M229" s="210"/>
      <c r="N229" s="211"/>
      <c r="O229" s="211"/>
      <c r="P229" s="211"/>
      <c r="Q229" s="211"/>
      <c r="R229" s="211"/>
      <c r="S229" s="211"/>
      <c r="T229" s="212"/>
      <c r="AT229" s="213" t="s">
        <v>142</v>
      </c>
      <c r="AU229" s="213" t="s">
        <v>89</v>
      </c>
      <c r="AV229" s="12" t="s">
        <v>125</v>
      </c>
      <c r="AW229" s="12" t="s">
        <v>144</v>
      </c>
      <c r="AX229" s="12" t="s">
        <v>26</v>
      </c>
      <c r="AY229" s="213" t="s">
        <v>126</v>
      </c>
    </row>
    <row r="230" spans="2:65" s="9" customFormat="1" ht="29.85" customHeight="1">
      <c r="B230" s="152"/>
      <c r="D230" s="153" t="s">
        <v>79</v>
      </c>
      <c r="E230" s="200" t="s">
        <v>399</v>
      </c>
      <c r="F230" s="200" t="s">
        <v>400</v>
      </c>
      <c r="I230" s="155"/>
      <c r="J230" s="201">
        <f>BK230</f>
        <v>0</v>
      </c>
      <c r="L230" s="152"/>
      <c r="M230" s="157"/>
      <c r="N230" s="158"/>
      <c r="O230" s="158"/>
      <c r="P230" s="159">
        <f>SUM(P231:P236)</f>
        <v>0</v>
      </c>
      <c r="Q230" s="158"/>
      <c r="R230" s="159">
        <f>SUM(R231:R236)</f>
        <v>0</v>
      </c>
      <c r="S230" s="158"/>
      <c r="T230" s="160">
        <f>SUM(T231:T236)</f>
        <v>0</v>
      </c>
      <c r="AR230" s="161" t="s">
        <v>135</v>
      </c>
      <c r="AT230" s="162" t="s">
        <v>79</v>
      </c>
      <c r="AU230" s="162" t="s">
        <v>26</v>
      </c>
      <c r="AY230" s="161" t="s">
        <v>126</v>
      </c>
      <c r="BK230" s="163">
        <f>SUM(BK231:BK236)</f>
        <v>0</v>
      </c>
    </row>
    <row r="231" spans="2:65" s="1" customFormat="1" ht="44.25" customHeight="1">
      <c r="B231" s="164"/>
      <c r="C231" s="165" t="s">
        <v>401</v>
      </c>
      <c r="D231" s="165" t="s">
        <v>127</v>
      </c>
      <c r="E231" s="166" t="s">
        <v>402</v>
      </c>
      <c r="F231" s="167" t="s">
        <v>403</v>
      </c>
      <c r="G231" s="168" t="s">
        <v>201</v>
      </c>
      <c r="H231" s="169">
        <v>1.575</v>
      </c>
      <c r="I231" s="170"/>
      <c r="J231" s="171">
        <f>ROUND(I231*H231,2)</f>
        <v>0</v>
      </c>
      <c r="K231" s="167" t="s">
        <v>266</v>
      </c>
      <c r="L231" s="40"/>
      <c r="M231" s="172" t="s">
        <v>5</v>
      </c>
      <c r="N231" s="173" t="s">
        <v>51</v>
      </c>
      <c r="O231" s="41"/>
      <c r="P231" s="174">
        <f>O231*H231</f>
        <v>0</v>
      </c>
      <c r="Q231" s="174">
        <v>0</v>
      </c>
      <c r="R231" s="174">
        <f>Q231*H231</f>
        <v>0</v>
      </c>
      <c r="S231" s="174">
        <v>0</v>
      </c>
      <c r="T231" s="175">
        <f>S231*H231</f>
        <v>0</v>
      </c>
      <c r="AR231" s="23" t="s">
        <v>390</v>
      </c>
      <c r="AT231" s="23" t="s">
        <v>127</v>
      </c>
      <c r="AU231" s="23" t="s">
        <v>89</v>
      </c>
      <c r="AY231" s="23" t="s">
        <v>126</v>
      </c>
      <c r="BE231" s="176">
        <f>IF(N231="základní",J231,0)</f>
        <v>0</v>
      </c>
      <c r="BF231" s="176">
        <f>IF(N231="snížená",J231,0)</f>
        <v>0</v>
      </c>
      <c r="BG231" s="176">
        <f>IF(N231="zákl. přenesená",J231,0)</f>
        <v>0</v>
      </c>
      <c r="BH231" s="176">
        <f>IF(N231="sníž. přenesená",J231,0)</f>
        <v>0</v>
      </c>
      <c r="BI231" s="176">
        <f>IF(N231="nulová",J231,0)</f>
        <v>0</v>
      </c>
      <c r="BJ231" s="23" t="s">
        <v>26</v>
      </c>
      <c r="BK231" s="176">
        <f>ROUND(I231*H231,2)</f>
        <v>0</v>
      </c>
      <c r="BL231" s="23" t="s">
        <v>390</v>
      </c>
      <c r="BM231" s="23" t="s">
        <v>404</v>
      </c>
    </row>
    <row r="232" spans="2:65" s="10" customFormat="1">
      <c r="B232" s="177"/>
      <c r="D232" s="202" t="s">
        <v>142</v>
      </c>
      <c r="E232" s="186" t="s">
        <v>5</v>
      </c>
      <c r="F232" s="203" t="s">
        <v>405</v>
      </c>
      <c r="H232" s="204">
        <v>1.575</v>
      </c>
      <c r="I232" s="182"/>
      <c r="L232" s="177"/>
      <c r="M232" s="183"/>
      <c r="N232" s="184"/>
      <c r="O232" s="184"/>
      <c r="P232" s="184"/>
      <c r="Q232" s="184"/>
      <c r="R232" s="184"/>
      <c r="S232" s="184"/>
      <c r="T232" s="185"/>
      <c r="AT232" s="186" t="s">
        <v>142</v>
      </c>
      <c r="AU232" s="186" t="s">
        <v>89</v>
      </c>
      <c r="AV232" s="10" t="s">
        <v>89</v>
      </c>
      <c r="AW232" s="10" t="s">
        <v>144</v>
      </c>
      <c r="AX232" s="10" t="s">
        <v>80</v>
      </c>
      <c r="AY232" s="186" t="s">
        <v>126</v>
      </c>
    </row>
    <row r="233" spans="2:65" s="12" customFormat="1">
      <c r="B233" s="205"/>
      <c r="D233" s="178" t="s">
        <v>142</v>
      </c>
      <c r="E233" s="206" t="s">
        <v>5</v>
      </c>
      <c r="F233" s="207" t="s">
        <v>174</v>
      </c>
      <c r="H233" s="208">
        <v>1.575</v>
      </c>
      <c r="I233" s="209"/>
      <c r="L233" s="205"/>
      <c r="M233" s="210"/>
      <c r="N233" s="211"/>
      <c r="O233" s="211"/>
      <c r="P233" s="211"/>
      <c r="Q233" s="211"/>
      <c r="R233" s="211"/>
      <c r="S233" s="211"/>
      <c r="T233" s="212"/>
      <c r="AT233" s="213" t="s">
        <v>142</v>
      </c>
      <c r="AU233" s="213" t="s">
        <v>89</v>
      </c>
      <c r="AV233" s="12" t="s">
        <v>125</v>
      </c>
      <c r="AW233" s="12" t="s">
        <v>144</v>
      </c>
      <c r="AX233" s="12" t="s">
        <v>26</v>
      </c>
      <c r="AY233" s="213" t="s">
        <v>126</v>
      </c>
    </row>
    <row r="234" spans="2:65" s="1" customFormat="1" ht="31.5" customHeight="1">
      <c r="B234" s="164"/>
      <c r="C234" s="165" t="s">
        <v>406</v>
      </c>
      <c r="D234" s="165" t="s">
        <v>127</v>
      </c>
      <c r="E234" s="166" t="s">
        <v>407</v>
      </c>
      <c r="F234" s="167" t="s">
        <v>408</v>
      </c>
      <c r="G234" s="168" t="s">
        <v>190</v>
      </c>
      <c r="H234" s="169">
        <v>4.5</v>
      </c>
      <c r="I234" s="170"/>
      <c r="J234" s="171">
        <f>ROUND(I234*H234,2)</f>
        <v>0</v>
      </c>
      <c r="K234" s="167" t="s">
        <v>266</v>
      </c>
      <c r="L234" s="40"/>
      <c r="M234" s="172" t="s">
        <v>5</v>
      </c>
      <c r="N234" s="173" t="s">
        <v>51</v>
      </c>
      <c r="O234" s="41"/>
      <c r="P234" s="174">
        <f>O234*H234</f>
        <v>0</v>
      </c>
      <c r="Q234" s="174">
        <v>0</v>
      </c>
      <c r="R234" s="174">
        <f>Q234*H234</f>
        <v>0</v>
      </c>
      <c r="S234" s="174">
        <v>0</v>
      </c>
      <c r="T234" s="175">
        <f>S234*H234</f>
        <v>0</v>
      </c>
      <c r="AR234" s="23" t="s">
        <v>390</v>
      </c>
      <c r="AT234" s="23" t="s">
        <v>127</v>
      </c>
      <c r="AU234" s="23" t="s">
        <v>89</v>
      </c>
      <c r="AY234" s="23" t="s">
        <v>126</v>
      </c>
      <c r="BE234" s="176">
        <f>IF(N234="základní",J234,0)</f>
        <v>0</v>
      </c>
      <c r="BF234" s="176">
        <f>IF(N234="snížená",J234,0)</f>
        <v>0</v>
      </c>
      <c r="BG234" s="176">
        <f>IF(N234="zákl. přenesená",J234,0)</f>
        <v>0</v>
      </c>
      <c r="BH234" s="176">
        <f>IF(N234="sníž. přenesená",J234,0)</f>
        <v>0</v>
      </c>
      <c r="BI234" s="176">
        <f>IF(N234="nulová",J234,0)</f>
        <v>0</v>
      </c>
      <c r="BJ234" s="23" t="s">
        <v>26</v>
      </c>
      <c r="BK234" s="176">
        <f>ROUND(I234*H234,2)</f>
        <v>0</v>
      </c>
      <c r="BL234" s="23" t="s">
        <v>390</v>
      </c>
      <c r="BM234" s="23" t="s">
        <v>409</v>
      </c>
    </row>
    <row r="235" spans="2:65" s="10" customFormat="1">
      <c r="B235" s="177"/>
      <c r="D235" s="202" t="s">
        <v>142</v>
      </c>
      <c r="E235" s="186" t="s">
        <v>5</v>
      </c>
      <c r="F235" s="203" t="s">
        <v>392</v>
      </c>
      <c r="H235" s="204">
        <v>4.5</v>
      </c>
      <c r="I235" s="182"/>
      <c r="L235" s="177"/>
      <c r="M235" s="183"/>
      <c r="N235" s="184"/>
      <c r="O235" s="184"/>
      <c r="P235" s="184"/>
      <c r="Q235" s="184"/>
      <c r="R235" s="184"/>
      <c r="S235" s="184"/>
      <c r="T235" s="185"/>
      <c r="AT235" s="186" t="s">
        <v>142</v>
      </c>
      <c r="AU235" s="186" t="s">
        <v>89</v>
      </c>
      <c r="AV235" s="10" t="s">
        <v>89</v>
      </c>
      <c r="AW235" s="10" t="s">
        <v>144</v>
      </c>
      <c r="AX235" s="10" t="s">
        <v>80</v>
      </c>
      <c r="AY235" s="186" t="s">
        <v>126</v>
      </c>
    </row>
    <row r="236" spans="2:65" s="12" customFormat="1">
      <c r="B236" s="205"/>
      <c r="D236" s="202" t="s">
        <v>142</v>
      </c>
      <c r="E236" s="232" t="s">
        <v>5</v>
      </c>
      <c r="F236" s="233" t="s">
        <v>174</v>
      </c>
      <c r="H236" s="234">
        <v>4.5</v>
      </c>
      <c r="I236" s="209"/>
      <c r="L236" s="205"/>
      <c r="M236" s="235"/>
      <c r="N236" s="236"/>
      <c r="O236" s="236"/>
      <c r="P236" s="236"/>
      <c r="Q236" s="236"/>
      <c r="R236" s="236"/>
      <c r="S236" s="236"/>
      <c r="T236" s="237"/>
      <c r="AT236" s="213" t="s">
        <v>142</v>
      </c>
      <c r="AU236" s="213" t="s">
        <v>89</v>
      </c>
      <c r="AV236" s="12" t="s">
        <v>125</v>
      </c>
      <c r="AW236" s="12" t="s">
        <v>144</v>
      </c>
      <c r="AX236" s="12" t="s">
        <v>26</v>
      </c>
      <c r="AY236" s="213" t="s">
        <v>126</v>
      </c>
    </row>
    <row r="237" spans="2:65" s="1" customFormat="1" ht="6.95" customHeight="1">
      <c r="B237" s="55"/>
      <c r="C237" s="56"/>
      <c r="D237" s="56"/>
      <c r="E237" s="56"/>
      <c r="F237" s="56"/>
      <c r="G237" s="56"/>
      <c r="H237" s="56"/>
      <c r="I237" s="126"/>
      <c r="J237" s="56"/>
      <c r="K237" s="56"/>
      <c r="L237" s="40"/>
    </row>
  </sheetData>
  <autoFilter ref="C84:K236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38" customWidth="1"/>
    <col min="2" max="2" width="1.6640625" style="238" customWidth="1"/>
    <col min="3" max="4" width="5" style="238" customWidth="1"/>
    <col min="5" max="5" width="11.6640625" style="238" customWidth="1"/>
    <col min="6" max="6" width="9.1640625" style="238" customWidth="1"/>
    <col min="7" max="7" width="5" style="238" customWidth="1"/>
    <col min="8" max="8" width="77.83203125" style="238" customWidth="1"/>
    <col min="9" max="10" width="20" style="238" customWidth="1"/>
    <col min="11" max="11" width="1.6640625" style="238" customWidth="1"/>
  </cols>
  <sheetData>
    <row r="1" spans="2:11" ht="37.5" customHeight="1"/>
    <row r="2" spans="2:11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pans="2:11" s="14" customFormat="1" ht="45" customHeight="1">
      <c r="B3" s="242"/>
      <c r="C3" s="361" t="s">
        <v>410</v>
      </c>
      <c r="D3" s="361"/>
      <c r="E3" s="361"/>
      <c r="F3" s="361"/>
      <c r="G3" s="361"/>
      <c r="H3" s="361"/>
      <c r="I3" s="361"/>
      <c r="J3" s="361"/>
      <c r="K3" s="243"/>
    </row>
    <row r="4" spans="2:11" ht="25.5" customHeight="1">
      <c r="B4" s="244"/>
      <c r="C4" s="368" t="s">
        <v>411</v>
      </c>
      <c r="D4" s="368"/>
      <c r="E4" s="368"/>
      <c r="F4" s="368"/>
      <c r="G4" s="368"/>
      <c r="H4" s="368"/>
      <c r="I4" s="368"/>
      <c r="J4" s="368"/>
      <c r="K4" s="245"/>
    </row>
    <row r="5" spans="2:11" ht="5.25" customHeight="1">
      <c r="B5" s="244"/>
      <c r="C5" s="246"/>
      <c r="D5" s="246"/>
      <c r="E5" s="246"/>
      <c r="F5" s="246"/>
      <c r="G5" s="246"/>
      <c r="H5" s="246"/>
      <c r="I5" s="246"/>
      <c r="J5" s="246"/>
      <c r="K5" s="245"/>
    </row>
    <row r="6" spans="2:11" ht="15" customHeight="1">
      <c r="B6" s="244"/>
      <c r="C6" s="364" t="s">
        <v>412</v>
      </c>
      <c r="D6" s="364"/>
      <c r="E6" s="364"/>
      <c r="F6" s="364"/>
      <c r="G6" s="364"/>
      <c r="H6" s="364"/>
      <c r="I6" s="364"/>
      <c r="J6" s="364"/>
      <c r="K6" s="245"/>
    </row>
    <row r="7" spans="2:11" ht="15" customHeight="1">
      <c r="B7" s="248"/>
      <c r="C7" s="364" t="s">
        <v>413</v>
      </c>
      <c r="D7" s="364"/>
      <c r="E7" s="364"/>
      <c r="F7" s="364"/>
      <c r="G7" s="364"/>
      <c r="H7" s="364"/>
      <c r="I7" s="364"/>
      <c r="J7" s="364"/>
      <c r="K7" s="245"/>
    </row>
    <row r="8" spans="2:11" ht="12.75" customHeight="1">
      <c r="B8" s="248"/>
      <c r="C8" s="247"/>
      <c r="D8" s="247"/>
      <c r="E8" s="247"/>
      <c r="F8" s="247"/>
      <c r="G8" s="247"/>
      <c r="H8" s="247"/>
      <c r="I8" s="247"/>
      <c r="J8" s="247"/>
      <c r="K8" s="245"/>
    </row>
    <row r="9" spans="2:11" ht="15" customHeight="1">
      <c r="B9" s="248"/>
      <c r="C9" s="364" t="s">
        <v>414</v>
      </c>
      <c r="D9" s="364"/>
      <c r="E9" s="364"/>
      <c r="F9" s="364"/>
      <c r="G9" s="364"/>
      <c r="H9" s="364"/>
      <c r="I9" s="364"/>
      <c r="J9" s="364"/>
      <c r="K9" s="245"/>
    </row>
    <row r="10" spans="2:11" ht="15" customHeight="1">
      <c r="B10" s="248"/>
      <c r="C10" s="247"/>
      <c r="D10" s="364" t="s">
        <v>415</v>
      </c>
      <c r="E10" s="364"/>
      <c r="F10" s="364"/>
      <c r="G10" s="364"/>
      <c r="H10" s="364"/>
      <c r="I10" s="364"/>
      <c r="J10" s="364"/>
      <c r="K10" s="245"/>
    </row>
    <row r="11" spans="2:11" ht="15" customHeight="1">
      <c r="B11" s="248"/>
      <c r="C11" s="249"/>
      <c r="D11" s="364" t="s">
        <v>416</v>
      </c>
      <c r="E11" s="364"/>
      <c r="F11" s="364"/>
      <c r="G11" s="364"/>
      <c r="H11" s="364"/>
      <c r="I11" s="364"/>
      <c r="J11" s="364"/>
      <c r="K11" s="245"/>
    </row>
    <row r="12" spans="2:11" ht="12.75" customHeight="1">
      <c r="B12" s="248"/>
      <c r="C12" s="249"/>
      <c r="D12" s="249"/>
      <c r="E12" s="249"/>
      <c r="F12" s="249"/>
      <c r="G12" s="249"/>
      <c r="H12" s="249"/>
      <c r="I12" s="249"/>
      <c r="J12" s="249"/>
      <c r="K12" s="245"/>
    </row>
    <row r="13" spans="2:11" ht="15" customHeight="1">
      <c r="B13" s="248"/>
      <c r="C13" s="249"/>
      <c r="D13" s="364" t="s">
        <v>417</v>
      </c>
      <c r="E13" s="364"/>
      <c r="F13" s="364"/>
      <c r="G13" s="364"/>
      <c r="H13" s="364"/>
      <c r="I13" s="364"/>
      <c r="J13" s="364"/>
      <c r="K13" s="245"/>
    </row>
    <row r="14" spans="2:11" ht="15" customHeight="1">
      <c r="B14" s="248"/>
      <c r="C14" s="249"/>
      <c r="D14" s="364" t="s">
        <v>418</v>
      </c>
      <c r="E14" s="364"/>
      <c r="F14" s="364"/>
      <c r="G14" s="364"/>
      <c r="H14" s="364"/>
      <c r="I14" s="364"/>
      <c r="J14" s="364"/>
      <c r="K14" s="245"/>
    </row>
    <row r="15" spans="2:11" ht="15" customHeight="1">
      <c r="B15" s="248"/>
      <c r="C15" s="249"/>
      <c r="D15" s="364" t="s">
        <v>419</v>
      </c>
      <c r="E15" s="364"/>
      <c r="F15" s="364"/>
      <c r="G15" s="364"/>
      <c r="H15" s="364"/>
      <c r="I15" s="364"/>
      <c r="J15" s="364"/>
      <c r="K15" s="245"/>
    </row>
    <row r="16" spans="2:11" ht="15" customHeight="1">
      <c r="B16" s="248"/>
      <c r="C16" s="249"/>
      <c r="D16" s="249"/>
      <c r="E16" s="250" t="s">
        <v>87</v>
      </c>
      <c r="F16" s="364" t="s">
        <v>420</v>
      </c>
      <c r="G16" s="364"/>
      <c r="H16" s="364"/>
      <c r="I16" s="364"/>
      <c r="J16" s="364"/>
      <c r="K16" s="245"/>
    </row>
    <row r="17" spans="2:11" ht="15" customHeight="1">
      <c r="B17" s="248"/>
      <c r="C17" s="249"/>
      <c r="D17" s="249"/>
      <c r="E17" s="250" t="s">
        <v>421</v>
      </c>
      <c r="F17" s="364" t="s">
        <v>422</v>
      </c>
      <c r="G17" s="364"/>
      <c r="H17" s="364"/>
      <c r="I17" s="364"/>
      <c r="J17" s="364"/>
      <c r="K17" s="245"/>
    </row>
    <row r="18" spans="2:11" ht="15" customHeight="1">
      <c r="B18" s="248"/>
      <c r="C18" s="249"/>
      <c r="D18" s="249"/>
      <c r="E18" s="250" t="s">
        <v>423</v>
      </c>
      <c r="F18" s="364" t="s">
        <v>424</v>
      </c>
      <c r="G18" s="364"/>
      <c r="H18" s="364"/>
      <c r="I18" s="364"/>
      <c r="J18" s="364"/>
      <c r="K18" s="245"/>
    </row>
    <row r="19" spans="2:11" ht="15" customHeight="1">
      <c r="B19" s="248"/>
      <c r="C19" s="249"/>
      <c r="D19" s="249"/>
      <c r="E19" s="250" t="s">
        <v>425</v>
      </c>
      <c r="F19" s="364" t="s">
        <v>86</v>
      </c>
      <c r="G19" s="364"/>
      <c r="H19" s="364"/>
      <c r="I19" s="364"/>
      <c r="J19" s="364"/>
      <c r="K19" s="245"/>
    </row>
    <row r="20" spans="2:11" ht="15" customHeight="1">
      <c r="B20" s="248"/>
      <c r="C20" s="249"/>
      <c r="D20" s="249"/>
      <c r="E20" s="250" t="s">
        <v>426</v>
      </c>
      <c r="F20" s="364" t="s">
        <v>427</v>
      </c>
      <c r="G20" s="364"/>
      <c r="H20" s="364"/>
      <c r="I20" s="364"/>
      <c r="J20" s="364"/>
      <c r="K20" s="245"/>
    </row>
    <row r="21" spans="2:11" ht="15" customHeight="1">
      <c r="B21" s="248"/>
      <c r="C21" s="249"/>
      <c r="D21" s="249"/>
      <c r="E21" s="250" t="s">
        <v>428</v>
      </c>
      <c r="F21" s="364" t="s">
        <v>429</v>
      </c>
      <c r="G21" s="364"/>
      <c r="H21" s="364"/>
      <c r="I21" s="364"/>
      <c r="J21" s="364"/>
      <c r="K21" s="245"/>
    </row>
    <row r="22" spans="2:11" ht="12.75" customHeight="1">
      <c r="B22" s="248"/>
      <c r="C22" s="249"/>
      <c r="D22" s="249"/>
      <c r="E22" s="249"/>
      <c r="F22" s="249"/>
      <c r="G22" s="249"/>
      <c r="H22" s="249"/>
      <c r="I22" s="249"/>
      <c r="J22" s="249"/>
      <c r="K22" s="245"/>
    </row>
    <row r="23" spans="2:11" ht="15" customHeight="1">
      <c r="B23" s="248"/>
      <c r="C23" s="364" t="s">
        <v>430</v>
      </c>
      <c r="D23" s="364"/>
      <c r="E23" s="364"/>
      <c r="F23" s="364"/>
      <c r="G23" s="364"/>
      <c r="H23" s="364"/>
      <c r="I23" s="364"/>
      <c r="J23" s="364"/>
      <c r="K23" s="245"/>
    </row>
    <row r="24" spans="2:11" ht="15" customHeight="1">
      <c r="B24" s="248"/>
      <c r="C24" s="364" t="s">
        <v>431</v>
      </c>
      <c r="D24" s="364"/>
      <c r="E24" s="364"/>
      <c r="F24" s="364"/>
      <c r="G24" s="364"/>
      <c r="H24" s="364"/>
      <c r="I24" s="364"/>
      <c r="J24" s="364"/>
      <c r="K24" s="245"/>
    </row>
    <row r="25" spans="2:11" ht="15" customHeight="1">
      <c r="B25" s="248"/>
      <c r="C25" s="247"/>
      <c r="D25" s="364" t="s">
        <v>432</v>
      </c>
      <c r="E25" s="364"/>
      <c r="F25" s="364"/>
      <c r="G25" s="364"/>
      <c r="H25" s="364"/>
      <c r="I25" s="364"/>
      <c r="J25" s="364"/>
      <c r="K25" s="245"/>
    </row>
    <row r="26" spans="2:11" ht="15" customHeight="1">
      <c r="B26" s="248"/>
      <c r="C26" s="249"/>
      <c r="D26" s="364" t="s">
        <v>433</v>
      </c>
      <c r="E26" s="364"/>
      <c r="F26" s="364"/>
      <c r="G26" s="364"/>
      <c r="H26" s="364"/>
      <c r="I26" s="364"/>
      <c r="J26" s="364"/>
      <c r="K26" s="245"/>
    </row>
    <row r="27" spans="2:11" ht="12.75" customHeight="1">
      <c r="B27" s="248"/>
      <c r="C27" s="249"/>
      <c r="D27" s="249"/>
      <c r="E27" s="249"/>
      <c r="F27" s="249"/>
      <c r="G27" s="249"/>
      <c r="H27" s="249"/>
      <c r="I27" s="249"/>
      <c r="J27" s="249"/>
      <c r="K27" s="245"/>
    </row>
    <row r="28" spans="2:11" ht="15" customHeight="1">
      <c r="B28" s="248"/>
      <c r="C28" s="249"/>
      <c r="D28" s="364" t="s">
        <v>434</v>
      </c>
      <c r="E28" s="364"/>
      <c r="F28" s="364"/>
      <c r="G28" s="364"/>
      <c r="H28" s="364"/>
      <c r="I28" s="364"/>
      <c r="J28" s="364"/>
      <c r="K28" s="245"/>
    </row>
    <row r="29" spans="2:11" ht="15" customHeight="1">
      <c r="B29" s="248"/>
      <c r="C29" s="249"/>
      <c r="D29" s="364" t="s">
        <v>435</v>
      </c>
      <c r="E29" s="364"/>
      <c r="F29" s="364"/>
      <c r="G29" s="364"/>
      <c r="H29" s="364"/>
      <c r="I29" s="364"/>
      <c r="J29" s="364"/>
      <c r="K29" s="245"/>
    </row>
    <row r="30" spans="2:11" ht="12.75" customHeight="1">
      <c r="B30" s="248"/>
      <c r="C30" s="249"/>
      <c r="D30" s="249"/>
      <c r="E30" s="249"/>
      <c r="F30" s="249"/>
      <c r="G30" s="249"/>
      <c r="H30" s="249"/>
      <c r="I30" s="249"/>
      <c r="J30" s="249"/>
      <c r="K30" s="245"/>
    </row>
    <row r="31" spans="2:11" ht="15" customHeight="1">
      <c r="B31" s="248"/>
      <c r="C31" s="249"/>
      <c r="D31" s="364" t="s">
        <v>436</v>
      </c>
      <c r="E31" s="364"/>
      <c r="F31" s="364"/>
      <c r="G31" s="364"/>
      <c r="H31" s="364"/>
      <c r="I31" s="364"/>
      <c r="J31" s="364"/>
      <c r="K31" s="245"/>
    </row>
    <row r="32" spans="2:11" ht="15" customHeight="1">
      <c r="B32" s="248"/>
      <c r="C32" s="249"/>
      <c r="D32" s="364" t="s">
        <v>437</v>
      </c>
      <c r="E32" s="364"/>
      <c r="F32" s="364"/>
      <c r="G32" s="364"/>
      <c r="H32" s="364"/>
      <c r="I32" s="364"/>
      <c r="J32" s="364"/>
      <c r="K32" s="245"/>
    </row>
    <row r="33" spans="2:11" ht="15" customHeight="1">
      <c r="B33" s="248"/>
      <c r="C33" s="249"/>
      <c r="D33" s="364" t="s">
        <v>438</v>
      </c>
      <c r="E33" s="364"/>
      <c r="F33" s="364"/>
      <c r="G33" s="364"/>
      <c r="H33" s="364"/>
      <c r="I33" s="364"/>
      <c r="J33" s="364"/>
      <c r="K33" s="245"/>
    </row>
    <row r="34" spans="2:11" ht="15" customHeight="1">
      <c r="B34" s="248"/>
      <c r="C34" s="249"/>
      <c r="D34" s="247"/>
      <c r="E34" s="251" t="s">
        <v>110</v>
      </c>
      <c r="F34" s="247"/>
      <c r="G34" s="364" t="s">
        <v>439</v>
      </c>
      <c r="H34" s="364"/>
      <c r="I34" s="364"/>
      <c r="J34" s="364"/>
      <c r="K34" s="245"/>
    </row>
    <row r="35" spans="2:11" ht="30.75" customHeight="1">
      <c r="B35" s="248"/>
      <c r="C35" s="249"/>
      <c r="D35" s="247"/>
      <c r="E35" s="251" t="s">
        <v>440</v>
      </c>
      <c r="F35" s="247"/>
      <c r="G35" s="364" t="s">
        <v>441</v>
      </c>
      <c r="H35" s="364"/>
      <c r="I35" s="364"/>
      <c r="J35" s="364"/>
      <c r="K35" s="245"/>
    </row>
    <row r="36" spans="2:11" ht="15" customHeight="1">
      <c r="B36" s="248"/>
      <c r="C36" s="249"/>
      <c r="D36" s="247"/>
      <c r="E36" s="251" t="s">
        <v>61</v>
      </c>
      <c r="F36" s="247"/>
      <c r="G36" s="364" t="s">
        <v>442</v>
      </c>
      <c r="H36" s="364"/>
      <c r="I36" s="364"/>
      <c r="J36" s="364"/>
      <c r="K36" s="245"/>
    </row>
    <row r="37" spans="2:11" ht="15" customHeight="1">
      <c r="B37" s="248"/>
      <c r="C37" s="249"/>
      <c r="D37" s="247"/>
      <c r="E37" s="251" t="s">
        <v>111</v>
      </c>
      <c r="F37" s="247"/>
      <c r="G37" s="364" t="s">
        <v>443</v>
      </c>
      <c r="H37" s="364"/>
      <c r="I37" s="364"/>
      <c r="J37" s="364"/>
      <c r="K37" s="245"/>
    </row>
    <row r="38" spans="2:11" ht="15" customHeight="1">
      <c r="B38" s="248"/>
      <c r="C38" s="249"/>
      <c r="D38" s="247"/>
      <c r="E38" s="251" t="s">
        <v>112</v>
      </c>
      <c r="F38" s="247"/>
      <c r="G38" s="364" t="s">
        <v>444</v>
      </c>
      <c r="H38" s="364"/>
      <c r="I38" s="364"/>
      <c r="J38" s="364"/>
      <c r="K38" s="245"/>
    </row>
    <row r="39" spans="2:11" ht="15" customHeight="1">
      <c r="B39" s="248"/>
      <c r="C39" s="249"/>
      <c r="D39" s="247"/>
      <c r="E39" s="251" t="s">
        <v>113</v>
      </c>
      <c r="F39" s="247"/>
      <c r="G39" s="364" t="s">
        <v>445</v>
      </c>
      <c r="H39" s="364"/>
      <c r="I39" s="364"/>
      <c r="J39" s="364"/>
      <c r="K39" s="245"/>
    </row>
    <row r="40" spans="2:11" ht="15" customHeight="1">
      <c r="B40" s="248"/>
      <c r="C40" s="249"/>
      <c r="D40" s="247"/>
      <c r="E40" s="251" t="s">
        <v>446</v>
      </c>
      <c r="F40" s="247"/>
      <c r="G40" s="364" t="s">
        <v>447</v>
      </c>
      <c r="H40" s="364"/>
      <c r="I40" s="364"/>
      <c r="J40" s="364"/>
      <c r="K40" s="245"/>
    </row>
    <row r="41" spans="2:11" ht="15" customHeight="1">
      <c r="B41" s="248"/>
      <c r="C41" s="249"/>
      <c r="D41" s="247"/>
      <c r="E41" s="251"/>
      <c r="F41" s="247"/>
      <c r="G41" s="364" t="s">
        <v>448</v>
      </c>
      <c r="H41" s="364"/>
      <c r="I41" s="364"/>
      <c r="J41" s="364"/>
      <c r="K41" s="245"/>
    </row>
    <row r="42" spans="2:11" ht="15" customHeight="1">
      <c r="B42" s="248"/>
      <c r="C42" s="249"/>
      <c r="D42" s="247"/>
      <c r="E42" s="251" t="s">
        <v>449</v>
      </c>
      <c r="F42" s="247"/>
      <c r="G42" s="364" t="s">
        <v>450</v>
      </c>
      <c r="H42" s="364"/>
      <c r="I42" s="364"/>
      <c r="J42" s="364"/>
      <c r="K42" s="245"/>
    </row>
    <row r="43" spans="2:11" ht="15" customHeight="1">
      <c r="B43" s="248"/>
      <c r="C43" s="249"/>
      <c r="D43" s="247"/>
      <c r="E43" s="251" t="s">
        <v>115</v>
      </c>
      <c r="F43" s="247"/>
      <c r="G43" s="364" t="s">
        <v>451</v>
      </c>
      <c r="H43" s="364"/>
      <c r="I43" s="364"/>
      <c r="J43" s="364"/>
      <c r="K43" s="245"/>
    </row>
    <row r="44" spans="2:11" ht="12.75" customHeight="1">
      <c r="B44" s="248"/>
      <c r="C44" s="249"/>
      <c r="D44" s="247"/>
      <c r="E44" s="247"/>
      <c r="F44" s="247"/>
      <c r="G44" s="247"/>
      <c r="H44" s="247"/>
      <c r="I44" s="247"/>
      <c r="J44" s="247"/>
      <c r="K44" s="245"/>
    </row>
    <row r="45" spans="2:11" ht="15" customHeight="1">
      <c r="B45" s="248"/>
      <c r="C45" s="249"/>
      <c r="D45" s="364" t="s">
        <v>452</v>
      </c>
      <c r="E45" s="364"/>
      <c r="F45" s="364"/>
      <c r="G45" s="364"/>
      <c r="H45" s="364"/>
      <c r="I45" s="364"/>
      <c r="J45" s="364"/>
      <c r="K45" s="245"/>
    </row>
    <row r="46" spans="2:11" ht="15" customHeight="1">
      <c r="B46" s="248"/>
      <c r="C46" s="249"/>
      <c r="D46" s="249"/>
      <c r="E46" s="364" t="s">
        <v>453</v>
      </c>
      <c r="F46" s="364"/>
      <c r="G46" s="364"/>
      <c r="H46" s="364"/>
      <c r="I46" s="364"/>
      <c r="J46" s="364"/>
      <c r="K46" s="245"/>
    </row>
    <row r="47" spans="2:11" ht="15" customHeight="1">
      <c r="B47" s="248"/>
      <c r="C47" s="249"/>
      <c r="D47" s="249"/>
      <c r="E47" s="364" t="s">
        <v>454</v>
      </c>
      <c r="F47" s="364"/>
      <c r="G47" s="364"/>
      <c r="H47" s="364"/>
      <c r="I47" s="364"/>
      <c r="J47" s="364"/>
      <c r="K47" s="245"/>
    </row>
    <row r="48" spans="2:11" ht="15" customHeight="1">
      <c r="B48" s="248"/>
      <c r="C48" s="249"/>
      <c r="D48" s="249"/>
      <c r="E48" s="364" t="s">
        <v>455</v>
      </c>
      <c r="F48" s="364"/>
      <c r="G48" s="364"/>
      <c r="H48" s="364"/>
      <c r="I48" s="364"/>
      <c r="J48" s="364"/>
      <c r="K48" s="245"/>
    </row>
    <row r="49" spans="2:11" ht="15" customHeight="1">
      <c r="B49" s="248"/>
      <c r="C49" s="249"/>
      <c r="D49" s="364" t="s">
        <v>456</v>
      </c>
      <c r="E49" s="364"/>
      <c r="F49" s="364"/>
      <c r="G49" s="364"/>
      <c r="H49" s="364"/>
      <c r="I49" s="364"/>
      <c r="J49" s="364"/>
      <c r="K49" s="245"/>
    </row>
    <row r="50" spans="2:11" ht="25.5" customHeight="1">
      <c r="B50" s="244"/>
      <c r="C50" s="368" t="s">
        <v>457</v>
      </c>
      <c r="D50" s="368"/>
      <c r="E50" s="368"/>
      <c r="F50" s="368"/>
      <c r="G50" s="368"/>
      <c r="H50" s="368"/>
      <c r="I50" s="368"/>
      <c r="J50" s="368"/>
      <c r="K50" s="245"/>
    </row>
    <row r="51" spans="2:11" ht="5.25" customHeight="1">
      <c r="B51" s="244"/>
      <c r="C51" s="246"/>
      <c r="D51" s="246"/>
      <c r="E51" s="246"/>
      <c r="F51" s="246"/>
      <c r="G51" s="246"/>
      <c r="H51" s="246"/>
      <c r="I51" s="246"/>
      <c r="J51" s="246"/>
      <c r="K51" s="245"/>
    </row>
    <row r="52" spans="2:11" ht="15" customHeight="1">
      <c r="B52" s="244"/>
      <c r="C52" s="364" t="s">
        <v>458</v>
      </c>
      <c r="D52" s="364"/>
      <c r="E52" s="364"/>
      <c r="F52" s="364"/>
      <c r="G52" s="364"/>
      <c r="H52" s="364"/>
      <c r="I52" s="364"/>
      <c r="J52" s="364"/>
      <c r="K52" s="245"/>
    </row>
    <row r="53" spans="2:11" ht="15" customHeight="1">
      <c r="B53" s="244"/>
      <c r="C53" s="364" t="s">
        <v>459</v>
      </c>
      <c r="D53" s="364"/>
      <c r="E53" s="364"/>
      <c r="F53" s="364"/>
      <c r="G53" s="364"/>
      <c r="H53" s="364"/>
      <c r="I53" s="364"/>
      <c r="J53" s="364"/>
      <c r="K53" s="245"/>
    </row>
    <row r="54" spans="2:11" ht="12.75" customHeight="1">
      <c r="B54" s="244"/>
      <c r="C54" s="247"/>
      <c r="D54" s="247"/>
      <c r="E54" s="247"/>
      <c r="F54" s="247"/>
      <c r="G54" s="247"/>
      <c r="H54" s="247"/>
      <c r="I54" s="247"/>
      <c r="J54" s="247"/>
      <c r="K54" s="245"/>
    </row>
    <row r="55" spans="2:11" ht="15" customHeight="1">
      <c r="B55" s="244"/>
      <c r="C55" s="364" t="s">
        <v>460</v>
      </c>
      <c r="D55" s="364"/>
      <c r="E55" s="364"/>
      <c r="F55" s="364"/>
      <c r="G55" s="364"/>
      <c r="H55" s="364"/>
      <c r="I55" s="364"/>
      <c r="J55" s="364"/>
      <c r="K55" s="245"/>
    </row>
    <row r="56" spans="2:11" ht="15" customHeight="1">
      <c r="B56" s="244"/>
      <c r="C56" s="249"/>
      <c r="D56" s="364" t="s">
        <v>461</v>
      </c>
      <c r="E56" s="364"/>
      <c r="F56" s="364"/>
      <c r="G56" s="364"/>
      <c r="H56" s="364"/>
      <c r="I56" s="364"/>
      <c r="J56" s="364"/>
      <c r="K56" s="245"/>
    </row>
    <row r="57" spans="2:11" ht="15" customHeight="1">
      <c r="B57" s="244"/>
      <c r="C57" s="249"/>
      <c r="D57" s="364" t="s">
        <v>462</v>
      </c>
      <c r="E57" s="364"/>
      <c r="F57" s="364"/>
      <c r="G57" s="364"/>
      <c r="H57" s="364"/>
      <c r="I57" s="364"/>
      <c r="J57" s="364"/>
      <c r="K57" s="245"/>
    </row>
    <row r="58" spans="2:11" ht="15" customHeight="1">
      <c r="B58" s="244"/>
      <c r="C58" s="249"/>
      <c r="D58" s="364" t="s">
        <v>463</v>
      </c>
      <c r="E58" s="364"/>
      <c r="F58" s="364"/>
      <c r="G58" s="364"/>
      <c r="H58" s="364"/>
      <c r="I58" s="364"/>
      <c r="J58" s="364"/>
      <c r="K58" s="245"/>
    </row>
    <row r="59" spans="2:11" ht="15" customHeight="1">
      <c r="B59" s="244"/>
      <c r="C59" s="249"/>
      <c r="D59" s="364" t="s">
        <v>464</v>
      </c>
      <c r="E59" s="364"/>
      <c r="F59" s="364"/>
      <c r="G59" s="364"/>
      <c r="H59" s="364"/>
      <c r="I59" s="364"/>
      <c r="J59" s="364"/>
      <c r="K59" s="245"/>
    </row>
    <row r="60" spans="2:11" ht="15" customHeight="1">
      <c r="B60" s="244"/>
      <c r="C60" s="249"/>
      <c r="D60" s="365" t="s">
        <v>465</v>
      </c>
      <c r="E60" s="365"/>
      <c r="F60" s="365"/>
      <c r="G60" s="365"/>
      <c r="H60" s="365"/>
      <c r="I60" s="365"/>
      <c r="J60" s="365"/>
      <c r="K60" s="245"/>
    </row>
    <row r="61" spans="2:11" ht="15" customHeight="1">
      <c r="B61" s="244"/>
      <c r="C61" s="249"/>
      <c r="D61" s="364" t="s">
        <v>466</v>
      </c>
      <c r="E61" s="364"/>
      <c r="F61" s="364"/>
      <c r="G61" s="364"/>
      <c r="H61" s="364"/>
      <c r="I61" s="364"/>
      <c r="J61" s="364"/>
      <c r="K61" s="245"/>
    </row>
    <row r="62" spans="2:11" ht="12.75" customHeight="1">
      <c r="B62" s="244"/>
      <c r="C62" s="249"/>
      <c r="D62" s="249"/>
      <c r="E62" s="252"/>
      <c r="F62" s="249"/>
      <c r="G62" s="249"/>
      <c r="H62" s="249"/>
      <c r="I62" s="249"/>
      <c r="J62" s="249"/>
      <c r="K62" s="245"/>
    </row>
    <row r="63" spans="2:11" ht="15" customHeight="1">
      <c r="B63" s="244"/>
      <c r="C63" s="249"/>
      <c r="D63" s="364" t="s">
        <v>467</v>
      </c>
      <c r="E63" s="364"/>
      <c r="F63" s="364"/>
      <c r="G63" s="364"/>
      <c r="H63" s="364"/>
      <c r="I63" s="364"/>
      <c r="J63" s="364"/>
      <c r="K63" s="245"/>
    </row>
    <row r="64" spans="2:11" ht="15" customHeight="1">
      <c r="B64" s="244"/>
      <c r="C64" s="249"/>
      <c r="D64" s="365" t="s">
        <v>468</v>
      </c>
      <c r="E64" s="365"/>
      <c r="F64" s="365"/>
      <c r="G64" s="365"/>
      <c r="H64" s="365"/>
      <c r="I64" s="365"/>
      <c r="J64" s="365"/>
      <c r="K64" s="245"/>
    </row>
    <row r="65" spans="2:11" ht="15" customHeight="1">
      <c r="B65" s="244"/>
      <c r="C65" s="249"/>
      <c r="D65" s="364" t="s">
        <v>469</v>
      </c>
      <c r="E65" s="364"/>
      <c r="F65" s="364"/>
      <c r="G65" s="364"/>
      <c r="H65" s="364"/>
      <c r="I65" s="364"/>
      <c r="J65" s="364"/>
      <c r="K65" s="245"/>
    </row>
    <row r="66" spans="2:11" ht="15" customHeight="1">
      <c r="B66" s="244"/>
      <c r="C66" s="249"/>
      <c r="D66" s="364" t="s">
        <v>470</v>
      </c>
      <c r="E66" s="364"/>
      <c r="F66" s="364"/>
      <c r="G66" s="364"/>
      <c r="H66" s="364"/>
      <c r="I66" s="364"/>
      <c r="J66" s="364"/>
      <c r="K66" s="245"/>
    </row>
    <row r="67" spans="2:11" ht="15" customHeight="1">
      <c r="B67" s="244"/>
      <c r="C67" s="249"/>
      <c r="D67" s="364" t="s">
        <v>471</v>
      </c>
      <c r="E67" s="364"/>
      <c r="F67" s="364"/>
      <c r="G67" s="364"/>
      <c r="H67" s="364"/>
      <c r="I67" s="364"/>
      <c r="J67" s="364"/>
      <c r="K67" s="245"/>
    </row>
    <row r="68" spans="2:11" ht="15" customHeight="1">
      <c r="B68" s="244"/>
      <c r="C68" s="249"/>
      <c r="D68" s="364" t="s">
        <v>472</v>
      </c>
      <c r="E68" s="364"/>
      <c r="F68" s="364"/>
      <c r="G68" s="364"/>
      <c r="H68" s="364"/>
      <c r="I68" s="364"/>
      <c r="J68" s="364"/>
      <c r="K68" s="245"/>
    </row>
    <row r="69" spans="2:11" ht="12.75" customHeight="1">
      <c r="B69" s="253"/>
      <c r="C69" s="254"/>
      <c r="D69" s="254"/>
      <c r="E69" s="254"/>
      <c r="F69" s="254"/>
      <c r="G69" s="254"/>
      <c r="H69" s="254"/>
      <c r="I69" s="254"/>
      <c r="J69" s="254"/>
      <c r="K69" s="255"/>
    </row>
    <row r="70" spans="2:11" ht="18.75" customHeight="1">
      <c r="B70" s="256"/>
      <c r="C70" s="256"/>
      <c r="D70" s="256"/>
      <c r="E70" s="256"/>
      <c r="F70" s="256"/>
      <c r="G70" s="256"/>
      <c r="H70" s="256"/>
      <c r="I70" s="256"/>
      <c r="J70" s="256"/>
      <c r="K70" s="257"/>
    </row>
    <row r="71" spans="2:11" ht="18.75" customHeight="1">
      <c r="B71" s="257"/>
      <c r="C71" s="257"/>
      <c r="D71" s="257"/>
      <c r="E71" s="257"/>
      <c r="F71" s="257"/>
      <c r="G71" s="257"/>
      <c r="H71" s="257"/>
      <c r="I71" s="257"/>
      <c r="J71" s="257"/>
      <c r="K71" s="257"/>
    </row>
    <row r="72" spans="2:11" ht="7.5" customHeight="1">
      <c r="B72" s="258"/>
      <c r="C72" s="259"/>
      <c r="D72" s="259"/>
      <c r="E72" s="259"/>
      <c r="F72" s="259"/>
      <c r="G72" s="259"/>
      <c r="H72" s="259"/>
      <c r="I72" s="259"/>
      <c r="J72" s="259"/>
      <c r="K72" s="260"/>
    </row>
    <row r="73" spans="2:11" ht="45" customHeight="1">
      <c r="B73" s="261"/>
      <c r="C73" s="366" t="s">
        <v>98</v>
      </c>
      <c r="D73" s="366"/>
      <c r="E73" s="366"/>
      <c r="F73" s="366"/>
      <c r="G73" s="366"/>
      <c r="H73" s="366"/>
      <c r="I73" s="366"/>
      <c r="J73" s="366"/>
      <c r="K73" s="262"/>
    </row>
    <row r="74" spans="2:11" ht="17.25" customHeight="1">
      <c r="B74" s="261"/>
      <c r="C74" s="263" t="s">
        <v>473</v>
      </c>
      <c r="D74" s="263"/>
      <c r="E74" s="263"/>
      <c r="F74" s="263" t="s">
        <v>474</v>
      </c>
      <c r="G74" s="264"/>
      <c r="H74" s="263" t="s">
        <v>111</v>
      </c>
      <c r="I74" s="263" t="s">
        <v>65</v>
      </c>
      <c r="J74" s="263" t="s">
        <v>475</v>
      </c>
      <c r="K74" s="262"/>
    </row>
    <row r="75" spans="2:11" ht="17.25" customHeight="1">
      <c r="B75" s="261"/>
      <c r="C75" s="265" t="s">
        <v>476</v>
      </c>
      <c r="D75" s="265"/>
      <c r="E75" s="265"/>
      <c r="F75" s="266" t="s">
        <v>477</v>
      </c>
      <c r="G75" s="267"/>
      <c r="H75" s="265"/>
      <c r="I75" s="265"/>
      <c r="J75" s="265" t="s">
        <v>478</v>
      </c>
      <c r="K75" s="262"/>
    </row>
    <row r="76" spans="2:11" ht="5.25" customHeight="1">
      <c r="B76" s="261"/>
      <c r="C76" s="268"/>
      <c r="D76" s="268"/>
      <c r="E76" s="268"/>
      <c r="F76" s="268"/>
      <c r="G76" s="269"/>
      <c r="H76" s="268"/>
      <c r="I76" s="268"/>
      <c r="J76" s="268"/>
      <c r="K76" s="262"/>
    </row>
    <row r="77" spans="2:11" ht="15" customHeight="1">
      <c r="B77" s="261"/>
      <c r="C77" s="251" t="s">
        <v>61</v>
      </c>
      <c r="D77" s="268"/>
      <c r="E77" s="268"/>
      <c r="F77" s="270" t="s">
        <v>479</v>
      </c>
      <c r="G77" s="269"/>
      <c r="H77" s="251" t="s">
        <v>480</v>
      </c>
      <c r="I77" s="251" t="s">
        <v>481</v>
      </c>
      <c r="J77" s="251">
        <v>20</v>
      </c>
      <c r="K77" s="262"/>
    </row>
    <row r="78" spans="2:11" ht="15" customHeight="1">
      <c r="B78" s="261"/>
      <c r="C78" s="251" t="s">
        <v>482</v>
      </c>
      <c r="D78" s="251"/>
      <c r="E78" s="251"/>
      <c r="F78" s="270" t="s">
        <v>479</v>
      </c>
      <c r="G78" s="269"/>
      <c r="H78" s="251" t="s">
        <v>483</v>
      </c>
      <c r="I78" s="251" t="s">
        <v>481</v>
      </c>
      <c r="J78" s="251">
        <v>120</v>
      </c>
      <c r="K78" s="262"/>
    </row>
    <row r="79" spans="2:11" ht="15" customHeight="1">
      <c r="B79" s="271"/>
      <c r="C79" s="251" t="s">
        <v>484</v>
      </c>
      <c r="D79" s="251"/>
      <c r="E79" s="251"/>
      <c r="F79" s="270" t="s">
        <v>485</v>
      </c>
      <c r="G79" s="269"/>
      <c r="H79" s="251" t="s">
        <v>486</v>
      </c>
      <c r="I79" s="251" t="s">
        <v>481</v>
      </c>
      <c r="J79" s="251">
        <v>50</v>
      </c>
      <c r="K79" s="262"/>
    </row>
    <row r="80" spans="2:11" ht="15" customHeight="1">
      <c r="B80" s="271"/>
      <c r="C80" s="251" t="s">
        <v>487</v>
      </c>
      <c r="D80" s="251"/>
      <c r="E80" s="251"/>
      <c r="F80" s="270" t="s">
        <v>479</v>
      </c>
      <c r="G80" s="269"/>
      <c r="H80" s="251" t="s">
        <v>488</v>
      </c>
      <c r="I80" s="251" t="s">
        <v>489</v>
      </c>
      <c r="J80" s="251"/>
      <c r="K80" s="262"/>
    </row>
    <row r="81" spans="2:11" ht="15" customHeight="1">
      <c r="B81" s="271"/>
      <c r="C81" s="272" t="s">
        <v>490</v>
      </c>
      <c r="D81" s="272"/>
      <c r="E81" s="272"/>
      <c r="F81" s="273" t="s">
        <v>485</v>
      </c>
      <c r="G81" s="272"/>
      <c r="H81" s="272" t="s">
        <v>491</v>
      </c>
      <c r="I81" s="272" t="s">
        <v>481</v>
      </c>
      <c r="J81" s="272">
        <v>15</v>
      </c>
      <c r="K81" s="262"/>
    </row>
    <row r="82" spans="2:11" ht="15" customHeight="1">
      <c r="B82" s="271"/>
      <c r="C82" s="272" t="s">
        <v>492</v>
      </c>
      <c r="D82" s="272"/>
      <c r="E82" s="272"/>
      <c r="F82" s="273" t="s">
        <v>485</v>
      </c>
      <c r="G82" s="272"/>
      <c r="H82" s="272" t="s">
        <v>493</v>
      </c>
      <c r="I82" s="272" t="s">
        <v>481</v>
      </c>
      <c r="J82" s="272">
        <v>15</v>
      </c>
      <c r="K82" s="262"/>
    </row>
    <row r="83" spans="2:11" ht="15" customHeight="1">
      <c r="B83" s="271"/>
      <c r="C83" s="272" t="s">
        <v>494</v>
      </c>
      <c r="D83" s="272"/>
      <c r="E83" s="272"/>
      <c r="F83" s="273" t="s">
        <v>485</v>
      </c>
      <c r="G83" s="272"/>
      <c r="H83" s="272" t="s">
        <v>495</v>
      </c>
      <c r="I83" s="272" t="s">
        <v>481</v>
      </c>
      <c r="J83" s="272">
        <v>20</v>
      </c>
      <c r="K83" s="262"/>
    </row>
    <row r="84" spans="2:11" ht="15" customHeight="1">
      <c r="B84" s="271"/>
      <c r="C84" s="272" t="s">
        <v>496</v>
      </c>
      <c r="D84" s="272"/>
      <c r="E84" s="272"/>
      <c r="F84" s="273" t="s">
        <v>485</v>
      </c>
      <c r="G84" s="272"/>
      <c r="H84" s="272" t="s">
        <v>497</v>
      </c>
      <c r="I84" s="272" t="s">
        <v>481</v>
      </c>
      <c r="J84" s="272">
        <v>20</v>
      </c>
      <c r="K84" s="262"/>
    </row>
    <row r="85" spans="2:11" ht="15" customHeight="1">
      <c r="B85" s="271"/>
      <c r="C85" s="251" t="s">
        <v>498</v>
      </c>
      <c r="D85" s="251"/>
      <c r="E85" s="251"/>
      <c r="F85" s="270" t="s">
        <v>485</v>
      </c>
      <c r="G85" s="269"/>
      <c r="H85" s="251" t="s">
        <v>499</v>
      </c>
      <c r="I85" s="251" t="s">
        <v>481</v>
      </c>
      <c r="J85" s="251">
        <v>50</v>
      </c>
      <c r="K85" s="262"/>
    </row>
    <row r="86" spans="2:11" ht="15" customHeight="1">
      <c r="B86" s="271"/>
      <c r="C86" s="251" t="s">
        <v>500</v>
      </c>
      <c r="D86" s="251"/>
      <c r="E86" s="251"/>
      <c r="F86" s="270" t="s">
        <v>485</v>
      </c>
      <c r="G86" s="269"/>
      <c r="H86" s="251" t="s">
        <v>501</v>
      </c>
      <c r="I86" s="251" t="s">
        <v>481</v>
      </c>
      <c r="J86" s="251">
        <v>20</v>
      </c>
      <c r="K86" s="262"/>
    </row>
    <row r="87" spans="2:11" ht="15" customHeight="1">
      <c r="B87" s="271"/>
      <c r="C87" s="251" t="s">
        <v>502</v>
      </c>
      <c r="D87" s="251"/>
      <c r="E87" s="251"/>
      <c r="F87" s="270" t="s">
        <v>485</v>
      </c>
      <c r="G87" s="269"/>
      <c r="H87" s="251" t="s">
        <v>503</v>
      </c>
      <c r="I87" s="251" t="s">
        <v>481</v>
      </c>
      <c r="J87" s="251">
        <v>20</v>
      </c>
      <c r="K87" s="262"/>
    </row>
    <row r="88" spans="2:11" ht="15" customHeight="1">
      <c r="B88" s="271"/>
      <c r="C88" s="251" t="s">
        <v>504</v>
      </c>
      <c r="D88" s="251"/>
      <c r="E88" s="251"/>
      <c r="F88" s="270" t="s">
        <v>485</v>
      </c>
      <c r="G88" s="269"/>
      <c r="H88" s="251" t="s">
        <v>505</v>
      </c>
      <c r="I88" s="251" t="s">
        <v>481</v>
      </c>
      <c r="J88" s="251">
        <v>50</v>
      </c>
      <c r="K88" s="262"/>
    </row>
    <row r="89" spans="2:11" ht="15" customHeight="1">
      <c r="B89" s="271"/>
      <c r="C89" s="251" t="s">
        <v>506</v>
      </c>
      <c r="D89" s="251"/>
      <c r="E89" s="251"/>
      <c r="F89" s="270" t="s">
        <v>485</v>
      </c>
      <c r="G89" s="269"/>
      <c r="H89" s="251" t="s">
        <v>506</v>
      </c>
      <c r="I89" s="251" t="s">
        <v>481</v>
      </c>
      <c r="J89" s="251">
        <v>50</v>
      </c>
      <c r="K89" s="262"/>
    </row>
    <row r="90" spans="2:11" ht="15" customHeight="1">
      <c r="B90" s="271"/>
      <c r="C90" s="251" t="s">
        <v>116</v>
      </c>
      <c r="D90" s="251"/>
      <c r="E90" s="251"/>
      <c r="F90" s="270" t="s">
        <v>485</v>
      </c>
      <c r="G90" s="269"/>
      <c r="H90" s="251" t="s">
        <v>507</v>
      </c>
      <c r="I90" s="251" t="s">
        <v>481</v>
      </c>
      <c r="J90" s="251">
        <v>255</v>
      </c>
      <c r="K90" s="262"/>
    </row>
    <row r="91" spans="2:11" ht="15" customHeight="1">
      <c r="B91" s="271"/>
      <c r="C91" s="251" t="s">
        <v>508</v>
      </c>
      <c r="D91" s="251"/>
      <c r="E91" s="251"/>
      <c r="F91" s="270" t="s">
        <v>479</v>
      </c>
      <c r="G91" s="269"/>
      <c r="H91" s="251" t="s">
        <v>509</v>
      </c>
      <c r="I91" s="251" t="s">
        <v>510</v>
      </c>
      <c r="J91" s="251"/>
      <c r="K91" s="262"/>
    </row>
    <row r="92" spans="2:11" ht="15" customHeight="1">
      <c r="B92" s="271"/>
      <c r="C92" s="251" t="s">
        <v>511</v>
      </c>
      <c r="D92" s="251"/>
      <c r="E92" s="251"/>
      <c r="F92" s="270" t="s">
        <v>479</v>
      </c>
      <c r="G92" s="269"/>
      <c r="H92" s="251" t="s">
        <v>512</v>
      </c>
      <c r="I92" s="251" t="s">
        <v>513</v>
      </c>
      <c r="J92" s="251"/>
      <c r="K92" s="262"/>
    </row>
    <row r="93" spans="2:11" ht="15" customHeight="1">
      <c r="B93" s="271"/>
      <c r="C93" s="251" t="s">
        <v>514</v>
      </c>
      <c r="D93" s="251"/>
      <c r="E93" s="251"/>
      <c r="F93" s="270" t="s">
        <v>479</v>
      </c>
      <c r="G93" s="269"/>
      <c r="H93" s="251" t="s">
        <v>514</v>
      </c>
      <c r="I93" s="251" t="s">
        <v>513</v>
      </c>
      <c r="J93" s="251"/>
      <c r="K93" s="262"/>
    </row>
    <row r="94" spans="2:11" ht="15" customHeight="1">
      <c r="B94" s="271"/>
      <c r="C94" s="251" t="s">
        <v>46</v>
      </c>
      <c r="D94" s="251"/>
      <c r="E94" s="251"/>
      <c r="F94" s="270" t="s">
        <v>479</v>
      </c>
      <c r="G94" s="269"/>
      <c r="H94" s="251" t="s">
        <v>515</v>
      </c>
      <c r="I94" s="251" t="s">
        <v>513</v>
      </c>
      <c r="J94" s="251"/>
      <c r="K94" s="262"/>
    </row>
    <row r="95" spans="2:11" ht="15" customHeight="1">
      <c r="B95" s="271"/>
      <c r="C95" s="251" t="s">
        <v>56</v>
      </c>
      <c r="D95" s="251"/>
      <c r="E95" s="251"/>
      <c r="F95" s="270" t="s">
        <v>479</v>
      </c>
      <c r="G95" s="269"/>
      <c r="H95" s="251" t="s">
        <v>516</v>
      </c>
      <c r="I95" s="251" t="s">
        <v>513</v>
      </c>
      <c r="J95" s="251"/>
      <c r="K95" s="262"/>
    </row>
    <row r="96" spans="2:11" ht="15" customHeight="1">
      <c r="B96" s="274"/>
      <c r="C96" s="275"/>
      <c r="D96" s="275"/>
      <c r="E96" s="275"/>
      <c r="F96" s="275"/>
      <c r="G96" s="275"/>
      <c r="H96" s="275"/>
      <c r="I96" s="275"/>
      <c r="J96" s="275"/>
      <c r="K96" s="276"/>
    </row>
    <row r="97" spans="2:11" ht="18.75" customHeight="1">
      <c r="B97" s="277"/>
      <c r="C97" s="278"/>
      <c r="D97" s="278"/>
      <c r="E97" s="278"/>
      <c r="F97" s="278"/>
      <c r="G97" s="278"/>
      <c r="H97" s="278"/>
      <c r="I97" s="278"/>
      <c r="J97" s="278"/>
      <c r="K97" s="277"/>
    </row>
    <row r="98" spans="2:11" ht="18.75" customHeight="1">
      <c r="B98" s="257"/>
      <c r="C98" s="257"/>
      <c r="D98" s="257"/>
      <c r="E98" s="257"/>
      <c r="F98" s="257"/>
      <c r="G98" s="257"/>
      <c r="H98" s="257"/>
      <c r="I98" s="257"/>
      <c r="J98" s="257"/>
      <c r="K98" s="257"/>
    </row>
    <row r="99" spans="2:11" ht="7.5" customHeight="1">
      <c r="B99" s="258"/>
      <c r="C99" s="259"/>
      <c r="D99" s="259"/>
      <c r="E99" s="259"/>
      <c r="F99" s="259"/>
      <c r="G99" s="259"/>
      <c r="H99" s="259"/>
      <c r="I99" s="259"/>
      <c r="J99" s="259"/>
      <c r="K99" s="260"/>
    </row>
    <row r="100" spans="2:11" ht="45" customHeight="1">
      <c r="B100" s="261"/>
      <c r="C100" s="366" t="s">
        <v>517</v>
      </c>
      <c r="D100" s="366"/>
      <c r="E100" s="366"/>
      <c r="F100" s="366"/>
      <c r="G100" s="366"/>
      <c r="H100" s="366"/>
      <c r="I100" s="366"/>
      <c r="J100" s="366"/>
      <c r="K100" s="262"/>
    </row>
    <row r="101" spans="2:11" ht="17.25" customHeight="1">
      <c r="B101" s="261"/>
      <c r="C101" s="263" t="s">
        <v>473</v>
      </c>
      <c r="D101" s="263"/>
      <c r="E101" s="263"/>
      <c r="F101" s="263" t="s">
        <v>474</v>
      </c>
      <c r="G101" s="264"/>
      <c r="H101" s="263" t="s">
        <v>111</v>
      </c>
      <c r="I101" s="263" t="s">
        <v>65</v>
      </c>
      <c r="J101" s="263" t="s">
        <v>475</v>
      </c>
      <c r="K101" s="262"/>
    </row>
    <row r="102" spans="2:11" ht="17.25" customHeight="1">
      <c r="B102" s="261"/>
      <c r="C102" s="265" t="s">
        <v>476</v>
      </c>
      <c r="D102" s="265"/>
      <c r="E102" s="265"/>
      <c r="F102" s="266" t="s">
        <v>477</v>
      </c>
      <c r="G102" s="267"/>
      <c r="H102" s="265"/>
      <c r="I102" s="265"/>
      <c r="J102" s="265" t="s">
        <v>478</v>
      </c>
      <c r="K102" s="262"/>
    </row>
    <row r="103" spans="2:11" ht="5.25" customHeight="1">
      <c r="B103" s="261"/>
      <c r="C103" s="263"/>
      <c r="D103" s="263"/>
      <c r="E103" s="263"/>
      <c r="F103" s="263"/>
      <c r="G103" s="279"/>
      <c r="H103" s="263"/>
      <c r="I103" s="263"/>
      <c r="J103" s="263"/>
      <c r="K103" s="262"/>
    </row>
    <row r="104" spans="2:11" ht="15" customHeight="1">
      <c r="B104" s="261"/>
      <c r="C104" s="251" t="s">
        <v>61</v>
      </c>
      <c r="D104" s="268"/>
      <c r="E104" s="268"/>
      <c r="F104" s="270" t="s">
        <v>479</v>
      </c>
      <c r="G104" s="279"/>
      <c r="H104" s="251" t="s">
        <v>518</v>
      </c>
      <c r="I104" s="251" t="s">
        <v>481</v>
      </c>
      <c r="J104" s="251">
        <v>20</v>
      </c>
      <c r="K104" s="262"/>
    </row>
    <row r="105" spans="2:11" ht="15" customHeight="1">
      <c r="B105" s="261"/>
      <c r="C105" s="251" t="s">
        <v>482</v>
      </c>
      <c r="D105" s="251"/>
      <c r="E105" s="251"/>
      <c r="F105" s="270" t="s">
        <v>479</v>
      </c>
      <c r="G105" s="251"/>
      <c r="H105" s="251" t="s">
        <v>518</v>
      </c>
      <c r="I105" s="251" t="s">
        <v>481</v>
      </c>
      <c r="J105" s="251">
        <v>120</v>
      </c>
      <c r="K105" s="262"/>
    </row>
    <row r="106" spans="2:11" ht="15" customHeight="1">
      <c r="B106" s="271"/>
      <c r="C106" s="251" t="s">
        <v>484</v>
      </c>
      <c r="D106" s="251"/>
      <c r="E106" s="251"/>
      <c r="F106" s="270" t="s">
        <v>485</v>
      </c>
      <c r="G106" s="251"/>
      <c r="H106" s="251" t="s">
        <v>518</v>
      </c>
      <c r="I106" s="251" t="s">
        <v>481</v>
      </c>
      <c r="J106" s="251">
        <v>50</v>
      </c>
      <c r="K106" s="262"/>
    </row>
    <row r="107" spans="2:11" ht="15" customHeight="1">
      <c r="B107" s="271"/>
      <c r="C107" s="251" t="s">
        <v>487</v>
      </c>
      <c r="D107" s="251"/>
      <c r="E107" s="251"/>
      <c r="F107" s="270" t="s">
        <v>479</v>
      </c>
      <c r="G107" s="251"/>
      <c r="H107" s="251" t="s">
        <v>518</v>
      </c>
      <c r="I107" s="251" t="s">
        <v>489</v>
      </c>
      <c r="J107" s="251"/>
      <c r="K107" s="262"/>
    </row>
    <row r="108" spans="2:11" ht="15" customHeight="1">
      <c r="B108" s="271"/>
      <c r="C108" s="251" t="s">
        <v>498</v>
      </c>
      <c r="D108" s="251"/>
      <c r="E108" s="251"/>
      <c r="F108" s="270" t="s">
        <v>485</v>
      </c>
      <c r="G108" s="251"/>
      <c r="H108" s="251" t="s">
        <v>518</v>
      </c>
      <c r="I108" s="251" t="s">
        <v>481</v>
      </c>
      <c r="J108" s="251">
        <v>50</v>
      </c>
      <c r="K108" s="262"/>
    </row>
    <row r="109" spans="2:11" ht="15" customHeight="1">
      <c r="B109" s="271"/>
      <c r="C109" s="251" t="s">
        <v>506</v>
      </c>
      <c r="D109" s="251"/>
      <c r="E109" s="251"/>
      <c r="F109" s="270" t="s">
        <v>485</v>
      </c>
      <c r="G109" s="251"/>
      <c r="H109" s="251" t="s">
        <v>518</v>
      </c>
      <c r="I109" s="251" t="s">
        <v>481</v>
      </c>
      <c r="J109" s="251">
        <v>50</v>
      </c>
      <c r="K109" s="262"/>
    </row>
    <row r="110" spans="2:11" ht="15" customHeight="1">
      <c r="B110" s="271"/>
      <c r="C110" s="251" t="s">
        <v>504</v>
      </c>
      <c r="D110" s="251"/>
      <c r="E110" s="251"/>
      <c r="F110" s="270" t="s">
        <v>485</v>
      </c>
      <c r="G110" s="251"/>
      <c r="H110" s="251" t="s">
        <v>518</v>
      </c>
      <c r="I110" s="251" t="s">
        <v>481</v>
      </c>
      <c r="J110" s="251">
        <v>50</v>
      </c>
      <c r="K110" s="262"/>
    </row>
    <row r="111" spans="2:11" ht="15" customHeight="1">
      <c r="B111" s="271"/>
      <c r="C111" s="251" t="s">
        <v>61</v>
      </c>
      <c r="D111" s="251"/>
      <c r="E111" s="251"/>
      <c r="F111" s="270" t="s">
        <v>479</v>
      </c>
      <c r="G111" s="251"/>
      <c r="H111" s="251" t="s">
        <v>519</v>
      </c>
      <c r="I111" s="251" t="s">
        <v>481</v>
      </c>
      <c r="J111" s="251">
        <v>20</v>
      </c>
      <c r="K111" s="262"/>
    </row>
    <row r="112" spans="2:11" ht="15" customHeight="1">
      <c r="B112" s="271"/>
      <c r="C112" s="251" t="s">
        <v>520</v>
      </c>
      <c r="D112" s="251"/>
      <c r="E112" s="251"/>
      <c r="F112" s="270" t="s">
        <v>479</v>
      </c>
      <c r="G112" s="251"/>
      <c r="H112" s="251" t="s">
        <v>521</v>
      </c>
      <c r="I112" s="251" t="s">
        <v>481</v>
      </c>
      <c r="J112" s="251">
        <v>120</v>
      </c>
      <c r="K112" s="262"/>
    </row>
    <row r="113" spans="2:11" ht="15" customHeight="1">
      <c r="B113" s="271"/>
      <c r="C113" s="251" t="s">
        <v>46</v>
      </c>
      <c r="D113" s="251"/>
      <c r="E113" s="251"/>
      <c r="F113" s="270" t="s">
        <v>479</v>
      </c>
      <c r="G113" s="251"/>
      <c r="H113" s="251" t="s">
        <v>522</v>
      </c>
      <c r="I113" s="251" t="s">
        <v>513</v>
      </c>
      <c r="J113" s="251"/>
      <c r="K113" s="262"/>
    </row>
    <row r="114" spans="2:11" ht="15" customHeight="1">
      <c r="B114" s="271"/>
      <c r="C114" s="251" t="s">
        <v>56</v>
      </c>
      <c r="D114" s="251"/>
      <c r="E114" s="251"/>
      <c r="F114" s="270" t="s">
        <v>479</v>
      </c>
      <c r="G114" s="251"/>
      <c r="H114" s="251" t="s">
        <v>523</v>
      </c>
      <c r="I114" s="251" t="s">
        <v>513</v>
      </c>
      <c r="J114" s="251"/>
      <c r="K114" s="262"/>
    </row>
    <row r="115" spans="2:11" ht="15" customHeight="1">
      <c r="B115" s="271"/>
      <c r="C115" s="251" t="s">
        <v>65</v>
      </c>
      <c r="D115" s="251"/>
      <c r="E115" s="251"/>
      <c r="F115" s="270" t="s">
        <v>479</v>
      </c>
      <c r="G115" s="251"/>
      <c r="H115" s="251" t="s">
        <v>524</v>
      </c>
      <c r="I115" s="251" t="s">
        <v>525</v>
      </c>
      <c r="J115" s="251"/>
      <c r="K115" s="262"/>
    </row>
    <row r="116" spans="2:11" ht="15" customHeight="1">
      <c r="B116" s="274"/>
      <c r="C116" s="280"/>
      <c r="D116" s="280"/>
      <c r="E116" s="280"/>
      <c r="F116" s="280"/>
      <c r="G116" s="280"/>
      <c r="H116" s="280"/>
      <c r="I116" s="280"/>
      <c r="J116" s="280"/>
      <c r="K116" s="276"/>
    </row>
    <row r="117" spans="2:11" ht="18.75" customHeight="1">
      <c r="B117" s="281"/>
      <c r="C117" s="247"/>
      <c r="D117" s="247"/>
      <c r="E117" s="247"/>
      <c r="F117" s="282"/>
      <c r="G117" s="247"/>
      <c r="H117" s="247"/>
      <c r="I117" s="247"/>
      <c r="J117" s="247"/>
      <c r="K117" s="281"/>
    </row>
    <row r="118" spans="2:11" ht="18.75" customHeight="1">
      <c r="B118" s="257"/>
      <c r="C118" s="257"/>
      <c r="D118" s="257"/>
      <c r="E118" s="257"/>
      <c r="F118" s="257"/>
      <c r="G118" s="257"/>
      <c r="H118" s="257"/>
      <c r="I118" s="257"/>
      <c r="J118" s="257"/>
      <c r="K118" s="257"/>
    </row>
    <row r="119" spans="2:11" ht="7.5" customHeight="1">
      <c r="B119" s="283"/>
      <c r="C119" s="284"/>
      <c r="D119" s="284"/>
      <c r="E119" s="284"/>
      <c r="F119" s="284"/>
      <c r="G119" s="284"/>
      <c r="H119" s="284"/>
      <c r="I119" s="284"/>
      <c r="J119" s="284"/>
      <c r="K119" s="285"/>
    </row>
    <row r="120" spans="2:11" ht="45" customHeight="1">
      <c r="B120" s="286"/>
      <c r="C120" s="361" t="s">
        <v>526</v>
      </c>
      <c r="D120" s="361"/>
      <c r="E120" s="361"/>
      <c r="F120" s="361"/>
      <c r="G120" s="361"/>
      <c r="H120" s="361"/>
      <c r="I120" s="361"/>
      <c r="J120" s="361"/>
      <c r="K120" s="287"/>
    </row>
    <row r="121" spans="2:11" ht="17.25" customHeight="1">
      <c r="B121" s="288"/>
      <c r="C121" s="263" t="s">
        <v>473</v>
      </c>
      <c r="D121" s="263"/>
      <c r="E121" s="263"/>
      <c r="F121" s="263" t="s">
        <v>474</v>
      </c>
      <c r="G121" s="264"/>
      <c r="H121" s="263" t="s">
        <v>111</v>
      </c>
      <c r="I121" s="263" t="s">
        <v>65</v>
      </c>
      <c r="J121" s="263" t="s">
        <v>475</v>
      </c>
      <c r="K121" s="289"/>
    </row>
    <row r="122" spans="2:11" ht="17.25" customHeight="1">
      <c r="B122" s="288"/>
      <c r="C122" s="265" t="s">
        <v>476</v>
      </c>
      <c r="D122" s="265"/>
      <c r="E122" s="265"/>
      <c r="F122" s="266" t="s">
        <v>477</v>
      </c>
      <c r="G122" s="267"/>
      <c r="H122" s="265"/>
      <c r="I122" s="265"/>
      <c r="J122" s="265" t="s">
        <v>478</v>
      </c>
      <c r="K122" s="289"/>
    </row>
    <row r="123" spans="2:11" ht="5.25" customHeight="1">
      <c r="B123" s="290"/>
      <c r="C123" s="268"/>
      <c r="D123" s="268"/>
      <c r="E123" s="268"/>
      <c r="F123" s="268"/>
      <c r="G123" s="251"/>
      <c r="H123" s="268"/>
      <c r="I123" s="268"/>
      <c r="J123" s="268"/>
      <c r="K123" s="291"/>
    </row>
    <row r="124" spans="2:11" ht="15" customHeight="1">
      <c r="B124" s="290"/>
      <c r="C124" s="251" t="s">
        <v>482</v>
      </c>
      <c r="D124" s="268"/>
      <c r="E124" s="268"/>
      <c r="F124" s="270" t="s">
        <v>479</v>
      </c>
      <c r="G124" s="251"/>
      <c r="H124" s="251" t="s">
        <v>518</v>
      </c>
      <c r="I124" s="251" t="s">
        <v>481</v>
      </c>
      <c r="J124" s="251">
        <v>120</v>
      </c>
      <c r="K124" s="292"/>
    </row>
    <row r="125" spans="2:11" ht="15" customHeight="1">
      <c r="B125" s="290"/>
      <c r="C125" s="251" t="s">
        <v>527</v>
      </c>
      <c r="D125" s="251"/>
      <c r="E125" s="251"/>
      <c r="F125" s="270" t="s">
        <v>479</v>
      </c>
      <c r="G125" s="251"/>
      <c r="H125" s="251" t="s">
        <v>528</v>
      </c>
      <c r="I125" s="251" t="s">
        <v>481</v>
      </c>
      <c r="J125" s="251" t="s">
        <v>529</v>
      </c>
      <c r="K125" s="292"/>
    </row>
    <row r="126" spans="2:11" ht="15" customHeight="1">
      <c r="B126" s="290"/>
      <c r="C126" s="251" t="s">
        <v>428</v>
      </c>
      <c r="D126" s="251"/>
      <c r="E126" s="251"/>
      <c r="F126" s="270" t="s">
        <v>479</v>
      </c>
      <c r="G126" s="251"/>
      <c r="H126" s="251" t="s">
        <v>530</v>
      </c>
      <c r="I126" s="251" t="s">
        <v>481</v>
      </c>
      <c r="J126" s="251" t="s">
        <v>529</v>
      </c>
      <c r="K126" s="292"/>
    </row>
    <row r="127" spans="2:11" ht="15" customHeight="1">
      <c r="B127" s="290"/>
      <c r="C127" s="251" t="s">
        <v>490</v>
      </c>
      <c r="D127" s="251"/>
      <c r="E127" s="251"/>
      <c r="F127" s="270" t="s">
        <v>485</v>
      </c>
      <c r="G127" s="251"/>
      <c r="H127" s="251" t="s">
        <v>491</v>
      </c>
      <c r="I127" s="251" t="s">
        <v>481</v>
      </c>
      <c r="J127" s="251">
        <v>15</v>
      </c>
      <c r="K127" s="292"/>
    </row>
    <row r="128" spans="2:11" ht="15" customHeight="1">
      <c r="B128" s="290"/>
      <c r="C128" s="272" t="s">
        <v>492</v>
      </c>
      <c r="D128" s="272"/>
      <c r="E128" s="272"/>
      <c r="F128" s="273" t="s">
        <v>485</v>
      </c>
      <c r="G128" s="272"/>
      <c r="H128" s="272" t="s">
        <v>493</v>
      </c>
      <c r="I128" s="272" t="s">
        <v>481</v>
      </c>
      <c r="J128" s="272">
        <v>15</v>
      </c>
      <c r="K128" s="292"/>
    </row>
    <row r="129" spans="2:11" ht="15" customHeight="1">
      <c r="B129" s="290"/>
      <c r="C129" s="272" t="s">
        <v>494</v>
      </c>
      <c r="D129" s="272"/>
      <c r="E129" s="272"/>
      <c r="F129" s="273" t="s">
        <v>485</v>
      </c>
      <c r="G129" s="272"/>
      <c r="H129" s="272" t="s">
        <v>495</v>
      </c>
      <c r="I129" s="272" t="s">
        <v>481</v>
      </c>
      <c r="J129" s="272">
        <v>20</v>
      </c>
      <c r="K129" s="292"/>
    </row>
    <row r="130" spans="2:11" ht="15" customHeight="1">
      <c r="B130" s="290"/>
      <c r="C130" s="272" t="s">
        <v>496</v>
      </c>
      <c r="D130" s="272"/>
      <c r="E130" s="272"/>
      <c r="F130" s="273" t="s">
        <v>485</v>
      </c>
      <c r="G130" s="272"/>
      <c r="H130" s="272" t="s">
        <v>497</v>
      </c>
      <c r="I130" s="272" t="s">
        <v>481</v>
      </c>
      <c r="J130" s="272">
        <v>20</v>
      </c>
      <c r="K130" s="292"/>
    </row>
    <row r="131" spans="2:11" ht="15" customHeight="1">
      <c r="B131" s="290"/>
      <c r="C131" s="251" t="s">
        <v>484</v>
      </c>
      <c r="D131" s="251"/>
      <c r="E131" s="251"/>
      <c r="F131" s="270" t="s">
        <v>485</v>
      </c>
      <c r="G131" s="251"/>
      <c r="H131" s="251" t="s">
        <v>518</v>
      </c>
      <c r="I131" s="251" t="s">
        <v>481</v>
      </c>
      <c r="J131" s="251">
        <v>50</v>
      </c>
      <c r="K131" s="292"/>
    </row>
    <row r="132" spans="2:11" ht="15" customHeight="1">
      <c r="B132" s="290"/>
      <c r="C132" s="251" t="s">
        <v>498</v>
      </c>
      <c r="D132" s="251"/>
      <c r="E132" s="251"/>
      <c r="F132" s="270" t="s">
        <v>485</v>
      </c>
      <c r="G132" s="251"/>
      <c r="H132" s="251" t="s">
        <v>518</v>
      </c>
      <c r="I132" s="251" t="s">
        <v>481</v>
      </c>
      <c r="J132" s="251">
        <v>50</v>
      </c>
      <c r="K132" s="292"/>
    </row>
    <row r="133" spans="2:11" ht="15" customHeight="1">
      <c r="B133" s="290"/>
      <c r="C133" s="251" t="s">
        <v>504</v>
      </c>
      <c r="D133" s="251"/>
      <c r="E133" s="251"/>
      <c r="F133" s="270" t="s">
        <v>485</v>
      </c>
      <c r="G133" s="251"/>
      <c r="H133" s="251" t="s">
        <v>518</v>
      </c>
      <c r="I133" s="251" t="s">
        <v>481</v>
      </c>
      <c r="J133" s="251">
        <v>50</v>
      </c>
      <c r="K133" s="292"/>
    </row>
    <row r="134" spans="2:11" ht="15" customHeight="1">
      <c r="B134" s="290"/>
      <c r="C134" s="251" t="s">
        <v>506</v>
      </c>
      <c r="D134" s="251"/>
      <c r="E134" s="251"/>
      <c r="F134" s="270" t="s">
        <v>485</v>
      </c>
      <c r="G134" s="251"/>
      <c r="H134" s="251" t="s">
        <v>518</v>
      </c>
      <c r="I134" s="251" t="s">
        <v>481</v>
      </c>
      <c r="J134" s="251">
        <v>50</v>
      </c>
      <c r="K134" s="292"/>
    </row>
    <row r="135" spans="2:11" ht="15" customHeight="1">
      <c r="B135" s="290"/>
      <c r="C135" s="251" t="s">
        <v>116</v>
      </c>
      <c r="D135" s="251"/>
      <c r="E135" s="251"/>
      <c r="F135" s="270" t="s">
        <v>485</v>
      </c>
      <c r="G135" s="251"/>
      <c r="H135" s="251" t="s">
        <v>531</v>
      </c>
      <c r="I135" s="251" t="s">
        <v>481</v>
      </c>
      <c r="J135" s="251">
        <v>255</v>
      </c>
      <c r="K135" s="292"/>
    </row>
    <row r="136" spans="2:11" ht="15" customHeight="1">
      <c r="B136" s="290"/>
      <c r="C136" s="251" t="s">
        <v>508</v>
      </c>
      <c r="D136" s="251"/>
      <c r="E136" s="251"/>
      <c r="F136" s="270" t="s">
        <v>479</v>
      </c>
      <c r="G136" s="251"/>
      <c r="H136" s="251" t="s">
        <v>532</v>
      </c>
      <c r="I136" s="251" t="s">
        <v>510</v>
      </c>
      <c r="J136" s="251"/>
      <c r="K136" s="292"/>
    </row>
    <row r="137" spans="2:11" ht="15" customHeight="1">
      <c r="B137" s="290"/>
      <c r="C137" s="251" t="s">
        <v>511</v>
      </c>
      <c r="D137" s="251"/>
      <c r="E137" s="251"/>
      <c r="F137" s="270" t="s">
        <v>479</v>
      </c>
      <c r="G137" s="251"/>
      <c r="H137" s="251" t="s">
        <v>533</v>
      </c>
      <c r="I137" s="251" t="s">
        <v>513</v>
      </c>
      <c r="J137" s="251"/>
      <c r="K137" s="292"/>
    </row>
    <row r="138" spans="2:11" ht="15" customHeight="1">
      <c r="B138" s="290"/>
      <c r="C138" s="251" t="s">
        <v>514</v>
      </c>
      <c r="D138" s="251"/>
      <c r="E138" s="251"/>
      <c r="F138" s="270" t="s">
        <v>479</v>
      </c>
      <c r="G138" s="251"/>
      <c r="H138" s="251" t="s">
        <v>514</v>
      </c>
      <c r="I138" s="251" t="s">
        <v>513</v>
      </c>
      <c r="J138" s="251"/>
      <c r="K138" s="292"/>
    </row>
    <row r="139" spans="2:11" ht="15" customHeight="1">
      <c r="B139" s="290"/>
      <c r="C139" s="251" t="s">
        <v>46</v>
      </c>
      <c r="D139" s="251"/>
      <c r="E139" s="251"/>
      <c r="F139" s="270" t="s">
        <v>479</v>
      </c>
      <c r="G139" s="251"/>
      <c r="H139" s="251" t="s">
        <v>534</v>
      </c>
      <c r="I139" s="251" t="s">
        <v>513</v>
      </c>
      <c r="J139" s="251"/>
      <c r="K139" s="292"/>
    </row>
    <row r="140" spans="2:11" ht="15" customHeight="1">
      <c r="B140" s="290"/>
      <c r="C140" s="251" t="s">
        <v>535</v>
      </c>
      <c r="D140" s="251"/>
      <c r="E140" s="251"/>
      <c r="F140" s="270" t="s">
        <v>479</v>
      </c>
      <c r="G140" s="251"/>
      <c r="H140" s="251" t="s">
        <v>536</v>
      </c>
      <c r="I140" s="251" t="s">
        <v>513</v>
      </c>
      <c r="J140" s="251"/>
      <c r="K140" s="292"/>
    </row>
    <row r="141" spans="2:11" ht="15" customHeight="1">
      <c r="B141" s="293"/>
      <c r="C141" s="294"/>
      <c r="D141" s="294"/>
      <c r="E141" s="294"/>
      <c r="F141" s="294"/>
      <c r="G141" s="294"/>
      <c r="H141" s="294"/>
      <c r="I141" s="294"/>
      <c r="J141" s="294"/>
      <c r="K141" s="295"/>
    </row>
    <row r="142" spans="2:11" ht="18.75" customHeight="1">
      <c r="B142" s="247"/>
      <c r="C142" s="247"/>
      <c r="D142" s="247"/>
      <c r="E142" s="247"/>
      <c r="F142" s="282"/>
      <c r="G142" s="247"/>
      <c r="H142" s="247"/>
      <c r="I142" s="247"/>
      <c r="J142" s="247"/>
      <c r="K142" s="247"/>
    </row>
    <row r="143" spans="2:11" ht="18.75" customHeight="1">
      <c r="B143" s="257"/>
      <c r="C143" s="257"/>
      <c r="D143" s="257"/>
      <c r="E143" s="257"/>
      <c r="F143" s="257"/>
      <c r="G143" s="257"/>
      <c r="H143" s="257"/>
      <c r="I143" s="257"/>
      <c r="J143" s="257"/>
      <c r="K143" s="257"/>
    </row>
    <row r="144" spans="2:11" ht="7.5" customHeight="1">
      <c r="B144" s="258"/>
      <c r="C144" s="259"/>
      <c r="D144" s="259"/>
      <c r="E144" s="259"/>
      <c r="F144" s="259"/>
      <c r="G144" s="259"/>
      <c r="H144" s="259"/>
      <c r="I144" s="259"/>
      <c r="J144" s="259"/>
      <c r="K144" s="260"/>
    </row>
    <row r="145" spans="2:11" ht="45" customHeight="1">
      <c r="B145" s="261"/>
      <c r="C145" s="366" t="s">
        <v>537</v>
      </c>
      <c r="D145" s="366"/>
      <c r="E145" s="366"/>
      <c r="F145" s="366"/>
      <c r="G145" s="366"/>
      <c r="H145" s="366"/>
      <c r="I145" s="366"/>
      <c r="J145" s="366"/>
      <c r="K145" s="262"/>
    </row>
    <row r="146" spans="2:11" ht="17.25" customHeight="1">
      <c r="B146" s="261"/>
      <c r="C146" s="263" t="s">
        <v>473</v>
      </c>
      <c r="D146" s="263"/>
      <c r="E146" s="263"/>
      <c r="F146" s="263" t="s">
        <v>474</v>
      </c>
      <c r="G146" s="264"/>
      <c r="H146" s="263" t="s">
        <v>111</v>
      </c>
      <c r="I146" s="263" t="s">
        <v>65</v>
      </c>
      <c r="J146" s="263" t="s">
        <v>475</v>
      </c>
      <c r="K146" s="262"/>
    </row>
    <row r="147" spans="2:11" ht="17.25" customHeight="1">
      <c r="B147" s="261"/>
      <c r="C147" s="265" t="s">
        <v>476</v>
      </c>
      <c r="D147" s="265"/>
      <c r="E147" s="265"/>
      <c r="F147" s="266" t="s">
        <v>477</v>
      </c>
      <c r="G147" s="267"/>
      <c r="H147" s="265"/>
      <c r="I147" s="265"/>
      <c r="J147" s="265" t="s">
        <v>478</v>
      </c>
      <c r="K147" s="262"/>
    </row>
    <row r="148" spans="2:11" ht="5.25" customHeight="1">
      <c r="B148" s="271"/>
      <c r="C148" s="268"/>
      <c r="D148" s="268"/>
      <c r="E148" s="268"/>
      <c r="F148" s="268"/>
      <c r="G148" s="269"/>
      <c r="H148" s="268"/>
      <c r="I148" s="268"/>
      <c r="J148" s="268"/>
      <c r="K148" s="292"/>
    </row>
    <row r="149" spans="2:11" ht="15" customHeight="1">
      <c r="B149" s="271"/>
      <c r="C149" s="296" t="s">
        <v>482</v>
      </c>
      <c r="D149" s="251"/>
      <c r="E149" s="251"/>
      <c r="F149" s="297" t="s">
        <v>479</v>
      </c>
      <c r="G149" s="251"/>
      <c r="H149" s="296" t="s">
        <v>518</v>
      </c>
      <c r="I149" s="296" t="s">
        <v>481</v>
      </c>
      <c r="J149" s="296">
        <v>120</v>
      </c>
      <c r="K149" s="292"/>
    </row>
    <row r="150" spans="2:11" ht="15" customHeight="1">
      <c r="B150" s="271"/>
      <c r="C150" s="296" t="s">
        <v>527</v>
      </c>
      <c r="D150" s="251"/>
      <c r="E150" s="251"/>
      <c r="F150" s="297" t="s">
        <v>479</v>
      </c>
      <c r="G150" s="251"/>
      <c r="H150" s="296" t="s">
        <v>538</v>
      </c>
      <c r="I150" s="296" t="s">
        <v>481</v>
      </c>
      <c r="J150" s="296" t="s">
        <v>529</v>
      </c>
      <c r="K150" s="292"/>
    </row>
    <row r="151" spans="2:11" ht="15" customHeight="1">
      <c r="B151" s="271"/>
      <c r="C151" s="296" t="s">
        <v>428</v>
      </c>
      <c r="D151" s="251"/>
      <c r="E151" s="251"/>
      <c r="F151" s="297" t="s">
        <v>479</v>
      </c>
      <c r="G151" s="251"/>
      <c r="H151" s="296" t="s">
        <v>539</v>
      </c>
      <c r="I151" s="296" t="s">
        <v>481</v>
      </c>
      <c r="J151" s="296" t="s">
        <v>529</v>
      </c>
      <c r="K151" s="292"/>
    </row>
    <row r="152" spans="2:11" ht="15" customHeight="1">
      <c r="B152" s="271"/>
      <c r="C152" s="296" t="s">
        <v>484</v>
      </c>
      <c r="D152" s="251"/>
      <c r="E152" s="251"/>
      <c r="F152" s="297" t="s">
        <v>485</v>
      </c>
      <c r="G152" s="251"/>
      <c r="H152" s="296" t="s">
        <v>518</v>
      </c>
      <c r="I152" s="296" t="s">
        <v>481</v>
      </c>
      <c r="J152" s="296">
        <v>50</v>
      </c>
      <c r="K152" s="292"/>
    </row>
    <row r="153" spans="2:11" ht="15" customHeight="1">
      <c r="B153" s="271"/>
      <c r="C153" s="296" t="s">
        <v>487</v>
      </c>
      <c r="D153" s="251"/>
      <c r="E153" s="251"/>
      <c r="F153" s="297" t="s">
        <v>479</v>
      </c>
      <c r="G153" s="251"/>
      <c r="H153" s="296" t="s">
        <v>518</v>
      </c>
      <c r="I153" s="296" t="s">
        <v>489</v>
      </c>
      <c r="J153" s="296"/>
      <c r="K153" s="292"/>
    </row>
    <row r="154" spans="2:11" ht="15" customHeight="1">
      <c r="B154" s="271"/>
      <c r="C154" s="296" t="s">
        <v>498</v>
      </c>
      <c r="D154" s="251"/>
      <c r="E154" s="251"/>
      <c r="F154" s="297" t="s">
        <v>485</v>
      </c>
      <c r="G154" s="251"/>
      <c r="H154" s="296" t="s">
        <v>518</v>
      </c>
      <c r="I154" s="296" t="s">
        <v>481</v>
      </c>
      <c r="J154" s="296">
        <v>50</v>
      </c>
      <c r="K154" s="292"/>
    </row>
    <row r="155" spans="2:11" ht="15" customHeight="1">
      <c r="B155" s="271"/>
      <c r="C155" s="296" t="s">
        <v>506</v>
      </c>
      <c r="D155" s="251"/>
      <c r="E155" s="251"/>
      <c r="F155" s="297" t="s">
        <v>485</v>
      </c>
      <c r="G155" s="251"/>
      <c r="H155" s="296" t="s">
        <v>518</v>
      </c>
      <c r="I155" s="296" t="s">
        <v>481</v>
      </c>
      <c r="J155" s="296">
        <v>50</v>
      </c>
      <c r="K155" s="292"/>
    </row>
    <row r="156" spans="2:11" ht="15" customHeight="1">
      <c r="B156" s="271"/>
      <c r="C156" s="296" t="s">
        <v>504</v>
      </c>
      <c r="D156" s="251"/>
      <c r="E156" s="251"/>
      <c r="F156" s="297" t="s">
        <v>485</v>
      </c>
      <c r="G156" s="251"/>
      <c r="H156" s="296" t="s">
        <v>518</v>
      </c>
      <c r="I156" s="296" t="s">
        <v>481</v>
      </c>
      <c r="J156" s="296">
        <v>50</v>
      </c>
      <c r="K156" s="292"/>
    </row>
    <row r="157" spans="2:11" ht="15" customHeight="1">
      <c r="B157" s="271"/>
      <c r="C157" s="296" t="s">
        <v>103</v>
      </c>
      <c r="D157" s="251"/>
      <c r="E157" s="251"/>
      <c r="F157" s="297" t="s">
        <v>479</v>
      </c>
      <c r="G157" s="251"/>
      <c r="H157" s="296" t="s">
        <v>540</v>
      </c>
      <c r="I157" s="296" t="s">
        <v>481</v>
      </c>
      <c r="J157" s="296" t="s">
        <v>541</v>
      </c>
      <c r="K157" s="292"/>
    </row>
    <row r="158" spans="2:11" ht="15" customHeight="1">
      <c r="B158" s="271"/>
      <c r="C158" s="296" t="s">
        <v>542</v>
      </c>
      <c r="D158" s="251"/>
      <c r="E158" s="251"/>
      <c r="F158" s="297" t="s">
        <v>479</v>
      </c>
      <c r="G158" s="251"/>
      <c r="H158" s="296" t="s">
        <v>543</v>
      </c>
      <c r="I158" s="296" t="s">
        <v>513</v>
      </c>
      <c r="J158" s="296"/>
      <c r="K158" s="292"/>
    </row>
    <row r="159" spans="2:11" ht="15" customHeight="1">
      <c r="B159" s="298"/>
      <c r="C159" s="280"/>
      <c r="D159" s="280"/>
      <c r="E159" s="280"/>
      <c r="F159" s="280"/>
      <c r="G159" s="280"/>
      <c r="H159" s="280"/>
      <c r="I159" s="280"/>
      <c r="J159" s="280"/>
      <c r="K159" s="299"/>
    </row>
    <row r="160" spans="2:11" ht="18.75" customHeight="1">
      <c r="B160" s="247"/>
      <c r="C160" s="251"/>
      <c r="D160" s="251"/>
      <c r="E160" s="251"/>
      <c r="F160" s="270"/>
      <c r="G160" s="251"/>
      <c r="H160" s="251"/>
      <c r="I160" s="251"/>
      <c r="J160" s="251"/>
      <c r="K160" s="247"/>
    </row>
    <row r="161" spans="2:11" ht="18.75" customHeight="1">
      <c r="B161" s="257"/>
      <c r="C161" s="257"/>
      <c r="D161" s="257"/>
      <c r="E161" s="257"/>
      <c r="F161" s="257"/>
      <c r="G161" s="257"/>
      <c r="H161" s="257"/>
      <c r="I161" s="257"/>
      <c r="J161" s="257"/>
      <c r="K161" s="257"/>
    </row>
    <row r="162" spans="2:11" ht="7.5" customHeight="1">
      <c r="B162" s="239"/>
      <c r="C162" s="240"/>
      <c r="D162" s="240"/>
      <c r="E162" s="240"/>
      <c r="F162" s="240"/>
      <c r="G162" s="240"/>
      <c r="H162" s="240"/>
      <c r="I162" s="240"/>
      <c r="J162" s="240"/>
      <c r="K162" s="241"/>
    </row>
    <row r="163" spans="2:11" ht="45" customHeight="1">
      <c r="B163" s="242"/>
      <c r="C163" s="361" t="s">
        <v>544</v>
      </c>
      <c r="D163" s="361"/>
      <c r="E163" s="361"/>
      <c r="F163" s="361"/>
      <c r="G163" s="361"/>
      <c r="H163" s="361"/>
      <c r="I163" s="361"/>
      <c r="J163" s="361"/>
      <c r="K163" s="243"/>
    </row>
    <row r="164" spans="2:11" ht="17.25" customHeight="1">
      <c r="B164" s="242"/>
      <c r="C164" s="263" t="s">
        <v>473</v>
      </c>
      <c r="D164" s="263"/>
      <c r="E164" s="263"/>
      <c r="F164" s="263" t="s">
        <v>474</v>
      </c>
      <c r="G164" s="300"/>
      <c r="H164" s="301" t="s">
        <v>111</v>
      </c>
      <c r="I164" s="301" t="s">
        <v>65</v>
      </c>
      <c r="J164" s="263" t="s">
        <v>475</v>
      </c>
      <c r="K164" s="243"/>
    </row>
    <row r="165" spans="2:11" ht="17.25" customHeight="1">
      <c r="B165" s="244"/>
      <c r="C165" s="265" t="s">
        <v>476</v>
      </c>
      <c r="D165" s="265"/>
      <c r="E165" s="265"/>
      <c r="F165" s="266" t="s">
        <v>477</v>
      </c>
      <c r="G165" s="302"/>
      <c r="H165" s="303"/>
      <c r="I165" s="303"/>
      <c r="J165" s="265" t="s">
        <v>478</v>
      </c>
      <c r="K165" s="245"/>
    </row>
    <row r="166" spans="2:11" ht="5.25" customHeight="1">
      <c r="B166" s="271"/>
      <c r="C166" s="268"/>
      <c r="D166" s="268"/>
      <c r="E166" s="268"/>
      <c r="F166" s="268"/>
      <c r="G166" s="269"/>
      <c r="H166" s="268"/>
      <c r="I166" s="268"/>
      <c r="J166" s="268"/>
      <c r="K166" s="292"/>
    </row>
    <row r="167" spans="2:11" ht="15" customHeight="1">
      <c r="B167" s="271"/>
      <c r="C167" s="251" t="s">
        <v>482</v>
      </c>
      <c r="D167" s="251"/>
      <c r="E167" s="251"/>
      <c r="F167" s="270" t="s">
        <v>479</v>
      </c>
      <c r="G167" s="251"/>
      <c r="H167" s="251" t="s">
        <v>518</v>
      </c>
      <c r="I167" s="251" t="s">
        <v>481</v>
      </c>
      <c r="J167" s="251">
        <v>120</v>
      </c>
      <c r="K167" s="292"/>
    </row>
    <row r="168" spans="2:11" ht="15" customHeight="1">
      <c r="B168" s="271"/>
      <c r="C168" s="251" t="s">
        <v>527</v>
      </c>
      <c r="D168" s="251"/>
      <c r="E168" s="251"/>
      <c r="F168" s="270" t="s">
        <v>479</v>
      </c>
      <c r="G168" s="251"/>
      <c r="H168" s="251" t="s">
        <v>528</v>
      </c>
      <c r="I168" s="251" t="s">
        <v>481</v>
      </c>
      <c r="J168" s="251" t="s">
        <v>529</v>
      </c>
      <c r="K168" s="292"/>
    </row>
    <row r="169" spans="2:11" ht="15" customHeight="1">
      <c r="B169" s="271"/>
      <c r="C169" s="251" t="s">
        <v>428</v>
      </c>
      <c r="D169" s="251"/>
      <c r="E169" s="251"/>
      <c r="F169" s="270" t="s">
        <v>479</v>
      </c>
      <c r="G169" s="251"/>
      <c r="H169" s="251" t="s">
        <v>545</v>
      </c>
      <c r="I169" s="251" t="s">
        <v>481</v>
      </c>
      <c r="J169" s="251" t="s">
        <v>529</v>
      </c>
      <c r="K169" s="292"/>
    </row>
    <row r="170" spans="2:11" ht="15" customHeight="1">
      <c r="B170" s="271"/>
      <c r="C170" s="251" t="s">
        <v>484</v>
      </c>
      <c r="D170" s="251"/>
      <c r="E170" s="251"/>
      <c r="F170" s="270" t="s">
        <v>485</v>
      </c>
      <c r="G170" s="251"/>
      <c r="H170" s="251" t="s">
        <v>545</v>
      </c>
      <c r="I170" s="251" t="s">
        <v>481</v>
      </c>
      <c r="J170" s="251">
        <v>50</v>
      </c>
      <c r="K170" s="292"/>
    </row>
    <row r="171" spans="2:11" ht="15" customHeight="1">
      <c r="B171" s="271"/>
      <c r="C171" s="251" t="s">
        <v>487</v>
      </c>
      <c r="D171" s="251"/>
      <c r="E171" s="251"/>
      <c r="F171" s="270" t="s">
        <v>479</v>
      </c>
      <c r="G171" s="251"/>
      <c r="H171" s="251" t="s">
        <v>545</v>
      </c>
      <c r="I171" s="251" t="s">
        <v>489</v>
      </c>
      <c r="J171" s="251"/>
      <c r="K171" s="292"/>
    </row>
    <row r="172" spans="2:11" ht="15" customHeight="1">
      <c r="B172" s="271"/>
      <c r="C172" s="251" t="s">
        <v>498</v>
      </c>
      <c r="D172" s="251"/>
      <c r="E172" s="251"/>
      <c r="F172" s="270" t="s">
        <v>485</v>
      </c>
      <c r="G172" s="251"/>
      <c r="H172" s="251" t="s">
        <v>545</v>
      </c>
      <c r="I172" s="251" t="s">
        <v>481</v>
      </c>
      <c r="J172" s="251">
        <v>50</v>
      </c>
      <c r="K172" s="292"/>
    </row>
    <row r="173" spans="2:11" ht="15" customHeight="1">
      <c r="B173" s="271"/>
      <c r="C173" s="251" t="s">
        <v>506</v>
      </c>
      <c r="D173" s="251"/>
      <c r="E173" s="251"/>
      <c r="F173" s="270" t="s">
        <v>485</v>
      </c>
      <c r="G173" s="251"/>
      <c r="H173" s="251" t="s">
        <v>545</v>
      </c>
      <c r="I173" s="251" t="s">
        <v>481</v>
      </c>
      <c r="J173" s="251">
        <v>50</v>
      </c>
      <c r="K173" s="292"/>
    </row>
    <row r="174" spans="2:11" ht="15" customHeight="1">
      <c r="B174" s="271"/>
      <c r="C174" s="251" t="s">
        <v>504</v>
      </c>
      <c r="D174" s="251"/>
      <c r="E174" s="251"/>
      <c r="F174" s="270" t="s">
        <v>485</v>
      </c>
      <c r="G174" s="251"/>
      <c r="H174" s="251" t="s">
        <v>545</v>
      </c>
      <c r="I174" s="251" t="s">
        <v>481</v>
      </c>
      <c r="J174" s="251">
        <v>50</v>
      </c>
      <c r="K174" s="292"/>
    </row>
    <row r="175" spans="2:11" ht="15" customHeight="1">
      <c r="B175" s="271"/>
      <c r="C175" s="251" t="s">
        <v>110</v>
      </c>
      <c r="D175" s="251"/>
      <c r="E175" s="251"/>
      <c r="F175" s="270" t="s">
        <v>479</v>
      </c>
      <c r="G175" s="251"/>
      <c r="H175" s="251" t="s">
        <v>546</v>
      </c>
      <c r="I175" s="251" t="s">
        <v>547</v>
      </c>
      <c r="J175" s="251"/>
      <c r="K175" s="292"/>
    </row>
    <row r="176" spans="2:11" ht="15" customHeight="1">
      <c r="B176" s="271"/>
      <c r="C176" s="251" t="s">
        <v>65</v>
      </c>
      <c r="D176" s="251"/>
      <c r="E176" s="251"/>
      <c r="F176" s="270" t="s">
        <v>479</v>
      </c>
      <c r="G176" s="251"/>
      <c r="H176" s="251" t="s">
        <v>548</v>
      </c>
      <c r="I176" s="251" t="s">
        <v>549</v>
      </c>
      <c r="J176" s="251">
        <v>1</v>
      </c>
      <c r="K176" s="292"/>
    </row>
    <row r="177" spans="2:11" ht="15" customHeight="1">
      <c r="B177" s="271"/>
      <c r="C177" s="251" t="s">
        <v>61</v>
      </c>
      <c r="D177" s="251"/>
      <c r="E177" s="251"/>
      <c r="F177" s="270" t="s">
        <v>479</v>
      </c>
      <c r="G177" s="251"/>
      <c r="H177" s="251" t="s">
        <v>550</v>
      </c>
      <c r="I177" s="251" t="s">
        <v>481</v>
      </c>
      <c r="J177" s="251">
        <v>20</v>
      </c>
      <c r="K177" s="292"/>
    </row>
    <row r="178" spans="2:11" ht="15" customHeight="1">
      <c r="B178" s="271"/>
      <c r="C178" s="251" t="s">
        <v>111</v>
      </c>
      <c r="D178" s="251"/>
      <c r="E178" s="251"/>
      <c r="F178" s="270" t="s">
        <v>479</v>
      </c>
      <c r="G178" s="251"/>
      <c r="H178" s="251" t="s">
        <v>551</v>
      </c>
      <c r="I178" s="251" t="s">
        <v>481</v>
      </c>
      <c r="J178" s="251">
        <v>255</v>
      </c>
      <c r="K178" s="292"/>
    </row>
    <row r="179" spans="2:11" ht="15" customHeight="1">
      <c r="B179" s="271"/>
      <c r="C179" s="251" t="s">
        <v>112</v>
      </c>
      <c r="D179" s="251"/>
      <c r="E179" s="251"/>
      <c r="F179" s="270" t="s">
        <v>479</v>
      </c>
      <c r="G179" s="251"/>
      <c r="H179" s="251" t="s">
        <v>444</v>
      </c>
      <c r="I179" s="251" t="s">
        <v>481</v>
      </c>
      <c r="J179" s="251">
        <v>10</v>
      </c>
      <c r="K179" s="292"/>
    </row>
    <row r="180" spans="2:11" ht="15" customHeight="1">
      <c r="B180" s="271"/>
      <c r="C180" s="251" t="s">
        <v>113</v>
      </c>
      <c r="D180" s="251"/>
      <c r="E180" s="251"/>
      <c r="F180" s="270" t="s">
        <v>479</v>
      </c>
      <c r="G180" s="251"/>
      <c r="H180" s="251" t="s">
        <v>552</v>
      </c>
      <c r="I180" s="251" t="s">
        <v>513</v>
      </c>
      <c r="J180" s="251"/>
      <c r="K180" s="292"/>
    </row>
    <row r="181" spans="2:11" ht="15" customHeight="1">
      <c r="B181" s="271"/>
      <c r="C181" s="251" t="s">
        <v>553</v>
      </c>
      <c r="D181" s="251"/>
      <c r="E181" s="251"/>
      <c r="F181" s="270" t="s">
        <v>479</v>
      </c>
      <c r="G181" s="251"/>
      <c r="H181" s="251" t="s">
        <v>554</v>
      </c>
      <c r="I181" s="251" t="s">
        <v>513</v>
      </c>
      <c r="J181" s="251"/>
      <c r="K181" s="292"/>
    </row>
    <row r="182" spans="2:11" ht="15" customHeight="1">
      <c r="B182" s="271"/>
      <c r="C182" s="251" t="s">
        <v>542</v>
      </c>
      <c r="D182" s="251"/>
      <c r="E182" s="251"/>
      <c r="F182" s="270" t="s">
        <v>479</v>
      </c>
      <c r="G182" s="251"/>
      <c r="H182" s="251" t="s">
        <v>555</v>
      </c>
      <c r="I182" s="251" t="s">
        <v>513</v>
      </c>
      <c r="J182" s="251"/>
      <c r="K182" s="292"/>
    </row>
    <row r="183" spans="2:11" ht="15" customHeight="1">
      <c r="B183" s="271"/>
      <c r="C183" s="251" t="s">
        <v>115</v>
      </c>
      <c r="D183" s="251"/>
      <c r="E183" s="251"/>
      <c r="F183" s="270" t="s">
        <v>485</v>
      </c>
      <c r="G183" s="251"/>
      <c r="H183" s="251" t="s">
        <v>556</v>
      </c>
      <c r="I183" s="251" t="s">
        <v>481</v>
      </c>
      <c r="J183" s="251">
        <v>50</v>
      </c>
      <c r="K183" s="292"/>
    </row>
    <row r="184" spans="2:11" ht="15" customHeight="1">
      <c r="B184" s="271"/>
      <c r="C184" s="251" t="s">
        <v>557</v>
      </c>
      <c r="D184" s="251"/>
      <c r="E184" s="251"/>
      <c r="F184" s="270" t="s">
        <v>485</v>
      </c>
      <c r="G184" s="251"/>
      <c r="H184" s="251" t="s">
        <v>558</v>
      </c>
      <c r="I184" s="251" t="s">
        <v>559</v>
      </c>
      <c r="J184" s="251"/>
      <c r="K184" s="292"/>
    </row>
    <row r="185" spans="2:11" ht="15" customHeight="1">
      <c r="B185" s="271"/>
      <c r="C185" s="251" t="s">
        <v>560</v>
      </c>
      <c r="D185" s="251"/>
      <c r="E185" s="251"/>
      <c r="F185" s="270" t="s">
        <v>485</v>
      </c>
      <c r="G185" s="251"/>
      <c r="H185" s="251" t="s">
        <v>561</v>
      </c>
      <c r="I185" s="251" t="s">
        <v>559</v>
      </c>
      <c r="J185" s="251"/>
      <c r="K185" s="292"/>
    </row>
    <row r="186" spans="2:11" ht="15" customHeight="1">
      <c r="B186" s="271"/>
      <c r="C186" s="251" t="s">
        <v>562</v>
      </c>
      <c r="D186" s="251"/>
      <c r="E186" s="251"/>
      <c r="F186" s="270" t="s">
        <v>485</v>
      </c>
      <c r="G186" s="251"/>
      <c r="H186" s="251" t="s">
        <v>563</v>
      </c>
      <c r="I186" s="251" t="s">
        <v>559</v>
      </c>
      <c r="J186" s="251"/>
      <c r="K186" s="292"/>
    </row>
    <row r="187" spans="2:11" ht="15" customHeight="1">
      <c r="B187" s="271"/>
      <c r="C187" s="304" t="s">
        <v>564</v>
      </c>
      <c r="D187" s="251"/>
      <c r="E187" s="251"/>
      <c r="F187" s="270" t="s">
        <v>485</v>
      </c>
      <c r="G187" s="251"/>
      <c r="H187" s="251" t="s">
        <v>565</v>
      </c>
      <c r="I187" s="251" t="s">
        <v>566</v>
      </c>
      <c r="J187" s="305" t="s">
        <v>567</v>
      </c>
      <c r="K187" s="292"/>
    </row>
    <row r="188" spans="2:11" ht="15" customHeight="1">
      <c r="B188" s="271"/>
      <c r="C188" s="256" t="s">
        <v>50</v>
      </c>
      <c r="D188" s="251"/>
      <c r="E188" s="251"/>
      <c r="F188" s="270" t="s">
        <v>479</v>
      </c>
      <c r="G188" s="251"/>
      <c r="H188" s="247" t="s">
        <v>568</v>
      </c>
      <c r="I188" s="251" t="s">
        <v>569</v>
      </c>
      <c r="J188" s="251"/>
      <c r="K188" s="292"/>
    </row>
    <row r="189" spans="2:11" ht="15" customHeight="1">
      <c r="B189" s="271"/>
      <c r="C189" s="256" t="s">
        <v>570</v>
      </c>
      <c r="D189" s="251"/>
      <c r="E189" s="251"/>
      <c r="F189" s="270" t="s">
        <v>479</v>
      </c>
      <c r="G189" s="251"/>
      <c r="H189" s="251" t="s">
        <v>571</v>
      </c>
      <c r="I189" s="251" t="s">
        <v>513</v>
      </c>
      <c r="J189" s="251"/>
      <c r="K189" s="292"/>
    </row>
    <row r="190" spans="2:11" ht="15" customHeight="1">
      <c r="B190" s="271"/>
      <c r="C190" s="256" t="s">
        <v>572</v>
      </c>
      <c r="D190" s="251"/>
      <c r="E190" s="251"/>
      <c r="F190" s="270" t="s">
        <v>479</v>
      </c>
      <c r="G190" s="251"/>
      <c r="H190" s="251" t="s">
        <v>573</v>
      </c>
      <c r="I190" s="251" t="s">
        <v>513</v>
      </c>
      <c r="J190" s="251"/>
      <c r="K190" s="292"/>
    </row>
    <row r="191" spans="2:11" ht="15" customHeight="1">
      <c r="B191" s="271"/>
      <c r="C191" s="256" t="s">
        <v>574</v>
      </c>
      <c r="D191" s="251"/>
      <c r="E191" s="251"/>
      <c r="F191" s="270" t="s">
        <v>485</v>
      </c>
      <c r="G191" s="251"/>
      <c r="H191" s="251" t="s">
        <v>575</v>
      </c>
      <c r="I191" s="251" t="s">
        <v>513</v>
      </c>
      <c r="J191" s="251"/>
      <c r="K191" s="292"/>
    </row>
    <row r="192" spans="2:11" ht="15" customHeight="1">
      <c r="B192" s="298"/>
      <c r="C192" s="306"/>
      <c r="D192" s="280"/>
      <c r="E192" s="280"/>
      <c r="F192" s="280"/>
      <c r="G192" s="280"/>
      <c r="H192" s="280"/>
      <c r="I192" s="280"/>
      <c r="J192" s="280"/>
      <c r="K192" s="299"/>
    </row>
    <row r="193" spans="2:11" ht="18.75" customHeight="1">
      <c r="B193" s="247"/>
      <c r="C193" s="251"/>
      <c r="D193" s="251"/>
      <c r="E193" s="251"/>
      <c r="F193" s="270"/>
      <c r="G193" s="251"/>
      <c r="H193" s="251"/>
      <c r="I193" s="251"/>
      <c r="J193" s="251"/>
      <c r="K193" s="247"/>
    </row>
    <row r="194" spans="2:11" ht="18.75" customHeight="1">
      <c r="B194" s="247"/>
      <c r="C194" s="251"/>
      <c r="D194" s="251"/>
      <c r="E194" s="251"/>
      <c r="F194" s="270"/>
      <c r="G194" s="251"/>
      <c r="H194" s="251"/>
      <c r="I194" s="251"/>
      <c r="J194" s="251"/>
      <c r="K194" s="247"/>
    </row>
    <row r="195" spans="2:11" ht="18.75" customHeight="1">
      <c r="B195" s="257"/>
      <c r="C195" s="257"/>
      <c r="D195" s="257"/>
      <c r="E195" s="257"/>
      <c r="F195" s="257"/>
      <c r="G195" s="257"/>
      <c r="H195" s="257"/>
      <c r="I195" s="257"/>
      <c r="J195" s="257"/>
      <c r="K195" s="257"/>
    </row>
    <row r="196" spans="2:11">
      <c r="B196" s="239"/>
      <c r="C196" s="240"/>
      <c r="D196" s="240"/>
      <c r="E196" s="240"/>
      <c r="F196" s="240"/>
      <c r="G196" s="240"/>
      <c r="H196" s="240"/>
      <c r="I196" s="240"/>
      <c r="J196" s="240"/>
      <c r="K196" s="241"/>
    </row>
    <row r="197" spans="2:11" ht="21">
      <c r="B197" s="242"/>
      <c r="C197" s="361" t="s">
        <v>576</v>
      </c>
      <c r="D197" s="361"/>
      <c r="E197" s="361"/>
      <c r="F197" s="361"/>
      <c r="G197" s="361"/>
      <c r="H197" s="361"/>
      <c r="I197" s="361"/>
      <c r="J197" s="361"/>
      <c r="K197" s="243"/>
    </row>
    <row r="198" spans="2:11" ht="25.5" customHeight="1">
      <c r="B198" s="242"/>
      <c r="C198" s="307" t="s">
        <v>577</v>
      </c>
      <c r="D198" s="307"/>
      <c r="E198" s="307"/>
      <c r="F198" s="307" t="s">
        <v>578</v>
      </c>
      <c r="G198" s="308"/>
      <c r="H198" s="367" t="s">
        <v>579</v>
      </c>
      <c r="I198" s="367"/>
      <c r="J198" s="367"/>
      <c r="K198" s="243"/>
    </row>
    <row r="199" spans="2:11" ht="5.25" customHeight="1">
      <c r="B199" s="271"/>
      <c r="C199" s="268"/>
      <c r="D199" s="268"/>
      <c r="E199" s="268"/>
      <c r="F199" s="268"/>
      <c r="G199" s="251"/>
      <c r="H199" s="268"/>
      <c r="I199" s="268"/>
      <c r="J199" s="268"/>
      <c r="K199" s="292"/>
    </row>
    <row r="200" spans="2:11" ht="15" customHeight="1">
      <c r="B200" s="271"/>
      <c r="C200" s="251" t="s">
        <v>569</v>
      </c>
      <c r="D200" s="251"/>
      <c r="E200" s="251"/>
      <c r="F200" s="270" t="s">
        <v>51</v>
      </c>
      <c r="G200" s="251"/>
      <c r="H200" s="363" t="s">
        <v>580</v>
      </c>
      <c r="I200" s="363"/>
      <c r="J200" s="363"/>
      <c r="K200" s="292"/>
    </row>
    <row r="201" spans="2:11" ht="15" customHeight="1">
      <c r="B201" s="271"/>
      <c r="C201" s="277"/>
      <c r="D201" s="251"/>
      <c r="E201" s="251"/>
      <c r="F201" s="270" t="s">
        <v>52</v>
      </c>
      <c r="G201" s="251"/>
      <c r="H201" s="363" t="s">
        <v>581</v>
      </c>
      <c r="I201" s="363"/>
      <c r="J201" s="363"/>
      <c r="K201" s="292"/>
    </row>
    <row r="202" spans="2:11" ht="15" customHeight="1">
      <c r="B202" s="271"/>
      <c r="C202" s="277"/>
      <c r="D202" s="251"/>
      <c r="E202" s="251"/>
      <c r="F202" s="270" t="s">
        <v>55</v>
      </c>
      <c r="G202" s="251"/>
      <c r="H202" s="363" t="s">
        <v>582</v>
      </c>
      <c r="I202" s="363"/>
      <c r="J202" s="363"/>
      <c r="K202" s="292"/>
    </row>
    <row r="203" spans="2:11" ht="15" customHeight="1">
      <c r="B203" s="271"/>
      <c r="C203" s="251"/>
      <c r="D203" s="251"/>
      <c r="E203" s="251"/>
      <c r="F203" s="270" t="s">
        <v>53</v>
      </c>
      <c r="G203" s="251"/>
      <c r="H203" s="363" t="s">
        <v>583</v>
      </c>
      <c r="I203" s="363"/>
      <c r="J203" s="363"/>
      <c r="K203" s="292"/>
    </row>
    <row r="204" spans="2:11" ht="15" customHeight="1">
      <c r="B204" s="271"/>
      <c r="C204" s="251"/>
      <c r="D204" s="251"/>
      <c r="E204" s="251"/>
      <c r="F204" s="270" t="s">
        <v>54</v>
      </c>
      <c r="G204" s="251"/>
      <c r="H204" s="363" t="s">
        <v>584</v>
      </c>
      <c r="I204" s="363"/>
      <c r="J204" s="363"/>
      <c r="K204" s="292"/>
    </row>
    <row r="205" spans="2:11" ht="15" customHeight="1">
      <c r="B205" s="271"/>
      <c r="C205" s="251"/>
      <c r="D205" s="251"/>
      <c r="E205" s="251"/>
      <c r="F205" s="270"/>
      <c r="G205" s="251"/>
      <c r="H205" s="251"/>
      <c r="I205" s="251"/>
      <c r="J205" s="251"/>
      <c r="K205" s="292"/>
    </row>
    <row r="206" spans="2:11" ht="15" customHeight="1">
      <c r="B206" s="271"/>
      <c r="C206" s="251" t="s">
        <v>525</v>
      </c>
      <c r="D206" s="251"/>
      <c r="E206" s="251"/>
      <c r="F206" s="270" t="s">
        <v>87</v>
      </c>
      <c r="G206" s="251"/>
      <c r="H206" s="363" t="s">
        <v>585</v>
      </c>
      <c r="I206" s="363"/>
      <c r="J206" s="363"/>
      <c r="K206" s="292"/>
    </row>
    <row r="207" spans="2:11" ht="15" customHeight="1">
      <c r="B207" s="271"/>
      <c r="C207" s="277"/>
      <c r="D207" s="251"/>
      <c r="E207" s="251"/>
      <c r="F207" s="270" t="s">
        <v>423</v>
      </c>
      <c r="G207" s="251"/>
      <c r="H207" s="363" t="s">
        <v>424</v>
      </c>
      <c r="I207" s="363"/>
      <c r="J207" s="363"/>
      <c r="K207" s="292"/>
    </row>
    <row r="208" spans="2:11" ht="15" customHeight="1">
      <c r="B208" s="271"/>
      <c r="C208" s="251"/>
      <c r="D208" s="251"/>
      <c r="E208" s="251"/>
      <c r="F208" s="270" t="s">
        <v>421</v>
      </c>
      <c r="G208" s="251"/>
      <c r="H208" s="363" t="s">
        <v>586</v>
      </c>
      <c r="I208" s="363"/>
      <c r="J208" s="363"/>
      <c r="K208" s="292"/>
    </row>
    <row r="209" spans="2:11" ht="15" customHeight="1">
      <c r="B209" s="309"/>
      <c r="C209" s="277"/>
      <c r="D209" s="277"/>
      <c r="E209" s="277"/>
      <c r="F209" s="270" t="s">
        <v>425</v>
      </c>
      <c r="G209" s="256"/>
      <c r="H209" s="362" t="s">
        <v>86</v>
      </c>
      <c r="I209" s="362"/>
      <c r="J209" s="362"/>
      <c r="K209" s="310"/>
    </row>
    <row r="210" spans="2:11" ht="15" customHeight="1">
      <c r="B210" s="309"/>
      <c r="C210" s="277"/>
      <c r="D210" s="277"/>
      <c r="E210" s="277"/>
      <c r="F210" s="270" t="s">
        <v>426</v>
      </c>
      <c r="G210" s="256"/>
      <c r="H210" s="362" t="s">
        <v>587</v>
      </c>
      <c r="I210" s="362"/>
      <c r="J210" s="362"/>
      <c r="K210" s="310"/>
    </row>
    <row r="211" spans="2:11" ht="15" customHeight="1">
      <c r="B211" s="309"/>
      <c r="C211" s="277"/>
      <c r="D211" s="277"/>
      <c r="E211" s="277"/>
      <c r="F211" s="311"/>
      <c r="G211" s="256"/>
      <c r="H211" s="312"/>
      <c r="I211" s="312"/>
      <c r="J211" s="312"/>
      <c r="K211" s="310"/>
    </row>
    <row r="212" spans="2:11" ht="15" customHeight="1">
      <c r="B212" s="309"/>
      <c r="C212" s="251" t="s">
        <v>549</v>
      </c>
      <c r="D212" s="277"/>
      <c r="E212" s="277"/>
      <c r="F212" s="270">
        <v>1</v>
      </c>
      <c r="G212" s="256"/>
      <c r="H212" s="362" t="s">
        <v>588</v>
      </c>
      <c r="I212" s="362"/>
      <c r="J212" s="362"/>
      <c r="K212" s="310"/>
    </row>
    <row r="213" spans="2:11" ht="15" customHeight="1">
      <c r="B213" s="309"/>
      <c r="C213" s="277"/>
      <c r="D213" s="277"/>
      <c r="E213" s="277"/>
      <c r="F213" s="270">
        <v>2</v>
      </c>
      <c r="G213" s="256"/>
      <c r="H213" s="362" t="s">
        <v>589</v>
      </c>
      <c r="I213" s="362"/>
      <c r="J213" s="362"/>
      <c r="K213" s="310"/>
    </row>
    <row r="214" spans="2:11" ht="15" customHeight="1">
      <c r="B214" s="309"/>
      <c r="C214" s="277"/>
      <c r="D214" s="277"/>
      <c r="E214" s="277"/>
      <c r="F214" s="270">
        <v>3</v>
      </c>
      <c r="G214" s="256"/>
      <c r="H214" s="362" t="s">
        <v>590</v>
      </c>
      <c r="I214" s="362"/>
      <c r="J214" s="362"/>
      <c r="K214" s="310"/>
    </row>
    <row r="215" spans="2:11" ht="15" customHeight="1">
      <c r="B215" s="309"/>
      <c r="C215" s="277"/>
      <c r="D215" s="277"/>
      <c r="E215" s="277"/>
      <c r="F215" s="270">
        <v>4</v>
      </c>
      <c r="G215" s="256"/>
      <c r="H215" s="362" t="s">
        <v>591</v>
      </c>
      <c r="I215" s="362"/>
      <c r="J215" s="362"/>
      <c r="K215" s="310"/>
    </row>
    <row r="216" spans="2:11" ht="12.75" customHeight="1">
      <c r="B216" s="313"/>
      <c r="C216" s="314"/>
      <c r="D216" s="314"/>
      <c r="E216" s="314"/>
      <c r="F216" s="314"/>
      <c r="G216" s="314"/>
      <c r="H216" s="314"/>
      <c r="I216" s="314"/>
      <c r="J216" s="314"/>
      <c r="K216" s="315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SO001 - Vedlejší a ostatn...</vt:lpstr>
      <vt:lpstr>SO101 - Chodník</vt:lpstr>
      <vt:lpstr>Pokyny pro vyplnění</vt:lpstr>
      <vt:lpstr>'Rekapitulace stavby'!Názvy_tisku</vt:lpstr>
      <vt:lpstr>'SO001 - Vedlejší a ostatn...'!Názvy_tisku</vt:lpstr>
      <vt:lpstr>'SO101 - Chodník'!Názvy_tisku</vt:lpstr>
      <vt:lpstr>'Pokyny pro vyplnění'!Oblast_tisku</vt:lpstr>
      <vt:lpstr>'Rekapitulace stavby'!Oblast_tisku</vt:lpstr>
      <vt:lpstr>'SO001 - Vedlejší a ostatn...'!Oblast_tisku</vt:lpstr>
      <vt:lpstr>'SO101 - Chodník'!Oblast_tisku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KUCERA-HP\Kučera</dc:creator>
  <cp:lastModifiedBy>Pavel Caha</cp:lastModifiedBy>
  <dcterms:created xsi:type="dcterms:W3CDTF">2017-07-24T07:55:32Z</dcterms:created>
  <dcterms:modified xsi:type="dcterms:W3CDTF">2017-09-11T14:37:39Z</dcterms:modified>
</cp:coreProperties>
</file>