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Rekapitulace stavby" sheetId="1" r:id="rId1"/>
    <sheet name="01.01 - &#13;&#10;Rekonstrukce ob..." sheetId="2" r:id="rId2"/>
  </sheets>
  <definedNames>
    <definedName name="_xlnm._FilterDatabase" localSheetId="1" hidden="1">'01.01 - 
Rekonstrukce ob...'!$C$82:$K$82</definedName>
    <definedName name="_xlnm.Print_Titles" localSheetId="1">'01.01 - 
Rekonstrukce ob...'!$82:$82</definedName>
    <definedName name="_xlnm.Print_Titles" localSheetId="0">'Rekapitulace stavby'!$48:$48</definedName>
    <definedName name="_xlnm.Print_Area" localSheetId="1">'01.01 - 
Rekonstrukce ob...'!$C$2:$J$34,'01.01 - 
Rekonstrukce ob...'!$C$40:$J$64,'01.01 - 
Rekonstrukce ob...'!$C$70:$K$125</definedName>
    <definedName name="_xlnm.Print_Area" localSheetId="0">'Rekapitulace stavby'!$D$3:$AO$32,'Rekapitulace stavby'!$C$38:$AQ$52</definedName>
  </definedNames>
  <calcPr fullCalcOnLoad="1"/>
</workbook>
</file>

<file path=xl/sharedStrings.xml><?xml version="1.0" encoding="utf-8"?>
<sst xmlns="http://schemas.openxmlformats.org/spreadsheetml/2006/main" count="243" uniqueCount="120">
  <si>
    <t>REKAPITULACE STAVBY</t>
  </si>
  <si>
    <t>Kód:</t>
  </si>
  <si>
    <t>Stavba:</t>
  </si>
  <si>
    <t>KSO:</t>
  </si>
  <si>
    <t>801 84</t>
  </si>
  <si>
    <t>CC-CZ:</t>
  </si>
  <si>
    <t>1</t>
  </si>
  <si>
    <t>Místo:</t>
  </si>
  <si>
    <t>Přelouč</t>
  </si>
  <si>
    <t>Datum:</t>
  </si>
  <si>
    <t>Zadavatel:</t>
  </si>
  <si>
    <t>IČ:</t>
  </si>
  <si>
    <t>Město Přelouč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</si>
  <si>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</si>
  <si>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</si>
  <si>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</si>
  <si>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</si>
  <si>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</si>
  <si>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</si>
  <si>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</si>
  <si>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</si>
  <si>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</si>
  <si>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</si>
  <si>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</si>
  <si>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</si>
  <si>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</si>
  <si>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</si>
  <si>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</si>
  <si>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</si>
  <si>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</si>
  <si>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</si>
  <si>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</si>
  <si>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</si>
  <si>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</si>
  <si>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</si>
  <si>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</si>
  <si>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</si>
  <si>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</si>
  <si>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D</t>
  </si>
  <si>
    <t>2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</si>
  <si>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</si>
  <si>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</si>
  <si>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</si>
  <si>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</si>
  <si>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</si>
  <si>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</si>
  <si>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HSV - Práce a dodávky HSV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</si>
  <si>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</si>
  <si>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</si>
  <si>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</si>
  <si>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</si>
  <si>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</si>
  <si>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</si>
  <si>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</si>
  <si>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</si>
  <si>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</si>
  <si>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Práce a dodávky HSV</t>
  </si>
  <si>
    <t>K</t>
  </si>
  <si>
    <t>m3</t>
  </si>
  <si>
    <t>kus</t>
  </si>
  <si>
    <t>t</t>
  </si>
  <si>
    <t>m2</t>
  </si>
  <si>
    <t>m</t>
  </si>
  <si>
    <t>Bourání zdiva z cihel pálených nebo vápenopískových na MV nebo MVC přes 1 m3</t>
  </si>
  <si>
    <t>Přesun sutě</t>
  </si>
  <si>
    <t>Vnitrostaveništní doprava suti a vybouraných hmot pro budovy v do 6 m ručně</t>
  </si>
  <si>
    <t>Odvoz suti na skládku a vybouraných hmot nebo meziskládku do 1 km se složením</t>
  </si>
  <si>
    <t>Příplatek k odvozu suti a vybouraných hmot na skládku ZKD 1 km přes 1 km</t>
  </si>
  <si>
    <t>Práce a dodávky PSV</t>
  </si>
  <si>
    <t>Konstrukce zámečnické</t>
  </si>
  <si>
    <t>/</t>
  </si>
  <si>
    <t>Demolice garáže na p.č.st.2731, k.ú. Přelouč</t>
  </si>
  <si>
    <t>Zemní práce</t>
  </si>
  <si>
    <t>Zásyp v uzavřených prostorech sypaninou se zhutněním</t>
  </si>
  <si>
    <t>Zemina na zásyp včetně dopravy</t>
  </si>
  <si>
    <t>Ostatní konstrukce a práce, bourání</t>
  </si>
  <si>
    <t>Bourání základů ze ŽB</t>
  </si>
  <si>
    <t>Bourání stropů z tvárnic pálených do mosníků ocelových tl do 150 mm</t>
  </si>
  <si>
    <t>Vybourání válcovaných nosníků ze zdiva cihelného dl do 6 m hmotnosti 20 kg/m</t>
  </si>
  <si>
    <t>Bourání podkladů betonových tl do 150 mm pl přes 4 m2</t>
  </si>
  <si>
    <t>Příplatek k bourání betonových mazanin za bourání se svařovanou sítí tl. Přes 100 mm</t>
  </si>
  <si>
    <t>Odstranění násypů pod živičné krytiny tl do 100 mm pl přes 2 m2</t>
  </si>
  <si>
    <t>Vybourání části říms tvárnic Hurdis tl do 150 mm vyložených do 500 mm</t>
  </si>
  <si>
    <t>kpl</t>
  </si>
  <si>
    <t>Poplatek za uložení stavebního betonového odpadu na skládce (skládkovné)</t>
  </si>
  <si>
    <t>Poplatek za uložení stavebního odpadu z keramických materiálů na skládce (skládkovné)</t>
  </si>
  <si>
    <t>Poplatek za uložení stavebního odpadu ze skla na skládce (skládkovné)</t>
  </si>
  <si>
    <t>Poplatek za uložení stavebního odpadu z plechových hmot na skládce (skládkovné)</t>
  </si>
  <si>
    <t>Poplatek za uložení stavebního odpadu z izolačních hmot na skládce (skládkovné)</t>
  </si>
  <si>
    <t>Poplatek za uložení stavebního odpadu z ocelových hmot na skládce (skládkovné)</t>
  </si>
  <si>
    <t>Povlakové krytiny</t>
  </si>
  <si>
    <r>
      <t>Odstranění povlakové krytiny střech do 10</t>
    </r>
    <r>
      <rPr>
        <sz val="8"/>
        <rFont val="Tahoma"/>
        <family val="2"/>
      </rPr>
      <t>˚</t>
    </r>
    <r>
      <rPr>
        <sz val="8"/>
        <rFont val="Trebuchet MS"/>
        <family val="2"/>
      </rPr>
      <t xml:space="preserve"> dvouvrstvé</t>
    </r>
  </si>
  <si>
    <t xml:space="preserve">    Zemní práce</t>
  </si>
  <si>
    <t xml:space="preserve">    Ostatní konstrukce a práce, bourání</t>
  </si>
  <si>
    <t xml:space="preserve">    Přesun sutě</t>
  </si>
  <si>
    <t xml:space="preserve">    Povlakové krytiny</t>
  </si>
  <si>
    <t>Konstrukce prosvětlovací</t>
  </si>
  <si>
    <t>Demontáž skleněných tvárnic</t>
  </si>
  <si>
    <t>Konstrukce klempířské</t>
  </si>
  <si>
    <r>
      <t>Demontáž oplechování říms pod nadřímsovým žlabem rš 1000 mm do 45</t>
    </r>
    <r>
      <rPr>
        <sz val="8"/>
        <rFont val="Tahoma"/>
        <family val="2"/>
      </rPr>
      <t>˚</t>
    </r>
  </si>
  <si>
    <r>
      <t>Demontáž žlab podokapní půlkruhový rovný rš 330 mm do 30</t>
    </r>
    <r>
      <rPr>
        <sz val="8"/>
        <rFont val="Tahoma"/>
        <family val="2"/>
      </rPr>
      <t>˚</t>
    </r>
  </si>
  <si>
    <t>Demontáž oplechování zdí rš do 500 mm</t>
  </si>
  <si>
    <t>Demontáž trouby kruhové průměr 150 mm</t>
  </si>
  <si>
    <t>Demontáž zárubní vrat odřezáním plochy přes 4,5 do 10,0 m2</t>
  </si>
  <si>
    <t>Vyvěšení nebo zavěšení kovových křídel vrat přes 4 m2</t>
  </si>
  <si>
    <t>Práce a dodávky M</t>
  </si>
  <si>
    <t>Elektromontáže</t>
  </si>
  <si>
    <t>Demontáž zásuvkových a světelných rozvodů, rozvaděče</t>
  </si>
  <si>
    <t xml:space="preserve">    Konstrukce prosvětlovací</t>
  </si>
  <si>
    <t xml:space="preserve">    Konstrukce klempířské</t>
  </si>
  <si>
    <t xml:space="preserve">    Konstrukce zámečnické</t>
  </si>
  <si>
    <t>M - Práce a dodávky M</t>
  </si>
  <si>
    <t xml:space="preserve">    Elektromontáže</t>
  </si>
  <si>
    <t>Demolice garáže na p.č.st 2731, k.ú. Přelouč</t>
  </si>
  <si>
    <t>Práce HSV + PSV + M</t>
  </si>
  <si>
    <t>Výkop sond pro ověření průběhu kabelů elektro vysokého napětí a drážních kabelů</t>
  </si>
  <si>
    <t>ks</t>
  </si>
  <si>
    <t>soubor</t>
  </si>
  <si>
    <t>Ochrana kabelů elektro VN a drážních kabelů proti poškození - montáž + demontáž (panely, ocelové pláty)</t>
  </si>
  <si>
    <t>Náklady spojené s vytýčením kabelů elektro VN a drážních kabelů (zajištění vytýčení, poplatky za vytýčení)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</si>
</sst>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6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49" fontId="6" fillId="33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/>
    </xf>
    <xf numFmtId="164" fontId="8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6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0" fillId="34" borderId="2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164" fontId="18" fillId="0" borderId="26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164" fontId="20" fillId="0" borderId="26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0" fillId="0" borderId="3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right" vertical="center"/>
    </xf>
    <xf numFmtId="164" fontId="0" fillId="33" borderId="30" xfId="0" applyNumberFormat="1" applyFont="1" applyFill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0" fontId="63" fillId="0" borderId="0" xfId="36" applyFont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left" vertical="center"/>
    </xf>
    <xf numFmtId="14" fontId="6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/>
    </xf>
    <xf numFmtId="164" fontId="8" fillId="34" borderId="18" xfId="0" applyNumberFormat="1" applyFont="1" applyFill="1" applyBorder="1" applyAlignment="1">
      <alignment horizontal="right" vertical="center"/>
    </xf>
    <xf numFmtId="0" fontId="0" fillId="34" borderId="23" xfId="0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49" fontId="6" fillId="33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2" fillId="35" borderId="0" xfId="0" applyNumberFormat="1" applyFont="1" applyFill="1" applyAlignment="1">
      <alignment horizontal="right" vertical="center"/>
    </xf>
    <xf numFmtId="0" fontId="12" fillId="35" borderId="0" xfId="0" applyFont="1" applyFill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0" fontId="16" fillId="35" borderId="0" xfId="0" applyFont="1" applyFill="1" applyAlignment="1">
      <alignment horizontal="left" vertical="center"/>
    </xf>
    <xf numFmtId="164" fontId="9" fillId="35" borderId="16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 horizontal="left" vertical="center"/>
    </xf>
    <xf numFmtId="164" fontId="7" fillId="35" borderId="0" xfId="0" applyNumberFormat="1" applyFont="1" applyFill="1" applyAlignment="1">
      <alignment horizontal="right" vertical="center"/>
    </xf>
    <xf numFmtId="0" fontId="10" fillId="35" borderId="0" xfId="0" applyFont="1" applyFill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45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DD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 descr="C:\KROSplusData\System\Temp\rad645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 descr="C:\KROSplusData\System\Temp\radB5DD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3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O3" sqref="AO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16384" width="10.66015625" style="1" customWidth="1"/>
  </cols>
  <sheetData>
    <row r="1" s="2" customFormat="1" ht="37.5" customHeight="1"/>
    <row r="2" spans="2:43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</row>
    <row r="3" spans="2:43" s="2" customFormat="1" ht="37.5" customHeight="1">
      <c r="B3" s="7"/>
      <c r="D3" s="8" t="s">
        <v>0</v>
      </c>
      <c r="AQ3" s="9"/>
    </row>
    <row r="4" spans="2:43" s="2" customFormat="1" ht="15" customHeight="1">
      <c r="B4" s="7"/>
      <c r="D4" s="10" t="s">
        <v>1</v>
      </c>
      <c r="K4" s="114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Q4" s="9"/>
    </row>
    <row r="5" spans="2:43" s="2" customFormat="1" ht="37.5" customHeight="1">
      <c r="B5" s="7"/>
      <c r="D5" s="12" t="s">
        <v>2</v>
      </c>
      <c r="K5" s="118" t="s">
        <v>113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Q5" s="9"/>
    </row>
    <row r="6" spans="2:43" s="2" customFormat="1" ht="15" customHeight="1">
      <c r="B6" s="7"/>
      <c r="D6" s="13" t="s">
        <v>3</v>
      </c>
      <c r="K6" s="11" t="s">
        <v>4</v>
      </c>
      <c r="AK6" s="13" t="s">
        <v>5</v>
      </c>
      <c r="AN6" s="11"/>
      <c r="AQ6" s="9"/>
    </row>
    <row r="7" spans="2:43" s="2" customFormat="1" ht="15" customHeight="1">
      <c r="B7" s="7"/>
      <c r="D7" s="13" t="s">
        <v>7</v>
      </c>
      <c r="K7" s="11" t="s">
        <v>8</v>
      </c>
      <c r="AK7" s="13" t="s">
        <v>9</v>
      </c>
      <c r="AN7" s="99">
        <v>42913</v>
      </c>
      <c r="AQ7" s="9"/>
    </row>
    <row r="8" spans="2:43" s="2" customFormat="1" ht="15" customHeight="1">
      <c r="B8" s="7"/>
      <c r="AQ8" s="9"/>
    </row>
    <row r="9" spans="2:43" s="2" customFormat="1" ht="15" customHeight="1">
      <c r="B9" s="7"/>
      <c r="D9" s="13" t="s">
        <v>10</v>
      </c>
      <c r="AK9" s="13" t="s">
        <v>11</v>
      </c>
      <c r="AN9" s="11"/>
      <c r="AQ9" s="9"/>
    </row>
    <row r="10" spans="2:43" s="2" customFormat="1" ht="19.5" customHeight="1">
      <c r="B10" s="7"/>
      <c r="E10" s="11" t="s">
        <v>12</v>
      </c>
      <c r="AK10" s="13" t="s">
        <v>13</v>
      </c>
      <c r="AN10" s="11"/>
      <c r="AQ10" s="9"/>
    </row>
    <row r="11" spans="2:43" s="2" customFormat="1" ht="7.5" customHeight="1">
      <c r="B11" s="7"/>
      <c r="AQ11" s="9"/>
    </row>
    <row r="12" spans="2:43" s="2" customFormat="1" ht="15" customHeight="1">
      <c r="B12" s="7"/>
      <c r="D12" s="13" t="s">
        <v>14</v>
      </c>
      <c r="AK12" s="13" t="s">
        <v>11</v>
      </c>
      <c r="AN12" s="14" t="s">
        <v>15</v>
      </c>
      <c r="AQ12" s="9"/>
    </row>
    <row r="13" spans="2:43" s="2" customFormat="1" ht="15.75" customHeight="1">
      <c r="B13" s="7"/>
      <c r="E13" s="119" t="s">
        <v>15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3" t="s">
        <v>13</v>
      </c>
      <c r="AN13" s="14" t="s">
        <v>15</v>
      </c>
      <c r="AQ13" s="9"/>
    </row>
    <row r="14" spans="2:43" s="2" customFormat="1" ht="7.5" customHeight="1">
      <c r="B14" s="7"/>
      <c r="AQ14" s="9"/>
    </row>
    <row r="15" spans="2:43" s="2" customFormat="1" ht="15" customHeight="1">
      <c r="B15" s="7"/>
      <c r="D15" s="13" t="s">
        <v>16</v>
      </c>
      <c r="AK15" s="13" t="s">
        <v>11</v>
      </c>
      <c r="AN15" s="11"/>
      <c r="AQ15" s="9"/>
    </row>
    <row r="16" spans="2:43" s="2" customFormat="1" ht="19.5" customHeight="1">
      <c r="B16" s="7"/>
      <c r="E16" s="11"/>
      <c r="AK16" s="13" t="s">
        <v>13</v>
      </c>
      <c r="AN16" s="11"/>
      <c r="AQ16" s="9"/>
    </row>
    <row r="17" spans="2:43" s="2" customFormat="1" ht="7.5" customHeight="1">
      <c r="B17" s="7"/>
      <c r="AQ17" s="9"/>
    </row>
    <row r="18" spans="2:43" s="2" customFormat="1" ht="15" customHeight="1">
      <c r="B18" s="7"/>
      <c r="D18" s="13" t="s">
        <v>17</v>
      </c>
      <c r="AQ18" s="9"/>
    </row>
    <row r="19" spans="2:43" s="2" customFormat="1" ht="16.5" customHeight="1">
      <c r="B19" s="7"/>
      <c r="E19" s="12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Q19" s="9"/>
    </row>
    <row r="20" spans="2:43" s="2" customFormat="1" ht="7.5" customHeight="1">
      <c r="B20" s="7"/>
      <c r="AQ20" s="9"/>
    </row>
    <row r="21" spans="2:43" s="2" customFormat="1" ht="7.5" customHeight="1">
      <c r="B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Q21" s="9"/>
    </row>
    <row r="22" spans="2:43" s="3" customFormat="1" ht="27" customHeight="1">
      <c r="B22" s="16"/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28">
        <f>AG51</f>
        <v>0</v>
      </c>
      <c r="AL22" s="129"/>
      <c r="AM22" s="129"/>
      <c r="AN22" s="129"/>
      <c r="AO22" s="129"/>
      <c r="AQ22" s="19"/>
    </row>
    <row r="23" spans="2:43" s="3" customFormat="1" ht="7.5" customHeight="1">
      <c r="B23" s="16"/>
      <c r="AQ23" s="19"/>
    </row>
    <row r="24" spans="2:43" s="3" customFormat="1" ht="14.25" customHeight="1">
      <c r="B24" s="16"/>
      <c r="L24" s="121" t="s">
        <v>19</v>
      </c>
      <c r="M24" s="112"/>
      <c r="N24" s="112"/>
      <c r="O24" s="112"/>
      <c r="W24" s="121" t="s">
        <v>20</v>
      </c>
      <c r="X24" s="112"/>
      <c r="Y24" s="112"/>
      <c r="Z24" s="112"/>
      <c r="AA24" s="112"/>
      <c r="AB24" s="112"/>
      <c r="AC24" s="112"/>
      <c r="AD24" s="112"/>
      <c r="AE24" s="112"/>
      <c r="AK24" s="121" t="s">
        <v>21</v>
      </c>
      <c r="AL24" s="112"/>
      <c r="AM24" s="112"/>
      <c r="AN24" s="112"/>
      <c r="AO24" s="112"/>
      <c r="AQ24" s="19"/>
    </row>
    <row r="25" spans="2:43" s="3" customFormat="1" ht="15" customHeight="1">
      <c r="B25" s="21"/>
      <c r="D25" s="22" t="s">
        <v>22</v>
      </c>
      <c r="F25" s="22" t="s">
        <v>23</v>
      </c>
      <c r="L25" s="115">
        <v>0.21</v>
      </c>
      <c r="M25" s="116"/>
      <c r="N25" s="116"/>
      <c r="O25" s="116"/>
      <c r="W25" s="130">
        <f>AK22</f>
        <v>0</v>
      </c>
      <c r="X25" s="131"/>
      <c r="Y25" s="131"/>
      <c r="Z25" s="131"/>
      <c r="AA25" s="131"/>
      <c r="AB25" s="131"/>
      <c r="AC25" s="131"/>
      <c r="AD25" s="131"/>
      <c r="AE25" s="131"/>
      <c r="AK25" s="130">
        <f>W25*0.21</f>
        <v>0</v>
      </c>
      <c r="AL25" s="131"/>
      <c r="AM25" s="131"/>
      <c r="AN25" s="131"/>
      <c r="AO25" s="131"/>
      <c r="AQ25" s="23"/>
    </row>
    <row r="26" spans="2:43" s="3" customFormat="1" ht="15" customHeight="1">
      <c r="B26" s="21"/>
      <c r="F26" s="22" t="s">
        <v>24</v>
      </c>
      <c r="L26" s="115">
        <v>0.15</v>
      </c>
      <c r="M26" s="116"/>
      <c r="N26" s="116"/>
      <c r="O26" s="116"/>
      <c r="W26" s="130"/>
      <c r="X26" s="131"/>
      <c r="Y26" s="131"/>
      <c r="Z26" s="131"/>
      <c r="AA26" s="131"/>
      <c r="AB26" s="131"/>
      <c r="AC26" s="131"/>
      <c r="AD26" s="131"/>
      <c r="AE26" s="131"/>
      <c r="AK26" s="130"/>
      <c r="AL26" s="131"/>
      <c r="AM26" s="131"/>
      <c r="AN26" s="131"/>
      <c r="AO26" s="131"/>
      <c r="AQ26" s="23"/>
    </row>
    <row r="27" spans="2:43" s="3" customFormat="1" ht="15" customHeight="1" hidden="1">
      <c r="B27" s="21"/>
      <c r="F27" s="22" t="s">
        <v>25</v>
      </c>
      <c r="L27" s="115">
        <v>0.21</v>
      </c>
      <c r="M27" s="116"/>
      <c r="N27" s="116"/>
      <c r="O27" s="116"/>
      <c r="W27" s="117" t="e">
        <f>ROUND(#REF!,2)</f>
        <v>#REF!</v>
      </c>
      <c r="X27" s="116"/>
      <c r="Y27" s="116"/>
      <c r="Z27" s="116"/>
      <c r="AA27" s="116"/>
      <c r="AB27" s="116"/>
      <c r="AC27" s="116"/>
      <c r="AD27" s="116"/>
      <c r="AE27" s="116"/>
      <c r="AK27" s="117">
        <v>0</v>
      </c>
      <c r="AL27" s="116"/>
      <c r="AM27" s="116"/>
      <c r="AN27" s="116"/>
      <c r="AO27" s="116"/>
      <c r="AQ27" s="23"/>
    </row>
    <row r="28" spans="2:43" s="3" customFormat="1" ht="15" customHeight="1" hidden="1">
      <c r="B28" s="21"/>
      <c r="F28" s="22" t="s">
        <v>26</v>
      </c>
      <c r="L28" s="115">
        <v>0.15</v>
      </c>
      <c r="M28" s="116"/>
      <c r="N28" s="116"/>
      <c r="O28" s="116"/>
      <c r="W28" s="117" t="e">
        <f>ROUND(#REF!,2)</f>
        <v>#REF!</v>
      </c>
      <c r="X28" s="116"/>
      <c r="Y28" s="116"/>
      <c r="Z28" s="116"/>
      <c r="AA28" s="116"/>
      <c r="AB28" s="116"/>
      <c r="AC28" s="116"/>
      <c r="AD28" s="116"/>
      <c r="AE28" s="116"/>
      <c r="AK28" s="117">
        <v>0</v>
      </c>
      <c r="AL28" s="116"/>
      <c r="AM28" s="116"/>
      <c r="AN28" s="116"/>
      <c r="AO28" s="116"/>
      <c r="AQ28" s="23"/>
    </row>
    <row r="29" spans="2:43" s="3" customFormat="1" ht="15" customHeight="1" hidden="1">
      <c r="B29" s="21"/>
      <c r="F29" s="22" t="s">
        <v>27</v>
      </c>
      <c r="L29" s="115">
        <v>0</v>
      </c>
      <c r="M29" s="116"/>
      <c r="N29" s="116"/>
      <c r="O29" s="116"/>
      <c r="W29" s="117" t="e">
        <f>ROUND(#REF!,2)</f>
        <v>#REF!</v>
      </c>
      <c r="X29" s="116"/>
      <c r="Y29" s="116"/>
      <c r="Z29" s="116"/>
      <c r="AA29" s="116"/>
      <c r="AB29" s="116"/>
      <c r="AC29" s="116"/>
      <c r="AD29" s="116"/>
      <c r="AE29" s="116"/>
      <c r="AK29" s="117">
        <v>0</v>
      </c>
      <c r="AL29" s="116"/>
      <c r="AM29" s="116"/>
      <c r="AN29" s="116"/>
      <c r="AO29" s="116"/>
      <c r="AQ29" s="23"/>
    </row>
    <row r="30" spans="2:43" s="3" customFormat="1" ht="7.5" customHeight="1">
      <c r="B30" s="16"/>
      <c r="AQ30" s="19"/>
    </row>
    <row r="31" spans="2:43" s="3" customFormat="1" ht="27" customHeight="1">
      <c r="B31" s="16"/>
      <c r="C31" s="24"/>
      <c r="D31" s="25" t="s">
        <v>28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 t="s">
        <v>29</v>
      </c>
      <c r="U31" s="26"/>
      <c r="V31" s="26"/>
      <c r="W31" s="26"/>
      <c r="X31" s="108" t="s">
        <v>30</v>
      </c>
      <c r="Y31" s="102"/>
      <c r="Z31" s="102"/>
      <c r="AA31" s="102"/>
      <c r="AB31" s="102"/>
      <c r="AC31" s="26"/>
      <c r="AD31" s="26"/>
      <c r="AE31" s="26"/>
      <c r="AF31" s="26"/>
      <c r="AG31" s="26"/>
      <c r="AH31" s="26"/>
      <c r="AI31" s="26"/>
      <c r="AJ31" s="26"/>
      <c r="AK31" s="109">
        <f>AN50</f>
        <v>0</v>
      </c>
      <c r="AL31" s="102"/>
      <c r="AM31" s="102"/>
      <c r="AN31" s="102"/>
      <c r="AO31" s="110"/>
      <c r="AP31" s="24"/>
      <c r="AQ31" s="29"/>
    </row>
    <row r="32" spans="2:43" s="3" customFormat="1" ht="7.5" customHeight="1">
      <c r="B32" s="16"/>
      <c r="AQ32" s="19"/>
    </row>
    <row r="33" spans="2:43" s="3" customFormat="1" ht="7.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</row>
    <row r="37" spans="2:43" s="3" customFormat="1" ht="7.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2:3" s="3" customFormat="1" ht="37.5" customHeight="1">
      <c r="B38" s="16"/>
      <c r="C38" s="8" t="s">
        <v>31</v>
      </c>
    </row>
    <row r="39" s="3" customFormat="1" ht="7.5" customHeight="1">
      <c r="B39" s="16"/>
    </row>
    <row r="40" spans="2:12" s="11" customFormat="1" ht="15" customHeight="1">
      <c r="B40" s="35"/>
      <c r="C40" s="13" t="s">
        <v>1</v>
      </c>
      <c r="L40" s="11">
        <f>$K$4</f>
        <v>0</v>
      </c>
    </row>
    <row r="41" spans="2:41" s="36" customFormat="1" ht="37.5" customHeight="1">
      <c r="B41" s="37"/>
      <c r="C41" s="36" t="s">
        <v>2</v>
      </c>
      <c r="L41" s="111" t="str">
        <f>$K$5</f>
        <v>Demolice garáže na p.č.st 2731, k.ú. Přelouč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</row>
    <row r="42" s="3" customFormat="1" ht="7.5" customHeight="1">
      <c r="B42" s="16"/>
    </row>
    <row r="43" spans="2:40" s="3" customFormat="1" ht="15.75" customHeight="1">
      <c r="B43" s="16"/>
      <c r="C43" s="13" t="s">
        <v>7</v>
      </c>
      <c r="L43" s="38" t="str">
        <f>IF($K$7="","",$K$7)</f>
        <v>Přelouč</v>
      </c>
      <c r="AI43" s="13" t="s">
        <v>9</v>
      </c>
      <c r="AM43" s="113">
        <f>IF($AN$7="","",$AN$7)</f>
        <v>42913</v>
      </c>
      <c r="AN43" s="112"/>
    </row>
    <row r="44" s="3" customFormat="1" ht="7.5" customHeight="1">
      <c r="B44" s="16"/>
    </row>
    <row r="45" spans="2:42" s="3" customFormat="1" ht="18.75" customHeight="1">
      <c r="B45" s="16"/>
      <c r="C45" s="13" t="s">
        <v>10</v>
      </c>
      <c r="L45" s="11" t="str">
        <f>IF($E$10="","",$E$10)</f>
        <v>Město Přelouč</v>
      </c>
      <c r="AI45" s="13" t="s">
        <v>16</v>
      </c>
      <c r="AM45" s="114">
        <f>IF($E$16="","",$E$16)</f>
      </c>
      <c r="AN45" s="112"/>
      <c r="AO45" s="112"/>
      <c r="AP45" s="112"/>
    </row>
    <row r="46" spans="2:12" s="3" customFormat="1" ht="15.75" customHeight="1">
      <c r="B46" s="16"/>
      <c r="C46" s="13" t="s">
        <v>14</v>
      </c>
      <c r="L46" s="11">
        <f>IF($E$13="Vyplň údaj","",$E$13)</f>
      </c>
    </row>
    <row r="47" s="3" customFormat="1" ht="12" customHeight="1">
      <c r="B47" s="16"/>
    </row>
    <row r="48" spans="2:43" s="3" customFormat="1" ht="30" customHeight="1">
      <c r="B48" s="16"/>
      <c r="C48" s="101" t="s">
        <v>32</v>
      </c>
      <c r="D48" s="102"/>
      <c r="E48" s="102"/>
      <c r="F48" s="102"/>
      <c r="G48" s="102"/>
      <c r="H48" s="26"/>
      <c r="I48" s="103" t="s">
        <v>33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4" t="s">
        <v>34</v>
      </c>
      <c r="AH48" s="102"/>
      <c r="AI48" s="102"/>
      <c r="AJ48" s="102"/>
      <c r="AK48" s="102"/>
      <c r="AL48" s="102"/>
      <c r="AM48" s="102"/>
      <c r="AN48" s="103" t="s">
        <v>35</v>
      </c>
      <c r="AO48" s="102"/>
      <c r="AP48" s="102"/>
      <c r="AQ48" s="41" t="s">
        <v>36</v>
      </c>
    </row>
    <row r="49" s="3" customFormat="1" ht="12" customHeight="1">
      <c r="B49" s="16"/>
    </row>
    <row r="50" spans="2:43" s="36" customFormat="1" ht="33" customHeight="1">
      <c r="B50" s="37"/>
      <c r="C50" s="42" t="s">
        <v>37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124">
        <f>AG51</f>
        <v>0</v>
      </c>
      <c r="AH50" s="125"/>
      <c r="AI50" s="125"/>
      <c r="AJ50" s="125"/>
      <c r="AK50" s="125"/>
      <c r="AL50" s="125"/>
      <c r="AM50" s="125"/>
      <c r="AN50" s="126">
        <f>1.21*AG50</f>
        <v>0</v>
      </c>
      <c r="AO50" s="127"/>
      <c r="AP50" s="127"/>
      <c r="AQ50" s="44"/>
    </row>
    <row r="51" spans="1:43" s="46" customFormat="1" ht="28.5" customHeight="1">
      <c r="A51" s="91" t="s">
        <v>70</v>
      </c>
      <c r="B51" s="47"/>
      <c r="C51" s="48"/>
      <c r="D51" s="105"/>
      <c r="E51" s="106"/>
      <c r="F51" s="106"/>
      <c r="G51" s="106"/>
      <c r="H51" s="106"/>
      <c r="I51" s="48"/>
      <c r="J51" s="107" t="s">
        <v>114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24">
        <f>'01.01 - 
Rekonstrukce ob...'!J83</f>
        <v>0</v>
      </c>
      <c r="AH51" s="125"/>
      <c r="AI51" s="125"/>
      <c r="AJ51" s="125"/>
      <c r="AK51" s="125"/>
      <c r="AL51" s="125"/>
      <c r="AM51" s="125"/>
      <c r="AN51" s="126">
        <f>1.21*AG51</f>
        <v>0</v>
      </c>
      <c r="AO51" s="127"/>
      <c r="AP51" s="127"/>
      <c r="AQ51" s="49"/>
    </row>
    <row r="52" s="3" customFormat="1" ht="30.75" customHeight="1">
      <c r="B52" s="16"/>
    </row>
    <row r="53" spans="2:43" s="3" customFormat="1" ht="7.5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</sheetData>
  <sheetProtection/>
  <mergeCells count="38">
    <mergeCell ref="K4:AO4"/>
    <mergeCell ref="K5:AO5"/>
    <mergeCell ref="E13:AJ13"/>
    <mergeCell ref="E19:AN19"/>
    <mergeCell ref="AK22:AO22"/>
    <mergeCell ref="L24:O24"/>
    <mergeCell ref="W24:AE24"/>
    <mergeCell ref="AK24:AO24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N50:AP50"/>
    <mergeCell ref="X31:AB31"/>
    <mergeCell ref="AK31:AO31"/>
    <mergeCell ref="L41:AO41"/>
    <mergeCell ref="AM43:AN43"/>
    <mergeCell ref="AM45:AP45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AG50:AM50"/>
  </mergeCells>
  <hyperlinks>
    <hyperlink ref="A51" location="'01.01 - &#13;&#10;Rekonstrukce ob...'!C2" tooltip="01.01 - &#13;&#10;Rekonstrukce ob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5"/>
  <sheetViews>
    <sheetView showGridLines="0" zoomScalePageLayoutView="0" workbookViewId="0" topLeftCell="A1">
      <pane ySplit="1" topLeftCell="A72" activePane="bottomLeft" state="frozen"/>
      <selection pane="topLeft" activeCell="A1" sqref="A1"/>
      <selection pane="bottomLeft" activeCell="I86" sqref="I8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6384" width="10.5" style="1" customWidth="1"/>
  </cols>
  <sheetData>
    <row r="1" spans="2:11" s="2" customFormat="1" ht="28.5" customHeight="1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s="2" customFormat="1" ht="37.5" customHeight="1">
      <c r="B2" s="7"/>
      <c r="D2" s="8" t="s">
        <v>40</v>
      </c>
      <c r="K2" s="9"/>
    </row>
    <row r="3" spans="2:11" s="2" customFormat="1" ht="7.5" customHeight="1">
      <c r="B3" s="7"/>
      <c r="K3" s="9"/>
    </row>
    <row r="4" spans="2:11" s="2" customFormat="1" ht="15.75" customHeight="1">
      <c r="B4" s="7"/>
      <c r="D4" s="13" t="s">
        <v>2</v>
      </c>
      <c r="K4" s="9"/>
    </row>
    <row r="5" spans="2:11" s="2" customFormat="1" ht="15.75" customHeight="1">
      <c r="B5" s="7"/>
      <c r="E5" s="122" t="s">
        <v>71</v>
      </c>
      <c r="F5" s="100"/>
      <c r="G5" s="100"/>
      <c r="H5" s="100"/>
      <c r="K5" s="9"/>
    </row>
    <row r="6" spans="2:11" s="3" customFormat="1" ht="15.75" customHeight="1">
      <c r="B6" s="16"/>
      <c r="D6" s="13" t="s">
        <v>41</v>
      </c>
      <c r="K6" s="19"/>
    </row>
    <row r="7" spans="2:11" s="3" customFormat="1" ht="37.5" customHeight="1">
      <c r="B7" s="16"/>
      <c r="E7" s="111"/>
      <c r="F7" s="112"/>
      <c r="G7" s="112"/>
      <c r="H7" s="112"/>
      <c r="K7" s="19"/>
    </row>
    <row r="8" spans="2:11" s="3" customFormat="1" ht="14.25" customHeight="1">
      <c r="B8" s="16"/>
      <c r="K8" s="19"/>
    </row>
    <row r="9" spans="2:11" s="3" customFormat="1" ht="15" customHeight="1">
      <c r="B9" s="16"/>
      <c r="D9" s="13" t="s">
        <v>3</v>
      </c>
      <c r="F9" s="11"/>
      <c r="I9" s="13" t="s">
        <v>5</v>
      </c>
      <c r="J9" s="11"/>
      <c r="K9" s="19"/>
    </row>
    <row r="10" spans="2:11" s="3" customFormat="1" ht="15" customHeight="1">
      <c r="B10" s="16"/>
      <c r="D10" s="13" t="s">
        <v>7</v>
      </c>
      <c r="F10" s="11" t="s">
        <v>8</v>
      </c>
      <c r="I10" s="13" t="s">
        <v>9</v>
      </c>
      <c r="J10" s="39">
        <v>42642</v>
      </c>
      <c r="K10" s="19"/>
    </row>
    <row r="11" spans="2:11" s="3" customFormat="1" ht="12" customHeight="1">
      <c r="B11" s="16"/>
      <c r="K11" s="19"/>
    </row>
    <row r="12" spans="2:11" s="3" customFormat="1" ht="15" customHeight="1">
      <c r="B12" s="16"/>
      <c r="D12" s="13" t="s">
        <v>10</v>
      </c>
      <c r="I12" s="13" t="s">
        <v>11</v>
      </c>
      <c r="J12" s="11"/>
      <c r="K12" s="19"/>
    </row>
    <row r="13" spans="2:11" s="3" customFormat="1" ht="18.75" customHeight="1">
      <c r="B13" s="16"/>
      <c r="E13" s="11" t="s">
        <v>12</v>
      </c>
      <c r="I13" s="13" t="s">
        <v>13</v>
      </c>
      <c r="J13" s="11"/>
      <c r="K13" s="19"/>
    </row>
    <row r="14" spans="2:11" s="3" customFormat="1" ht="7.5" customHeight="1">
      <c r="B14" s="16"/>
      <c r="K14" s="19"/>
    </row>
    <row r="15" spans="2:11" s="3" customFormat="1" ht="15" customHeight="1">
      <c r="B15" s="16"/>
      <c r="D15" s="13" t="s">
        <v>14</v>
      </c>
      <c r="I15" s="13" t="s">
        <v>11</v>
      </c>
      <c r="J15" s="11">
        <f>IF('Rekapitulace stavby'!$AN$12="Vyplň údaj","",IF('Rekapitulace stavby'!$AN$12="","",'Rekapitulace stavby'!$AN$12))</f>
      </c>
      <c r="K15" s="19"/>
    </row>
    <row r="16" spans="2:11" s="3" customFormat="1" ht="18.75" customHeight="1">
      <c r="B16" s="16"/>
      <c r="E16" s="11">
        <f>IF('Rekapitulace stavby'!$E$13="Vyplň údaj","",IF('Rekapitulace stavby'!$E$13="","",'Rekapitulace stavby'!$E$13))</f>
      </c>
      <c r="I16" s="13" t="s">
        <v>13</v>
      </c>
      <c r="J16" s="11">
        <f>IF('Rekapitulace stavby'!$AN$13="Vyplň údaj","",IF('Rekapitulace stavby'!$AN$13="","",'Rekapitulace stavby'!$AN$13))</f>
      </c>
      <c r="K16" s="19"/>
    </row>
    <row r="17" spans="2:11" s="3" customFormat="1" ht="7.5" customHeight="1">
      <c r="B17" s="16"/>
      <c r="K17" s="19"/>
    </row>
    <row r="18" spans="2:11" s="3" customFormat="1" ht="15" customHeight="1">
      <c r="B18" s="16"/>
      <c r="D18" s="13" t="s">
        <v>16</v>
      </c>
      <c r="I18" s="13" t="s">
        <v>11</v>
      </c>
      <c r="J18" s="11"/>
      <c r="K18" s="19"/>
    </row>
    <row r="19" spans="2:11" s="3" customFormat="1" ht="18.75" customHeight="1">
      <c r="B19" s="16"/>
      <c r="E19" s="11"/>
      <c r="I19" s="13" t="s">
        <v>13</v>
      </c>
      <c r="J19" s="11"/>
      <c r="K19" s="19"/>
    </row>
    <row r="20" spans="2:11" s="3" customFormat="1" ht="7.5" customHeight="1">
      <c r="B20" s="16"/>
      <c r="K20" s="19"/>
    </row>
    <row r="21" spans="2:11" s="3" customFormat="1" ht="15" customHeight="1">
      <c r="B21" s="16"/>
      <c r="D21" s="13" t="s">
        <v>17</v>
      </c>
      <c r="K21" s="19"/>
    </row>
    <row r="22" spans="2:11" s="50" customFormat="1" ht="15.75" customHeight="1">
      <c r="B22" s="51"/>
      <c r="E22" s="120"/>
      <c r="F22" s="123"/>
      <c r="G22" s="123"/>
      <c r="H22" s="123"/>
      <c r="K22" s="52"/>
    </row>
    <row r="23" spans="2:11" s="3" customFormat="1" ht="7.5" customHeight="1">
      <c r="B23" s="16"/>
      <c r="K23" s="19"/>
    </row>
    <row r="24" spans="2:11" s="3" customFormat="1" ht="7.5" customHeight="1">
      <c r="B24" s="16"/>
      <c r="D24" s="40"/>
      <c r="E24" s="40"/>
      <c r="F24" s="40"/>
      <c r="G24" s="40"/>
      <c r="H24" s="40"/>
      <c r="I24" s="40"/>
      <c r="J24" s="40"/>
      <c r="K24" s="53"/>
    </row>
    <row r="25" spans="2:11" s="3" customFormat="1" ht="26.25" customHeight="1">
      <c r="B25" s="16"/>
      <c r="D25" s="54" t="s">
        <v>18</v>
      </c>
      <c r="J25" s="43">
        <f>ROUND($J$83,2)</f>
        <v>0</v>
      </c>
      <c r="K25" s="19"/>
    </row>
    <row r="26" spans="2:11" s="3" customFormat="1" ht="7.5" customHeight="1">
      <c r="B26" s="16"/>
      <c r="D26" s="40"/>
      <c r="E26" s="40"/>
      <c r="F26" s="40"/>
      <c r="G26" s="40"/>
      <c r="H26" s="40"/>
      <c r="I26" s="40"/>
      <c r="J26" s="40"/>
      <c r="K26" s="53"/>
    </row>
    <row r="27" spans="2:11" s="3" customFormat="1" ht="15" customHeight="1">
      <c r="B27" s="16"/>
      <c r="F27" s="20" t="s">
        <v>20</v>
      </c>
      <c r="I27" s="20" t="s">
        <v>19</v>
      </c>
      <c r="J27" s="20" t="s">
        <v>21</v>
      </c>
      <c r="K27" s="19"/>
    </row>
    <row r="28" spans="2:11" s="3" customFormat="1" ht="15" customHeight="1">
      <c r="B28" s="16"/>
      <c r="D28" s="22" t="s">
        <v>22</v>
      </c>
      <c r="E28" s="22" t="s">
        <v>23</v>
      </c>
      <c r="F28" s="55" t="e">
        <f>ROUND(SUM(#REF!),2)</f>
        <v>#REF!</v>
      </c>
      <c r="I28" s="56">
        <v>0.21</v>
      </c>
      <c r="J28" s="55" t="e">
        <f>ROUND(SUM(#REF!)*$I$28,2)</f>
        <v>#REF!</v>
      </c>
      <c r="K28" s="19"/>
    </row>
    <row r="29" spans="2:11" s="3" customFormat="1" ht="15" customHeight="1">
      <c r="B29" s="16"/>
      <c r="E29" s="22" t="s">
        <v>24</v>
      </c>
      <c r="F29" s="55" t="e">
        <f>ROUND(SUM(#REF!),2)</f>
        <v>#REF!</v>
      </c>
      <c r="I29" s="56">
        <v>0.15</v>
      </c>
      <c r="J29" s="55" t="e">
        <f>ROUND(SUM(#REF!)*$I$29,2)</f>
        <v>#REF!</v>
      </c>
      <c r="K29" s="19"/>
    </row>
    <row r="30" spans="2:11" s="3" customFormat="1" ht="15" customHeight="1" hidden="1">
      <c r="B30" s="16"/>
      <c r="E30" s="22" t="s">
        <v>25</v>
      </c>
      <c r="F30" s="55" t="e">
        <f>ROUND(SUM(#REF!),2)</f>
        <v>#REF!</v>
      </c>
      <c r="I30" s="56">
        <v>0.21</v>
      </c>
      <c r="J30" s="55">
        <v>0</v>
      </c>
      <c r="K30" s="19"/>
    </row>
    <row r="31" spans="2:11" s="3" customFormat="1" ht="15" customHeight="1" hidden="1">
      <c r="B31" s="16"/>
      <c r="E31" s="22" t="s">
        <v>26</v>
      </c>
      <c r="F31" s="55" t="e">
        <f>ROUND(SUM(#REF!),2)</f>
        <v>#REF!</v>
      </c>
      <c r="I31" s="56">
        <v>0.15</v>
      </c>
      <c r="J31" s="55">
        <v>0</v>
      </c>
      <c r="K31" s="19"/>
    </row>
    <row r="32" spans="2:11" s="3" customFormat="1" ht="15" customHeight="1" hidden="1">
      <c r="B32" s="16"/>
      <c r="E32" s="22" t="s">
        <v>27</v>
      </c>
      <c r="F32" s="55" t="e">
        <f>ROUND(SUM(#REF!),2)</f>
        <v>#REF!</v>
      </c>
      <c r="I32" s="56">
        <v>0</v>
      </c>
      <c r="J32" s="55">
        <v>0</v>
      </c>
      <c r="K32" s="19"/>
    </row>
    <row r="33" spans="2:11" s="3" customFormat="1" ht="7.5" customHeight="1">
      <c r="B33" s="16"/>
      <c r="K33" s="19"/>
    </row>
    <row r="34" spans="2:11" s="3" customFormat="1" ht="26.25" customHeight="1">
      <c r="B34" s="16"/>
      <c r="C34" s="24"/>
      <c r="D34" s="25" t="s">
        <v>28</v>
      </c>
      <c r="E34" s="26"/>
      <c r="F34" s="26"/>
      <c r="G34" s="57" t="s">
        <v>29</v>
      </c>
      <c r="H34" s="27" t="s">
        <v>30</v>
      </c>
      <c r="I34" s="26"/>
      <c r="J34" s="28" t="e">
        <f>ROUND(SUM($J$25:$J$32),2)</f>
        <v>#REF!</v>
      </c>
      <c r="K34" s="58"/>
    </row>
    <row r="35" spans="2:11" s="3" customFormat="1" ht="15" customHeight="1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9" spans="2:11" s="3" customFormat="1" ht="7.5" customHeight="1">
      <c r="B39" s="33"/>
      <c r="C39" s="34"/>
      <c r="D39" s="34"/>
      <c r="E39" s="34"/>
      <c r="F39" s="34"/>
      <c r="G39" s="34"/>
      <c r="H39" s="34"/>
      <c r="I39" s="34"/>
      <c r="J39" s="34"/>
      <c r="K39" s="59"/>
    </row>
    <row r="40" spans="2:11" s="3" customFormat="1" ht="37.5" customHeight="1">
      <c r="B40" s="16"/>
      <c r="C40" s="8" t="s">
        <v>42</v>
      </c>
      <c r="K40" s="19"/>
    </row>
    <row r="41" spans="2:11" s="3" customFormat="1" ht="7.5" customHeight="1">
      <c r="B41" s="16"/>
      <c r="K41" s="19"/>
    </row>
    <row r="42" spans="2:11" s="3" customFormat="1" ht="15" customHeight="1">
      <c r="B42" s="16"/>
      <c r="C42" s="13" t="s">
        <v>2</v>
      </c>
      <c r="K42" s="19"/>
    </row>
    <row r="43" spans="2:11" s="3" customFormat="1" ht="16.5" customHeight="1">
      <c r="B43" s="16"/>
      <c r="E43" s="122" t="str">
        <f>$E$5</f>
        <v>Demolice garáže na p.č.st.2731, k.ú. Přelouč</v>
      </c>
      <c r="F43" s="112"/>
      <c r="G43" s="112"/>
      <c r="H43" s="112"/>
      <c r="K43" s="19"/>
    </row>
    <row r="44" spans="2:11" s="3" customFormat="1" ht="15" customHeight="1">
      <c r="B44" s="16"/>
      <c r="C44" s="13" t="s">
        <v>41</v>
      </c>
      <c r="K44" s="19"/>
    </row>
    <row r="45" spans="2:11" s="3" customFormat="1" ht="36" customHeight="1">
      <c r="B45" s="16"/>
      <c r="E45" s="111"/>
      <c r="F45" s="112"/>
      <c r="G45" s="112"/>
      <c r="H45" s="112"/>
      <c r="K45" s="19"/>
    </row>
    <row r="46" spans="2:11" s="3" customFormat="1" ht="7.5" customHeight="1">
      <c r="B46" s="16"/>
      <c r="K46" s="19"/>
    </row>
    <row r="47" spans="2:11" s="3" customFormat="1" ht="18.75" customHeight="1">
      <c r="B47" s="16"/>
      <c r="C47" s="13" t="s">
        <v>7</v>
      </c>
      <c r="F47" s="11" t="str">
        <f>$F$10</f>
        <v>Přelouč</v>
      </c>
      <c r="I47" s="13" t="s">
        <v>9</v>
      </c>
      <c r="J47" s="39">
        <f>IF($J$10="","",$J$10)</f>
        <v>42642</v>
      </c>
      <c r="K47" s="19"/>
    </row>
    <row r="48" spans="2:11" s="3" customFormat="1" ht="7.5" customHeight="1">
      <c r="B48" s="16"/>
      <c r="K48" s="19"/>
    </row>
    <row r="49" spans="2:11" s="3" customFormat="1" ht="15.75" customHeight="1">
      <c r="B49" s="16"/>
      <c r="C49" s="13" t="s">
        <v>10</v>
      </c>
      <c r="F49" s="11" t="str">
        <f>$E$13</f>
        <v>Město Přelouč</v>
      </c>
      <c r="I49" s="13" t="s">
        <v>16</v>
      </c>
      <c r="J49" s="11"/>
      <c r="K49" s="19"/>
    </row>
    <row r="50" spans="2:11" s="3" customFormat="1" ht="15" customHeight="1">
      <c r="B50" s="16"/>
      <c r="C50" s="13" t="s">
        <v>14</v>
      </c>
      <c r="F50" s="11">
        <f>IF($E$16="","",$E$16)</f>
      </c>
      <c r="K50" s="19"/>
    </row>
    <row r="51" spans="2:11" s="3" customFormat="1" ht="11.25" customHeight="1">
      <c r="B51" s="16"/>
      <c r="K51" s="19"/>
    </row>
    <row r="52" spans="2:11" s="3" customFormat="1" ht="30" customHeight="1">
      <c r="B52" s="16"/>
      <c r="C52" s="60" t="s">
        <v>43</v>
      </c>
      <c r="D52" s="24"/>
      <c r="E52" s="24"/>
      <c r="F52" s="24"/>
      <c r="G52" s="24"/>
      <c r="H52" s="24"/>
      <c r="I52" s="24"/>
      <c r="J52" s="61" t="s">
        <v>44</v>
      </c>
      <c r="K52" s="29"/>
    </row>
    <row r="53" spans="2:11" s="3" customFormat="1" ht="11.25" customHeight="1">
      <c r="B53" s="16"/>
      <c r="K53" s="19"/>
    </row>
    <row r="54" spans="2:11" s="3" customFormat="1" ht="30" customHeight="1">
      <c r="B54" s="16"/>
      <c r="C54" s="42" t="s">
        <v>45</v>
      </c>
      <c r="J54" s="43">
        <f>J55+J59+J64</f>
        <v>0</v>
      </c>
      <c r="K54" s="19"/>
    </row>
    <row r="55" spans="2:11" s="45" customFormat="1" ht="25.5" customHeight="1">
      <c r="B55" s="62"/>
      <c r="D55" s="63" t="s">
        <v>46</v>
      </c>
      <c r="E55" s="63"/>
      <c r="F55" s="63"/>
      <c r="G55" s="63"/>
      <c r="H55" s="63"/>
      <c r="I55" s="63"/>
      <c r="J55" s="97">
        <f>J56+J57+J58</f>
        <v>0</v>
      </c>
      <c r="K55" s="65"/>
    </row>
    <row r="56" spans="2:11" s="66" customFormat="1" ht="21" customHeight="1">
      <c r="B56" s="67"/>
      <c r="D56" s="94" t="s">
        <v>92</v>
      </c>
      <c r="E56" s="68"/>
      <c r="F56" s="68"/>
      <c r="G56" s="68"/>
      <c r="H56" s="68"/>
      <c r="I56" s="68"/>
      <c r="J56" s="69">
        <f>ROUND($J$85,2)</f>
        <v>0</v>
      </c>
      <c r="K56" s="70"/>
    </row>
    <row r="57" spans="2:11" s="66" customFormat="1" ht="21" customHeight="1">
      <c r="B57" s="67"/>
      <c r="D57" s="94" t="s">
        <v>93</v>
      </c>
      <c r="E57" s="68"/>
      <c r="F57" s="68"/>
      <c r="G57" s="68"/>
      <c r="H57" s="68"/>
      <c r="I57" s="68"/>
      <c r="J57" s="69">
        <f>ROUND($J$89,2)</f>
        <v>0</v>
      </c>
      <c r="K57" s="70"/>
    </row>
    <row r="58" spans="2:11" s="66" customFormat="1" ht="21" customHeight="1">
      <c r="B58" s="67"/>
      <c r="D58" s="94" t="s">
        <v>94</v>
      </c>
      <c r="E58" s="68"/>
      <c r="F58" s="68"/>
      <c r="G58" s="68"/>
      <c r="H58" s="68"/>
      <c r="I58" s="68"/>
      <c r="J58" s="69">
        <f>ROUND($J$100,2)</f>
        <v>0</v>
      </c>
      <c r="K58" s="70"/>
    </row>
    <row r="59" spans="2:11" s="45" customFormat="1" ht="25.5" customHeight="1">
      <c r="B59" s="62"/>
      <c r="D59" s="63" t="s">
        <v>47</v>
      </c>
      <c r="E59" s="63"/>
      <c r="F59" s="63"/>
      <c r="G59" s="63"/>
      <c r="H59" s="63"/>
      <c r="I59" s="63"/>
      <c r="J59" s="64">
        <f>J60+J61+J62+J63</f>
        <v>0</v>
      </c>
      <c r="K59" s="65"/>
    </row>
    <row r="60" spans="2:11" s="66" customFormat="1" ht="21" customHeight="1">
      <c r="B60" s="67"/>
      <c r="D60" s="94" t="s">
        <v>95</v>
      </c>
      <c r="E60" s="68"/>
      <c r="F60" s="68"/>
      <c r="G60" s="68"/>
      <c r="H60" s="68"/>
      <c r="I60" s="68"/>
      <c r="J60" s="69">
        <f>ROUND($J$111,2)</f>
        <v>0</v>
      </c>
      <c r="K60" s="70"/>
    </row>
    <row r="61" spans="2:11" s="66" customFormat="1" ht="21" customHeight="1">
      <c r="B61" s="67"/>
      <c r="D61" s="94" t="s">
        <v>108</v>
      </c>
      <c r="E61" s="68"/>
      <c r="F61" s="68"/>
      <c r="G61" s="68"/>
      <c r="H61" s="68"/>
      <c r="I61" s="68"/>
      <c r="J61" s="69">
        <f>ROUND($J$113,2)</f>
        <v>0</v>
      </c>
      <c r="K61" s="70"/>
    </row>
    <row r="62" spans="2:11" s="66" customFormat="1" ht="21" customHeight="1">
      <c r="B62" s="67"/>
      <c r="D62" s="94" t="s">
        <v>109</v>
      </c>
      <c r="E62" s="68"/>
      <c r="F62" s="68"/>
      <c r="G62" s="68"/>
      <c r="H62" s="68"/>
      <c r="I62" s="68"/>
      <c r="J62" s="69">
        <f>ROUND($J$115,2)</f>
        <v>0</v>
      </c>
      <c r="K62" s="70"/>
    </row>
    <row r="63" spans="2:11" s="66" customFormat="1" ht="21" customHeight="1">
      <c r="B63" s="67"/>
      <c r="D63" s="94" t="s">
        <v>110</v>
      </c>
      <c r="E63" s="68"/>
      <c r="F63" s="68"/>
      <c r="G63" s="68"/>
      <c r="H63" s="68"/>
      <c r="I63" s="68"/>
      <c r="J63" s="69">
        <f>ROUND($J$120,2)</f>
        <v>0</v>
      </c>
      <c r="K63" s="70"/>
    </row>
    <row r="64" spans="2:11" s="45" customFormat="1" ht="25.5" customHeight="1">
      <c r="B64" s="62"/>
      <c r="D64" s="98" t="s">
        <v>111</v>
      </c>
      <c r="E64" s="63"/>
      <c r="F64" s="63"/>
      <c r="G64" s="63"/>
      <c r="H64" s="63"/>
      <c r="I64" s="63"/>
      <c r="J64" s="64">
        <f>J65</f>
        <v>0</v>
      </c>
      <c r="K64" s="65"/>
    </row>
    <row r="65" spans="2:11" s="66" customFormat="1" ht="21" customHeight="1">
      <c r="B65" s="67"/>
      <c r="D65" s="94" t="s">
        <v>112</v>
      </c>
      <c r="E65" s="68"/>
      <c r="F65" s="68"/>
      <c r="G65" s="68"/>
      <c r="H65" s="68"/>
      <c r="I65" s="68"/>
      <c r="J65" s="69">
        <f>J124</f>
        <v>0</v>
      </c>
      <c r="K65" s="70"/>
    </row>
    <row r="66" ht="23.25" customHeight="1"/>
    <row r="69" spans="2:11" s="3" customFormat="1" ht="7.5" customHeight="1">
      <c r="B69" s="33"/>
      <c r="C69" s="34"/>
      <c r="D69" s="34"/>
      <c r="E69" s="34"/>
      <c r="F69" s="34"/>
      <c r="G69" s="34"/>
      <c r="H69" s="34"/>
      <c r="I69" s="34"/>
      <c r="J69" s="34"/>
      <c r="K69" s="34"/>
    </row>
    <row r="70" spans="2:3" s="3" customFormat="1" ht="37.5" customHeight="1">
      <c r="B70" s="16"/>
      <c r="C70" s="8" t="s">
        <v>48</v>
      </c>
    </row>
    <row r="71" s="3" customFormat="1" ht="7.5" customHeight="1">
      <c r="B71" s="16"/>
    </row>
    <row r="72" spans="2:3" s="3" customFormat="1" ht="15" customHeight="1">
      <c r="B72" s="16"/>
      <c r="C72" s="13" t="s">
        <v>2</v>
      </c>
    </row>
    <row r="73" spans="2:8" s="3" customFormat="1" ht="16.5" customHeight="1">
      <c r="B73" s="16"/>
      <c r="E73" s="122" t="str">
        <f>$E$5</f>
        <v>Demolice garáže na p.č.st.2731, k.ú. Přelouč</v>
      </c>
      <c r="F73" s="112"/>
      <c r="G73" s="112"/>
      <c r="H73" s="112"/>
    </row>
    <row r="74" spans="2:3" s="3" customFormat="1" ht="15" customHeight="1">
      <c r="B74" s="16"/>
      <c r="C74" s="13" t="s">
        <v>41</v>
      </c>
    </row>
    <row r="75" spans="2:8" s="3" customFormat="1" ht="36" customHeight="1">
      <c r="B75" s="16"/>
      <c r="E75" s="111">
        <f>$E$7</f>
        <v>0</v>
      </c>
      <c r="F75" s="112"/>
      <c r="G75" s="112"/>
      <c r="H75" s="112"/>
    </row>
    <row r="76" s="3" customFormat="1" ht="7.5" customHeight="1">
      <c r="B76" s="16"/>
    </row>
    <row r="77" spans="2:10" s="3" customFormat="1" ht="18.75" customHeight="1">
      <c r="B77" s="16"/>
      <c r="C77" s="13" t="s">
        <v>7</v>
      </c>
      <c r="F77" s="11" t="str">
        <f>$F$10</f>
        <v>Přelouč</v>
      </c>
      <c r="I77" s="13" t="s">
        <v>9</v>
      </c>
      <c r="J77" s="39">
        <v>42913</v>
      </c>
    </row>
    <row r="78" s="3" customFormat="1" ht="7.5" customHeight="1">
      <c r="B78" s="16"/>
    </row>
    <row r="79" spans="2:10" s="3" customFormat="1" ht="15.75" customHeight="1">
      <c r="B79" s="16"/>
      <c r="C79" s="13" t="s">
        <v>10</v>
      </c>
      <c r="F79" s="11" t="str">
        <f>$E$13</f>
        <v>Město Přelouč</v>
      </c>
      <c r="I79" s="13" t="s">
        <v>16</v>
      </c>
      <c r="J79" s="11"/>
    </row>
    <row r="80" spans="2:6" s="3" customFormat="1" ht="15" customHeight="1">
      <c r="B80" s="16"/>
      <c r="C80" s="13" t="s">
        <v>14</v>
      </c>
      <c r="F80" s="11">
        <f>IF($E$16="","",$E$16)</f>
      </c>
    </row>
    <row r="81" s="3" customFormat="1" ht="11.25" customHeight="1">
      <c r="B81" s="16"/>
    </row>
    <row r="82" spans="2:11" s="71" customFormat="1" ht="30" customHeight="1">
      <c r="B82" s="72"/>
      <c r="C82" s="73" t="s">
        <v>49</v>
      </c>
      <c r="D82" s="74" t="s">
        <v>36</v>
      </c>
      <c r="E82" s="74" t="s">
        <v>32</v>
      </c>
      <c r="F82" s="74" t="s">
        <v>50</v>
      </c>
      <c r="G82" s="74" t="s">
        <v>51</v>
      </c>
      <c r="H82" s="74" t="s">
        <v>52</v>
      </c>
      <c r="I82" s="74" t="s">
        <v>53</v>
      </c>
      <c r="J82" s="74" t="s">
        <v>54</v>
      </c>
      <c r="K82" s="75" t="s">
        <v>55</v>
      </c>
    </row>
    <row r="83" spans="2:10" s="3" customFormat="1" ht="30" customHeight="1">
      <c r="B83" s="16"/>
      <c r="C83" s="42" t="s">
        <v>45</v>
      </c>
      <c r="J83" s="76">
        <f>J84+J110+J123</f>
        <v>0</v>
      </c>
    </row>
    <row r="84" spans="2:10" s="77" customFormat="1" ht="37.5" customHeight="1">
      <c r="B84" s="78"/>
      <c r="D84" s="79" t="s">
        <v>38</v>
      </c>
      <c r="E84" s="80"/>
      <c r="F84" s="80" t="s">
        <v>56</v>
      </c>
      <c r="J84" s="81">
        <f>J85+J89+J100</f>
        <v>0</v>
      </c>
    </row>
    <row r="85" spans="2:10" s="77" customFormat="1" ht="21" customHeight="1">
      <c r="B85" s="78"/>
      <c r="D85" s="79" t="s">
        <v>38</v>
      </c>
      <c r="E85" s="82"/>
      <c r="F85" s="82" t="s">
        <v>72</v>
      </c>
      <c r="J85" s="83">
        <f>J86+J87+J88</f>
        <v>0</v>
      </c>
    </row>
    <row r="86" spans="2:11" s="3" customFormat="1" ht="15.75" customHeight="1">
      <c r="B86" s="16"/>
      <c r="C86" s="84" t="s">
        <v>6</v>
      </c>
      <c r="D86" s="84" t="s">
        <v>57</v>
      </c>
      <c r="E86" s="85"/>
      <c r="F86" s="86" t="s">
        <v>73</v>
      </c>
      <c r="G86" s="87" t="s">
        <v>58</v>
      </c>
      <c r="H86" s="88">
        <v>13.488</v>
      </c>
      <c r="I86" s="89"/>
      <c r="J86" s="90">
        <f>ROUND($I$86*$H$86,2)</f>
        <v>0</v>
      </c>
      <c r="K86" s="86"/>
    </row>
    <row r="87" spans="2:11" s="3" customFormat="1" ht="15.75" customHeight="1">
      <c r="B87" s="16"/>
      <c r="C87" s="84" t="s">
        <v>39</v>
      </c>
      <c r="D87" s="84" t="s">
        <v>57</v>
      </c>
      <c r="E87" s="85"/>
      <c r="F87" s="86" t="s">
        <v>74</v>
      </c>
      <c r="G87" s="87" t="s">
        <v>60</v>
      </c>
      <c r="H87" s="88">
        <v>24.278</v>
      </c>
      <c r="I87" s="89"/>
      <c r="J87" s="90">
        <f>ROUND($I$87*$H$87,2)</f>
        <v>0</v>
      </c>
      <c r="K87" s="86"/>
    </row>
    <row r="88" spans="2:11" s="77" customFormat="1" ht="15.75" customHeight="1">
      <c r="B88" s="78"/>
      <c r="C88" s="84">
        <v>3</v>
      </c>
      <c r="D88" s="84" t="s">
        <v>57</v>
      </c>
      <c r="E88" s="85"/>
      <c r="F88" s="86" t="s">
        <v>115</v>
      </c>
      <c r="G88" s="87" t="s">
        <v>116</v>
      </c>
      <c r="H88" s="88">
        <v>12</v>
      </c>
      <c r="I88" s="89"/>
      <c r="J88" s="90">
        <f>ROUND($I$88*$H$88,2)</f>
        <v>0</v>
      </c>
      <c r="K88" s="86"/>
    </row>
    <row r="89" spans="2:11" s="3" customFormat="1" ht="30" customHeight="1">
      <c r="B89" s="16"/>
      <c r="C89" s="77"/>
      <c r="D89" s="79" t="s">
        <v>38</v>
      </c>
      <c r="E89" s="82"/>
      <c r="F89" s="82" t="s">
        <v>75</v>
      </c>
      <c r="G89" s="77"/>
      <c r="H89" s="77"/>
      <c r="I89" s="77"/>
      <c r="J89" s="83">
        <f>J90+J91+J92+J93+J94+J95+J96+J97+J98+J99</f>
        <v>0</v>
      </c>
      <c r="K89" s="77"/>
    </row>
    <row r="90" spans="2:11" s="3" customFormat="1" ht="15.75" customHeight="1">
      <c r="B90" s="16"/>
      <c r="C90" s="84">
        <v>4</v>
      </c>
      <c r="D90" s="84" t="s">
        <v>57</v>
      </c>
      <c r="E90" s="85"/>
      <c r="F90" s="86" t="s">
        <v>76</v>
      </c>
      <c r="G90" s="87" t="s">
        <v>58</v>
      </c>
      <c r="H90" s="88">
        <v>13.488</v>
      </c>
      <c r="I90" s="89"/>
      <c r="J90" s="90">
        <f>ROUND($I$90*$H$90,2)</f>
        <v>0</v>
      </c>
      <c r="K90" s="86"/>
    </row>
    <row r="91" spans="2:11" s="3" customFormat="1" ht="15" customHeight="1">
      <c r="B91" s="16"/>
      <c r="C91" s="87">
        <v>5</v>
      </c>
      <c r="D91" s="87" t="s">
        <v>57</v>
      </c>
      <c r="E91" s="85"/>
      <c r="F91" s="86" t="s">
        <v>63</v>
      </c>
      <c r="G91" s="87" t="s">
        <v>58</v>
      </c>
      <c r="H91" s="88">
        <v>27.224</v>
      </c>
      <c r="I91" s="89"/>
      <c r="J91" s="90">
        <f>ROUND($I$91*$H$91,2)</f>
        <v>0</v>
      </c>
      <c r="K91" s="86"/>
    </row>
    <row r="92" spans="2:11" s="3" customFormat="1" ht="15" customHeight="1">
      <c r="B92" s="16"/>
      <c r="C92" s="84">
        <v>6</v>
      </c>
      <c r="D92" s="87" t="s">
        <v>57</v>
      </c>
      <c r="E92" s="85"/>
      <c r="F92" s="86" t="s">
        <v>77</v>
      </c>
      <c r="G92" s="87" t="s">
        <v>61</v>
      </c>
      <c r="H92" s="88">
        <v>34.039</v>
      </c>
      <c r="I92" s="89"/>
      <c r="J92" s="90">
        <f>ROUND($I$92*$H$92,2)</f>
        <v>0</v>
      </c>
      <c r="K92" s="86"/>
    </row>
    <row r="93" spans="2:11" s="3" customFormat="1" ht="15.75" customHeight="1">
      <c r="B93" s="16"/>
      <c r="C93" s="87">
        <v>7</v>
      </c>
      <c r="D93" s="84" t="s">
        <v>57</v>
      </c>
      <c r="E93" s="85"/>
      <c r="F93" s="86" t="s">
        <v>78</v>
      </c>
      <c r="G93" s="87" t="s">
        <v>60</v>
      </c>
      <c r="H93" s="88">
        <v>0.438</v>
      </c>
      <c r="I93" s="89"/>
      <c r="J93" s="90">
        <f>ROUND($I$93*$H$93,2)</f>
        <v>0</v>
      </c>
      <c r="K93" s="86"/>
    </row>
    <row r="94" spans="2:11" s="3" customFormat="1" ht="15.75" customHeight="1">
      <c r="B94" s="16"/>
      <c r="C94" s="84">
        <v>8</v>
      </c>
      <c r="D94" s="84" t="s">
        <v>57</v>
      </c>
      <c r="E94" s="85"/>
      <c r="F94" s="86" t="s">
        <v>79</v>
      </c>
      <c r="G94" s="87" t="s">
        <v>58</v>
      </c>
      <c r="H94" s="88">
        <v>7.722</v>
      </c>
      <c r="I94" s="89"/>
      <c r="J94" s="90">
        <f>ROUND($I$94*$H$94,2)</f>
        <v>0</v>
      </c>
      <c r="K94" s="86"/>
    </row>
    <row r="95" spans="2:11" s="3" customFormat="1" ht="15.75" customHeight="1">
      <c r="B95" s="16"/>
      <c r="C95" s="87">
        <v>9</v>
      </c>
      <c r="D95" s="87" t="s">
        <v>57</v>
      </c>
      <c r="E95" s="85"/>
      <c r="F95" s="86" t="s">
        <v>80</v>
      </c>
      <c r="G95" s="87" t="s">
        <v>58</v>
      </c>
      <c r="H95" s="88">
        <v>7.722</v>
      </c>
      <c r="I95" s="89"/>
      <c r="J95" s="90">
        <f>ROUND($I$95*$H$95,2)</f>
        <v>0</v>
      </c>
      <c r="K95" s="86"/>
    </row>
    <row r="96" spans="2:11" s="3" customFormat="1" ht="15.75" customHeight="1">
      <c r="B96" s="16"/>
      <c r="C96" s="84">
        <v>10</v>
      </c>
      <c r="D96" s="84" t="s">
        <v>57</v>
      </c>
      <c r="E96" s="85"/>
      <c r="F96" s="86" t="s">
        <v>81</v>
      </c>
      <c r="G96" s="87" t="s">
        <v>58</v>
      </c>
      <c r="H96" s="88">
        <v>3.404</v>
      </c>
      <c r="I96" s="89"/>
      <c r="J96" s="90">
        <f>ROUND($I$96*$H$96,2)</f>
        <v>0</v>
      </c>
      <c r="K96" s="86"/>
    </row>
    <row r="97" spans="2:11" s="3" customFormat="1" ht="15.75" customHeight="1">
      <c r="B97" s="16"/>
      <c r="C97" s="87">
        <v>11</v>
      </c>
      <c r="D97" s="84" t="s">
        <v>57</v>
      </c>
      <c r="E97" s="85"/>
      <c r="F97" s="86" t="s">
        <v>82</v>
      </c>
      <c r="G97" s="87" t="s">
        <v>62</v>
      </c>
      <c r="H97" s="88">
        <v>4</v>
      </c>
      <c r="I97" s="89"/>
      <c r="J97" s="90">
        <f>ROUND($I$97*$H$97,2)</f>
        <v>0</v>
      </c>
      <c r="K97" s="86"/>
    </row>
    <row r="98" spans="2:11" s="3" customFormat="1" ht="15.75" customHeight="1">
      <c r="B98" s="16"/>
      <c r="C98" s="84">
        <v>12</v>
      </c>
      <c r="D98" s="84" t="s">
        <v>57</v>
      </c>
      <c r="E98" s="85"/>
      <c r="F98" s="86" t="s">
        <v>118</v>
      </c>
      <c r="G98" s="87" t="s">
        <v>117</v>
      </c>
      <c r="H98" s="88">
        <v>1</v>
      </c>
      <c r="I98" s="89"/>
      <c r="J98" s="90">
        <f>ROUND($I$98*$H$98,2)</f>
        <v>0</v>
      </c>
      <c r="K98" s="86"/>
    </row>
    <row r="99" spans="2:11" s="77" customFormat="1" ht="15.75" customHeight="1">
      <c r="B99" s="78"/>
      <c r="C99" s="87">
        <v>13</v>
      </c>
      <c r="D99" s="84" t="s">
        <v>57</v>
      </c>
      <c r="E99" s="85"/>
      <c r="F99" s="86" t="s">
        <v>119</v>
      </c>
      <c r="G99" s="87" t="s">
        <v>117</v>
      </c>
      <c r="H99" s="88">
        <v>1</v>
      </c>
      <c r="I99" s="89"/>
      <c r="J99" s="90">
        <f>ROUND($I$99*$H$99,2)</f>
        <v>0</v>
      </c>
      <c r="K99" s="86"/>
    </row>
    <row r="100" spans="2:11" s="3" customFormat="1" ht="30" customHeight="1">
      <c r="B100" s="16"/>
      <c r="C100" s="77"/>
      <c r="D100" s="79" t="s">
        <v>38</v>
      </c>
      <c r="E100" s="82"/>
      <c r="F100" s="82" t="s">
        <v>64</v>
      </c>
      <c r="G100" s="77"/>
      <c r="H100" s="77"/>
      <c r="I100" s="77"/>
      <c r="J100" s="83">
        <f>J101+J102+J103+J104+J105+J106+J107+J108+J109</f>
        <v>0</v>
      </c>
      <c r="K100" s="77"/>
    </row>
    <row r="101" spans="2:11" s="3" customFormat="1" ht="15.75" customHeight="1">
      <c r="B101" s="16"/>
      <c r="C101" s="84">
        <v>14</v>
      </c>
      <c r="D101" s="84" t="s">
        <v>57</v>
      </c>
      <c r="E101" s="85"/>
      <c r="F101" s="86" t="s">
        <v>65</v>
      </c>
      <c r="G101" s="87" t="s">
        <v>60</v>
      </c>
      <c r="H101" s="88">
        <v>110.319</v>
      </c>
      <c r="I101" s="89"/>
      <c r="J101" s="90">
        <f>ROUND($I$101*$H$101,2)</f>
        <v>0</v>
      </c>
      <c r="K101" s="86"/>
    </row>
    <row r="102" spans="2:11" s="3" customFormat="1" ht="15.75" customHeight="1">
      <c r="B102" s="16"/>
      <c r="C102" s="87">
        <v>15</v>
      </c>
      <c r="D102" s="87" t="s">
        <v>57</v>
      </c>
      <c r="E102" s="85"/>
      <c r="F102" s="86" t="s">
        <v>66</v>
      </c>
      <c r="G102" s="87" t="s">
        <v>60</v>
      </c>
      <c r="H102" s="88">
        <v>124.153</v>
      </c>
      <c r="I102" s="89"/>
      <c r="J102" s="90">
        <f>ROUND($I$102*$H$102,2)</f>
        <v>0</v>
      </c>
      <c r="K102" s="86"/>
    </row>
    <row r="103" spans="2:11" s="3" customFormat="1" ht="15.75" customHeight="1">
      <c r="B103" s="16"/>
      <c r="C103" s="84">
        <v>16</v>
      </c>
      <c r="D103" s="87" t="s">
        <v>57</v>
      </c>
      <c r="E103" s="85"/>
      <c r="F103" s="86" t="s">
        <v>67</v>
      </c>
      <c r="G103" s="87" t="s">
        <v>60</v>
      </c>
      <c r="H103" s="88">
        <v>1268.669</v>
      </c>
      <c r="I103" s="89"/>
      <c r="J103" s="90">
        <f>ROUND($I$103*$H$103,2)</f>
        <v>0</v>
      </c>
      <c r="K103" s="86"/>
    </row>
    <row r="104" spans="2:11" s="3" customFormat="1" ht="15.75" customHeight="1">
      <c r="B104" s="16"/>
      <c r="C104" s="87">
        <v>17</v>
      </c>
      <c r="D104" s="84" t="s">
        <v>57</v>
      </c>
      <c r="E104" s="85"/>
      <c r="F104" s="86" t="s">
        <v>84</v>
      </c>
      <c r="G104" s="87" t="s">
        <v>60</v>
      </c>
      <c r="H104" s="88">
        <v>49.359</v>
      </c>
      <c r="I104" s="89"/>
      <c r="J104" s="90">
        <f>ROUND($I$104*$H$104,2)</f>
        <v>0</v>
      </c>
      <c r="K104" s="86"/>
    </row>
    <row r="105" spans="2:11" s="3" customFormat="1" ht="15.75" customHeight="1">
      <c r="B105" s="16"/>
      <c r="C105" s="84">
        <v>18</v>
      </c>
      <c r="D105" s="84" t="s">
        <v>57</v>
      </c>
      <c r="E105" s="85"/>
      <c r="F105" s="86" t="s">
        <v>85</v>
      </c>
      <c r="G105" s="87" t="s">
        <v>60</v>
      </c>
      <c r="H105" s="88">
        <v>54.815</v>
      </c>
      <c r="I105" s="89"/>
      <c r="J105" s="90">
        <f>ROUND($I$105*$H$105,2)</f>
        <v>0</v>
      </c>
      <c r="K105" s="86"/>
    </row>
    <row r="106" spans="2:11" s="3" customFormat="1" ht="15.75" customHeight="1">
      <c r="B106" s="16"/>
      <c r="C106" s="87">
        <v>19</v>
      </c>
      <c r="D106" s="87" t="s">
        <v>57</v>
      </c>
      <c r="E106" s="85"/>
      <c r="F106" s="86" t="s">
        <v>86</v>
      </c>
      <c r="G106" s="87" t="s">
        <v>60</v>
      </c>
      <c r="H106" s="88">
        <v>89.424</v>
      </c>
      <c r="I106" s="89"/>
      <c r="J106" s="90">
        <f>ROUND($I$106*$H$106,2)</f>
        <v>0</v>
      </c>
      <c r="K106" s="86"/>
    </row>
    <row r="107" spans="2:11" s="3" customFormat="1" ht="15.75" customHeight="1">
      <c r="B107" s="16"/>
      <c r="C107" s="84">
        <v>20</v>
      </c>
      <c r="D107" s="87" t="s">
        <v>57</v>
      </c>
      <c r="E107" s="85"/>
      <c r="F107" s="86" t="s">
        <v>87</v>
      </c>
      <c r="G107" s="87" t="s">
        <v>60</v>
      </c>
      <c r="H107" s="88">
        <v>0.149</v>
      </c>
      <c r="I107" s="89"/>
      <c r="J107" s="90">
        <f>ROUND($I$107*$H$107,2)</f>
        <v>0</v>
      </c>
      <c r="K107" s="86"/>
    </row>
    <row r="108" spans="2:11" s="3" customFormat="1" ht="15.75" customHeight="1">
      <c r="B108" s="16"/>
      <c r="C108" s="87">
        <v>21</v>
      </c>
      <c r="D108" s="84" t="s">
        <v>57</v>
      </c>
      <c r="E108" s="85"/>
      <c r="F108" s="86" t="s">
        <v>88</v>
      </c>
      <c r="G108" s="87" t="s">
        <v>60</v>
      </c>
      <c r="H108" s="88">
        <v>5.106</v>
      </c>
      <c r="I108" s="89"/>
      <c r="J108" s="90">
        <f>ROUND($I$108*$H$108,2)</f>
        <v>0</v>
      </c>
      <c r="K108" s="86"/>
    </row>
    <row r="109" spans="2:11" s="77" customFormat="1" ht="15.75" customHeight="1">
      <c r="B109" s="78"/>
      <c r="C109" s="84">
        <v>22</v>
      </c>
      <c r="D109" s="84" t="s">
        <v>57</v>
      </c>
      <c r="E109" s="85"/>
      <c r="F109" s="86" t="s">
        <v>89</v>
      </c>
      <c r="G109" s="87" t="s">
        <v>60</v>
      </c>
      <c r="H109" s="88">
        <v>0.551</v>
      </c>
      <c r="I109" s="89"/>
      <c r="J109" s="90">
        <f>ROUND($I$109*$H$109,2)</f>
        <v>0</v>
      </c>
      <c r="K109" s="86"/>
    </row>
    <row r="110" spans="2:10" s="77" customFormat="1" ht="30" customHeight="1">
      <c r="B110" s="78"/>
      <c r="D110" s="79" t="s">
        <v>38</v>
      </c>
      <c r="E110" s="80"/>
      <c r="F110" s="80" t="s">
        <v>68</v>
      </c>
      <c r="J110" s="81">
        <f>J111+J113+J115+J120</f>
        <v>0</v>
      </c>
    </row>
    <row r="111" spans="2:11" s="3" customFormat="1" ht="21" customHeight="1">
      <c r="B111" s="16"/>
      <c r="C111" s="77"/>
      <c r="D111" s="79" t="s">
        <v>38</v>
      </c>
      <c r="E111" s="82"/>
      <c r="F111" s="82" t="s">
        <v>90</v>
      </c>
      <c r="G111" s="77"/>
      <c r="H111" s="77"/>
      <c r="I111" s="77"/>
      <c r="J111" s="83">
        <f>J112</f>
        <v>0</v>
      </c>
      <c r="K111" s="77"/>
    </row>
    <row r="112" spans="2:11" s="77" customFormat="1" ht="15.75" customHeight="1">
      <c r="B112" s="78"/>
      <c r="C112" s="87">
        <v>23</v>
      </c>
      <c r="D112" s="87" t="s">
        <v>57</v>
      </c>
      <c r="E112" s="85"/>
      <c r="F112" s="92" t="s">
        <v>91</v>
      </c>
      <c r="G112" s="93" t="s">
        <v>61</v>
      </c>
      <c r="H112" s="88">
        <v>34.039</v>
      </c>
      <c r="I112" s="89"/>
      <c r="J112" s="90">
        <f>ROUND($I$112*$H$112,2)</f>
        <v>0</v>
      </c>
      <c r="K112" s="86"/>
    </row>
    <row r="113" spans="2:11" s="3" customFormat="1" ht="30" customHeight="1">
      <c r="B113" s="16"/>
      <c r="C113" s="77"/>
      <c r="D113" s="79" t="s">
        <v>38</v>
      </c>
      <c r="E113" s="82"/>
      <c r="F113" s="95" t="s">
        <v>96</v>
      </c>
      <c r="G113" s="77"/>
      <c r="H113" s="77"/>
      <c r="I113" s="77"/>
      <c r="J113" s="83">
        <f>J114</f>
        <v>0</v>
      </c>
      <c r="K113" s="77"/>
    </row>
    <row r="114" spans="2:11" s="77" customFormat="1" ht="15.75" customHeight="1">
      <c r="B114" s="78"/>
      <c r="C114" s="87">
        <v>24</v>
      </c>
      <c r="D114" s="87" t="s">
        <v>57</v>
      </c>
      <c r="E114" s="85"/>
      <c r="F114" s="92" t="s">
        <v>97</v>
      </c>
      <c r="G114" s="87" t="s">
        <v>59</v>
      </c>
      <c r="H114" s="88">
        <v>135</v>
      </c>
      <c r="I114" s="89"/>
      <c r="J114" s="90">
        <f>ROUND($I$114*$H$114,2)</f>
        <v>0</v>
      </c>
      <c r="K114" s="86"/>
    </row>
    <row r="115" spans="2:11" s="3" customFormat="1" ht="30" customHeight="1">
      <c r="B115" s="16"/>
      <c r="C115" s="77"/>
      <c r="D115" s="79" t="s">
        <v>38</v>
      </c>
      <c r="E115" s="82"/>
      <c r="F115" s="95" t="s">
        <v>98</v>
      </c>
      <c r="G115" s="77"/>
      <c r="H115" s="77"/>
      <c r="I115" s="77"/>
      <c r="J115" s="83">
        <f>J116+J117+J118+J119</f>
        <v>0</v>
      </c>
      <c r="K115" s="77"/>
    </row>
    <row r="116" spans="2:11" s="3" customFormat="1" ht="15.75" customHeight="1">
      <c r="B116" s="16"/>
      <c r="C116" s="87">
        <v>25</v>
      </c>
      <c r="D116" s="87" t="s">
        <v>57</v>
      </c>
      <c r="E116" s="85"/>
      <c r="F116" s="92" t="s">
        <v>99</v>
      </c>
      <c r="G116" s="93" t="s">
        <v>62</v>
      </c>
      <c r="H116" s="88">
        <v>4</v>
      </c>
      <c r="I116" s="89"/>
      <c r="J116" s="90">
        <f>ROUND($I$116*$H$116,2)</f>
        <v>0</v>
      </c>
      <c r="K116" s="86"/>
    </row>
    <row r="117" spans="2:11" s="3" customFormat="1" ht="15.75" customHeight="1">
      <c r="B117" s="16"/>
      <c r="C117" s="84">
        <v>26</v>
      </c>
      <c r="D117" s="84" t="s">
        <v>57</v>
      </c>
      <c r="E117" s="85"/>
      <c r="F117" s="92" t="s">
        <v>100</v>
      </c>
      <c r="G117" s="93" t="s">
        <v>62</v>
      </c>
      <c r="H117" s="88">
        <v>7.825</v>
      </c>
      <c r="I117" s="89"/>
      <c r="J117" s="90">
        <f>ROUND($I$117*$H$117,2)</f>
        <v>0</v>
      </c>
      <c r="K117" s="86"/>
    </row>
    <row r="118" spans="2:11" s="3" customFormat="1" ht="15.75" customHeight="1">
      <c r="B118" s="16"/>
      <c r="C118" s="84">
        <v>27</v>
      </c>
      <c r="D118" s="84" t="s">
        <v>57</v>
      </c>
      <c r="E118" s="85"/>
      <c r="F118" s="92" t="s">
        <v>101</v>
      </c>
      <c r="G118" s="93" t="s">
        <v>62</v>
      </c>
      <c r="H118" s="88">
        <v>24.35</v>
      </c>
      <c r="I118" s="89"/>
      <c r="J118" s="90">
        <f>ROUND($I$118*$H$118,2)</f>
        <v>0</v>
      </c>
      <c r="K118" s="86"/>
    </row>
    <row r="119" spans="2:11" s="77" customFormat="1" ht="15.75" customHeight="1">
      <c r="B119" s="78"/>
      <c r="C119" s="87">
        <v>28</v>
      </c>
      <c r="D119" s="87" t="s">
        <v>57</v>
      </c>
      <c r="E119" s="85"/>
      <c r="F119" s="92" t="s">
        <v>102</v>
      </c>
      <c r="G119" s="87" t="s">
        <v>62</v>
      </c>
      <c r="H119" s="88">
        <v>3.7</v>
      </c>
      <c r="I119" s="89"/>
      <c r="J119" s="90">
        <f>ROUND($I$119*$H$119,2)</f>
        <v>0</v>
      </c>
      <c r="K119" s="86"/>
    </row>
    <row r="120" spans="2:11" s="3" customFormat="1" ht="30" customHeight="1">
      <c r="B120" s="16"/>
      <c r="C120" s="77"/>
      <c r="D120" s="79" t="s">
        <v>38</v>
      </c>
      <c r="E120" s="82"/>
      <c r="F120" s="95" t="s">
        <v>69</v>
      </c>
      <c r="G120" s="77"/>
      <c r="H120" s="77"/>
      <c r="I120" s="77"/>
      <c r="J120" s="83">
        <f>J121+J122</f>
        <v>0</v>
      </c>
      <c r="K120" s="77"/>
    </row>
    <row r="121" spans="2:11" s="3" customFormat="1" ht="15.75" customHeight="1">
      <c r="B121" s="16"/>
      <c r="C121" s="87">
        <v>29</v>
      </c>
      <c r="D121" s="87" t="s">
        <v>57</v>
      </c>
      <c r="E121" s="85"/>
      <c r="F121" s="92" t="s">
        <v>103</v>
      </c>
      <c r="G121" s="93" t="s">
        <v>59</v>
      </c>
      <c r="H121" s="88">
        <v>1</v>
      </c>
      <c r="I121" s="89"/>
      <c r="J121" s="90">
        <f>ROUND($I$121*$H$121,2)</f>
        <v>0</v>
      </c>
      <c r="K121" s="86"/>
    </row>
    <row r="122" spans="2:11" s="77" customFormat="1" ht="15.75" customHeight="1">
      <c r="B122" s="78"/>
      <c r="C122" s="84">
        <v>30</v>
      </c>
      <c r="D122" s="84" t="s">
        <v>57</v>
      </c>
      <c r="E122" s="85"/>
      <c r="F122" s="92" t="s">
        <v>104</v>
      </c>
      <c r="G122" s="93" t="s">
        <v>59</v>
      </c>
      <c r="H122" s="88">
        <v>1</v>
      </c>
      <c r="I122" s="89"/>
      <c r="J122" s="90">
        <f>ROUND($I$122*$H$122,2)</f>
        <v>0</v>
      </c>
      <c r="K122" s="86"/>
    </row>
    <row r="123" spans="2:10" s="77" customFormat="1" ht="30" customHeight="1">
      <c r="B123" s="78"/>
      <c r="D123" s="79" t="s">
        <v>38</v>
      </c>
      <c r="E123" s="80"/>
      <c r="F123" s="96" t="s">
        <v>105</v>
      </c>
      <c r="J123" s="81">
        <f>J124</f>
        <v>0</v>
      </c>
    </row>
    <row r="124" spans="2:11" s="3" customFormat="1" ht="21" customHeight="1">
      <c r="B124" s="16"/>
      <c r="C124" s="77"/>
      <c r="D124" s="79" t="s">
        <v>38</v>
      </c>
      <c r="E124" s="82"/>
      <c r="F124" s="95" t="s">
        <v>106</v>
      </c>
      <c r="G124" s="77"/>
      <c r="H124" s="77"/>
      <c r="I124" s="77"/>
      <c r="J124" s="83">
        <f>J125</f>
        <v>0</v>
      </c>
      <c r="K124" s="77"/>
    </row>
    <row r="125" spans="3:11" ht="14.25" customHeight="1">
      <c r="C125" s="84">
        <v>31</v>
      </c>
      <c r="D125" s="84" t="s">
        <v>57</v>
      </c>
      <c r="E125" s="85"/>
      <c r="F125" s="92" t="s">
        <v>107</v>
      </c>
      <c r="G125" s="93" t="s">
        <v>83</v>
      </c>
      <c r="H125" s="88">
        <v>1</v>
      </c>
      <c r="I125" s="89"/>
      <c r="J125" s="90">
        <f>ROUND($I$125*$H$125,2)</f>
        <v>0</v>
      </c>
      <c r="K125" s="86"/>
    </row>
  </sheetData>
  <sheetProtection/>
  <autoFilter ref="C82:K82"/>
  <mergeCells count="7">
    <mergeCell ref="E75:H75"/>
    <mergeCell ref="E5:H5"/>
    <mergeCell ref="E7:H7"/>
    <mergeCell ref="E22:H22"/>
    <mergeCell ref="E43:H43"/>
    <mergeCell ref="E45:H45"/>
    <mergeCell ref="E73:H73"/>
  </mergeCell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Miroslav Manžel</cp:lastModifiedBy>
  <dcterms:created xsi:type="dcterms:W3CDTF">2014-02-07T10:29:51Z</dcterms:created>
  <dcterms:modified xsi:type="dcterms:W3CDTF">2017-06-28T07:57:31Z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