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1 - Všeobecné položky " sheetId="2" r:id="rId2"/>
    <sheet name="SO 010 - DIO" sheetId="3" r:id="rId3"/>
    <sheet name="SO 101.1 - Nový chodník -..." sheetId="4" r:id="rId4"/>
    <sheet name="SO 101.2 - Nový chodník -..." sheetId="5" r:id="rId5"/>
    <sheet name="SO 102.1 - Zpevněné ploch..." sheetId="6" r:id="rId6"/>
    <sheet name="SO 102.2 - Zpevněné ploch..." sheetId="7" r:id="rId7"/>
    <sheet name="SO 801 - Sadové úpravy " sheetId="8" r:id="rId8"/>
    <sheet name="Pokyny pro vyplnění" sheetId="9" r:id="rId9"/>
  </sheets>
  <definedNames>
    <definedName name="_xlnm._FilterDatabase" localSheetId="1" hidden="1">'SO 001 - Všeobecné položky '!$C$76:$K$76</definedName>
    <definedName name="_xlnm._FilterDatabase" localSheetId="2" hidden="1">'SO 010 - DIO'!$C$77:$K$77</definedName>
    <definedName name="_xlnm._FilterDatabase" localSheetId="3" hidden="1">'SO 101.1 - Nový chodník -...'!$C$83:$K$83</definedName>
    <definedName name="_xlnm._FilterDatabase" localSheetId="4" hidden="1">'SO 101.2 - Nový chodník -...'!$C$82:$K$82</definedName>
    <definedName name="_xlnm._FilterDatabase" localSheetId="5" hidden="1">'SO 102.1 - Zpevněné ploch...'!$C$87:$K$87</definedName>
    <definedName name="_xlnm._FilterDatabase" localSheetId="6" hidden="1">'SO 102.2 - Zpevněné ploch...'!$C$87:$K$87</definedName>
    <definedName name="_xlnm._FilterDatabase" localSheetId="7" hidden="1">'SO 801 - Sadové úpravy '!$C$77:$K$77</definedName>
    <definedName name="_xlnm.Print_Titles" localSheetId="0">'Rekapitulace stavby'!$49:$49</definedName>
    <definedName name="_xlnm.Print_Titles" localSheetId="1">'SO 001 - Všeobecné položky '!$76:$76</definedName>
    <definedName name="_xlnm.Print_Titles" localSheetId="2">'SO 010 - DIO'!$77:$77</definedName>
    <definedName name="_xlnm.Print_Titles" localSheetId="3">'SO 101.1 - Nový chodník -...'!$83:$83</definedName>
    <definedName name="_xlnm.Print_Titles" localSheetId="4">'SO 101.2 - Nový chodník -...'!$82:$82</definedName>
    <definedName name="_xlnm.Print_Titles" localSheetId="5">'SO 102.1 - Zpevněné ploch...'!$87:$87</definedName>
    <definedName name="_xlnm.Print_Titles" localSheetId="6">'SO 102.2 - Zpevněné ploch...'!$87:$87</definedName>
    <definedName name="_xlnm.Print_Titles" localSheetId="7">'SO 801 - Sadové úpravy '!$77:$77</definedName>
    <definedName name="_xlnm.Print_Area" localSheetId="8">'Pokyny pro vyplnění'!$B$2:$K$69,'Pokyny pro vyplnění'!$B$72:$K$116,'Pokyny pro vyplnění'!$B$119:$K$188,'Pokyny pro vyplnění'!$B$192:$K$212</definedName>
    <definedName name="_xlnm.Print_Area" localSheetId="0">'Rekapitulace stavby'!$D$4:$AO$33,'Rekapitulace stavby'!$C$39:$AQ$59</definedName>
    <definedName name="_xlnm.Print_Area" localSheetId="1">'SO 001 - Všeobecné položky '!$C$4:$J$36,'SO 001 - Všeobecné položky '!$C$42:$J$58,'SO 001 - Všeobecné položky '!$C$64:$K$100</definedName>
    <definedName name="_xlnm.Print_Area" localSheetId="2">'SO 010 - DIO'!$C$4:$J$36,'SO 010 - DIO'!$C$42:$J$59,'SO 010 - DIO'!$C$65:$K$116</definedName>
    <definedName name="_xlnm.Print_Area" localSheetId="3">'SO 101.1 - Nový chodník -...'!$C$4:$J$36,'SO 101.1 - Nový chodník -...'!$C$42:$J$65,'SO 101.1 - Nový chodník -...'!$C$71:$K$252</definedName>
    <definedName name="_xlnm.Print_Area" localSheetId="4">'SO 101.2 - Nový chodník -...'!$C$4:$J$36,'SO 101.2 - Nový chodník -...'!$C$42:$J$64,'SO 101.2 - Nový chodník -...'!$C$70:$K$234</definedName>
    <definedName name="_xlnm.Print_Area" localSheetId="5">'SO 102.1 - Zpevněné ploch...'!$C$4:$J$36,'SO 102.1 - Zpevněné ploch...'!$C$42:$J$69,'SO 102.1 - Zpevněné ploch...'!$C$75:$K$591</definedName>
    <definedName name="_xlnm.Print_Area" localSheetId="6">'SO 102.2 - Zpevněné ploch...'!$C$4:$J$36,'SO 102.2 - Zpevněné ploch...'!$C$42:$J$69,'SO 102.2 - Zpevněné ploch...'!$C$75:$K$540</definedName>
    <definedName name="_xlnm.Print_Area" localSheetId="7">'SO 801 - Sadové úpravy '!$C$4:$J$36,'SO 801 - Sadové úpravy '!$C$42:$J$59,'SO 801 - Sadové úpravy '!$C$65:$K$81</definedName>
  </definedNames>
  <calcPr fullCalcOnLoad="1"/>
</workbook>
</file>

<file path=xl/sharedStrings.xml><?xml version="1.0" encoding="utf-8"?>
<sst xmlns="http://schemas.openxmlformats.org/spreadsheetml/2006/main" count="12729" uniqueCount="1624">
  <si>
    <t>Export VZ</t>
  </si>
  <si>
    <t>List obsahuje:</t>
  </si>
  <si>
    <t>3.0</t>
  </si>
  <si>
    <t>ZAMOK</t>
  </si>
  <si>
    <t>False</t>
  </si>
  <si>
    <t>{fd49eaf9-6c99-4f01-ae1b-d60f1c39c0d1}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</si>
  <si>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</si>
  <si>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</si>
  <si>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</si>
  <si>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</si>
  <si>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</si>
  <si>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</si>
  <si>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</si>
  <si>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</si>
  <si>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20150711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</si>
  <si>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</si>
  <si>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</si>
  <si>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Rekonstrukce chodníků v obci Stěpánov</t>
  </si>
  <si>
    <t>0,1</t>
  </si>
  <si>
    <t>KSO:</t>
  </si>
  <si>
    <t/>
  </si>
  <si>
    <t>CC-CZ:</t>
  </si>
  <si>
    <t>1</t>
  </si>
  <si>
    <t>Místo:</t>
  </si>
  <si>
    <t>Obec Štěpánov</t>
  </si>
  <si>
    <t>Datum:</t>
  </si>
  <si>
    <t>9.11.2015</t>
  </si>
  <si>
    <t>10</t>
  </si>
  <si>
    <t>100</t>
  </si>
  <si>
    <t>Zadavatel:</t>
  </si>
  <si>
    <t>IČ:</t>
  </si>
  <si>
    <t>00274101</t>
  </si>
  <si>
    <t>Město Přelouč</t>
  </si>
  <si>
    <t>DIČ:</t>
  </si>
  <si>
    <t>Uchazeč:</t>
  </si>
  <si>
    <t>Vyplň údaj</t>
  </si>
  <si>
    <t>Projektant:</t>
  </si>
  <si>
    <t>25292161</t>
  </si>
  <si>
    <t>PRODIN  a.s.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</si>
  <si>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</si>
  <si>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</si>
  <si>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</si>
  <si>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</si>
  <si>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</si>
  <si>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</si>
  <si>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</si>
  <si>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</si>
  <si>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</si>
  <si>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</si>
  <si>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</si>
  <si>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</si>
  <si>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</si>
  <si>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</si>
  <si>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</si>
  <si>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</si>
  <si>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</si>
  <si>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</si>
  <si>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</si>
  <si>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</si>
  <si>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</si>
  <si>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</si>
  <si>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</si>
  <si>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</si>
  <si>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</si>
  <si>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</si>
  <si>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</si>
  <si>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</si>
  <si>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</si>
  <si>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</si>
  <si>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</si>
  <si>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</si>
  <si>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</si>
  <si>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</si>
  <si>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</si>
  <si>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</si>
  <si>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</si>
  <si>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</si>
  <si>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</si>
  <si>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</si>
  <si>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 001</t>
  </si>
  <si>
    <t xml:space="preserve">Všeobecné položky </t>
  </si>
  <si>
    <t>STA</t>
  </si>
  <si>
    <t>{7738472a-e349-438b-a292-55eccf3f4d65}</t>
  </si>
  <si>
    <t>2</t>
  </si>
  <si>
    <t>SO 010</t>
  </si>
  <si>
    <t>DIO</t>
  </si>
  <si>
    <t>{b2508210-97a4-43f9-ac7c-702a6d050791}</t>
  </si>
  <si>
    <t>SO 101.1</t>
  </si>
  <si>
    <t>Nový chodník - UZNATELNÉ</t>
  </si>
  <si>
    <t>{0b40a8f8-9afa-4ab3-80f7-aa8f8ac7ae17}</t>
  </si>
  <si>
    <t>SO 101.2</t>
  </si>
  <si>
    <t>Nový chodník - NEUZNATELNÉ</t>
  </si>
  <si>
    <t>{e1a174e6-1ce2-460b-a7a0-a4bccfbcd514}</t>
  </si>
  <si>
    <t>SO 102.1</t>
  </si>
  <si>
    <t>Zpevněné plochy podél silnice III/322 18 - UZNATELNÉ</t>
  </si>
  <si>
    <t>{953bc76e-3e4e-40ac-866f-1c01ccb17cfb}</t>
  </si>
  <si>
    <t>SO 102.2</t>
  </si>
  <si>
    <t>Zpevněné plochy podél silnice III/322 18 - NEUZNATELNÉ</t>
  </si>
  <si>
    <t>{70a81da4-4989-43ed-9d83-94f0ae9b770b}</t>
  </si>
  <si>
    <t>SO 801</t>
  </si>
  <si>
    <t xml:space="preserve">Sadové úpravy </t>
  </si>
  <si>
    <t>{bfe2991f-d992-4f00-8015-3a33a5c922c9}</t>
  </si>
  <si>
    <t>Zpět na list:</t>
  </si>
  <si>
    <t>KRYCÍ LIST SOUPISU</t>
  </si>
  <si>
    <t>Objekt:</t>
  </si>
  <si>
    <t xml:space="preserve">SO 001 - Všeobecné položky 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</si>
  <si>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</si>
  <si>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</si>
  <si>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</si>
  <si>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</si>
  <si>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</si>
  <si>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</si>
  <si>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</si>
  <si>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</si>
  <si>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</si>
  <si>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</si>
  <si>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</si>
  <si>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</si>
  <si>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</si>
  <si>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</si>
  <si>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</si>
  <si>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</si>
  <si>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</si>
  <si>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</si>
  <si>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</si>
  <si>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</si>
  <si>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</si>
  <si>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VRN</t>
  </si>
  <si>
    <t>Vedlejší rozpočtové náklady</t>
  </si>
  <si>
    <t>5</t>
  </si>
  <si>
    <t>ROZPOCET</t>
  </si>
  <si>
    <t>K</t>
  </si>
  <si>
    <t>012103000</t>
  </si>
  <si>
    <t>Geodetické práce před výstavbou - vytyčení inženýrských sítí</t>
  </si>
  <si>
    <t>kpl</t>
  </si>
  <si>
    <t>CS ÚRS 2015 01</t>
  </si>
  <si>
    <t>1024</t>
  </si>
  <si>
    <t>-289573208</t>
  </si>
  <si>
    <t>PP</t>
  </si>
  <si>
    <t>Průzkumné, geodetické a projektové práce geodetické práce před výstavbou</t>
  </si>
  <si>
    <t>VV</t>
  </si>
  <si>
    <t>"neuznatelný náklad"1</t>
  </si>
  <si>
    <t>012103001</t>
  </si>
  <si>
    <t xml:space="preserve">Geodetické práce před výstavbou - vytyčení stavby </t>
  </si>
  <si>
    <t>-693624243</t>
  </si>
  <si>
    <t>3</t>
  </si>
  <si>
    <t>012303000</t>
  </si>
  <si>
    <t>Geodetické práce po výstavbě - zaměření skutečního provedení</t>
  </si>
  <si>
    <t>-1030131267</t>
  </si>
  <si>
    <t>Průzkumné, geodetické a projektové práce geodetické práce po výstavbě</t>
  </si>
  <si>
    <t>"uznatelný náklad"1</t>
  </si>
  <si>
    <t>4</t>
  </si>
  <si>
    <t>013254000</t>
  </si>
  <si>
    <t>Dokumentace skutečného provedení stavby</t>
  </si>
  <si>
    <t>-1449389930</t>
  </si>
  <si>
    <t>Průzkumné, geodetické a projektové práce projektové práce dokumentace stavby (výkresová a textová) skutečného provedení stavby</t>
  </si>
  <si>
    <t>"uznatekný náklad"1</t>
  </si>
  <si>
    <t>032002000</t>
  </si>
  <si>
    <t>Vybavení staveniště</t>
  </si>
  <si>
    <t>685077864</t>
  </si>
  <si>
    <t>Hlavní tituly průvodních činností a nákladů zařízení staveniště vybavení staveniště</t>
  </si>
  <si>
    <t>6</t>
  </si>
  <si>
    <t>043002000</t>
  </si>
  <si>
    <t>Zkoušky hutnění zemní pláně</t>
  </si>
  <si>
    <t>soubor</t>
  </si>
  <si>
    <t>796952520</t>
  </si>
  <si>
    <t>Hlavní tituly průvodních činností a nákladů inženýrská činnost zkoušky a ostatní měření</t>
  </si>
  <si>
    <t>7</t>
  </si>
  <si>
    <t>043002001</t>
  </si>
  <si>
    <t>Pamětní deska + informační panel</t>
  </si>
  <si>
    <t>1639908945</t>
  </si>
  <si>
    <t>8</t>
  </si>
  <si>
    <t>034203000</t>
  </si>
  <si>
    <t>BOZP - zajištění staveniště</t>
  </si>
  <si>
    <t>bioub.</t>
  </si>
  <si>
    <t>-1693148628</t>
  </si>
  <si>
    <t>Zařízení staveniště zabezpečení staveniště oplocení staveniště</t>
  </si>
  <si>
    <t>SO 010 - DIO</t>
  </si>
  <si>
    <t>HSV - Práce a dodávky HSV</t>
  </si>
  <si>
    <t xml:space="preserve">    9 - Ostatní konstrukce a práce, bourání</t>
  </si>
  <si>
    <t>HSV</t>
  </si>
  <si>
    <t>Práce a dodávky HSV</t>
  </si>
  <si>
    <t>9</t>
  </si>
  <si>
    <t>Ostatní konstrukce a práce, bourání</t>
  </si>
  <si>
    <t>913121111</t>
  </si>
  <si>
    <t>Montáž a demontáž dočasné dopravní značky kompletní základní</t>
  </si>
  <si>
    <t>kus</t>
  </si>
  <si>
    <t>-968111107</t>
  </si>
  <si>
    <t>Montáž a demontáž dočasných dopravních značek kompletních značek vč. podstavce a sloupku základních</t>
  </si>
  <si>
    <t>"A6a"4</t>
  </si>
  <si>
    <t>"A6b"4</t>
  </si>
  <si>
    <t>"A7a"4</t>
  </si>
  <si>
    <t>"A15"4</t>
  </si>
  <si>
    <t>"B21a"6</t>
  </si>
  <si>
    <t>"B20a"6</t>
  </si>
  <si>
    <t>"B26"6</t>
  </si>
  <si>
    <t>"C4b"4+4</t>
  </si>
  <si>
    <t>"E13"4</t>
  </si>
  <si>
    <t>"P6"2</t>
  </si>
  <si>
    <t>"P7"6</t>
  </si>
  <si>
    <t>"P8"6</t>
  </si>
  <si>
    <t>"IP22"4</t>
  </si>
  <si>
    <t>"IJ4a"2</t>
  </si>
  <si>
    <t>"IJ4b"2</t>
  </si>
  <si>
    <t>Součet</t>
  </si>
  <si>
    <t>913121211</t>
  </si>
  <si>
    <t>Příplatek k dočasné dopravní značce kompletní základní za první a ZKD den použití</t>
  </si>
  <si>
    <t>-23167789</t>
  </si>
  <si>
    <t>Montáž a demontáž dočasných dopravních značek Příplatek za první a každý další den použití dočasných dopravních značek k ceně 12-1111</t>
  </si>
  <si>
    <t>68*112</t>
  </si>
  <si>
    <t>913221111</t>
  </si>
  <si>
    <t>Montáž a demontáž dočasné dopravní zábrany Z2 světelné šířky 1,5 m se 3 světly</t>
  </si>
  <si>
    <t>953973878</t>
  </si>
  <si>
    <t>Montáž a demontáž dočasných dopravních zábran Z2 světelných včetně zásobníku na akumulátor, šířky 1,5 m, 3 světla</t>
  </si>
  <si>
    <t>913221211</t>
  </si>
  <si>
    <t>Příplatek k dočasné dopravní zábraně Z2 světelné šířky 1,5m se 3 světly za první a ZKD den použití</t>
  </si>
  <si>
    <t>1749126188</t>
  </si>
  <si>
    <t>Montáž a demontáž dočasných dopravních zábran Z2 Příplatek za první a každý další den použití dočasných dopravních zábran Z2 k ceně 22-1111</t>
  </si>
  <si>
    <t>6*112</t>
  </si>
  <si>
    <t>913321111</t>
  </si>
  <si>
    <t>Montáž a demontáž dočasné dopravní směrové desky základní Z4</t>
  </si>
  <si>
    <t>-185986827</t>
  </si>
  <si>
    <t>Montáž a demontáž dočasných dopravních vodících zařízení směrové desky Z4 základní</t>
  </si>
  <si>
    <t>913321115</t>
  </si>
  <si>
    <t>Montáž a demontáž dočasné soupravy směrových desek Z4 s výstražným světlem 3 desky</t>
  </si>
  <si>
    <t>1428784949</t>
  </si>
  <si>
    <t>Montáž a demontáž dočasných dopravních vodících zařízení soupravy směrových desek Z4 s výstražným světlem 3 desky</t>
  </si>
  <si>
    <t>913321211</t>
  </si>
  <si>
    <t>Příplatek k dočasné směrové desce základní Z4 za první a ZKD den použití</t>
  </si>
  <si>
    <t>1670796195</t>
  </si>
  <si>
    <t>Montáž a demontáž dočasných dopravních vodících zařízení Příplatek za první a každý další den použití dočasných dopravních vodících zařízení k ceně 32-1111</t>
  </si>
  <si>
    <t>50*112</t>
  </si>
  <si>
    <t>913321215</t>
  </si>
  <si>
    <t>Příplatek k dočasné soupravě směrových desek Z4 s výstražným světlem 3 desky za 1. a ZKD den použití</t>
  </si>
  <si>
    <t>-898907434</t>
  </si>
  <si>
    <t>Montáž a demontáž dočasných dopravních vodících zařízení Příplatek za první a každý další den použití dočasných dopravních vodících zařízení k ceně 32-1115</t>
  </si>
  <si>
    <t>SO 101.1 - Nový chodník - UZNATELNÉ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</si>
  <si>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</si>
  <si>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</si>
  <si>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</si>
  <si>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</si>
  <si>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997 - Přesun sutě</t>
  </si>
  <si>
    <t xml:space="preserve">    998 - Přesun hmot</t>
  </si>
  <si>
    <t>Zemní práce</t>
  </si>
  <si>
    <t>113202111</t>
  </si>
  <si>
    <t>Vytrhání obrub krajníků obrubníků stojatých</t>
  </si>
  <si>
    <t>m</t>
  </si>
  <si>
    <t>-1870232287</t>
  </si>
  <si>
    <t>Vytrhání obrub s vybouráním lože, s přemístěním hmot na skládku na vzdálenost do 3 m nebo s naložením na dopravní prostředek z krajníků nebo obrubníků stojatých</t>
  </si>
  <si>
    <t>P</t>
  </si>
  <si>
    <t xml:space="preserve">Poznámka k položce:
B.1.2.10  Situace - Bourací práce </t>
  </si>
  <si>
    <t>121101102</t>
  </si>
  <si>
    <t>Sejmutí ornice s přemístěním na vzdálenost do 100 m</t>
  </si>
  <si>
    <t>m3</t>
  </si>
  <si>
    <t>-694966193</t>
  </si>
  <si>
    <t>Sejmutí ornice nebo lesní půdy s vodorovným přemístěním na hromady v místě upotřebení nebo na dočasné či trvalé skládky se složením, na vzdálenost přes 50 do 100 m</t>
  </si>
  <si>
    <t>439*0,1</t>
  </si>
  <si>
    <t>122201101</t>
  </si>
  <si>
    <t>Odkopávky a prokopávky nezapažené v hornině tř. 3 objem do 100 m3</t>
  </si>
  <si>
    <t>923973885</t>
  </si>
  <si>
    <t>Odkopávky a prokopávky nezapažené s přehozením výkopku na vzdálenost do 3 m nebo s naložením na dopravní prostředek v hornině tř. 3 do 100 m3</t>
  </si>
  <si>
    <t>340*0,2</t>
  </si>
  <si>
    <t>"případná sanace aktivní zóny zemní pláně - 10% plochy"340*0,1</t>
  </si>
  <si>
    <t>122201109</t>
  </si>
  <si>
    <t>Příplatek za lepivost u odkopávek v hornině tř. 1 až 3</t>
  </si>
  <si>
    <t>-1686737726</t>
  </si>
  <si>
    <t>Odkopávky a prokopávky nezapažené s přehozením výkopku na vzdálenost do 3 m nebo s naložením na dopravní prostředek v hornině tř. 3 Příplatek k cenám za lepivost horniny tř. 3</t>
  </si>
  <si>
    <t>132201101</t>
  </si>
  <si>
    <t>Hloubení rýh š do 600 mm v hornině tř. 3 objemu do 100 m3</t>
  </si>
  <si>
    <t>274881716</t>
  </si>
  <si>
    <t>Hloubení zapažených i nezapažených rýh šířky do 600 mm s urovnáním dna do předepsaného profilu a spádu v hornině tř. 3 do 100 m3</t>
  </si>
  <si>
    <t>"chránička půlená"4,5*0,6*1,2</t>
  </si>
  <si>
    <t>132201109</t>
  </si>
  <si>
    <t>Příplatek za lepivost k hloubení rýh š do 600 mm v hornině tř. 3</t>
  </si>
  <si>
    <t>1230852470</t>
  </si>
  <si>
    <t>Hloubení zapažených i nezapažených rýh šířky do 600 mm s urovnáním dna do předepsaného profilu a spádu v hornině tř. 3 Příplatek k cenám za lepivost horniny tř. 3</t>
  </si>
  <si>
    <t>162301101</t>
  </si>
  <si>
    <t>Vodorovné přemístění do 500 m výkopku/sypaniny z horniny tř. 1 až 4</t>
  </si>
  <si>
    <t>1497266385</t>
  </si>
  <si>
    <t>Vodorovné přemístění výkopku nebo sypaniny po suchu na obvyklém dopravním prostředku, bez naložení výkopku, avšak se složením bez rozhrnutí z horniny tř. 1 až 4 na vzdálenost přes 50 do 500 m</t>
  </si>
  <si>
    <t>"zpětné ohumusování"((140,35+100)*0,15)*2</t>
  </si>
  <si>
    <t>"zpětné ohumusování - SO 101 NEUZNATELNÉ"0,30*2</t>
  </si>
  <si>
    <t>162701105</t>
  </si>
  <si>
    <t>Vodorovné přemístění do 10000 m výkopku/sypaniny z horniny tř. 1 až 4</t>
  </si>
  <si>
    <t>38870253</t>
  </si>
  <si>
    <t>Vodorovné přemístění výkopku nebo sypaniny po suchu na obvyklém dopravním prostředku, bez naložení výkopku, avšak se složením bez rozhrnutí z horniny tř. 1 až 4 na vzdálenost přes 9 000 do 10 000 m</t>
  </si>
  <si>
    <t>"ornice"43,9</t>
  </si>
  <si>
    <t>"zpětné ohumusování"-(140,35+100)*0,15</t>
  </si>
  <si>
    <t>"zpětné ohumusování - SO 101.2 NEUZNATELNÉ"-0,30</t>
  </si>
  <si>
    <t>"odkopávky"102</t>
  </si>
  <si>
    <t>"rýha"3,24</t>
  </si>
  <si>
    <t>"zásyp"-2,16</t>
  </si>
  <si>
    <t>162701109</t>
  </si>
  <si>
    <t>Příplatek k vodorovnému přemístění výkopku/sypaniny z horniny tř. 1 až 4 ZKD 1000 m přes 10000 m</t>
  </si>
  <si>
    <t>-975506446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</si>
  <si>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</si>
  <si>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110,627*10</t>
  </si>
  <si>
    <t>167101101</t>
  </si>
  <si>
    <t>Nakládání výkopku z hornin tř. 1 až 4 do 100 m3</t>
  </si>
  <si>
    <t>1481355471</t>
  </si>
  <si>
    <t>Nakládání, skládání a překládání neulehlého výkopku nebo sypaniny nakládání, množství do 100 m3, z hornin tř. 1 až 4</t>
  </si>
  <si>
    <t>"zpětné ohumusování"(140,35+100)*0,15</t>
  </si>
  <si>
    <t>"zpětné ohumusování - SO 101.2 NEUZNATELNÉ"0,30</t>
  </si>
  <si>
    <t>11</t>
  </si>
  <si>
    <t>171101103</t>
  </si>
  <si>
    <t>Uložení sypaniny z hornin soudržných do násypů zhutněných do 100 % PS</t>
  </si>
  <si>
    <t>492311345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</si>
  <si>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</si>
  <si>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"BUDE POUŽITO MATERIÁLU ZÍSKANÉHO V RÁMCI STAVBY"97,5</t>
  </si>
  <si>
    <t>12</t>
  </si>
  <si>
    <t>171201201</t>
  </si>
  <si>
    <t>Uložení sypaniny na skládky</t>
  </si>
  <si>
    <t>1322018158</t>
  </si>
  <si>
    <t xml:space="preserve">Poznámka k položce:
Tabulka projektanta - Zemní práce </t>
  </si>
  <si>
    <t>"zpětné ohumusování SO 102.1"-(140,35+100)*0,15</t>
  </si>
  <si>
    <t>"zpětné ohumusování - SO 101 NEUZNATELNÉ"-0,30</t>
  </si>
  <si>
    <t>13</t>
  </si>
  <si>
    <t>171201211</t>
  </si>
  <si>
    <t>Poplatek za uložení odpadu ze sypaniny na skládce (skládkovné)</t>
  </si>
  <si>
    <t>t</t>
  </si>
  <si>
    <t>-1891764294</t>
  </si>
  <si>
    <t>Uložení sypaniny poplatek za uložení sypaniny na skládce (skládkovné)</t>
  </si>
  <si>
    <t>110,627*1,8</t>
  </si>
  <si>
    <t>199,129*1,8 'Přepočtené koeficientem množství</t>
  </si>
  <si>
    <t>14</t>
  </si>
  <si>
    <t>174101101</t>
  </si>
  <si>
    <t>Zásyp jam, šachet rýh nebo kolem objektů sypaninou se zhutněním</t>
  </si>
  <si>
    <t>1198752351</t>
  </si>
  <si>
    <t>Zásyp sypaninou z jakékoliv horniny s uložením výkopku ve vrstvách se zhutněním jam, šachet, rýh nebo kolem objektů v těchto vykopávkách</t>
  </si>
  <si>
    <t>"chránička půlená"4,5*0,6*0,8</t>
  </si>
  <si>
    <t>175111101</t>
  </si>
  <si>
    <t>Obsypání potrubí ručně sypaninou bez prohození, uloženou do 3 m</t>
  </si>
  <si>
    <t>351007643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</si>
  <si>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</si>
  <si>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"chránička půlená"4,5*0,6*0,3</t>
  </si>
  <si>
    <t>16</t>
  </si>
  <si>
    <t>M</t>
  </si>
  <si>
    <t>583312020</t>
  </si>
  <si>
    <t>štěrkodrť netříděná do 100 mm amfibolit</t>
  </si>
  <si>
    <t>746209035</t>
  </si>
  <si>
    <t>0,81*2 'Přepočtené koeficientem množství</t>
  </si>
  <si>
    <t>17</t>
  </si>
  <si>
    <t>181301102</t>
  </si>
  <si>
    <t>Rozprostření ornice tl vrstvy do 150 mm pl do 500 m2 v rovině nebo ve svahu do 1:5</t>
  </si>
  <si>
    <t>m2</t>
  </si>
  <si>
    <t>1293792907</t>
  </si>
  <si>
    <t>Rozprostření a urovnání ornice v rovině nebo ve svahu sklonu do 1:5 při souvislé ploše do 500 m2, tl. vrstvy přes 100 do 150 mm</t>
  </si>
  <si>
    <t>14,35+36+42+71+15+33+29-140,35</t>
  </si>
  <si>
    <t>181951101</t>
  </si>
  <si>
    <t>Úprava pláně v hornině tř. 1 až 4 bez zhutnění</t>
  </si>
  <si>
    <t>-1128197564</t>
  </si>
  <si>
    <t>Úprava pláně vyrovnáním výškových rozdílů v hornině tř. 1 až 4 bez zhutnění</t>
  </si>
  <si>
    <t>Poznámka k položce:
B.1.2.1-2  Situace 2</t>
  </si>
  <si>
    <t>14,35+36+42+71+15+33+29</t>
  </si>
  <si>
    <t>22</t>
  </si>
  <si>
    <t>181951102</t>
  </si>
  <si>
    <t>Úprava pláně v hornině tř. 1 až 4 se zhutněním</t>
  </si>
  <si>
    <t>189194323</t>
  </si>
  <si>
    <t>Úprava pláně vyrovnáním výškových rozdílů v hornině tř. 1 až 4 se zhutněním</t>
  </si>
  <si>
    <t>"pod násypovýnm tělěsem"292,02</t>
  </si>
  <si>
    <t>"pod chodníkem"2*107,7</t>
  </si>
  <si>
    <t>23</t>
  </si>
  <si>
    <t>182201101</t>
  </si>
  <si>
    <t>Svahování násypů</t>
  </si>
  <si>
    <t>1354147509</t>
  </si>
  <si>
    <t>Svahování trvalých svahů do projektovaných profilů s potřebným přemístěním výkopku při svahování násypů v jakékoliv hornině</t>
  </si>
  <si>
    <t>24</t>
  </si>
  <si>
    <t>182301122</t>
  </si>
  <si>
    <t>Rozprostření ornice pl do 500 m2 ve svahu přes 1:5 tl vrstvy do 150 mm</t>
  </si>
  <si>
    <t>-555994874</t>
  </si>
  <si>
    <t>Rozprostření a urovnání ornice ve svahu sklonu přes 1:5 při souvislé ploše do 500 m2, tl. vrstvy přes 100 do 150 mm</t>
  </si>
  <si>
    <t>Svislé a kompletní konstrukce</t>
  </si>
  <si>
    <t>25</t>
  </si>
  <si>
    <t>388995216</t>
  </si>
  <si>
    <t>Chránička kabelů NN</t>
  </si>
  <si>
    <t>834089687</t>
  </si>
  <si>
    <t xml:space="preserve">Poznámka k položce:
A.2.  Koordinační situace </t>
  </si>
  <si>
    <t>"chránička půlená"4,5</t>
  </si>
  <si>
    <t>Vodorovné konstrukce</t>
  </si>
  <si>
    <t>26</t>
  </si>
  <si>
    <t>451561111</t>
  </si>
  <si>
    <t>Lože pod dlažby z kameniva drceného drobného vrstva tl do 100 mm</t>
  </si>
  <si>
    <t>284511614</t>
  </si>
  <si>
    <t>Lože pod dlažby z kameniva drceného drobného, tl. vrstvy do 100 mm</t>
  </si>
  <si>
    <t xml:space="preserve">Poznámka k položce:
B.1.2.1-2  Situace 2, B.1.2.3. Vzorové příčné řezy </t>
  </si>
  <si>
    <t>161+1</t>
  </si>
  <si>
    <t>27</t>
  </si>
  <si>
    <t>451573111</t>
  </si>
  <si>
    <t>Lože pod potrubí otevřený výkop ze štěrkopísku</t>
  </si>
  <si>
    <t>486638873</t>
  </si>
  <si>
    <t>Lože pod potrubí, stoky a drobné objekty v otevřeném výkopu z písku a štěrkopísku do 63 mm</t>
  </si>
  <si>
    <t>Poznámka k položce:
A.2. Koordinační situace</t>
  </si>
  <si>
    <t>"chránička půlená"4,5*0,6*0,1</t>
  </si>
  <si>
    <t>Komunikace pozemní</t>
  </si>
  <si>
    <t>28</t>
  </si>
  <si>
    <t>564231111</t>
  </si>
  <si>
    <t>Podklad nebo podsyp ze štěrkopísku ŠP tl 100 mm</t>
  </si>
  <si>
    <t>37773529</t>
  </si>
  <si>
    <t>Podklad nebo podsyp ze štěrkopísku ŠP s rozprostřením, vlhčením a zhutněním, po zhutnění tl. 100 mm</t>
  </si>
  <si>
    <t>"obrubník chodníkový"(6,3+6,5+98,3+1,55+103,6+2,1+1,5)*0,4</t>
  </si>
  <si>
    <t>"obrubník silniční"2,5*0,5</t>
  </si>
  <si>
    <t>29</t>
  </si>
  <si>
    <t>564831111</t>
  </si>
  <si>
    <t>Podklad ze štěrkodrtě ŠD tl 100 mm</t>
  </si>
  <si>
    <t>-698475086</t>
  </si>
  <si>
    <t>Podklad ze štěrkodrti ŠD s rozprostřením a zhutněním, po zhutnění tl. 100 mm</t>
  </si>
  <si>
    <t>"lavička fr. 0-22, šíře 0,75 cm"28+42</t>
  </si>
  <si>
    <t>30</t>
  </si>
  <si>
    <t>564861111</t>
  </si>
  <si>
    <t>Podklad ze štěrkodrtě ŠD tl 200 mm</t>
  </si>
  <si>
    <t>1761814063</t>
  </si>
  <si>
    <t>Podklad ze štěrkodrti ŠD s rozprostřením a zhutněním, po zhutnění tl. 200 mm</t>
  </si>
  <si>
    <t xml:space="preserve">Poznámka k položce:
B.1.2.1-2  Situace 2, B.2.3. Vzorové příčné řezy </t>
  </si>
  <si>
    <t>31</t>
  </si>
  <si>
    <t>564871116</t>
  </si>
  <si>
    <t>Podklad ze štěrkodrtě ŠD tl. 300 mm</t>
  </si>
  <si>
    <t>-59761876</t>
  </si>
  <si>
    <t>Podklad ze štěrkodrti ŠD s rozprostřením a zhutněním, po zhutnění tl. 300 mm</t>
  </si>
  <si>
    <t>"případná sanace aktivní zóny zemní pláně - 10%  plochy "340*0,1</t>
  </si>
  <si>
    <t>32</t>
  </si>
  <si>
    <t>596211110</t>
  </si>
  <si>
    <t>Kladení zámkové dlažby komunikací pro pěší tl 60 mm skupiny A pl do 50 m2</t>
  </si>
  <si>
    <t>357754646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</si>
  <si>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</si>
  <si>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33</t>
  </si>
  <si>
    <t>592453081</t>
  </si>
  <si>
    <t>dlažba  20 x 10 x 6 cm přírodní</t>
  </si>
  <si>
    <t>1135058952</t>
  </si>
  <si>
    <t>dlaždice betonové dlažba zámková (ČSN EN 1338) dlažba vibrolisovaná  standardní povrch (uzavřený hladký povrch) provedení: přírodní tvarově jednoduchá dlažba   20 x 10 x 6</t>
  </si>
  <si>
    <t>161*1,02 'Přepočtené koeficientem množství</t>
  </si>
  <si>
    <t>34</t>
  </si>
  <si>
    <t>592452671</t>
  </si>
  <si>
    <t>dlažba  pro nevidomé 20 x 10 x 6 cm BÍLÁ</t>
  </si>
  <si>
    <t>1909480217</t>
  </si>
  <si>
    <t>dlaždice betonové dlažba zámková (ČSN EN 1338) dlažba vibrolisovaná  standardní povrch (uzavřený hladký povrch) provedení: červená,hnědá,okrová,antracit tvarově jednoduchá dlažba  pro nevidomé 20 x 10 x 6</t>
  </si>
  <si>
    <t>1*1,03 'Přepočtené koeficientem množství</t>
  </si>
  <si>
    <t>35</t>
  </si>
  <si>
    <t>911122213</t>
  </si>
  <si>
    <t xml:space="preserve">Dopravně bezpečnostní zábradlí ocelové výšky 1,1 m vč. povrchové úpravy </t>
  </si>
  <si>
    <t>-309105372</t>
  </si>
  <si>
    <t>"jednotlivá pole dl. 2m, 12x sloupek do bet. základu"22</t>
  </si>
  <si>
    <t>36</t>
  </si>
  <si>
    <t>916131213</t>
  </si>
  <si>
    <t>Osazení silničního obrubníku betonového stojatého s boční opěrou do lože z betonu prostého</t>
  </si>
  <si>
    <t>1683455492</t>
  </si>
  <si>
    <t>Osazení silničního obrubníku betonového se zřízením lože, s vyplněním a zatřením spár cementovou maltou stojatého s boční opěrou z betonu prostého tř. C 12/15, do lože z betonu prostého téže značky</t>
  </si>
  <si>
    <t>37</t>
  </si>
  <si>
    <t>592175041</t>
  </si>
  <si>
    <t>obrubník  přírodní 100x15/12x25 cm</t>
  </si>
  <si>
    <t>198595416</t>
  </si>
  <si>
    <t>obrubníky betonové a železobetonové obrubníky provedení: přírodní  (d x š x v) 00 x 15/12 x 25</t>
  </si>
  <si>
    <t>38</t>
  </si>
  <si>
    <t>916231213</t>
  </si>
  <si>
    <t>Osazení chodníkového obrubníku betonového stojatého s boční opěrou do lože z betonu prostého</t>
  </si>
  <si>
    <t>-565821539</t>
  </si>
  <si>
    <t>Osazení chodníkového obrubníku betonového se zřízením lože, s vyplněním a zatřením spár cementovou maltou stojatého s boční opěrou z betonu prostého tř. C 12/15, do lože z betonu prostého téže značky</t>
  </si>
  <si>
    <t>6,3+6,5+98,3+1,55+103,6+2,1+1,5</t>
  </si>
  <si>
    <t>39</t>
  </si>
  <si>
    <t>592175091</t>
  </si>
  <si>
    <t>obrubník 50x8x25 cm přírodní</t>
  </si>
  <si>
    <t>-782209996</t>
  </si>
  <si>
    <t>obrubníky betonové a železobetonové obrubníky provedení: přírodní   50 x 8 x 25</t>
  </si>
  <si>
    <t>219,85*2,01 'Přepočtené koeficientem množství</t>
  </si>
  <si>
    <t>40</t>
  </si>
  <si>
    <t>919726122</t>
  </si>
  <si>
    <t>Geotextilie pro ochranu, separaci a filtraci netkaná měrná hmotnost do 300 g/m2</t>
  </si>
  <si>
    <t>-2120677259</t>
  </si>
  <si>
    <t>Geotextilie netkaná pro ochranu, separaci nebo filtraci měrná hmotnost přes 200 do 300 g/m2</t>
  </si>
  <si>
    <t xml:space="preserve">Poznámka k položce:
tabulka projektanta, B.1.2.4. Charakteristické příčné řezy </t>
  </si>
  <si>
    <t>"pod chodníkem"2*107,7*1,1</t>
  </si>
  <si>
    <t>997</t>
  </si>
  <si>
    <t>Přesun sutě</t>
  </si>
  <si>
    <t>41</t>
  </si>
  <si>
    <t>997221571</t>
  </si>
  <si>
    <t>Vodorovná doprava vybouraných hmot do 1 km</t>
  </si>
  <si>
    <t>-1840587335</t>
  </si>
  <si>
    <t>Vodorovná doprava vybouraných hmot bez naložení, ale se složením a s hrubým urovnáním na vzdálenost do 1 km</t>
  </si>
  <si>
    <t>42</t>
  </si>
  <si>
    <t>997221579</t>
  </si>
  <si>
    <t>Příplatek ZKD 1 km u vodorovné dopravy vybouraných hmot</t>
  </si>
  <si>
    <t>865130160</t>
  </si>
  <si>
    <t>Vodorovná doprava vybouraných hmot bez naložení, ale se složením a s hrubým urovnáním na vzdálenost Příplatek k ceně za každý další i započatý 1 km přes 1 km</t>
  </si>
  <si>
    <t>0,513*19</t>
  </si>
  <si>
    <t>43</t>
  </si>
  <si>
    <t>997221612</t>
  </si>
  <si>
    <t>Nakládání vybouraných hmot na dopravní prostředky pro vodorovnou dopravu</t>
  </si>
  <si>
    <t>337102364</t>
  </si>
  <si>
    <t>Nakládání na dopravní prostředky pro vodorovnou dopravu vybouraných hmot</t>
  </si>
  <si>
    <t>44</t>
  </si>
  <si>
    <t>997221815</t>
  </si>
  <si>
    <t>Poplatek za uložení betonového odpadu na skládce (skládkovné)</t>
  </si>
  <si>
    <t>1958220585</t>
  </si>
  <si>
    <t>Poplatek za uložení stavebního odpadu na skládce (skládkovné) betonového</t>
  </si>
  <si>
    <t>998</t>
  </si>
  <si>
    <t>Přesun hmot</t>
  </si>
  <si>
    <t>45</t>
  </si>
  <si>
    <t>998223011</t>
  </si>
  <si>
    <t>Přesun hmot pro pozemní komunikace s krytem dlážděným</t>
  </si>
  <si>
    <t>-1125068506</t>
  </si>
  <si>
    <t>Přesun hmot pro pozemní komunikace s krytem dlážděným dopravní vzdálenost do 200 m jakékoliv délky objektu</t>
  </si>
  <si>
    <t>SO 101.2 - Nový chodník - NEUZNATELNÉ</t>
  </si>
  <si>
    <t>112201106</t>
  </si>
  <si>
    <t xml:space="preserve">Odstranění pařezů  + zasypání jámy </t>
  </si>
  <si>
    <t>329058684</t>
  </si>
  <si>
    <t>113107132</t>
  </si>
  <si>
    <t>Odstranění podkladu pl do 50 m2 z betonu prostého tl 300 mm</t>
  </si>
  <si>
    <t>277015290</t>
  </si>
  <si>
    <t>Odstranění podkladů nebo krytů s přemístěním hmot na skládku na vzdálenost do 3 m nebo s naložením na dopravní prostředek v ploše jednotlivě do 50 m2 z betonu prostého, o tl. vrstvy přes 150 do 300 mm</t>
  </si>
  <si>
    <t>"bet. plocha" 4</t>
  </si>
  <si>
    <t>-2065346869</t>
  </si>
  <si>
    <t>-1712307050</t>
  </si>
  <si>
    <t>(7+13)*0,1</t>
  </si>
  <si>
    <t>2004984705</t>
  </si>
  <si>
    <t>(7+13)*0,2</t>
  </si>
  <si>
    <t>1339388239</t>
  </si>
  <si>
    <t>-1996822729</t>
  </si>
  <si>
    <t>"ornice + odkopávky"6</t>
  </si>
  <si>
    <t>"zpětné ohumusování"6</t>
  </si>
  <si>
    <t>795972498</t>
  </si>
  <si>
    <t>1686199039</t>
  </si>
  <si>
    <t>"mezidepomie"6</t>
  </si>
  <si>
    <t>2026123713</t>
  </si>
  <si>
    <t>181411131</t>
  </si>
  <si>
    <t>Založení parkového trávníku výsevem plochy do 1000 m2 v rovině a ve svahu do 1:5</t>
  </si>
  <si>
    <t>-2079902695</t>
  </si>
  <si>
    <t>Založení trávníku na půdě předem připravené plochy do 1000 m2 výsevem včetně utažení parkového v rovině nebo na svahu do 1:5</t>
  </si>
  <si>
    <t>Poznámka k položce:
B.1.2.1-2 Situace 2</t>
  </si>
  <si>
    <t>14,35+36+42+71+15+33+29-140,35+21</t>
  </si>
  <si>
    <t>181411132</t>
  </si>
  <si>
    <t>Založení parkového trávníku výsevem plochy do 1000 m2 ve svahu do 1:2</t>
  </si>
  <si>
    <t>-1419670710</t>
  </si>
  <si>
    <t>Založení trávníku na půdě předem připravené plochy do 1000 m2 výsevem včetně utažení parkového na svahu přes 1:5 do 1:2</t>
  </si>
  <si>
    <t>140,34+21</t>
  </si>
  <si>
    <t>005724100</t>
  </si>
  <si>
    <t>osivo směs travní parková</t>
  </si>
  <si>
    <t>kg</t>
  </si>
  <si>
    <t>-1742852613</t>
  </si>
  <si>
    <t>osiva pícnin směsi travní balení obvykle 25 kg parková</t>
  </si>
  <si>
    <t>100+140,34+21+21</t>
  </si>
  <si>
    <t>282,34*0,015 'Přepočtené koeficientem množství</t>
  </si>
  <si>
    <t>969509561</t>
  </si>
  <si>
    <t>100+140,34</t>
  </si>
  <si>
    <t>-519402884</t>
  </si>
  <si>
    <t>"pod násypovýnm tělěsem"2,7*2+2*10,5</t>
  </si>
  <si>
    <t>"pod chodníkem"2*2,7+2*10,5</t>
  </si>
  <si>
    <t>1167853200</t>
  </si>
  <si>
    <t>-1464511255</t>
  </si>
  <si>
    <t>18</t>
  </si>
  <si>
    <t>184807111</t>
  </si>
  <si>
    <t>Zřízení ochrany stromu bedněním</t>
  </si>
  <si>
    <t>1579248852</t>
  </si>
  <si>
    <t>Ochrana kmene bedněním před poškozením stavebním provozem zřízení</t>
  </si>
  <si>
    <t>6*2*6</t>
  </si>
  <si>
    <t>19</t>
  </si>
  <si>
    <t>184807112</t>
  </si>
  <si>
    <t>Odstranění ochrany stromu bedněním</t>
  </si>
  <si>
    <t>1833673920</t>
  </si>
  <si>
    <t>Ochrana kmene bedněním před poškozením stavebním provozem odstranění</t>
  </si>
  <si>
    <t>20</t>
  </si>
  <si>
    <t>659310950</t>
  </si>
  <si>
    <t>-1074447970</t>
  </si>
  <si>
    <t>"obrubník chodníkový"(12,7+7+3+3,7+1,5)*0,4</t>
  </si>
  <si>
    <t>"obrubník silniční"1,5*0,5</t>
  </si>
  <si>
    <t>-1384666894</t>
  </si>
  <si>
    <t>276838991</t>
  </si>
  <si>
    <t>"případné sanace aktivní zóny zemní pláně  - 10% plochy"(2,7*2+2*10,5)*0,1</t>
  </si>
  <si>
    <t>567143816</t>
  </si>
  <si>
    <t>Podklad ze směsi stmelené cementem  SC C 8/10 (KSC I) tl 350 mm</t>
  </si>
  <si>
    <t>-1500730378</t>
  </si>
  <si>
    <t>Podklad ze směsi stmelené cementem na dálnici a letištních plochách bez dilatačních spár, s rozprostřením a zhutněním SC C 8/10 (KSC I), po zhutnění tl. 250 mm</t>
  </si>
  <si>
    <t>"napojení na stáývající stav"2,5</t>
  </si>
  <si>
    <t>1295382265</t>
  </si>
  <si>
    <t>-733117386</t>
  </si>
  <si>
    <t>17*1,03 'Přepočtené koeficientem množství</t>
  </si>
  <si>
    <t>1401834535</t>
  </si>
  <si>
    <t>"jednotlivá pole dl. 2m, 4x sloupek do bet. základu"3,5</t>
  </si>
  <si>
    <t>-805911970</t>
  </si>
  <si>
    <t>912300771</t>
  </si>
  <si>
    <t>0,985221674876847*2,03 'Přepočtené koeficientem množství</t>
  </si>
  <si>
    <t>-2028828731</t>
  </si>
  <si>
    <t>12,7+7+3+3,7+1,5</t>
  </si>
  <si>
    <t>-187246468</t>
  </si>
  <si>
    <t>28*2,03 'Přepočtené koeficientem množství</t>
  </si>
  <si>
    <t>-1966955345</t>
  </si>
  <si>
    <t>"pod chodníkem"(2,7*2,7+2,7*10,5)*1,1</t>
  </si>
  <si>
    <t>767996805</t>
  </si>
  <si>
    <t>Demontáž  a zpětná montáž poštovní novinové schránky</t>
  </si>
  <si>
    <t>52449117</t>
  </si>
  <si>
    <t xml:space="preserve">Poznámka k položce:
B.1.2.1-2  Situace 2, B.1.2.10  Situace - Bourací práce </t>
  </si>
  <si>
    <t>"odstranění a likvidace sloupku a základu +  osazerní na sloupky do patek z bet. základu"3</t>
  </si>
  <si>
    <t>963014950</t>
  </si>
  <si>
    <t>Bourání stávajícíćh betobnových schodů</t>
  </si>
  <si>
    <t>1177333528</t>
  </si>
  <si>
    <t>997221561</t>
  </si>
  <si>
    <t>Vodorovná doprava suti z kusových materiálů do 1 km</t>
  </si>
  <si>
    <t>465081562</t>
  </si>
  <si>
    <t>Vodorovná doprava suti bez naložení, ale se složením a s hrubým urovnáním z kusových materiálů, na vzdálenost do 1 km</t>
  </si>
  <si>
    <t>"beton. plocha"2</t>
  </si>
  <si>
    <t>"schody"16,72</t>
  </si>
  <si>
    <t>997221569</t>
  </si>
  <si>
    <t>Příplatek ZKD 1 km u vodorovné dopravy suti z kusových materiálů</t>
  </si>
  <si>
    <t>-245255944</t>
  </si>
  <si>
    <t>Vodorovná doprava suti bez naložení, ale se složením a s hrubým urovnáním Příplatek k ceně za každý další i započatý 1 km přes 1 km</t>
  </si>
  <si>
    <t>18,72*19</t>
  </si>
  <si>
    <t>-938912761</t>
  </si>
  <si>
    <t>"obrubníky"0,308</t>
  </si>
  <si>
    <t>1790057727</t>
  </si>
  <si>
    <t>0,308*19</t>
  </si>
  <si>
    <t>997221611</t>
  </si>
  <si>
    <t>Nakládání suti na dopravní prostředky pro vodorovnou dopravu</t>
  </si>
  <si>
    <t>416612980</t>
  </si>
  <si>
    <t>Nakládání na dopravní prostředky pro vodorovnou dopravu suti</t>
  </si>
  <si>
    <t>1095862446</t>
  </si>
  <si>
    <t>1639082754</t>
  </si>
  <si>
    <t>-1681238139</t>
  </si>
  <si>
    <t>SO 102.1 - Zpevněné plochy podél silnice III/322 18 - UZNATELNÉ</t>
  </si>
  <si>
    <t xml:space="preserve">    2 - Zakládání</t>
  </si>
  <si>
    <t xml:space="preserve">    8 - Trubní vedení</t>
  </si>
  <si>
    <t>PSV - Práce a dodávky PSV</t>
  </si>
  <si>
    <t xml:space="preserve">    711 - Izolace proti vodě, vlhkosti a plynům</t>
  </si>
  <si>
    <t>111201105</t>
  </si>
  <si>
    <t>Odstranění křovin a stromů průměru kmene do 100 mm i s kořeny vč. likvidace</t>
  </si>
  <si>
    <t>340358529</t>
  </si>
  <si>
    <t>Odstranění křovin a stromů s odstraněním kořenů průměru kmene do 100 mm do sklonu terénu 1 : 5, při celkové ploše do 1 000 m2 vč. likvidace</t>
  </si>
  <si>
    <t>Poznámka k položce:
B.1.2.10  Situace - Bourací práce</t>
  </si>
  <si>
    <t>113106121</t>
  </si>
  <si>
    <t>Rozebrání dlažeb komunikací pro pěší z betonových nebo kamenných dlaždic</t>
  </si>
  <si>
    <t>678138658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</si>
  <si>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dlaždic, desek nebo tvarovek</t>
  </si>
  <si>
    <t>"dlažba 25/25"1071,4</t>
  </si>
  <si>
    <t>"dlažba 50/50"4</t>
  </si>
  <si>
    <t>113106123</t>
  </si>
  <si>
    <t>Rozebrání dlažeb komunikací pro pěší ze zámkových dlaždic</t>
  </si>
  <si>
    <t>1760826729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</si>
  <si>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ze zámkové dlažby</t>
  </si>
  <si>
    <t>-1842243250</t>
  </si>
  <si>
    <t>"místo pro přecházení - staničení km 0,421 85"20</t>
  </si>
  <si>
    <t>113107141</t>
  </si>
  <si>
    <t>Odstranění podkladu pl do 50 m2 živičných tl 50 mm</t>
  </si>
  <si>
    <t>1207640419</t>
  </si>
  <si>
    <t>Odstranění podkladů nebo krytů s přemístěním hmot na skládku na vzdálenost do 3 m nebo s naložením na dopravní prostředek v ploše jednotlivě do 50 m2 živičných, o tl. vrstvy do 50 mm</t>
  </si>
  <si>
    <t>113107163</t>
  </si>
  <si>
    <t>Odstranění podkladu pl přes 50 do 200 m2 z kameniva drceného tl 300 mm</t>
  </si>
  <si>
    <t>-1265256626</t>
  </si>
  <si>
    <t>Odstranění podkladů nebo krytů s přemístěním hmot na skládku na vzdálenost do 20 m nebo s naložením na dopravní prostředek v ploše jednotlivě přes 50 m2 do 200 m2 z kameniva hrubého drceného, o tl. vrstvy přes 200 do 300 mm</t>
  </si>
  <si>
    <t>"stávající stěrkové vjezdy"53</t>
  </si>
  <si>
    <t>"v místě rozšíření chodníku"12</t>
  </si>
  <si>
    <t>"zámková dlažba"56,5</t>
  </si>
  <si>
    <t>113107222</t>
  </si>
  <si>
    <t>Odstranění podkladu pl přes 200 m2 z kameniva drceného tl 200 mm</t>
  </si>
  <si>
    <t>587295971</t>
  </si>
  <si>
    <t>Odstranění podkladů nebo krytů s přemístěním hmot na skládku na vzdálenost do 20 m nebo s naložením na dopravní prostředek v ploše jednotlivě přes 200 m2 z kameniva hrubého drceného, o tl. vrstvy přes 100 do 200 mm</t>
  </si>
  <si>
    <t>"stávající bet. vjezdy"246,5</t>
  </si>
  <si>
    <t>113107223</t>
  </si>
  <si>
    <t>Odstranění podkladu pl přes 200 m2 z kameniva drceného tl 300 mm</t>
  </si>
  <si>
    <t>-1817680911</t>
  </si>
  <si>
    <t>Odstranění podkladů nebo krytů s přemístěním hmot na skládku na vzdálenost do 20 m nebo s naložením na dopravní prostředek v ploše jednotlivě přes 200 m2 z kameniva hrubého drceného, o tl. vrstvy přes 200 do 300 mm</t>
  </si>
  <si>
    <t>"stávající štěrk. plochy"23</t>
  </si>
  <si>
    <t>113107231</t>
  </si>
  <si>
    <t>Odstranění podkladu pl přes 200 m2 z betonu prostého tl 150 mm</t>
  </si>
  <si>
    <t>261736931</t>
  </si>
  <si>
    <t>Odstranění podkladů nebo krytů s přemístěním hmot na skládku na vzdálenost do 20 m nebo s naložením na dopravní prostředek v ploše jednotlivě přes 200 m2 z betonu prostého, o tl. vrstvy přes 100 do 150 mm</t>
  </si>
  <si>
    <t>"stávající vjezdy"246,5</t>
  </si>
  <si>
    <t>113154124</t>
  </si>
  <si>
    <t>Frézování živičného krytu tl 100 mm pruh š 1 m pl do 500 m2 bez překážek v trase</t>
  </si>
  <si>
    <t>-1071705856</t>
  </si>
  <si>
    <t>Frézování živičného podkladu nebo krytu s naložením na dopravní prostředek plochy do 500 m2 bez překážek v trase pruhu šířky přes 0,5 m do 1 m, tloušťky vrstvy 100 mm</t>
  </si>
  <si>
    <t>(161,4+248+337+300,6)*0,5</t>
  </si>
  <si>
    <t>-452952930</t>
  </si>
  <si>
    <t>"silniční obrubník" 298+171+246,5+197,5+162</t>
  </si>
  <si>
    <t>"chodníkové obruby"671,1</t>
  </si>
  <si>
    <t>122201102</t>
  </si>
  <si>
    <t>Odkopávky a prokopávky nezapažené v hornině tř. 3 objem do 1000 m3</t>
  </si>
  <si>
    <t>1542833645</t>
  </si>
  <si>
    <t>Odkopávky a prokopávky nezapažené s přehozením výkopku na vzdálenost do 3 m nebo s naložením na dopravní prostředek v hornině tř. 3 přes 100 do 1 000 m3</t>
  </si>
  <si>
    <t>"pro nový chodník"(251+259+77)*0,3</t>
  </si>
  <si>
    <t>"případná sanace aktivní zóny zemní pláně - 30% plochy"2274,62*0,3*0,3</t>
  </si>
  <si>
    <t>-1898044543</t>
  </si>
  <si>
    <t>132201102</t>
  </si>
  <si>
    <t>Hloubení rýh š do 600 mm v hornině tř. 3 objemu přes 100 m3</t>
  </si>
  <si>
    <t>1288938505</t>
  </si>
  <si>
    <t>Hloubení zapažených i nezapažených rýh šířky do 600 mm s urovnáním dna do předepsaného profilu a spádu v hornině tř. 3 přes 100 m3</t>
  </si>
  <si>
    <t>"chránička půlená - NN"(2,5+35+17+5,5+7+5+35,5)*0,6*1</t>
  </si>
  <si>
    <t>"chránička půlená - sdělovací kabel"(5,75+6,5+6,75+6,2+6+2*5,5+2*6,5+7,5+6,5+1,5+11,25+5+6+14+6+7+19,5+6,5+4+4,25+3,5+7,6+5+6,6+5,5+6,7+6,75)*0,6*1</t>
  </si>
  <si>
    <t>"vsakovací žebro"(24,1+2,5)*0,3*0,3</t>
  </si>
  <si>
    <t>"případná výměna konstrukce"(295,6+162+247+88,2+58+170,2)*0,6*0,25</t>
  </si>
  <si>
    <t>-866752172</t>
  </si>
  <si>
    <t>132201201</t>
  </si>
  <si>
    <t>Hloubení rýh š do 2000 mm v hornině tř. 3 objemu do 100 m3</t>
  </si>
  <si>
    <t>842095933</t>
  </si>
  <si>
    <t>Hloubení zapažených i nezapažených rýh šířky přes 600 do 2 000 mm s urovnáním dna do předepsaného profilu a spádu v hornině tř. 3 do 100 m3</t>
  </si>
  <si>
    <t>Poznámka k položce:
A2 Koordinační situace</t>
  </si>
  <si>
    <t>"UV1"2*1,2*1,5</t>
  </si>
  <si>
    <t>"UV3"2*1,2*1,5</t>
  </si>
  <si>
    <t>"UV4"9*1,2*1,5</t>
  </si>
  <si>
    <t>"UV5"8*1,2*1,5</t>
  </si>
  <si>
    <t>"UV6"8*1,2*1,5</t>
  </si>
  <si>
    <t>"UV7"8*1,2*1,5</t>
  </si>
  <si>
    <t>"UV8"2*1,2*1,5</t>
  </si>
  <si>
    <t>"bet. žlab"19*1,2*1,5</t>
  </si>
  <si>
    <t>132201209</t>
  </si>
  <si>
    <t>Příplatek za lepivost k hloubení rýh š do 2000 mm v hornině tř. 3</t>
  </si>
  <si>
    <t>-935135388</t>
  </si>
  <si>
    <t>Hloubení zapažených i nezapažených rýh šířky přes 600 do 2 000 mm s urovnáním dna do předepsaného profilu a spádu v hornině tř. 3 Příplatek k cenám za lepivost horniny tř. 3</t>
  </si>
  <si>
    <t>-1639434148</t>
  </si>
  <si>
    <t>"odkopávky"380,816</t>
  </si>
  <si>
    <t>"rýhy"337,554+104,4</t>
  </si>
  <si>
    <t>"zásyp"-165,174</t>
  </si>
  <si>
    <t>"ohumusování - SO 102.2"-20,096</t>
  </si>
  <si>
    <t>-90286510</t>
  </si>
  <si>
    <t>637,5*10</t>
  </si>
  <si>
    <t>-1431907669</t>
  </si>
  <si>
    <t>-1359714044</t>
  </si>
  <si>
    <t>637,5*1,8</t>
  </si>
  <si>
    <t>1659170134</t>
  </si>
  <si>
    <t>Poznámka k položce:
  A2 Koordinační situace</t>
  </si>
  <si>
    <t>"chránička půlená - NN"(2,5+35+17+5,5+7+5+35,5)*0,6*0,6</t>
  </si>
  <si>
    <t>"chránička půlená - sdělovací kabel"(5,75+6,5+6,75+6,2+6+2*5,5+2*6,5+7,5+1,5+6,5+11,25+5+6+14+6+7+19,5+6,5+4+4,25+3,5+7,6+5+6,6+5,5+6,7+6,75)*0,6*0,6</t>
  </si>
  <si>
    <t>"UV1"2*1,2*1,1</t>
  </si>
  <si>
    <t>"UV3"2*1,2*1,1</t>
  </si>
  <si>
    <t>"UV4"9*1,2*0,58</t>
  </si>
  <si>
    <t>"UV5"8*1,2*0,58</t>
  </si>
  <si>
    <t>"UV6"8*1,2*0,58</t>
  </si>
  <si>
    <t>"UV7"8*1,2*0,58</t>
  </si>
  <si>
    <t>"UV8"2*1,2*1,1</t>
  </si>
  <si>
    <t>"bet. žlab"19*1,2*1,1</t>
  </si>
  <si>
    <t>1762806648</t>
  </si>
  <si>
    <t>"chránička půlená - NN"(2,5+35+17+5,5+7+5+35,5)*0,6*0,3</t>
  </si>
  <si>
    <t>"chránička půlená - sdělovací kabel"(5,75+6,5+6,75+6,2+6+2*5,5+2*6,5+7,5+6,5+1,5+11,25+5+6+14+6+7+19,5+6,5+4+4,25+3,5+7,6+5+6,6+5,5+6,7+6,75)*0,6*0,3</t>
  </si>
  <si>
    <t>"UV1"2*1,2*0,3</t>
  </si>
  <si>
    <t>"UV3"2*1,2*0,3</t>
  </si>
  <si>
    <t>"UV4"9*1,2*0,3</t>
  </si>
  <si>
    <t>"UV5"8*1,2*0,3</t>
  </si>
  <si>
    <t>"UV6"8*1,2*0,3</t>
  </si>
  <si>
    <t>"UV7"8*1,2*0,3</t>
  </si>
  <si>
    <t>"UV8"2*1,2*0,3</t>
  </si>
  <si>
    <t>"bet. žlab"19*1,2*0,3</t>
  </si>
  <si>
    <t>779484362</t>
  </si>
  <si>
    <t>75,483*2 'Přepočtené koeficientem množství</t>
  </si>
  <si>
    <t>175111109</t>
  </si>
  <si>
    <t>Příplatek k obsypání potrubí za ruční prohození sypaniny, uložené do 3 m</t>
  </si>
  <si>
    <t>-1772241308</t>
  </si>
  <si>
    <t>Obsypání potrubí ručně sypaninou z vhodných hornin tř. 1 až 4 nebo materiálem připraveným podél výkopu ve vzdálenosti do 3 m od jeho kraje, pro jakoukoliv hloubku výkopu a míru zhutnění Příplatek k ceně za prohození sypaniny</t>
  </si>
  <si>
    <t>-742212082</t>
  </si>
  <si>
    <t>Poznámka k položce:
B.1.2.1-1 Situace 1, B1.2.1-2  Situace 2</t>
  </si>
  <si>
    <t>"chodník"337,5+350+268+203</t>
  </si>
  <si>
    <t>"kontrastní pás"4,2+4,2</t>
  </si>
  <si>
    <t>"hmatná dlažba"2+2+2+3+1+1,5+2+2+2+4,5</t>
  </si>
  <si>
    <t>"sjezdy k nemovitostem"85+5+6+6+4,75+30+48,5+84+1,5</t>
  </si>
  <si>
    <t>"sjezdy - hmatní dlažba"37,5+30,5</t>
  </si>
  <si>
    <t>"sjezdy - připojení účelové komunikace"24</t>
  </si>
  <si>
    <t>"chodníkový stojatý"770,45*0,3</t>
  </si>
  <si>
    <t>"palisády"(21,5+0,7+0,7+1,2)*0,3</t>
  </si>
  <si>
    <t>"silniční ležatý"86,85*0,5</t>
  </si>
  <si>
    <t>"silniční stojatý"1102,95*0,4</t>
  </si>
  <si>
    <t>"místo pro přecházení v km 0,421 58"23</t>
  </si>
  <si>
    <t>Zakládání</t>
  </si>
  <si>
    <t>211531111</t>
  </si>
  <si>
    <t>Výplň odvodňovacích žeber nebo trativodů kamenivem hrubým drceným frakce 16 až 63 mm</t>
  </si>
  <si>
    <t>515982595</t>
  </si>
  <si>
    <t>Výplň kamenivem do rýh odvodňovacích žeber nebo trativodů bez zhutnění, s úpravou povrchu výplně kamenivem hrubým drceným frakce 16 až 63 mm</t>
  </si>
  <si>
    <t>Poznámka k položce:
 B.1.2.1-2  Situace 2</t>
  </si>
  <si>
    <t>339921112</t>
  </si>
  <si>
    <t>Osazování betonových palisád do betonového základu jednotlivě výšky prvku přes 0,5 do 1 m</t>
  </si>
  <si>
    <t>1757529900</t>
  </si>
  <si>
    <t>Osazování palisád betonových jednotlivých se zabetonováním výšky palisády přes 500 do 1000 mm</t>
  </si>
  <si>
    <t>592284091</t>
  </si>
  <si>
    <t>betonová přírodní 12x18x80 cm</t>
  </si>
  <si>
    <t>1635294301</t>
  </si>
  <si>
    <t>prefabrikáty pro komunální stavby a pro terénní úpravu ostatní betonové a železobetonové palisády provedení: přírodní 12x18x80 cm</t>
  </si>
  <si>
    <t>Chránička kabelů</t>
  </si>
  <si>
    <t>1591290374</t>
  </si>
  <si>
    <t>Poznámka k položce:
 A2 Koordinační situace</t>
  </si>
  <si>
    <t>"chránička půlená - NN"2,5+35+17+5,5+7+5+35,5</t>
  </si>
  <si>
    <t>"chránička půlená - sdělovací kabel"5,75+6,5+6,75+6,2+6+5,5+5,5+6,5+7,5+6,5+1,5+6,5+11,25+5+6+14+6+7+19,5+6,5+4+4,25+3,5+7,6+5+6,6+5,5+6,7+6,75</t>
  </si>
  <si>
    <t>451541111</t>
  </si>
  <si>
    <t>Lože pod potrubí otevřený výkop ze štěrkodrtě</t>
  </si>
  <si>
    <t>-1437188272</t>
  </si>
  <si>
    <t>Lože pod potrubí, stoky a drobné objekty v otevřeném výkopu ze štěrkodrtě 0-63 mm</t>
  </si>
  <si>
    <t>"chránička půlená - NN"(2,5+35+17+5,5+7+5+35,5)*0,6*0,1</t>
  </si>
  <si>
    <t>"chránička půlená - sdělovací kabel"(5,75+6,5+6,75+6,2+6+2*5,5+2*6,5+7,5+6,5+1,5+11,25+5+6+14+6+7+19,5+6,5+4+4,25+3,5+7,6+5+6,6+5,5+6,7+6,75)*0,6*0,1</t>
  </si>
  <si>
    <t>"UV1"2*1,2*0,1</t>
  </si>
  <si>
    <t>"UV3"2*1,2*0,1</t>
  </si>
  <si>
    <t>"UV4"9*1,2*0,1</t>
  </si>
  <si>
    <t>"UV5"8*1,2*0,1</t>
  </si>
  <si>
    <t>"UV6"8*1,2*0,1</t>
  </si>
  <si>
    <t>"UV7"8*1,2*0,1</t>
  </si>
  <si>
    <t>"UV8"2*1,2*0,1</t>
  </si>
  <si>
    <t>"bet. žlab"19*1,2*0,1</t>
  </si>
  <si>
    <t>-1525106856</t>
  </si>
  <si>
    <t>Poznámka k položce:
B.1.2.1-1  Situace 1, B.1.2.1-2  Situace 2</t>
  </si>
  <si>
    <t>"sjezdy k nemovitostem"270,75</t>
  </si>
  <si>
    <t>"sjezdy - hmatní dlažba"69</t>
  </si>
  <si>
    <t>"chodník"1158,5</t>
  </si>
  <si>
    <t>"kontrastní pás"8,4</t>
  </si>
  <si>
    <t>"hmatná dlažba"22</t>
  </si>
  <si>
    <t>786891604</t>
  </si>
  <si>
    <t>564251111</t>
  </si>
  <si>
    <t>Podklad nebo podsyp ze štěrkopísku ŠP tl 150 mm</t>
  </si>
  <si>
    <t>-452508735</t>
  </si>
  <si>
    <t>Podklad nebo podsyp ze štěrkopísku ŠP s rozprostřením, vlhčením a zhutněním, po zhutnění tl. 150 mm</t>
  </si>
  <si>
    <t xml:space="preserve">Poznámka k položce:
 B.1.2.3.  Vzorové příčné řezy </t>
  </si>
  <si>
    <t>564851113</t>
  </si>
  <si>
    <t>Podklad ze štěrkodrtě ŠD tl 170 mm</t>
  </si>
  <si>
    <t>506903285</t>
  </si>
  <si>
    <t>Podklad ze štěrkodrti ŠD s rozprostřením a zhutněním, po zhutnění tl. 170 mm</t>
  </si>
  <si>
    <t xml:space="preserve">Poznámka k položce:
B.1.2.3.  Vzorové příčné řezy </t>
  </si>
  <si>
    <t>109805594</t>
  </si>
  <si>
    <t>"případná výměna konstrukčních vrstev"(295,6+162+247+88,2+58+170,2)*0,6</t>
  </si>
  <si>
    <t>"napojení místní komunikace"23</t>
  </si>
  <si>
    <t>"UV4"9*1,2</t>
  </si>
  <si>
    <t>"UV5"8*1,2</t>
  </si>
  <si>
    <t>"UV6"8*1,2</t>
  </si>
  <si>
    <t>"UV7"8*1,2</t>
  </si>
  <si>
    <t>1011999944</t>
  </si>
  <si>
    <t>"případná sanace zemní pláně - 30% plochy"2274,62*0,3</t>
  </si>
  <si>
    <t>565145111</t>
  </si>
  <si>
    <t>Asfaltový beton vrstva podkladní ACP 16 (obalované kamenivo OKS) tl 60 mm š do 3 m</t>
  </si>
  <si>
    <t>1320538388</t>
  </si>
  <si>
    <t>Asfaltový beton vrstva podkladní ACP 16 (obalované kamenivo střednězrnné - OKS) s rozprostřením a zhutněním v pruhu šířky do 3 m, po zhutnění tl. 60 mm</t>
  </si>
  <si>
    <t xml:space="preserve">Poznámka k položce:
B.1.2.1-1  Situace 1, B.1.2.1-2  Situace 2, </t>
  </si>
  <si>
    <t>"napojení v místě pro přecházení"23</t>
  </si>
  <si>
    <t>"napojení na stávající stav"(161,4+248+337+300,6)*0,25</t>
  </si>
  <si>
    <t>"UV4,5.6,7"10,35+9,8+9,5+9</t>
  </si>
  <si>
    <t>567122111</t>
  </si>
  <si>
    <t>Podklad ze směsi stmelené cementem SC C 8/10 (KSC I) tl 120 mm</t>
  </si>
  <si>
    <t>1671717911</t>
  </si>
  <si>
    <t>Podklad ze směsi stmelené cementem bez dilatačních spár, s rozprostřením a zhutněním SC C 8/10 (KSC I), po zhutnění tl. 120 mm</t>
  </si>
  <si>
    <t>573111111</t>
  </si>
  <si>
    <t>Postřik živičný infiltrační s posypem z asfaltu množství 0,60 kg/m2</t>
  </si>
  <si>
    <t>-1407119375</t>
  </si>
  <si>
    <t>Postřik živičný infiltrační z asfaltu silničního s posypem kamenivem, v množství 0,60 kg/m2</t>
  </si>
  <si>
    <t>573111112</t>
  </si>
  <si>
    <t>Postřik živičný infiltrační s posypem z asfaltu množství 1 kg/m2</t>
  </si>
  <si>
    <t>-1864622205</t>
  </si>
  <si>
    <t>Postřik živičný infiltrační z asfaltu silničního s posypem kamenivem, v množství 1,00 kg/m2</t>
  </si>
  <si>
    <t>573211111</t>
  </si>
  <si>
    <t>Postřik živičný spojovací z asfaltu v množství do 0,70 kg/m2</t>
  </si>
  <si>
    <t>-2122599417</t>
  </si>
  <si>
    <t>Postřik živičný spojovací bez posypu kamenivem z asfaltu silničního, v množství od 0,50 do 0,70 kg/m2</t>
  </si>
  <si>
    <t>577134111</t>
  </si>
  <si>
    <t>Asfaltový beton vrstva obrusná ACO 11 (ABS) tř. I tl 40 mm š do 3 m z nemodifikovaného asfaltu</t>
  </si>
  <si>
    <t>100701610</t>
  </si>
  <si>
    <t>Asfaltový beton vrstva obrusná ACO 11 (ABS) s rozprostřením a se zhutněním z nemodifikovaného asfaltu v pruhu šířky do 3 m tř. I, po zhutnění tl. 40 mm</t>
  </si>
  <si>
    <t>596211112</t>
  </si>
  <si>
    <t>Kladení zámkové dlažby komunikací pro pěší tl 60 mm skupiny A pl do 300 m2</t>
  </si>
  <si>
    <t>978249299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</si>
  <si>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</si>
  <si>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dlažba zámková 20 x 10 x 6 cm přírodní</t>
  </si>
  <si>
    <t>841654287</t>
  </si>
  <si>
    <t>dlaždice betonové dlažba zámková (ČSN EN 1338) dlažba vibrolisovaná  standardní povrch (uzavřený hladký povrch) provedení: přírodní tvarově jednoduchá dlažba    20 x 10 x 6</t>
  </si>
  <si>
    <t>1158,5*1,02 'Přepočtené koeficientem množství</t>
  </si>
  <si>
    <t>46</t>
  </si>
  <si>
    <t>592453082</t>
  </si>
  <si>
    <t>dlažba zámková 20 x 10 x 6 cm  červená</t>
  </si>
  <si>
    <t>2104542774</t>
  </si>
  <si>
    <t>dlaždice betonové dlažba zámková (ČSN EN 1338) dlažba vibrolisovaná  standardní povrch (uzavřený hladký povrch) provedení: červená tvarově jednoduchá dlažba    20 x 10 x 6</t>
  </si>
  <si>
    <t>8,4*1,03 'Přepočtené koeficientem množství</t>
  </si>
  <si>
    <t>47</t>
  </si>
  <si>
    <t>592453083</t>
  </si>
  <si>
    <t>dlažba zámková  hmatná  20 x 10 x 6 cm bílá</t>
  </si>
  <si>
    <t>-777430035</t>
  </si>
  <si>
    <t>dlaždice betonové dlažba zámková (ČSN EN 1338) dlažba vibrolisovaná  hmatný povrch provedení: bílá tvarově jednoduchá dlažba    20 x 10 x 6</t>
  </si>
  <si>
    <t>22*1,03 'Přepočtené koeficientem množství</t>
  </si>
  <si>
    <t>48</t>
  </si>
  <si>
    <t>596212212</t>
  </si>
  <si>
    <t>Kladení zámkové dlažby pozemních komunikací tl 80 mm skupiny A pl do 300 m2</t>
  </si>
  <si>
    <t>-444033633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</si>
  <si>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přes 100 do 300 m2</t>
  </si>
  <si>
    <t>"sjezdy - hmatná dlažba"37,5+30,5</t>
  </si>
  <si>
    <t>49</t>
  </si>
  <si>
    <t>592453111</t>
  </si>
  <si>
    <t>dlažba zámková 20 x 10 x 8 cm červená</t>
  </si>
  <si>
    <t>-1850328912</t>
  </si>
  <si>
    <t>dlaždice betonové dlažba zámková (ČSN EN 1338) dlažba vibrolisovaná standardní povrch (uzavřený hladký povrch) provedení: červená tvarově jednoduchá dlažba   20 x 10 x 8</t>
  </si>
  <si>
    <t>50</t>
  </si>
  <si>
    <t>596212312</t>
  </si>
  <si>
    <t>Kladení zámkové dlažby pozemních komunikací tl 100 mm skupiny A pl do 300 m2</t>
  </si>
  <si>
    <t>-13523125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</si>
  <si>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100 mm skupiny A, pro plochy do 300 m2</t>
  </si>
  <si>
    <t>51</t>
  </si>
  <si>
    <t>592452961</t>
  </si>
  <si>
    <t>dlažba se zámkem  20x16,5x10 cm červená</t>
  </si>
  <si>
    <t>-1959671551</t>
  </si>
  <si>
    <t>dlaždice betonové dlažba zámková (ČSN EN 1338) dlažba vibrolisovaná  standardní povrch (uzavřený hladký povrch) provedení: barevná    20 x 16,5 x 10</t>
  </si>
  <si>
    <t>24*1,03 'Přepočtené koeficientem množství</t>
  </si>
  <si>
    <t>Trubní vedení</t>
  </si>
  <si>
    <t>52</t>
  </si>
  <si>
    <t>871315221</t>
  </si>
  <si>
    <t>Kanalizační potrubí z tvrdého PVC-systém KG tuhost třídy SN8 DN150</t>
  </si>
  <si>
    <t>-849962413</t>
  </si>
  <si>
    <t>Kanalizační potrubí z tvrdého PVC systém KG v otevřeném výkopu ve sklonu do 20 %, tuhost třídy SN 8 DN 150</t>
  </si>
  <si>
    <t xml:space="preserve">Poznámka k položce:
B.2 Koordinační situace </t>
  </si>
  <si>
    <t>53</t>
  </si>
  <si>
    <t>871355221</t>
  </si>
  <si>
    <t>Kanalizační potrubí z tvrdého PVC-systém KG tuhost třídy SN8 DN200</t>
  </si>
  <si>
    <t>-242262809</t>
  </si>
  <si>
    <t>Kanalizační potrubí z tvrdého PVC systém KG v otevřeném výkopu ve sklonu do 20 %, tuhost třídy SN 8 DN 200</t>
  </si>
  <si>
    <t xml:space="preserve">Poznámka k položce:
A.2 Koordinační situace </t>
  </si>
  <si>
    <t>"UV1"2</t>
  </si>
  <si>
    <t>"UV3"2</t>
  </si>
  <si>
    <t>"UV4"9</t>
  </si>
  <si>
    <t>"UV5"8</t>
  </si>
  <si>
    <t>"UV6"8</t>
  </si>
  <si>
    <t>"UV7"8</t>
  </si>
  <si>
    <t>"UV8"2</t>
  </si>
  <si>
    <t>54</t>
  </si>
  <si>
    <t>877310310</t>
  </si>
  <si>
    <t>Montáž kolen na potrubí z PP trub hladkých plnostěnných DN 150</t>
  </si>
  <si>
    <t>-1541384956</t>
  </si>
  <si>
    <t>Montáž tvarovek na kanalizačním plastovém potrubí z polypropylenu PP hladkého plnostěnného kolen DN 150</t>
  </si>
  <si>
    <t>55</t>
  </si>
  <si>
    <t>286171720</t>
  </si>
  <si>
    <t>koleno kanalizační PP Master 30 ° DN 150</t>
  </si>
  <si>
    <t>-1212681369</t>
  </si>
  <si>
    <t>trubky z polypropylénu a kombinované potrubí kanalizační podzemní systém PP MASTER kolena PP Master 30° DN 150</t>
  </si>
  <si>
    <t>56</t>
  </si>
  <si>
    <t>877355211</t>
  </si>
  <si>
    <t>Montáž tvarovek z tvrdého PVC-systém KG nebo z polypropylenu-systém KG 2000 jednoosé DN 200</t>
  </si>
  <si>
    <t>2013287125</t>
  </si>
  <si>
    <t>Montáž tvarovek na kanalizačním potrubí z trub z plastu z tvrdého PVC systém KG nebo z polypropylenu systém KG 2000 v otevřeném výkopu jednoosých DN 200</t>
  </si>
  <si>
    <t>7*2</t>
  </si>
  <si>
    <t>57</t>
  </si>
  <si>
    <t>286113650</t>
  </si>
  <si>
    <t>koleno kanalizace plastové KGB 200x30°</t>
  </si>
  <si>
    <t>-771861232</t>
  </si>
  <si>
    <t>trubky z polyvinylchloridu kanalizace domovní a uliční KG - Systém (PVC) PipeLife kolena KGB KGB 200x30°</t>
  </si>
  <si>
    <t>58</t>
  </si>
  <si>
    <t>894111112</t>
  </si>
  <si>
    <t>Šachty kanalizační zděné na potrubí  - oprava</t>
  </si>
  <si>
    <t>1291608022</t>
  </si>
  <si>
    <t xml:space="preserve">Šachty kanalizační zděné </t>
  </si>
  <si>
    <t>59</t>
  </si>
  <si>
    <t>894812613</t>
  </si>
  <si>
    <t>Vyříznutí a utěsnění otvoru ve stěně šachty DN 200</t>
  </si>
  <si>
    <t>-1730651213</t>
  </si>
  <si>
    <t>Revizní a čistící šachta z polypropylenu PP vyříznutí a utěsnění otvoru ve stěně šachty DN 200</t>
  </si>
  <si>
    <t>"UV1"1</t>
  </si>
  <si>
    <t>"bet. žlab do UV4"1</t>
  </si>
  <si>
    <t>60</t>
  </si>
  <si>
    <t>894812615</t>
  </si>
  <si>
    <t>Vyříznutí a utěsnění otvoru v betonové troubě   DN 400</t>
  </si>
  <si>
    <t>-1786945051</t>
  </si>
  <si>
    <t>"UV3,4,5,6,7,8"6</t>
  </si>
  <si>
    <t>61</t>
  </si>
  <si>
    <t>895170333</t>
  </si>
  <si>
    <t xml:space="preserve">D+M teleskopické vpusti pro zátěž C250 -  DN 400 </t>
  </si>
  <si>
    <t>1065882530</t>
  </si>
  <si>
    <t>Poznámka k položce:
B.1.2 Situace</t>
  </si>
  <si>
    <t>"rám + mříž budou opatřeny nátěrem"7</t>
  </si>
  <si>
    <t>62</t>
  </si>
  <si>
    <t>899102212</t>
  </si>
  <si>
    <t xml:space="preserve">Demontáž poklopu betonového </t>
  </si>
  <si>
    <t>2106378797</t>
  </si>
  <si>
    <t>"v chodníku"1</t>
  </si>
  <si>
    <t>63</t>
  </si>
  <si>
    <t>899311111</t>
  </si>
  <si>
    <t>Osazení poklopů s rámem hmotnosti do 50 kg</t>
  </si>
  <si>
    <t>2004028730</t>
  </si>
  <si>
    <t>Osazení ocelových nebo litinových poklopů s rámem na šachtách tunelové stoky hmotnosti jednotlivě do 50 kg</t>
  </si>
  <si>
    <t>64</t>
  </si>
  <si>
    <t>552410181</t>
  </si>
  <si>
    <t>poklop šachtový třída D 400</t>
  </si>
  <si>
    <t>457559798</t>
  </si>
  <si>
    <t>výrobky kanalizační litinové a ocelové šachtové poklopy z tvárné litiny poklop třída D 400,</t>
  </si>
  <si>
    <t>65</t>
  </si>
  <si>
    <t>899331111</t>
  </si>
  <si>
    <t>Výšková úprava uličního vstupu nebo vpusti do 200 mm zvýšením poklopu</t>
  </si>
  <si>
    <t>-857148104</t>
  </si>
  <si>
    <t>5+1</t>
  </si>
  <si>
    <t>66</t>
  </si>
  <si>
    <t>899431111</t>
  </si>
  <si>
    <t>Výšková úprava uličního vstupu nebo vpusti do 200 mm zvýšením krycího hrnce, šoupěte nebo hydrantu</t>
  </si>
  <si>
    <t>145943058</t>
  </si>
  <si>
    <t>Výšková úprava uličního vstupu nebo vpusti do 200 mm zvýšením krycího hrnce, šoupěte nebo hydrantu bez úpravy armatur</t>
  </si>
  <si>
    <t>"šoupě"26</t>
  </si>
  <si>
    <t>"hydrant"7</t>
  </si>
  <si>
    <t>67</t>
  </si>
  <si>
    <t>422913525</t>
  </si>
  <si>
    <t>poklop litinový - šoupátkový</t>
  </si>
  <si>
    <t>389826023</t>
  </si>
  <si>
    <t>díly (sestavy) k armaturám průmyslovým poklopy litinové, - šoupátkový</t>
  </si>
  <si>
    <t>68</t>
  </si>
  <si>
    <t>422914526</t>
  </si>
  <si>
    <t xml:space="preserve">poklop litinový - hydrantový </t>
  </si>
  <si>
    <t>2068064743</t>
  </si>
  <si>
    <t xml:space="preserve">díly (sestavy) k armaturám průmyslovým poklopy litinové - hydrantový </t>
  </si>
  <si>
    <t>69</t>
  </si>
  <si>
    <t>899620141</t>
  </si>
  <si>
    <t>Obetonování plastové šachty z polypropylenu betonem prostým tř. C 20/25 otevřený výkop</t>
  </si>
  <si>
    <t>627906417</t>
  </si>
  <si>
    <t>Obetonování plastových šachet z polypropylenu betonem prostým v otevřeném výkopu, beton tř. C 20/25</t>
  </si>
  <si>
    <t>7*1,05</t>
  </si>
  <si>
    <t>70</t>
  </si>
  <si>
    <t>899231111</t>
  </si>
  <si>
    <t>Výšková úprava uličního vstupu nebo vpusti do 200 mm zvýšením mříže</t>
  </si>
  <si>
    <t>536450457</t>
  </si>
  <si>
    <t>"rám + mříž budou opatřeny nátěrem"8</t>
  </si>
  <si>
    <t>71</t>
  </si>
  <si>
    <t>721300944</t>
  </si>
  <si>
    <t xml:space="preserve">Pročištění vpustí uličních </t>
  </si>
  <si>
    <t>-260576355</t>
  </si>
  <si>
    <t>Pročištění  vpustí uličních</t>
  </si>
  <si>
    <t>72</t>
  </si>
  <si>
    <t>911122214</t>
  </si>
  <si>
    <t>Ocelový zabraňovací sloupek  výšky max 1m, průměr max. 10 cm - opatřený nátěrem</t>
  </si>
  <si>
    <t>229473941</t>
  </si>
  <si>
    <t>"na chodníku u místa pro přecházení v km 0,354 74 na levé staně ve směru staničení"2</t>
  </si>
  <si>
    <t>73</t>
  </si>
  <si>
    <t>915491211</t>
  </si>
  <si>
    <t>Osazení vodícího proužku z betonových desek do betonového lože tl do 100 mm š proužku 250 mm</t>
  </si>
  <si>
    <t>-1130092903</t>
  </si>
  <si>
    <t>Osazení vodicího proužku z betonových prefabrikovaných desek tl. do 120 mm do lože z cementové malty tl. 20 mm, s vyplněním a zatřením spár cementovou maltou s podkladní vrstvou z betonu prostého tř. C 12/15 tl. 50 až 100 mm šířka proužku 250 mm</t>
  </si>
  <si>
    <t>295,6+162+247+88,2+58+170,2</t>
  </si>
  <si>
    <t>74</t>
  </si>
  <si>
    <t>592452115</t>
  </si>
  <si>
    <t>přídlažba 50x25x10 cm bílá</t>
  </si>
  <si>
    <t>-468260071</t>
  </si>
  <si>
    <t>dlaždice betonové dlažba zámková (ČSN EN 1338) přídlažba 1 bm=2 kusy 50 x 25 x10   bílá</t>
  </si>
  <si>
    <t>Poznámka k položce:
spotřeba: 2 kus/m</t>
  </si>
  <si>
    <t>1021*2,01 'Přepočtené koeficientem množství</t>
  </si>
  <si>
    <t>75</t>
  </si>
  <si>
    <t>916131113</t>
  </si>
  <si>
    <t>Osazení silničního obrubníku betonového ležatého s boční opěrou do lože z betonu prostého</t>
  </si>
  <si>
    <t>1503584616</t>
  </si>
  <si>
    <t>Osazení silničního obrubníku betonového se zřízením lože, s vyplněním a zatřením spár cementovou maltou ležatého s boční opěrou z betonu prostého tř. C 12/15, do lože z betonu prostého téže značky</t>
  </si>
  <si>
    <t>"KO 600x300x195"72,45+24*0,6</t>
  </si>
  <si>
    <t>76</t>
  </si>
  <si>
    <t>592175042</t>
  </si>
  <si>
    <t>obrubník  KO přírodní 600x300*195 cm</t>
  </si>
  <si>
    <t>791047907</t>
  </si>
  <si>
    <t>obrubníky betonové a železobetonové obrubníky  600 x 300 x 195</t>
  </si>
  <si>
    <t>72,5*1,667 'Přepočtené koeficientem množství</t>
  </si>
  <si>
    <t>77</t>
  </si>
  <si>
    <t>592175043</t>
  </si>
  <si>
    <t>obrubník  KO přírodní přechodový</t>
  </si>
  <si>
    <t>-1736667999</t>
  </si>
  <si>
    <t>"levý"12</t>
  </si>
  <si>
    <t>"pravý"12</t>
  </si>
  <si>
    <t>78</t>
  </si>
  <si>
    <t>-1130804987</t>
  </si>
  <si>
    <t>463,7+405,7-111+17,2</t>
  </si>
  <si>
    <t>"nájezdový"90+104,65+49,7+48</t>
  </si>
  <si>
    <t>"přechodový"17+18</t>
  </si>
  <si>
    <t>79</t>
  </si>
  <si>
    <t>obrubník přírodní 100x15/12x25 cm</t>
  </si>
  <si>
    <t>-162252735</t>
  </si>
  <si>
    <t>obrubníky betonové a železobetonové obrubníky provedení: přírodní   100 x 15/12 x 25</t>
  </si>
  <si>
    <t>775,6*1,01 'Přepočtené koeficientem množství</t>
  </si>
  <si>
    <t>80</t>
  </si>
  <si>
    <t>592175100</t>
  </si>
  <si>
    <t>obrubník betonový silniční nájezdový 100x15x15 cm</t>
  </si>
  <si>
    <t>1366217922</t>
  </si>
  <si>
    <t>obrubníky betonové a železobetonové obrubník silniční nájezdový 100 x 15 x 15</t>
  </si>
  <si>
    <t>90+104,65+49,7+48</t>
  </si>
  <si>
    <t>292,35*1,02 'Přepočtené koeficientem množství</t>
  </si>
  <si>
    <t>81</t>
  </si>
  <si>
    <t>592175110</t>
  </si>
  <si>
    <t>obrubník betonový silniční přechodový levý,pravý 100x15x15/25 cm</t>
  </si>
  <si>
    <t>-914076581</t>
  </si>
  <si>
    <t>obrubníky betonové a železobetonové obrubník silniční přechodový levý, pravý    100 x 15 x 15/25</t>
  </si>
  <si>
    <t>17+18</t>
  </si>
  <si>
    <t>82</t>
  </si>
  <si>
    <t>-1182914885</t>
  </si>
  <si>
    <t>412,15+216,5+141,8</t>
  </si>
  <si>
    <t>83</t>
  </si>
  <si>
    <t>obrubník 100x8x25 cm přírodní</t>
  </si>
  <si>
    <t>1318367590</t>
  </si>
  <si>
    <t>obrubníky betonové a železobetonové obrubníkyprovedení: přírodní   100 x 8 x 25</t>
  </si>
  <si>
    <t>770,45*1,02 'Přepočtené koeficientem množství</t>
  </si>
  <si>
    <t>84</t>
  </si>
  <si>
    <t>916991121</t>
  </si>
  <si>
    <t>Lože pod obrubníky, krajníky nebo obruby z dlažebních kostek z betonu prostého</t>
  </si>
  <si>
    <t>-1274650033</t>
  </si>
  <si>
    <t>Lože pod obrubníky, krajníky nebo obruby z dlažebních kostek z betonu prostého tř. C 12/15</t>
  </si>
  <si>
    <t>Poznámka k položce:
A.2 Koordinační situace</t>
  </si>
  <si>
    <t>"silniční ležatý"86,85*0,5*0,05</t>
  </si>
  <si>
    <t>"silniční stojatý"1102,95*0,4*0,05</t>
  </si>
  <si>
    <t>"chodníkový stojatý"770,45*0,3*0,05</t>
  </si>
  <si>
    <t>"přídlažba"1021*0,4*0,05</t>
  </si>
  <si>
    <t>85</t>
  </si>
  <si>
    <t>1094114498</t>
  </si>
  <si>
    <t xml:space="preserve">Poznámka k položce:
B.1.2.3 Vzorové příčné řezy </t>
  </si>
  <si>
    <t>"pod chodníkem"2297,62*1,1</t>
  </si>
  <si>
    <t>"vsakovací žebro"26,6*1,5</t>
  </si>
  <si>
    <t>86</t>
  </si>
  <si>
    <t>919735122</t>
  </si>
  <si>
    <t>Řezání stávajícího betonového krytu hl do 100 mm</t>
  </si>
  <si>
    <t>-372549969</t>
  </si>
  <si>
    <t>Řezání stávajícího betonového krytu nebo podkladu hloubky přes 50 do 100 mm</t>
  </si>
  <si>
    <t>"pro osazení vodícího pásku"298+171+246,5+197,5+162</t>
  </si>
  <si>
    <t>"pro napojení na stávající stav"3+4,5</t>
  </si>
  <si>
    <t>87</t>
  </si>
  <si>
    <t>935114113</t>
  </si>
  <si>
    <t>D+M betonového žlabu š. 220 mm vč. roštu</t>
  </si>
  <si>
    <t>1080653572</t>
  </si>
  <si>
    <t>"osazení do bet. lože - v linii odvodňovacího proužku před čp. 31"18,5</t>
  </si>
  <si>
    <t>88</t>
  </si>
  <si>
    <t>960111221</t>
  </si>
  <si>
    <t>Bourání vodních staveb z dílců prefabrikovaných betonových a železobetonových, z vodní hladiny</t>
  </si>
  <si>
    <t>1003199199</t>
  </si>
  <si>
    <t>Bourání konstrukcí vodních staveb z hladiny, s naložením vybouraných hmot a suti na dopravní prostředek nebo s odklizením na hromady do vzdálenosti 20 m z dílců prefabrikovaných betonových a železobetonových</t>
  </si>
  <si>
    <t>"UV"2*0,75</t>
  </si>
  <si>
    <t>89</t>
  </si>
  <si>
    <t>997221551</t>
  </si>
  <si>
    <t>Vodorovná doprava suti ze sypkých materiálů do 1 km</t>
  </si>
  <si>
    <t>-862239274</t>
  </si>
  <si>
    <t>Vodorovná doprava suti bez naložení, ale se složením a s hrubým urovnáním ze sypkých materiálů, na vzdálenost do 1 km</t>
  </si>
  <si>
    <t xml:space="preserve">"kamenivo"48,6+57,928+439,36 </t>
  </si>
  <si>
    <t>"kamenivo do násypu - SO 101.1"-195</t>
  </si>
  <si>
    <t>"beton"10+55,463</t>
  </si>
  <si>
    <t>"živice"1,96+134,016</t>
  </si>
  <si>
    <t>90</t>
  </si>
  <si>
    <t>997221559</t>
  </si>
  <si>
    <t>Příplatek ZKD 1 km u vodorovné dopravy suti ze sypkých materiálů</t>
  </si>
  <si>
    <t>-2074959669</t>
  </si>
  <si>
    <t>"kamenivo"(48,6+57,928+439,36-195)*19</t>
  </si>
  <si>
    <t>"beton"(10+55,463)*19</t>
  </si>
  <si>
    <t>"živice na Cestmistrovství Přelouč"(1,96+134,016)*2</t>
  </si>
  <si>
    <t>91</t>
  </si>
  <si>
    <t>-1463360316</t>
  </si>
  <si>
    <t>"zámková dlažba"14,69</t>
  </si>
  <si>
    <t>92</t>
  </si>
  <si>
    <t>-1510149544</t>
  </si>
  <si>
    <t>14,69*19</t>
  </si>
  <si>
    <t>93</t>
  </si>
  <si>
    <t>-1270572115</t>
  </si>
  <si>
    <t>"dlažba 25/25 + 50/50"274,227</t>
  </si>
  <si>
    <t>"obrubníky"357,951</t>
  </si>
  <si>
    <t>"UV"3,671</t>
  </si>
  <si>
    <t>94</t>
  </si>
  <si>
    <t>1802643128</t>
  </si>
  <si>
    <t>635,849*19</t>
  </si>
  <si>
    <t>95</t>
  </si>
  <si>
    <t>98521732</t>
  </si>
  <si>
    <t>"beton"112,894+10</t>
  </si>
  <si>
    <t>96</t>
  </si>
  <si>
    <t>997221855</t>
  </si>
  <si>
    <t>Poplatek za uložení odpadu z kameniva na skládce (skládkovné)</t>
  </si>
  <si>
    <t>505992285</t>
  </si>
  <si>
    <t>Poplatek za uložení stavebního odpadu na skládce (skládkovné) z kameniva</t>
  </si>
  <si>
    <t>"kamenivo"117,911+26+12,88++22,6+430,16</t>
  </si>
  <si>
    <t>97</t>
  </si>
  <si>
    <t>-534140174</t>
  </si>
  <si>
    <t>PSV</t>
  </si>
  <si>
    <t>Práce a dodávky PSV</t>
  </si>
  <si>
    <t>711</t>
  </si>
  <si>
    <t>Izolace proti vodě, vlhkosti a plynům</t>
  </si>
  <si>
    <t>98</t>
  </si>
  <si>
    <t>711161306</t>
  </si>
  <si>
    <t>Izolace proti zemní vlhkosti stěn foliemi nopovými pro běžné podmínky tl. 0,5 mm šířky 1,0 m</t>
  </si>
  <si>
    <t>-1807345560</t>
  </si>
  <si>
    <t>Izolace proti zemní vlhkosti nopovými foliemi FONDALINE základů nebo stěn pro běžné podmínky tloušťky 0,5 mm, šířky 1,0 m</t>
  </si>
  <si>
    <t>18+5+19+5+9+7</t>
  </si>
  <si>
    <t>SO 102.2 - Zpevněné plochy podél silnice III/322 18 - NEUZNATELNÉ</t>
  </si>
  <si>
    <t>1829469666</t>
  </si>
  <si>
    <t>Poznámka k položce:
B.1.2.10 Bourací práce</t>
  </si>
  <si>
    <t>"dlažba 25/25"108,5</t>
  </si>
  <si>
    <t>1588696334</t>
  </si>
  <si>
    <t>8848195</t>
  </si>
  <si>
    <t>Poznámka k položce:
tl do 150 mm</t>
  </si>
  <si>
    <t>"plocha pod zámk. dlažbou"23,5</t>
  </si>
  <si>
    <t>158833043</t>
  </si>
  <si>
    <t>"stávající štěrk. plochy"25</t>
  </si>
  <si>
    <t>113154122</t>
  </si>
  <si>
    <t>Frézování živičného krytu tl 40 mm pruh š 1 m pl do 500 m2 bez překážek v trase</t>
  </si>
  <si>
    <t>-375906595</t>
  </si>
  <si>
    <t>Frézování živičného podkladu nebo krytu s naložením na dopravní prostředek plochy do 500 m2 bez překážek v trase pruhu šířky přes 0,5 m do 1 m, tloušťky vrstvy 40 mm</t>
  </si>
  <si>
    <t>(161,4+248+337+300,6)*0,60</t>
  </si>
  <si>
    <t>"překopy"2*((4,5+4,5+4,35+4,1)*0,6)</t>
  </si>
  <si>
    <t>"strana bez chodníku"(121,4+8,12)*0,6</t>
  </si>
  <si>
    <t>17466496</t>
  </si>
  <si>
    <t>(161,4+248+337+300,6)*0,35</t>
  </si>
  <si>
    <t>"překopy"(4,5+4,5+4,35+4,1)*1,2</t>
  </si>
  <si>
    <t>-1954538532</t>
  </si>
  <si>
    <t>"silniční obrubník" 109+15+9</t>
  </si>
  <si>
    <t>"chodníkové obruby"149</t>
  </si>
  <si>
    <t>-1338056058</t>
  </si>
  <si>
    <t>"pro nový chodník"(10+11+10+3+2+2+2)*0,3</t>
  </si>
  <si>
    <t>"případná sanace aktivní zóny zemní pláně - 30% plochy"225,39*0,3*0,3</t>
  </si>
  <si>
    <t>323491857</t>
  </si>
  <si>
    <t>-1494405077</t>
  </si>
  <si>
    <t xml:space="preserve">Poznámka k položce:
B.1.2.10 Bourací práce, A.2 Koordinační práce </t>
  </si>
  <si>
    <t>"vsakovací žebro"3*(1,5*0,5*0,75)</t>
  </si>
  <si>
    <t>"sanace stáv. dešťové kanalizace"(317+140+14+8,5)*0,5*0,8</t>
  </si>
  <si>
    <t>415595500</t>
  </si>
  <si>
    <t>-590902738</t>
  </si>
  <si>
    <t xml:space="preserve">Poznámka k položce:
A.2 Koordinační práce </t>
  </si>
  <si>
    <t>"UV2"4*1,2*1,5</t>
  </si>
  <si>
    <t>"žlab"(2+2)*1,2*1,5</t>
  </si>
  <si>
    <t>-835734487</t>
  </si>
  <si>
    <t>-293804380</t>
  </si>
  <si>
    <t>"sanace stáv. dešťové kanalizace"(317+140+14+8,5)*0,5*0,8-"obetonování kanalizace"37,641</t>
  </si>
  <si>
    <t>"UV2"4*1,2*1,1</t>
  </si>
  <si>
    <t>"žlab"(2+2)*1,2*1,1</t>
  </si>
  <si>
    <t>-1443475463</t>
  </si>
  <si>
    <t>PŘÍPOJKY</t>
  </si>
  <si>
    <t>"UV2"4*1,2*0,3</t>
  </si>
  <si>
    <t>"bet. žlab"(4+4)*1,2*0,3</t>
  </si>
  <si>
    <t>-1839317211</t>
  </si>
  <si>
    <t>4,32*2 'Přepočtené koeficientem množství</t>
  </si>
  <si>
    <t>519965554</t>
  </si>
  <si>
    <t>"ohumusování"338,2+284,3+14,5</t>
  </si>
  <si>
    <t>POUŽIJE SE VYZÍSKANÁ ZEMINA</t>
  </si>
  <si>
    <t>1708287840</t>
  </si>
  <si>
    <t>81180241</t>
  </si>
  <si>
    <t>637*0,015 'Přepočtené koeficientem množství</t>
  </si>
  <si>
    <t>-441350693</t>
  </si>
  <si>
    <t>637</t>
  </si>
  <si>
    <t>-2116624439</t>
  </si>
  <si>
    <t>"chodníkový stojatý"23,2*0,3</t>
  </si>
  <si>
    <t>"palisády"2,5*0,3</t>
  </si>
  <si>
    <t>"silniční stojatý"(134,8+29,3)*0,4</t>
  </si>
  <si>
    <t>"kačírek"6+6+8</t>
  </si>
  <si>
    <t>"sjezdy k nemovitostem"16,5</t>
  </si>
  <si>
    <t>"sjezdy - připojení účelové komunikace"25,5</t>
  </si>
  <si>
    <t>"chodník"19</t>
  </si>
  <si>
    <t>"přídlažba"118,5*0,1</t>
  </si>
  <si>
    <t>31627008</t>
  </si>
  <si>
    <t>Poznámka k položce:
B.1.2.1-1 Situace 1, B.1.2.1-2 Situace 2</t>
  </si>
  <si>
    <t>1*2*6</t>
  </si>
  <si>
    <t>-1384504648</t>
  </si>
  <si>
    <t>-1656226494</t>
  </si>
  <si>
    <t>"drenáže"3*(1,5*0,5*0,75)</t>
  </si>
  <si>
    <t>2057781655</t>
  </si>
  <si>
    <t>2039779773</t>
  </si>
  <si>
    <t>-1649107498</t>
  </si>
  <si>
    <t>"UV2"4*1,2*0,1</t>
  </si>
  <si>
    <t>"bet. žlab"(4+4)*1,2*0,1</t>
  </si>
  <si>
    <t>750570436</t>
  </si>
  <si>
    <t xml:space="preserve">Poznámka k položce:
B.1.2.1-1 Situace 1, B.1.2.1-2 Situace 2, B.1.2.3 Vzorové příčné řezy </t>
  </si>
  <si>
    <t>-1103418500</t>
  </si>
  <si>
    <t>Poznámka k položce:
B.1.2.1-1 Situace 1</t>
  </si>
  <si>
    <t>934966821</t>
  </si>
  <si>
    <t>Poznámka k položce:
 B.1.2.1-2 Situace 2</t>
  </si>
  <si>
    <t>564261111</t>
  </si>
  <si>
    <t>Podklad nebo podsyp ze štěrkopísku ŠP tl 200 mm</t>
  </si>
  <si>
    <t>313464142</t>
  </si>
  <si>
    <t>Podklad nebo podsyp ze štěrkopísku ŠP s rozprostřením, vlhčením a zhutněním, po zhutnění tl. 200 mm</t>
  </si>
  <si>
    <t>327702389</t>
  </si>
  <si>
    <t>1361232496</t>
  </si>
  <si>
    <t>-1222180152</t>
  </si>
  <si>
    <t>"případná sanace zemní pláně - 30% plochy"189,2*0,3</t>
  </si>
  <si>
    <t>1669199925</t>
  </si>
  <si>
    <t>"napojení na stávající stav"(161,4+248+337+300,6)*0,35</t>
  </si>
  <si>
    <t>-1521502446</t>
  </si>
  <si>
    <t>"napojení na stávající stav"(213,25+99,25+391,7+10+418+73,39+223,85-124,4)*0,25</t>
  </si>
  <si>
    <t>1624214580</t>
  </si>
  <si>
    <t>-314064839</t>
  </si>
  <si>
    <t>"napojení na stávající stav"(161,4+248+337+300,6)*0,95</t>
  </si>
  <si>
    <t>"překopy"(4,5+4,5+4,35+4,1)*2,2</t>
  </si>
  <si>
    <t>"strana bez chodníku"(121,4+8,12)*1,2</t>
  </si>
  <si>
    <t>-1517024475</t>
  </si>
  <si>
    <t>-1849049261</t>
  </si>
  <si>
    <t>"chodník"4,5+7+7,5</t>
  </si>
  <si>
    <t>-1490126763</t>
  </si>
  <si>
    <t>19*1,03 'Přepočtené koeficientem množství</t>
  </si>
  <si>
    <t>-984014800</t>
  </si>
  <si>
    <t>74147812</t>
  </si>
  <si>
    <t>16,5*1,03 'Přepočtené koeficientem množství</t>
  </si>
  <si>
    <t>1410038033</t>
  </si>
  <si>
    <t>5924529612</t>
  </si>
  <si>
    <t>dlažba se zámkem  20x16,5x10 cm přírodní</t>
  </si>
  <si>
    <t>-224753391</t>
  </si>
  <si>
    <t>dlaždice betonové dlažba zámková (ČSN EN 1338) dlažba vibrolisovaná  standardní povrch (uzavřený hladký povrch) provedení: přírodní       20 x 16,5 x 10</t>
  </si>
  <si>
    <t>-536632249</t>
  </si>
  <si>
    <t>-1428333879</t>
  </si>
  <si>
    <t>2+2</t>
  </si>
  <si>
    <t>-1346413013</t>
  </si>
  <si>
    <t>-810853628</t>
  </si>
  <si>
    <t>-2032938211</t>
  </si>
  <si>
    <t>-367008851</t>
  </si>
  <si>
    <t>-105797546</t>
  </si>
  <si>
    <t>Šachty kanalizační zděné na potrubí - rekonstrukce</t>
  </si>
  <si>
    <t>-1658440157</t>
  </si>
  <si>
    <t>1274360380</t>
  </si>
  <si>
    <t>"UV2"1</t>
  </si>
  <si>
    <t>"žlab"2</t>
  </si>
  <si>
    <t>-214488727</t>
  </si>
  <si>
    <t>"rám + mříž budou opatřeny nátěrem"1</t>
  </si>
  <si>
    <t>-738175674</t>
  </si>
  <si>
    <t>"rám + mříž budou opatřeny nátěrem"2</t>
  </si>
  <si>
    <t>883726922</t>
  </si>
  <si>
    <t>1*1,05</t>
  </si>
  <si>
    <t>899623151</t>
  </si>
  <si>
    <t>Obetonování potrubí nebo zdiva stok betonem prostým tř. C 16/20 otevřený výkop</t>
  </si>
  <si>
    <t>-1079771329</t>
  </si>
  <si>
    <t>Obetonování potrubí nebo zdiva stok betonem prostým v otevřeném výkopu, beton tř. C 16/20</t>
  </si>
  <si>
    <t>"sanace stáv. dešťové kanalizace"((317+140+14+8,5)*0,157)/2</t>
  </si>
  <si>
    <t>317544302</t>
  </si>
  <si>
    <t>"odstranění a likvidace sloupku a základu +  osazerní na sloupky do patek z bet. základu"2</t>
  </si>
  <si>
    <t>767996806</t>
  </si>
  <si>
    <t>Demontáž  odpadkového koše + zpětná montáž</t>
  </si>
  <si>
    <t>1078326555</t>
  </si>
  <si>
    <t>767996807</t>
  </si>
  <si>
    <t>Demontáž  a zpětná montáž autobusového přístřešku</t>
  </si>
  <si>
    <t>-1461212874</t>
  </si>
  <si>
    <t>767996808</t>
  </si>
  <si>
    <t>Demontáž  a zpětná montáž informačních tabulí</t>
  </si>
  <si>
    <t>-1520679352</t>
  </si>
  <si>
    <t>296524008</t>
  </si>
  <si>
    <t>"jednotlivá pole dl. 2m, 11x sloupek do bet. základu"20</t>
  </si>
  <si>
    <t>914111111</t>
  </si>
  <si>
    <t>Montáž svislé dopravní značky do velikosti 1 m2 objímkami na sloupek nebo konzolu</t>
  </si>
  <si>
    <t>-1945794849</t>
  </si>
  <si>
    <t>Montáž svislé dopravní značky základní velikosti do 1 m2 objímkami na sloupky nebo konzoly</t>
  </si>
  <si>
    <t>"P2"2</t>
  </si>
  <si>
    <t>"E2b"1</t>
  </si>
  <si>
    <t>"P4"1</t>
  </si>
  <si>
    <t>"Z11c,d"2</t>
  </si>
  <si>
    <t>"IS12a,b"2</t>
  </si>
  <si>
    <t>404442310</t>
  </si>
  <si>
    <t>značka svislá reflexní AL- NK 500 x 500 mm</t>
  </si>
  <si>
    <t>-554688319</t>
  </si>
  <si>
    <t>výrobky a tabule orientační pro návěstí a zabezpečovací zařízení silniční značky dopravní svislé FeZn  plech FeZn AL     plech Al NK, 3M   povrchová úprava reflexní fólií tř.1 čtvercové značky P2, P3, P8, IP1-7,IP10,E1,E2,E6,E9,E10,E12,IJ4 500 x 500 mm AL- NK reflexní tř.1</t>
  </si>
  <si>
    <t>404442570</t>
  </si>
  <si>
    <t>značka svislá reflexní AL- NK 500 x 700 mm</t>
  </si>
  <si>
    <t>733492958</t>
  </si>
  <si>
    <t>výrobky a tabule orientační pro návěstí a zabezpečovací zařízení silniční značky dopravní svislé FeZn  plech FeZn AL     plech Al NK, 3M   povrchová úprava reflexní fólií tř.1 obdélníkové značky IP8,IP9,IP11,IP12, IP13,IS15, IJ1-15, E2,E12 500x700 mm AL- NK reflexní tř.1</t>
  </si>
  <si>
    <t>404440040</t>
  </si>
  <si>
    <t>značka dopravní svislá reflexní výstražná AL 3M A1 - A30, P1,P4 700 mm</t>
  </si>
  <si>
    <t>-143976652</t>
  </si>
  <si>
    <t>výrobky a tabule orientační pro návěstí a zabezpečovací zařízení silniční značky dopravní svislé FeZn  plech FeZn AL     plech Al NK, 3M   povrchová úprava reflexní fólií tř.1 trojúhelníkové značky A1 - A30, P1,P4 rozměr 700 mm AL- 3M  reflexní tř.1</t>
  </si>
  <si>
    <t>914511112</t>
  </si>
  <si>
    <t>Montáž sloupku dopravních značek délky do 3,5 m s betonovým základem a patkou</t>
  </si>
  <si>
    <t>-784753121</t>
  </si>
  <si>
    <t>Montáž sloupku dopravních značek délky do 3,5 m do hliníkové patky</t>
  </si>
  <si>
    <t>"IS12a,b"1+1</t>
  </si>
  <si>
    <t>404452300</t>
  </si>
  <si>
    <t>sloupek Zn 70 - 350</t>
  </si>
  <si>
    <t>1706608870</t>
  </si>
  <si>
    <t>výrobky a tabule orientační pro návěstí a zabezpečovací zařízení silniční značky dopravní svislé sloupky Zn 70 - 350</t>
  </si>
  <si>
    <t>404452410</t>
  </si>
  <si>
    <t>patka hliníková HP 70</t>
  </si>
  <si>
    <t>-428269555</t>
  </si>
  <si>
    <t>výrobky a tabule orientační pro návěstí a zabezpečovací zařízení silniční značky dopravní svislé patky hliníkové HP 70</t>
  </si>
  <si>
    <t>404452540</t>
  </si>
  <si>
    <t>víčko plastové na sloupek 70</t>
  </si>
  <si>
    <t>-323392985</t>
  </si>
  <si>
    <t>výrobky a tabule orientační pro návěstí a zabezpečovací zařízení silniční značky dopravní svislé víčka plastová na sloupek 70</t>
  </si>
  <si>
    <t>404452570</t>
  </si>
  <si>
    <t>upínací svorka na sloupek US 70</t>
  </si>
  <si>
    <t>-2131574847</t>
  </si>
  <si>
    <t>výrobky a tabule orientační pro návěstí a zabezpečovací zařízení silniční značky dopravní svislé upínací svorky na sloupek US 70</t>
  </si>
  <si>
    <t>915111115</t>
  </si>
  <si>
    <t>Vodorovné dopravní značení šířky 125 mm žlutou barvou dělící čáry souvislé</t>
  </si>
  <si>
    <t>-2098610308</t>
  </si>
  <si>
    <t>Vodorovné dopravní značení stříkané barvou dělící čára šířky 125 mm souvislá žlutá základní</t>
  </si>
  <si>
    <t>"V11a"(17,5+15+2,75)*2</t>
  </si>
  <si>
    <t>915131115</t>
  </si>
  <si>
    <t>Vodorovné dopravní značení žlutou barvou přechody pro chodce, šipky, symboly</t>
  </si>
  <si>
    <t>-192637726</t>
  </si>
  <si>
    <t>Vodorovné dopravní značení stříkané barvou přechody pro chodce, šipky, symboly žluté základní</t>
  </si>
  <si>
    <t>"nápis BUS"1</t>
  </si>
  <si>
    <t>-1313209960</t>
  </si>
  <si>
    <t>121,4+8,12</t>
  </si>
  <si>
    <t>-261702896</t>
  </si>
  <si>
    <t>129,52*2,01 'Přepočtené koeficientem množství</t>
  </si>
  <si>
    <t>915611111</t>
  </si>
  <si>
    <t>Předznačení vodorovného liniového značení</t>
  </si>
  <si>
    <t>1430796250</t>
  </si>
  <si>
    <t>Předznačení pro vodorovné značení stříkané barvou nebo prováděné z nátěrových hmot liniové dělicí čáry, vodicí proužky</t>
  </si>
  <si>
    <t>915621111</t>
  </si>
  <si>
    <t>Předznačení vodorovného plošného značení</t>
  </si>
  <si>
    <t>-636339650</t>
  </si>
  <si>
    <t>Předznačení pro vodorovné značení stříkané barvou nebo prováděné z nátěrových hmot plošné šipky, symboly, nápisy</t>
  </si>
  <si>
    <t>-540225383</t>
  </si>
  <si>
    <t>111+1,5+22,3</t>
  </si>
  <si>
    <t>"nájezdový"18,8+10,50</t>
  </si>
  <si>
    <t>1414212810</t>
  </si>
  <si>
    <t>134,8*1,01 'Přepočtené koeficientem množství</t>
  </si>
  <si>
    <t>804029375</t>
  </si>
  <si>
    <t>29,3</t>
  </si>
  <si>
    <t>29,3*1,01 'Přepočtené koeficientem množství</t>
  </si>
  <si>
    <t>-1573297835</t>
  </si>
  <si>
    <t>4+1,5+7,7+2,5+2,5+2,5</t>
  </si>
  <si>
    <t>-297798932</t>
  </si>
  <si>
    <t>23,2*1,03 'Přepočtené koeficientem množství</t>
  </si>
  <si>
    <t>-919882228</t>
  </si>
  <si>
    <t>"silniční stojatý"164,1*0,5*0,05</t>
  </si>
  <si>
    <t>"chodníkový stojatý"20,7*0,4*0,05</t>
  </si>
  <si>
    <t>"přídlažba"130,4*0,4*0,05</t>
  </si>
  <si>
    <t>919112233</t>
  </si>
  <si>
    <t>Řezání spár pro vytvoření komůrky š 20 mm hl 40 mm pro těsnící zálivku v živičném krytu</t>
  </si>
  <si>
    <t>-1403801950</t>
  </si>
  <si>
    <t>Řezání dilatačních spár v živičném krytu vytvoření komůrky pro těsnící zálivku šířky 20 mm, hloubky 40 mm</t>
  </si>
  <si>
    <t>161,4+248+337+300,6+6*1,45</t>
  </si>
  <si>
    <t>"překopy"2*(4,5+4,5+4,35+4,1)</t>
  </si>
  <si>
    <t>"strana bez chodníku"121,4+8,12</t>
  </si>
  <si>
    <t>919122132</t>
  </si>
  <si>
    <t>Těsnění spár zálivkou za tepla pro komůrky š 20 mm hl 40 mm s těsnicím profilem</t>
  </si>
  <si>
    <t>-547613897</t>
  </si>
  <si>
    <t>Utěsnění dilatačních spár zálivkou za tepla v cementobetonovém nebo živičném krytu včetně adhezního nátěru s těsnicím profilem pod zálivkou, pro komůrky šířky 20 mm, hloubky 40 mm</t>
  </si>
  <si>
    <t>-1975005447</t>
  </si>
  <si>
    <t>"pod chodníkem"241,44</t>
  </si>
  <si>
    <t>"vsakovací žebro"4,5*3</t>
  </si>
  <si>
    <t>919735112</t>
  </si>
  <si>
    <t>Řezání stávajícího živičného krytu hl do 100 mm</t>
  </si>
  <si>
    <t>1085727408</t>
  </si>
  <si>
    <t>Řezání stávajícího živičného krytu nebo podkladu hloubky přes 50 do 100 mm</t>
  </si>
  <si>
    <t>11,5+8</t>
  </si>
  <si>
    <t>1390391168</t>
  </si>
  <si>
    <t>"pro osazení vodícího pásku"109+15+9</t>
  </si>
  <si>
    <t>D+M betonového žlabu KS 100 vč. roštu</t>
  </si>
  <si>
    <t>-779617643</t>
  </si>
  <si>
    <t>"osazení do bet. lože"5+5+3,5</t>
  </si>
  <si>
    <t>966006132</t>
  </si>
  <si>
    <t>Odstranění značek dopravních nebo orientačních se sloupky s betonovými patkami</t>
  </si>
  <si>
    <t>-152288359</t>
  </si>
  <si>
    <t>Odstranění dopravních nebo orientačních značek se sloupkem s uložením hmot na vzdálenost do 20 m nebo s naložením na dopravní prostředek, se zásypem jam a jeho zhutněním s betonovou patkou</t>
  </si>
  <si>
    <t>1268693510</t>
  </si>
  <si>
    <t>"kamenivo"5,23+10</t>
  </si>
  <si>
    <t>"živice"74,866+57,81</t>
  </si>
  <si>
    <t>1361921961</t>
  </si>
  <si>
    <t>"kamenivo"(5,23+10)*19</t>
  </si>
  <si>
    <t>"živice na Cestmistrovství Přelouč"(74,866+57,81)*2</t>
  </si>
  <si>
    <t>-1344345740</t>
  </si>
  <si>
    <t>"zámková dlažba"6,11</t>
  </si>
  <si>
    <t>1500064436</t>
  </si>
  <si>
    <t>6,11*19</t>
  </si>
  <si>
    <t>266492099</t>
  </si>
  <si>
    <t>"dlažba 25/25 "27,668</t>
  </si>
  <si>
    <t>"obrubníky"57,81</t>
  </si>
  <si>
    <t>-1668900192</t>
  </si>
  <si>
    <t>85,478*19</t>
  </si>
  <si>
    <t>-1316239745</t>
  </si>
  <si>
    <t>"dlažba 25/25"27,668</t>
  </si>
  <si>
    <t>99</t>
  </si>
  <si>
    <t>307343640</t>
  </si>
  <si>
    <t>390582860</t>
  </si>
  <si>
    <t>101</t>
  </si>
  <si>
    <t>-861779346</t>
  </si>
  <si>
    <t>1,5+2</t>
  </si>
  <si>
    <t xml:space="preserve">SO 801 - Sadové úpravy </t>
  </si>
  <si>
    <t>HSV - HSV</t>
  </si>
  <si>
    <t xml:space="preserve">    801 - Sadové úpravy </t>
  </si>
  <si>
    <t>801</t>
  </si>
  <si>
    <t>801801000</t>
  </si>
  <si>
    <t>SO 801 Sadové úpravy - dle samostatného rozpočtu</t>
  </si>
  <si>
    <t>soub.</t>
  </si>
  <si>
    <t>-480669339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</si>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</sst>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107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11"/>
      <name val="Trebuchet MS"/>
      <family val="2"/>
    </font>
    <font>
      <b/>
      <sz val="8"/>
      <name val="Trebuchet MS"/>
      <family val="2"/>
    </font>
    <font>
      <sz val="7"/>
      <name val="Trebuchet MS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8"/>
      <color indexed="56"/>
      <name val="Cambria"/>
      <family val="2"/>
    </font>
    <font>
      <sz val="8"/>
      <color indexed="55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10"/>
      <color indexed="56"/>
      <name val="Trebuchet MS"/>
      <family val="2"/>
    </font>
    <font>
      <sz val="8"/>
      <color indexed="10"/>
      <name val="Trebuchet MS"/>
      <family val="2"/>
    </font>
    <font>
      <sz val="8"/>
      <color indexed="2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2"/>
      <color indexed="55"/>
      <name val="Trebuchet MS"/>
      <family val="2"/>
    </font>
    <font>
      <b/>
      <sz val="12"/>
      <color indexed="16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9"/>
      <color indexed="8"/>
      <name val="Trebuchet MS"/>
      <family val="2"/>
    </font>
    <font>
      <sz val="8"/>
      <color indexed="16"/>
      <name val="Trebuchet MS"/>
      <family val="2"/>
    </font>
    <font>
      <sz val="7"/>
      <color indexed="55"/>
      <name val="Trebuchet MS"/>
      <family val="2"/>
    </font>
    <font>
      <i/>
      <sz val="7"/>
      <color indexed="55"/>
      <name val="Trebuchet MS"/>
      <family val="2"/>
    </font>
    <font>
      <i/>
      <sz val="8"/>
      <color indexed="12"/>
      <name val="Trebuchet MS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sz val="10"/>
      <name val="Trebuchet MS"/>
      <family val="2"/>
    </font>
    <font>
      <u val="single"/>
      <sz val="10"/>
      <color indexed="12"/>
      <name val="Trebuchet MS"/>
      <family val="2"/>
    </font>
    <font>
      <sz val="8"/>
      <name val="Segoe UI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12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10"/>
      <color rgb="FF003366"/>
      <name val="Trebuchet MS"/>
      <family val="2"/>
    </font>
    <font>
      <sz val="8"/>
      <color rgb="FFFF0000"/>
      <name val="Trebuchet MS"/>
      <family val="2"/>
    </font>
    <font>
      <sz val="8"/>
      <color rgb="FF800080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b/>
      <sz val="8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/>
      <top style="dotted">
        <color rgb="FF969696"/>
      </top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/>
      <right style="thin">
        <color rgb="FF000000"/>
      </right>
      <top style="dotted">
        <color rgb="FF969696"/>
      </top>
      <bottom/>
    </border>
    <border>
      <left/>
      <right style="thin">
        <color rgb="FF000000"/>
      </right>
      <top style="dotted">
        <color rgb="FF000000"/>
      </top>
      <bottom style="dotted">
        <color rgb="FF000000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0" borderId="1" applyNumberFormat="0" applyFill="0" applyAlignment="0" applyProtection="0"/>
    <xf numFmtId="170" fontId="62" fillId="0" borderId="0" applyFont="0" applyFill="0" applyBorder="0" applyAlignment="0" applyProtection="0"/>
    <xf numFmtId="168" fontId="6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20" borderId="0" applyNumberFormat="0" applyBorder="0" applyAlignment="0" applyProtection="0"/>
    <xf numFmtId="0" fontId="67" fillId="21" borderId="2" applyNumberFormat="0" applyAlignment="0" applyProtection="0"/>
    <xf numFmtId="171" fontId="62" fillId="0" borderId="0" applyFont="0" applyFill="0" applyBorder="0" applyAlignment="0" applyProtection="0"/>
    <xf numFmtId="169" fontId="62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" fillId="0" borderId="0" applyAlignment="0">
      <protection locked="0"/>
    </xf>
    <xf numFmtId="0" fontId="73" fillId="0" borderId="0" applyNumberFormat="0" applyFill="0" applyBorder="0" applyAlignment="0" applyProtection="0"/>
    <xf numFmtId="0" fontId="62" fillId="23" borderId="6" applyNumberFormat="0" applyFont="0" applyAlignment="0" applyProtection="0"/>
    <xf numFmtId="9" fontId="62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80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83" fillId="0" borderId="0" xfId="0" applyFont="1" applyAlignment="1">
      <alignment/>
    </xf>
    <xf numFmtId="0" fontId="84" fillId="0" borderId="0" xfId="0" applyFont="1" applyAlignment="1">
      <alignment vertical="center"/>
    </xf>
    <xf numFmtId="0" fontId="85" fillId="0" borderId="0" xfId="0" applyFont="1" applyAlignment="1">
      <alignment vertical="center"/>
    </xf>
    <xf numFmtId="0" fontId="86" fillId="0" borderId="0" xfId="0" applyFont="1" applyAlignment="1">
      <alignment vertical="center"/>
    </xf>
    <xf numFmtId="0" fontId="87" fillId="0" borderId="0" xfId="0" applyFont="1" applyAlignment="1">
      <alignment vertical="center"/>
    </xf>
    <xf numFmtId="0" fontId="88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8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/>
    </xf>
    <xf numFmtId="0" fontId="89" fillId="0" borderId="0" xfId="0" applyFont="1" applyAlignment="1">
      <alignment horizontal="left" vertical="center"/>
    </xf>
    <xf numFmtId="0" fontId="90" fillId="0" borderId="0" xfId="0" applyFont="1" applyAlignment="1">
      <alignment horizontal="left" vertical="center"/>
    </xf>
    <xf numFmtId="0" fontId="91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91" fillId="0" borderId="0" xfId="0" applyFont="1" applyBorder="1" applyAlignment="1">
      <alignment horizontal="left" vertical="center"/>
    </xf>
    <xf numFmtId="0" fontId="5" fillId="23" borderId="0" xfId="0" applyFont="1" applyFill="1" applyBorder="1" applyAlignment="1" applyProtection="1">
      <alignment horizontal="left" vertical="center"/>
      <protection locked="0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4" fillId="0" borderId="15" xfId="0" applyFont="1" applyBorder="1" applyAlignment="1">
      <alignment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81" fillId="0" borderId="13" xfId="0" applyFont="1" applyBorder="1" applyAlignment="1">
      <alignment vertical="center"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left" vertical="center"/>
    </xf>
    <xf numFmtId="0" fontId="81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13" xfId="0" applyFont="1" applyBorder="1" applyAlignment="1">
      <alignment vertical="center"/>
    </xf>
    <xf numFmtId="0" fontId="91" fillId="0" borderId="0" xfId="0" applyFont="1" applyAlignment="1">
      <alignment horizontal="left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5" fillId="35" borderId="26" xfId="0" applyFont="1" applyFill="1" applyBorder="1" applyAlignment="1">
      <alignment horizontal="center" vertical="center"/>
    </xf>
    <xf numFmtId="0" fontId="91" fillId="0" borderId="27" xfId="0" applyFont="1" applyBorder="1" applyAlignment="1">
      <alignment horizontal="center" vertical="center" wrapText="1"/>
    </xf>
    <xf numFmtId="0" fontId="91" fillId="0" borderId="28" xfId="0" applyFont="1" applyBorder="1" applyAlignment="1">
      <alignment horizontal="center" vertical="center" wrapText="1"/>
    </xf>
    <xf numFmtId="0" fontId="91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vertical="center"/>
    </xf>
    <xf numFmtId="0" fontId="92" fillId="0" borderId="0" xfId="0" applyFont="1" applyAlignment="1">
      <alignment horizontal="left" vertical="center"/>
    </xf>
    <xf numFmtId="0" fontId="9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4" fontId="93" fillId="0" borderId="24" xfId="0" applyNumberFormat="1" applyFont="1" applyBorder="1" applyAlignment="1">
      <alignment vertical="center"/>
    </xf>
    <xf numFmtId="4" fontId="93" fillId="0" borderId="0" xfId="0" applyNumberFormat="1" applyFont="1" applyBorder="1" applyAlignment="1">
      <alignment vertical="center"/>
    </xf>
    <xf numFmtId="174" fontId="93" fillId="0" borderId="0" xfId="0" applyNumberFormat="1" applyFont="1" applyBorder="1" applyAlignment="1">
      <alignment vertical="center"/>
    </xf>
    <xf numFmtId="4" fontId="93" fillId="0" borderId="25" xfId="0" applyNumberFormat="1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94" fillId="0" borderId="0" xfId="0" applyFont="1" applyAlignment="1">
      <alignment vertical="center"/>
    </xf>
    <xf numFmtId="0" fontId="95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4" fontId="96" fillId="0" borderId="24" xfId="0" applyNumberFormat="1" applyFont="1" applyBorder="1" applyAlignment="1">
      <alignment vertical="center"/>
    </xf>
    <xf numFmtId="4" fontId="96" fillId="0" borderId="0" xfId="0" applyNumberFormat="1" applyFont="1" applyBorder="1" applyAlignment="1">
      <alignment vertical="center"/>
    </xf>
    <xf numFmtId="174" fontId="96" fillId="0" borderId="0" xfId="0" applyNumberFormat="1" applyFont="1" applyBorder="1" applyAlignment="1">
      <alignment vertical="center"/>
    </xf>
    <xf numFmtId="4" fontId="96" fillId="0" borderId="25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96" fillId="0" borderId="31" xfId="0" applyNumberFormat="1" applyFont="1" applyBorder="1" applyAlignment="1">
      <alignment vertical="center"/>
    </xf>
    <xf numFmtId="4" fontId="96" fillId="0" borderId="32" xfId="0" applyNumberFormat="1" applyFont="1" applyBorder="1" applyAlignment="1">
      <alignment vertical="center"/>
    </xf>
    <xf numFmtId="174" fontId="96" fillId="0" borderId="32" xfId="0" applyNumberFormat="1" applyFont="1" applyBorder="1" applyAlignment="1">
      <alignment vertical="center"/>
    </xf>
    <xf numFmtId="4" fontId="96" fillId="0" borderId="33" xfId="0" applyNumberFormat="1" applyFont="1" applyBorder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91" fillId="0" borderId="0" xfId="0" applyFont="1" applyBorder="1" applyAlignment="1" applyProtection="1">
      <alignment horizontal="left" vertical="center"/>
      <protection locked="0"/>
    </xf>
    <xf numFmtId="173" fontId="5" fillId="0" borderId="0" xfId="0" applyNumberFormat="1" applyFont="1" applyBorder="1" applyAlignment="1">
      <alignment horizontal="left" vertical="center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22" xfId="0" applyFont="1" applyBorder="1" applyAlignment="1" applyProtection="1">
      <alignment vertical="center"/>
      <protection locked="0"/>
    </xf>
    <xf numFmtId="0" fontId="4" fillId="0" borderId="3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4" fontId="92" fillId="0" borderId="0" xfId="0" applyNumberFormat="1" applyFont="1" applyBorder="1" applyAlignment="1">
      <alignment vertical="center"/>
    </xf>
    <xf numFmtId="0" fontId="81" fillId="0" borderId="0" xfId="0" applyFont="1" applyBorder="1" applyAlignment="1" applyProtection="1">
      <alignment horizontal="right" vertical="center"/>
      <protection locked="0"/>
    </xf>
    <xf numFmtId="4" fontId="81" fillId="0" borderId="0" xfId="0" applyNumberFormat="1" applyFont="1" applyBorder="1" applyAlignment="1">
      <alignment vertical="center"/>
    </xf>
    <xf numFmtId="172" fontId="81" fillId="0" borderId="0" xfId="0" applyNumberFormat="1" applyFont="1" applyBorder="1" applyAlignment="1" applyProtection="1">
      <alignment horizontal="right" vertical="center"/>
      <protection locked="0"/>
    </xf>
    <xf numFmtId="0" fontId="4" fillId="35" borderId="0" xfId="0" applyFont="1" applyFill="1" applyBorder="1" applyAlignment="1">
      <alignment vertical="center"/>
    </xf>
    <xf numFmtId="0" fontId="6" fillId="35" borderId="17" xfId="0" applyFont="1" applyFill="1" applyBorder="1" applyAlignment="1">
      <alignment horizontal="left" vertical="center"/>
    </xf>
    <xf numFmtId="0" fontId="6" fillId="35" borderId="18" xfId="0" applyFont="1" applyFill="1" applyBorder="1" applyAlignment="1">
      <alignment horizontal="right" vertical="center"/>
    </xf>
    <xf numFmtId="0" fontId="6" fillId="35" borderId="18" xfId="0" applyFont="1" applyFill="1" applyBorder="1" applyAlignment="1">
      <alignment horizontal="center" vertical="center"/>
    </xf>
    <xf numFmtId="0" fontId="4" fillId="35" borderId="18" xfId="0" applyFont="1" applyFill="1" applyBorder="1" applyAlignment="1" applyProtection="1">
      <alignment vertical="center"/>
      <protection locked="0"/>
    </xf>
    <xf numFmtId="4" fontId="6" fillId="35" borderId="18" xfId="0" applyNumberFormat="1" applyFont="1" applyFill="1" applyBorder="1" applyAlignment="1">
      <alignment vertical="center"/>
    </xf>
    <xf numFmtId="0" fontId="4" fillId="35" borderId="35" xfId="0" applyFont="1" applyFill="1" applyBorder="1" applyAlignment="1">
      <alignment vertical="center"/>
    </xf>
    <xf numFmtId="0" fontId="4" fillId="0" borderId="2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>
      <alignment vertical="center"/>
    </xf>
    <xf numFmtId="0" fontId="5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 applyProtection="1">
      <alignment vertical="center"/>
      <protection locked="0"/>
    </xf>
    <xf numFmtId="0" fontId="5" fillId="35" borderId="0" xfId="0" applyFont="1" applyFill="1" applyBorder="1" applyAlignment="1">
      <alignment horizontal="right" vertical="center"/>
    </xf>
    <xf numFmtId="0" fontId="4" fillId="35" borderId="14" xfId="0" applyFont="1" applyFill="1" applyBorder="1" applyAlignment="1">
      <alignment vertical="center"/>
    </xf>
    <xf numFmtId="0" fontId="97" fillId="0" borderId="0" xfId="0" applyFont="1" applyBorder="1" applyAlignment="1">
      <alignment horizontal="left" vertical="center"/>
    </xf>
    <xf numFmtId="0" fontId="82" fillId="0" borderId="13" xfId="0" applyFont="1" applyBorder="1" applyAlignment="1">
      <alignment vertical="center"/>
    </xf>
    <xf numFmtId="0" fontId="82" fillId="0" borderId="0" xfId="0" applyFont="1" applyBorder="1" applyAlignment="1">
      <alignment vertical="center"/>
    </xf>
    <xf numFmtId="0" fontId="82" fillId="0" borderId="32" xfId="0" applyFont="1" applyBorder="1" applyAlignment="1">
      <alignment horizontal="left" vertical="center"/>
    </xf>
    <xf numFmtId="0" fontId="82" fillId="0" borderId="32" xfId="0" applyFont="1" applyBorder="1" applyAlignment="1">
      <alignment vertical="center"/>
    </xf>
    <xf numFmtId="0" fontId="82" fillId="0" borderId="32" xfId="0" applyFont="1" applyBorder="1" applyAlignment="1" applyProtection="1">
      <alignment vertical="center"/>
      <protection locked="0"/>
    </xf>
    <xf numFmtId="4" fontId="82" fillId="0" borderId="32" xfId="0" applyNumberFormat="1" applyFont="1" applyBorder="1" applyAlignment="1">
      <alignment vertical="center"/>
    </xf>
    <xf numFmtId="0" fontId="82" fillId="0" borderId="14" xfId="0" applyFont="1" applyBorder="1" applyAlignment="1">
      <alignment vertical="center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left" vertical="center"/>
    </xf>
    <xf numFmtId="0" fontId="91" fillId="0" borderId="0" xfId="0" applyFont="1" applyAlignment="1" applyProtection="1">
      <alignment horizontal="left" vertical="center"/>
      <protection locked="0"/>
    </xf>
    <xf numFmtId="0" fontId="4" fillId="0" borderId="13" xfId="0" applyFont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5" borderId="28" xfId="0" applyFont="1" applyFill="1" applyBorder="1" applyAlignment="1">
      <alignment horizontal="center" vertical="center" wrapText="1"/>
    </xf>
    <xf numFmtId="0" fontId="98" fillId="35" borderId="28" xfId="0" applyFont="1" applyFill="1" applyBorder="1" applyAlignment="1" applyProtection="1">
      <alignment horizontal="center" vertical="center" wrapText="1"/>
      <protection locked="0"/>
    </xf>
    <xf numFmtId="0" fontId="5" fillId="35" borderId="29" xfId="0" applyFont="1" applyFill="1" applyBorder="1" applyAlignment="1">
      <alignment horizontal="center" vertical="center" wrapText="1"/>
    </xf>
    <xf numFmtId="4" fontId="92" fillId="0" borderId="0" xfId="0" applyNumberFormat="1" applyFont="1" applyAlignment="1">
      <alignment/>
    </xf>
    <xf numFmtId="174" fontId="99" fillId="0" borderId="22" xfId="0" applyNumberFormat="1" applyFont="1" applyBorder="1" applyAlignment="1">
      <alignment/>
    </xf>
    <xf numFmtId="174" fontId="99" fillId="0" borderId="23" xfId="0" applyNumberFormat="1" applyFont="1" applyBorder="1" applyAlignment="1">
      <alignment/>
    </xf>
    <xf numFmtId="4" fontId="13" fillId="0" borderId="0" xfId="0" applyNumberFormat="1" applyFont="1" applyAlignment="1">
      <alignment vertical="center"/>
    </xf>
    <xf numFmtId="0" fontId="83" fillId="0" borderId="13" xfId="0" applyFont="1" applyBorder="1" applyAlignment="1">
      <alignment/>
    </xf>
    <xf numFmtId="0" fontId="83" fillId="0" borderId="0" xfId="0" applyFont="1" applyBorder="1" applyAlignment="1">
      <alignment horizontal="left"/>
    </xf>
    <xf numFmtId="0" fontId="82" fillId="0" borderId="0" xfId="0" applyFont="1" applyBorder="1" applyAlignment="1">
      <alignment horizontal="left"/>
    </xf>
    <xf numFmtId="0" fontId="83" fillId="0" borderId="0" xfId="0" applyFont="1" applyAlignment="1" applyProtection="1">
      <alignment/>
      <protection locked="0"/>
    </xf>
    <xf numFmtId="4" fontId="82" fillId="0" borderId="0" xfId="0" applyNumberFormat="1" applyFont="1" applyBorder="1" applyAlignment="1">
      <alignment/>
    </xf>
    <xf numFmtId="0" fontId="83" fillId="0" borderId="24" xfId="0" applyFont="1" applyBorder="1" applyAlignment="1">
      <alignment/>
    </xf>
    <xf numFmtId="0" fontId="83" fillId="0" borderId="0" xfId="0" applyFont="1" applyBorder="1" applyAlignment="1">
      <alignment/>
    </xf>
    <xf numFmtId="174" fontId="83" fillId="0" borderId="0" xfId="0" applyNumberFormat="1" applyFont="1" applyBorder="1" applyAlignment="1">
      <alignment/>
    </xf>
    <xf numFmtId="174" fontId="83" fillId="0" borderId="25" xfId="0" applyNumberFormat="1" applyFont="1" applyBorder="1" applyAlignment="1">
      <alignment/>
    </xf>
    <xf numFmtId="0" fontId="83" fillId="0" borderId="0" xfId="0" applyFont="1" applyAlignment="1">
      <alignment horizontal="left"/>
    </xf>
    <xf numFmtId="0" fontId="83" fillId="0" borderId="0" xfId="0" applyFont="1" applyAlignment="1">
      <alignment horizontal="center"/>
    </xf>
    <xf numFmtId="4" fontId="83" fillId="0" borderId="0" xfId="0" applyNumberFormat="1" applyFont="1" applyAlignment="1">
      <alignment vertical="center"/>
    </xf>
    <xf numFmtId="0" fontId="4" fillId="0" borderId="13" xfId="0" applyFont="1" applyBorder="1" applyAlignment="1" applyProtection="1">
      <alignment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49" fontId="4" fillId="0" borderId="36" xfId="0" applyNumberFormat="1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left" vertic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175" fontId="4" fillId="0" borderId="36" xfId="0" applyNumberFormat="1" applyFont="1" applyBorder="1" applyAlignment="1" applyProtection="1">
      <alignment vertical="center"/>
      <protection/>
    </xf>
    <xf numFmtId="4" fontId="4" fillId="23" borderId="36" xfId="0" applyNumberFormat="1" applyFont="1" applyFill="1" applyBorder="1" applyAlignment="1" applyProtection="1">
      <alignment vertical="center"/>
      <protection locked="0"/>
    </xf>
    <xf numFmtId="4" fontId="4" fillId="0" borderId="36" xfId="0" applyNumberFormat="1" applyFont="1" applyBorder="1" applyAlignment="1" applyProtection="1">
      <alignment vertical="center"/>
      <protection/>
    </xf>
    <xf numFmtId="0" fontId="81" fillId="23" borderId="36" xfId="0" applyFont="1" applyFill="1" applyBorder="1" applyAlignment="1" applyProtection="1">
      <alignment horizontal="left" vertical="center"/>
      <protection locked="0"/>
    </xf>
    <xf numFmtId="0" fontId="81" fillId="0" borderId="0" xfId="0" applyFont="1" applyBorder="1" applyAlignment="1">
      <alignment horizontal="center" vertical="center"/>
    </xf>
    <xf numFmtId="174" fontId="81" fillId="0" borderId="0" xfId="0" applyNumberFormat="1" applyFont="1" applyBorder="1" applyAlignment="1">
      <alignment vertical="center"/>
    </xf>
    <xf numFmtId="174" fontId="81" fillId="0" borderId="25" xfId="0" applyNumberFormat="1" applyFont="1" applyBorder="1" applyAlignment="1">
      <alignment vertical="center"/>
    </xf>
    <xf numFmtId="4" fontId="4" fillId="0" borderId="0" xfId="0" applyNumberFormat="1" applyFont="1" applyAlignment="1">
      <alignment vertical="center"/>
    </xf>
    <xf numFmtId="0" fontId="100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84" fillId="0" borderId="13" xfId="0" applyFont="1" applyBorder="1" applyAlignment="1">
      <alignment vertical="center"/>
    </xf>
    <xf numFmtId="0" fontId="100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 wrapText="1"/>
    </xf>
    <xf numFmtId="175" fontId="84" fillId="0" borderId="0" xfId="0" applyNumberFormat="1" applyFont="1" applyBorder="1" applyAlignment="1">
      <alignment vertical="center"/>
    </xf>
    <xf numFmtId="0" fontId="84" fillId="0" borderId="0" xfId="0" applyFont="1" applyAlignment="1" applyProtection="1">
      <alignment vertical="center"/>
      <protection locked="0"/>
    </xf>
    <xf numFmtId="0" fontId="84" fillId="0" borderId="24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4" fillId="0" borderId="25" xfId="0" applyFont="1" applyBorder="1" applyAlignment="1">
      <alignment vertical="center"/>
    </xf>
    <xf numFmtId="0" fontId="8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0" xfId="0" applyFont="1" applyAlignment="1">
      <alignment/>
    </xf>
    <xf numFmtId="0" fontId="85" fillId="0" borderId="13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85" fillId="0" borderId="32" xfId="0" applyFont="1" applyBorder="1" applyAlignment="1">
      <alignment horizontal="left" vertical="center"/>
    </xf>
    <xf numFmtId="0" fontId="85" fillId="0" borderId="32" xfId="0" applyFont="1" applyBorder="1" applyAlignment="1">
      <alignment vertical="center"/>
    </xf>
    <xf numFmtId="0" fontId="85" fillId="0" borderId="32" xfId="0" applyFont="1" applyBorder="1" applyAlignment="1" applyProtection="1">
      <alignment vertical="center"/>
      <protection locked="0"/>
    </xf>
    <xf numFmtId="4" fontId="85" fillId="0" borderId="32" xfId="0" applyNumberFormat="1" applyFont="1" applyBorder="1" applyAlignment="1">
      <alignment vertical="center"/>
    </xf>
    <xf numFmtId="0" fontId="85" fillId="0" borderId="14" xfId="0" applyFont="1" applyBorder="1" applyAlignment="1">
      <alignment vertical="center"/>
    </xf>
    <xf numFmtId="0" fontId="82" fillId="0" borderId="0" xfId="0" applyFont="1" applyAlignment="1">
      <alignment horizontal="left"/>
    </xf>
    <xf numFmtId="4" fontId="82" fillId="0" borderId="0" xfId="0" applyNumberFormat="1" applyFont="1" applyAlignment="1">
      <alignment/>
    </xf>
    <xf numFmtId="0" fontId="85" fillId="0" borderId="0" xfId="0" applyFont="1" applyBorder="1" applyAlignment="1">
      <alignment horizontal="left"/>
    </xf>
    <xf numFmtId="4" fontId="85" fillId="0" borderId="0" xfId="0" applyNumberFormat="1" applyFont="1" applyBorder="1" applyAlignment="1">
      <alignment/>
    </xf>
    <xf numFmtId="0" fontId="84" fillId="0" borderId="0" xfId="0" applyFont="1" applyAlignment="1">
      <alignment horizontal="left" vertical="center" wrapText="1"/>
    </xf>
    <xf numFmtId="175" fontId="84" fillId="0" borderId="0" xfId="0" applyNumberFormat="1" applyFont="1" applyAlignment="1">
      <alignment vertical="center"/>
    </xf>
    <xf numFmtId="0" fontId="86" fillId="0" borderId="13" xfId="0" applyFont="1" applyBorder="1" applyAlignment="1">
      <alignment vertical="center"/>
    </xf>
    <xf numFmtId="0" fontId="86" fillId="0" borderId="0" xfId="0" applyFont="1" applyBorder="1" applyAlignment="1">
      <alignment horizontal="left" vertical="center"/>
    </xf>
    <xf numFmtId="0" fontId="86" fillId="0" borderId="0" xfId="0" applyFont="1" applyBorder="1" applyAlignment="1">
      <alignment horizontal="left" vertical="center" wrapText="1"/>
    </xf>
    <xf numFmtId="175" fontId="86" fillId="0" borderId="0" xfId="0" applyNumberFormat="1" applyFont="1" applyBorder="1" applyAlignment="1">
      <alignment vertical="center"/>
    </xf>
    <xf numFmtId="0" fontId="86" fillId="0" borderId="0" xfId="0" applyFont="1" applyAlignment="1" applyProtection="1">
      <alignment vertical="center"/>
      <protection locked="0"/>
    </xf>
    <xf numFmtId="0" fontId="86" fillId="0" borderId="24" xfId="0" applyFont="1" applyBorder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25" xfId="0" applyFont="1" applyBorder="1" applyAlignment="1">
      <alignment vertical="center"/>
    </xf>
    <xf numFmtId="0" fontId="86" fillId="0" borderId="0" xfId="0" applyFont="1" applyAlignment="1">
      <alignment horizontal="left" vertical="center"/>
    </xf>
    <xf numFmtId="0" fontId="84" fillId="0" borderId="31" xfId="0" applyFont="1" applyBorder="1" applyAlignment="1">
      <alignment vertical="center"/>
    </xf>
    <xf numFmtId="0" fontId="84" fillId="0" borderId="32" xfId="0" applyFont="1" applyBorder="1" applyAlignment="1">
      <alignment vertical="center"/>
    </xf>
    <xf numFmtId="0" fontId="84" fillId="0" borderId="33" xfId="0" applyFont="1" applyBorder="1" applyAlignment="1">
      <alignment vertical="center"/>
    </xf>
    <xf numFmtId="0" fontId="101" fillId="0" borderId="0" xfId="0" applyFont="1" applyBorder="1" applyAlignment="1">
      <alignment vertical="center" wrapText="1"/>
    </xf>
    <xf numFmtId="0" fontId="101" fillId="0" borderId="0" xfId="0" applyFont="1" applyAlignment="1">
      <alignment vertical="center" wrapText="1"/>
    </xf>
    <xf numFmtId="0" fontId="102" fillId="0" borderId="36" xfId="0" applyFont="1" applyBorder="1" applyAlignment="1" applyProtection="1">
      <alignment horizontal="center" vertical="center"/>
      <protection/>
    </xf>
    <xf numFmtId="49" fontId="102" fillId="0" borderId="36" xfId="0" applyNumberFormat="1" applyFont="1" applyBorder="1" applyAlignment="1" applyProtection="1">
      <alignment horizontal="left" vertical="center" wrapText="1"/>
      <protection/>
    </xf>
    <xf numFmtId="0" fontId="102" fillId="0" borderId="36" xfId="0" applyFont="1" applyBorder="1" applyAlignment="1" applyProtection="1">
      <alignment horizontal="left" vertical="center" wrapText="1"/>
      <protection/>
    </xf>
    <xf numFmtId="0" fontId="102" fillId="0" borderId="36" xfId="0" applyFont="1" applyBorder="1" applyAlignment="1" applyProtection="1">
      <alignment horizontal="center" vertical="center" wrapText="1"/>
      <protection/>
    </xf>
    <xf numFmtId="175" fontId="102" fillId="0" borderId="36" xfId="0" applyNumberFormat="1" applyFont="1" applyBorder="1" applyAlignment="1" applyProtection="1">
      <alignment vertical="center"/>
      <protection/>
    </xf>
    <xf numFmtId="4" fontId="102" fillId="23" borderId="36" xfId="0" applyNumberFormat="1" applyFont="1" applyFill="1" applyBorder="1" applyAlignment="1" applyProtection="1">
      <alignment vertical="center"/>
      <protection locked="0"/>
    </xf>
    <xf numFmtId="4" fontId="102" fillId="0" borderId="36" xfId="0" applyNumberFormat="1" applyFont="1" applyBorder="1" applyAlignment="1" applyProtection="1">
      <alignment vertical="center"/>
      <protection/>
    </xf>
    <xf numFmtId="0" fontId="102" fillId="0" borderId="13" xfId="0" applyFont="1" applyBorder="1" applyAlignment="1">
      <alignment vertical="center"/>
    </xf>
    <xf numFmtId="0" fontId="102" fillId="23" borderId="36" xfId="0" applyFont="1" applyFill="1" applyBorder="1" applyAlignment="1" applyProtection="1">
      <alignment horizontal="left" vertical="center"/>
      <protection locked="0"/>
    </xf>
    <xf numFmtId="0" fontId="102" fillId="0" borderId="0" xfId="0" applyFont="1" applyBorder="1" applyAlignment="1">
      <alignment horizontal="center" vertical="center"/>
    </xf>
    <xf numFmtId="0" fontId="86" fillId="0" borderId="0" xfId="0" applyFont="1" applyAlignment="1">
      <alignment horizontal="left" vertical="center"/>
    </xf>
    <xf numFmtId="0" fontId="86" fillId="0" borderId="0" xfId="0" applyFont="1" applyAlignment="1">
      <alignment horizontal="left" vertical="center" wrapText="1"/>
    </xf>
    <xf numFmtId="175" fontId="86" fillId="0" borderId="0" xfId="0" applyNumberFormat="1" applyFont="1" applyAlignment="1">
      <alignment vertical="center"/>
    </xf>
    <xf numFmtId="0" fontId="87" fillId="0" borderId="13" xfId="0" applyFont="1" applyBorder="1" applyAlignment="1">
      <alignment vertical="center"/>
    </xf>
    <xf numFmtId="0" fontId="87" fillId="0" borderId="0" xfId="0" applyFont="1" applyAlignment="1">
      <alignment horizontal="left" vertical="center"/>
    </xf>
    <xf numFmtId="0" fontId="87" fillId="0" borderId="0" xfId="0" applyFont="1" applyAlignment="1">
      <alignment horizontal="left" vertical="center" wrapText="1"/>
    </xf>
    <xf numFmtId="0" fontId="87" fillId="0" borderId="0" xfId="0" applyFont="1" applyAlignment="1">
      <alignment horizontal="left" vertical="center"/>
    </xf>
    <xf numFmtId="0" fontId="87" fillId="0" borderId="0" xfId="0" applyFont="1" applyAlignment="1" applyProtection="1">
      <alignment vertical="center"/>
      <protection locked="0"/>
    </xf>
    <xf numFmtId="0" fontId="87" fillId="0" borderId="24" xfId="0" applyFont="1" applyBorder="1" applyAlignment="1">
      <alignment vertical="center"/>
    </xf>
    <xf numFmtId="0" fontId="87" fillId="0" borderId="0" xfId="0" applyFont="1" applyBorder="1" applyAlignment="1">
      <alignment vertical="center"/>
    </xf>
    <xf numFmtId="0" fontId="87" fillId="0" borderId="25" xfId="0" applyFont="1" applyBorder="1" applyAlignment="1">
      <alignment vertical="center"/>
    </xf>
    <xf numFmtId="0" fontId="87" fillId="0" borderId="0" xfId="0" applyFont="1" applyBorder="1" applyAlignment="1">
      <alignment horizontal="left" vertical="center"/>
    </xf>
    <xf numFmtId="0" fontId="87" fillId="0" borderId="0" xfId="0" applyFont="1" applyBorder="1" applyAlignment="1">
      <alignment horizontal="left" vertical="center" wrapText="1"/>
    </xf>
    <xf numFmtId="0" fontId="87" fillId="0" borderId="0" xfId="0" applyFont="1" applyBorder="1" applyAlignment="1">
      <alignment horizontal="left" vertical="center"/>
    </xf>
    <xf numFmtId="0" fontId="81" fillId="0" borderId="32" xfId="0" applyFont="1" applyBorder="1" applyAlignment="1">
      <alignment horizontal="center" vertical="center"/>
    </xf>
    <xf numFmtId="174" fontId="81" fillId="0" borderId="32" xfId="0" applyNumberFormat="1" applyFont="1" applyBorder="1" applyAlignment="1">
      <alignment vertical="center"/>
    </xf>
    <xf numFmtId="174" fontId="81" fillId="0" borderId="33" xfId="0" applyNumberFormat="1" applyFont="1" applyBorder="1" applyAlignment="1">
      <alignment vertical="center"/>
    </xf>
    <xf numFmtId="0" fontId="10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 vertical="top" wrapText="1"/>
    </xf>
    <xf numFmtId="49" fontId="5" fillId="23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9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8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72" fontId="81" fillId="0" borderId="0" xfId="0" applyNumberFormat="1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4" fontId="103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26" xfId="0" applyFont="1" applyFill="1" applyBorder="1" applyAlignment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173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93" fillId="0" borderId="30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 horizontal="right" vertical="center"/>
    </xf>
    <xf numFmtId="4" fontId="95" fillId="0" borderId="0" xfId="0" applyNumberFormat="1" applyFont="1" applyAlignment="1">
      <alignment vertical="center"/>
    </xf>
    <xf numFmtId="0" fontId="95" fillId="0" borderId="0" xfId="0" applyFont="1" applyAlignment="1">
      <alignment vertical="center"/>
    </xf>
    <xf numFmtId="0" fontId="94" fillId="0" borderId="0" xfId="0" applyFont="1" applyAlignment="1">
      <alignment horizontal="left" vertical="center" wrapText="1"/>
    </xf>
    <xf numFmtId="4" fontId="92" fillId="0" borderId="0" xfId="0" applyNumberFormat="1" applyFont="1" applyAlignment="1">
      <alignment horizontal="right" vertical="center"/>
    </xf>
    <xf numFmtId="4" fontId="92" fillId="0" borderId="0" xfId="0" applyNumberFormat="1" applyFont="1" applyAlignment="1">
      <alignment vertical="center"/>
    </xf>
    <xf numFmtId="0" fontId="9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65" fillId="33" borderId="0" xfId="36" applyFill="1" applyAlignment="1">
      <alignment/>
    </xf>
    <xf numFmtId="0" fontId="104" fillId="0" borderId="0" xfId="36" applyFont="1" applyAlignment="1">
      <alignment horizontal="center" vertical="center"/>
    </xf>
    <xf numFmtId="0" fontId="105" fillId="33" borderId="0" xfId="0" applyFont="1" applyFill="1" applyAlignment="1">
      <alignment horizontal="left" vertical="center"/>
    </xf>
    <xf numFmtId="0" fontId="58" fillId="33" borderId="0" xfId="0" applyFont="1" applyFill="1" applyAlignment="1">
      <alignment vertical="center"/>
    </xf>
    <xf numFmtId="0" fontId="106" fillId="33" borderId="0" xfId="36" applyFont="1" applyFill="1" applyAlignment="1">
      <alignment vertical="center"/>
    </xf>
    <xf numFmtId="0" fontId="88" fillId="33" borderId="0" xfId="0" applyFont="1" applyFill="1" applyAlignment="1" applyProtection="1">
      <alignment horizontal="left" vertical="center"/>
      <protection/>
    </xf>
    <xf numFmtId="0" fontId="58" fillId="33" borderId="0" xfId="0" applyFont="1" applyFill="1" applyAlignment="1" applyProtection="1">
      <alignment vertical="center"/>
      <protection/>
    </xf>
    <xf numFmtId="0" fontId="105" fillId="33" borderId="0" xfId="0" applyFont="1" applyFill="1" applyAlignment="1" applyProtection="1">
      <alignment horizontal="left" vertical="center"/>
      <protection/>
    </xf>
    <xf numFmtId="0" fontId="106" fillId="33" borderId="0" xfId="36" applyFont="1" applyFill="1" applyAlignment="1" applyProtection="1">
      <alignment vertical="center"/>
      <protection/>
    </xf>
    <xf numFmtId="0" fontId="106" fillId="33" borderId="0" xfId="36" applyFont="1" applyFill="1" applyAlignment="1">
      <alignment vertical="center"/>
    </xf>
    <xf numFmtId="0" fontId="58" fillId="33" borderId="0" xfId="0" applyFont="1" applyFill="1" applyAlignment="1" applyProtection="1">
      <alignment vertical="center"/>
      <protection locked="0"/>
    </xf>
    <xf numFmtId="0" fontId="4" fillId="0" borderId="0" xfId="47" applyAlignment="1">
      <alignment vertical="top"/>
      <protection locked="0"/>
    </xf>
    <xf numFmtId="0" fontId="4" fillId="0" borderId="37" xfId="47" applyFont="1" applyBorder="1" applyAlignment="1">
      <alignment vertical="center" wrapText="1"/>
      <protection locked="0"/>
    </xf>
    <xf numFmtId="0" fontId="4" fillId="0" borderId="38" xfId="47" applyFont="1" applyBorder="1" applyAlignment="1">
      <alignment vertical="center" wrapText="1"/>
      <protection locked="0"/>
    </xf>
    <xf numFmtId="0" fontId="4" fillId="0" borderId="39" xfId="47" applyFont="1" applyBorder="1" applyAlignment="1">
      <alignment vertical="center" wrapText="1"/>
      <protection locked="0"/>
    </xf>
    <xf numFmtId="0" fontId="4" fillId="0" borderId="40" xfId="47" applyFont="1" applyBorder="1" applyAlignment="1">
      <alignment horizontal="center" vertical="center" wrapText="1"/>
      <protection locked="0"/>
    </xf>
    <xf numFmtId="0" fontId="8" fillId="0" borderId="0" xfId="47" applyFont="1" applyBorder="1" applyAlignment="1">
      <alignment horizontal="center" vertical="center" wrapText="1"/>
      <protection locked="0"/>
    </xf>
    <xf numFmtId="0" fontId="4" fillId="0" borderId="41" xfId="47" applyFont="1" applyBorder="1" applyAlignment="1">
      <alignment horizontal="center" vertical="center" wrapText="1"/>
      <protection locked="0"/>
    </xf>
    <xf numFmtId="0" fontId="4" fillId="0" borderId="0" xfId="47" applyAlignment="1">
      <alignment horizontal="center" vertical="center"/>
      <protection locked="0"/>
    </xf>
    <xf numFmtId="0" fontId="4" fillId="0" borderId="40" xfId="47" applyFont="1" applyBorder="1" applyAlignment="1">
      <alignment vertical="center" wrapText="1"/>
      <protection locked="0"/>
    </xf>
    <xf numFmtId="0" fontId="12" fillId="0" borderId="42" xfId="47" applyFont="1" applyBorder="1" applyAlignment="1">
      <alignment horizontal="left" wrapText="1"/>
      <protection locked="0"/>
    </xf>
    <xf numFmtId="0" fontId="4" fillId="0" borderId="41" xfId="47" applyFont="1" applyBorder="1" applyAlignment="1">
      <alignment vertical="center" wrapText="1"/>
      <protection locked="0"/>
    </xf>
    <xf numFmtId="0" fontId="12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vertical="center" wrapText="1"/>
      <protection locked="0"/>
    </xf>
    <xf numFmtId="0" fontId="5" fillId="0" borderId="0" xfId="47" applyFont="1" applyBorder="1" applyAlignment="1">
      <alignment vertical="center"/>
      <protection locked="0"/>
    </xf>
    <xf numFmtId="0" fontId="5" fillId="0" borderId="0" xfId="47" applyFont="1" applyBorder="1" applyAlignment="1">
      <alignment horizontal="left" vertical="center"/>
      <protection locked="0"/>
    </xf>
    <xf numFmtId="49" fontId="5" fillId="0" borderId="0" xfId="47" applyNumberFormat="1" applyFont="1" applyBorder="1" applyAlignment="1">
      <alignment horizontal="left" vertical="center" wrapText="1"/>
      <protection locked="0"/>
    </xf>
    <xf numFmtId="49" fontId="5" fillId="0" borderId="0" xfId="47" applyNumberFormat="1" applyFont="1" applyBorder="1" applyAlignment="1">
      <alignment vertical="center" wrapText="1"/>
      <protection locked="0"/>
    </xf>
    <xf numFmtId="0" fontId="4" fillId="0" borderId="43" xfId="47" applyFont="1" applyBorder="1" applyAlignment="1">
      <alignment vertical="center" wrapText="1"/>
      <protection locked="0"/>
    </xf>
    <xf numFmtId="0" fontId="58" fillId="0" borderId="42" xfId="47" applyFont="1" applyBorder="1" applyAlignment="1">
      <alignment vertical="center" wrapText="1"/>
      <protection locked="0"/>
    </xf>
    <xf numFmtId="0" fontId="4" fillId="0" borderId="44" xfId="47" applyFont="1" applyBorder="1" applyAlignment="1">
      <alignment vertical="center" wrapText="1"/>
      <protection locked="0"/>
    </xf>
    <xf numFmtId="0" fontId="4" fillId="0" borderId="0" xfId="47" applyFont="1" applyBorder="1" applyAlignment="1">
      <alignment vertical="top"/>
      <protection locked="0"/>
    </xf>
    <xf numFmtId="0" fontId="4" fillId="0" borderId="0" xfId="47" applyFont="1" applyAlignment="1">
      <alignment vertical="top"/>
      <protection locked="0"/>
    </xf>
    <xf numFmtId="0" fontId="4" fillId="0" borderId="37" xfId="47" applyFont="1" applyBorder="1" applyAlignment="1">
      <alignment horizontal="left" vertical="center"/>
      <protection locked="0"/>
    </xf>
    <xf numFmtId="0" fontId="4" fillId="0" borderId="38" xfId="47" applyFont="1" applyBorder="1" applyAlignment="1">
      <alignment horizontal="left" vertical="center"/>
      <protection locked="0"/>
    </xf>
    <xf numFmtId="0" fontId="4" fillId="0" borderId="39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horizontal="left" vertical="center"/>
      <protection locked="0"/>
    </xf>
    <xf numFmtId="0" fontId="8" fillId="0" borderId="0" xfId="47" applyFont="1" applyBorder="1" applyAlignment="1">
      <alignment horizontal="center" vertical="center"/>
      <protection locked="0"/>
    </xf>
    <xf numFmtId="0" fontId="4" fillId="0" borderId="41" xfId="47" applyFont="1" applyBorder="1" applyAlignment="1">
      <alignment horizontal="left" vertical="center"/>
      <protection locked="0"/>
    </xf>
    <xf numFmtId="0" fontId="12" fillId="0" borderId="0" xfId="47" applyFont="1" applyBorder="1" applyAlignment="1">
      <alignment horizontal="left" vertical="center"/>
      <protection locked="0"/>
    </xf>
    <xf numFmtId="0" fontId="7" fillId="0" borderId="0" xfId="47" applyFont="1" applyAlignment="1">
      <alignment horizontal="left" vertical="center"/>
      <protection locked="0"/>
    </xf>
    <xf numFmtId="0" fontId="12" fillId="0" borderId="42" xfId="47" applyFont="1" applyBorder="1" applyAlignment="1">
      <alignment horizontal="left" vertical="center"/>
      <protection locked="0"/>
    </xf>
    <xf numFmtId="0" fontId="12" fillId="0" borderId="42" xfId="47" applyFont="1" applyBorder="1" applyAlignment="1">
      <alignment horizontal="center" vertical="center"/>
      <protection locked="0"/>
    </xf>
    <xf numFmtId="0" fontId="7" fillId="0" borderId="42" xfId="47" applyFont="1" applyBorder="1" applyAlignment="1">
      <alignment horizontal="left" vertical="center"/>
      <protection locked="0"/>
    </xf>
    <xf numFmtId="0" fontId="10" fillId="0" borderId="0" xfId="47" applyFont="1" applyBorder="1" applyAlignment="1">
      <alignment horizontal="left" vertical="center"/>
      <protection locked="0"/>
    </xf>
    <xf numFmtId="0" fontId="5" fillId="0" borderId="0" xfId="47" applyFont="1" applyAlignment="1">
      <alignment horizontal="left" vertical="center"/>
      <protection locked="0"/>
    </xf>
    <xf numFmtId="0" fontId="5" fillId="0" borderId="0" xfId="47" applyFont="1" applyBorder="1" applyAlignment="1">
      <alignment horizontal="center" vertical="center"/>
      <protection locked="0"/>
    </xf>
    <xf numFmtId="0" fontId="5" fillId="0" borderId="40" xfId="47" applyFont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left" vertical="center"/>
      <protection locked="0"/>
    </xf>
    <xf numFmtId="0" fontId="5" fillId="0" borderId="0" xfId="47" applyFont="1" applyFill="1" applyBorder="1" applyAlignment="1">
      <alignment horizontal="center" vertical="center"/>
      <protection locked="0"/>
    </xf>
    <xf numFmtId="0" fontId="4" fillId="0" borderId="43" xfId="47" applyFont="1" applyBorder="1" applyAlignment="1">
      <alignment horizontal="left" vertical="center"/>
      <protection locked="0"/>
    </xf>
    <xf numFmtId="0" fontId="58" fillId="0" borderId="42" xfId="47" applyFont="1" applyBorder="1" applyAlignment="1">
      <alignment horizontal="left" vertical="center"/>
      <protection locked="0"/>
    </xf>
    <xf numFmtId="0" fontId="4" fillId="0" borderId="44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/>
      <protection locked="0"/>
    </xf>
    <xf numFmtId="0" fontId="58" fillId="0" borderId="0" xfId="47" applyFont="1" applyBorder="1" applyAlignment="1">
      <alignment horizontal="left" vertical="center"/>
      <protection locked="0"/>
    </xf>
    <xf numFmtId="0" fontId="7" fillId="0" borderId="0" xfId="47" applyFont="1" applyBorder="1" applyAlignment="1">
      <alignment horizontal="left" vertical="center"/>
      <protection locked="0"/>
    </xf>
    <xf numFmtId="0" fontId="5" fillId="0" borderId="42" xfId="47" applyFont="1" applyBorder="1" applyAlignment="1">
      <alignment horizontal="left" vertical="center"/>
      <protection locked="0"/>
    </xf>
    <xf numFmtId="0" fontId="4" fillId="0" borderId="0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center" vertical="center" wrapText="1"/>
      <protection locked="0"/>
    </xf>
    <xf numFmtId="0" fontId="4" fillId="0" borderId="37" xfId="47" applyFont="1" applyBorder="1" applyAlignment="1">
      <alignment horizontal="left" vertical="center" wrapText="1"/>
      <protection locked="0"/>
    </xf>
    <xf numFmtId="0" fontId="4" fillId="0" borderId="38" xfId="47" applyFont="1" applyBorder="1" applyAlignment="1">
      <alignment horizontal="left" vertical="center" wrapText="1"/>
      <protection locked="0"/>
    </xf>
    <xf numFmtId="0" fontId="4" fillId="0" borderId="39" xfId="47" applyFont="1" applyBorder="1" applyAlignment="1">
      <alignment horizontal="left" vertical="center" wrapText="1"/>
      <protection locked="0"/>
    </xf>
    <xf numFmtId="0" fontId="4" fillId="0" borderId="40" xfId="47" applyFont="1" applyBorder="1" applyAlignment="1">
      <alignment horizontal="left" vertical="center" wrapText="1"/>
      <protection locked="0"/>
    </xf>
    <xf numFmtId="0" fontId="4" fillId="0" borderId="41" xfId="47" applyFont="1" applyBorder="1" applyAlignment="1">
      <alignment horizontal="left" vertical="center" wrapText="1"/>
      <protection locked="0"/>
    </xf>
    <xf numFmtId="0" fontId="7" fillId="0" borderId="40" xfId="47" applyFont="1" applyBorder="1" applyAlignment="1">
      <alignment horizontal="left" vertical="center" wrapText="1"/>
      <protection locked="0"/>
    </xf>
    <xf numFmtId="0" fontId="7" fillId="0" borderId="41" xfId="47" applyFont="1" applyBorder="1" applyAlignment="1">
      <alignment horizontal="left" vertical="center" wrapText="1"/>
      <protection locked="0"/>
    </xf>
    <xf numFmtId="0" fontId="5" fillId="0" borderId="40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 wrapText="1"/>
      <protection locked="0"/>
    </xf>
    <xf numFmtId="0" fontId="5" fillId="0" borderId="41" xfId="47" applyFont="1" applyBorder="1" applyAlignment="1">
      <alignment horizontal="left" vertical="center"/>
      <protection locked="0"/>
    </xf>
    <xf numFmtId="0" fontId="5" fillId="0" borderId="43" xfId="47" applyFont="1" applyBorder="1" applyAlignment="1">
      <alignment horizontal="left" vertical="center" wrapText="1"/>
      <protection locked="0"/>
    </xf>
    <xf numFmtId="0" fontId="5" fillId="0" borderId="42" xfId="47" applyFont="1" applyBorder="1" applyAlignment="1">
      <alignment horizontal="left" vertical="center" wrapText="1"/>
      <protection locked="0"/>
    </xf>
    <xf numFmtId="0" fontId="5" fillId="0" borderId="44" xfId="47" applyFont="1" applyBorder="1" applyAlignment="1">
      <alignment horizontal="left" vertical="center" wrapText="1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5" fillId="0" borderId="0" xfId="47" applyFont="1" applyBorder="1" applyAlignment="1">
      <alignment horizontal="center" vertical="top"/>
      <protection locked="0"/>
    </xf>
    <xf numFmtId="0" fontId="5" fillId="0" borderId="43" xfId="47" applyFont="1" applyBorder="1" applyAlignment="1">
      <alignment horizontal="left" vertical="center"/>
      <protection locked="0"/>
    </xf>
    <xf numFmtId="0" fontId="5" fillId="0" borderId="44" xfId="47" applyFont="1" applyBorder="1" applyAlignment="1">
      <alignment horizontal="left" vertical="center"/>
      <protection locked="0"/>
    </xf>
    <xf numFmtId="0" fontId="7" fillId="0" borderId="0" xfId="47" applyFont="1" applyAlignment="1">
      <alignment vertical="center"/>
      <protection locked="0"/>
    </xf>
    <xf numFmtId="0" fontId="12" fillId="0" borderId="0" xfId="47" applyFont="1" applyBorder="1" applyAlignment="1">
      <alignment vertical="center"/>
      <protection locked="0"/>
    </xf>
    <xf numFmtId="0" fontId="7" fillId="0" borderId="42" xfId="47" applyFont="1" applyBorder="1" applyAlignment="1">
      <alignment vertical="center"/>
      <protection locked="0"/>
    </xf>
    <xf numFmtId="0" fontId="12" fillId="0" borderId="42" xfId="47" applyFont="1" applyBorder="1" applyAlignment="1">
      <alignment vertical="center"/>
      <protection locked="0"/>
    </xf>
    <xf numFmtId="0" fontId="4" fillId="0" borderId="0" xfId="47" applyBorder="1" applyAlignment="1">
      <alignment vertical="top"/>
      <protection locked="0"/>
    </xf>
    <xf numFmtId="49" fontId="5" fillId="0" borderId="0" xfId="47" applyNumberFormat="1" applyFont="1" applyBorder="1" applyAlignment="1">
      <alignment horizontal="left" vertical="center"/>
      <protection locked="0"/>
    </xf>
    <xf numFmtId="0" fontId="4" fillId="0" borderId="42" xfId="47" applyBorder="1" applyAlignment="1">
      <alignment vertical="top"/>
      <protection locked="0"/>
    </xf>
    <xf numFmtId="0" fontId="5" fillId="0" borderId="38" xfId="47" applyFont="1" applyBorder="1" applyAlignment="1">
      <alignment horizontal="left" vertical="center" wrapText="1"/>
      <protection locked="0"/>
    </xf>
    <xf numFmtId="0" fontId="5" fillId="0" borderId="38" xfId="47" applyFont="1" applyBorder="1" applyAlignment="1">
      <alignment horizontal="left" vertical="center"/>
      <protection locked="0"/>
    </xf>
    <xf numFmtId="0" fontId="5" fillId="0" borderId="38" xfId="47" applyFont="1" applyBorder="1" applyAlignment="1">
      <alignment horizontal="center" vertical="center"/>
      <protection locked="0"/>
    </xf>
    <xf numFmtId="0" fontId="12" fillId="0" borderId="42" xfId="47" applyFont="1" applyBorder="1" applyAlignment="1">
      <alignment horizontal="left"/>
      <protection locked="0"/>
    </xf>
    <xf numFmtId="0" fontId="7" fillId="0" borderId="42" xfId="47" applyFont="1" applyBorder="1" applyAlignment="1">
      <alignment/>
      <protection locked="0"/>
    </xf>
    <xf numFmtId="0" fontId="12" fillId="0" borderId="42" xfId="47" applyFont="1" applyBorder="1" applyAlignment="1">
      <alignment horizontal="left"/>
      <protection locked="0"/>
    </xf>
    <xf numFmtId="0" fontId="5" fillId="0" borderId="0" xfId="47" applyFont="1" applyBorder="1" applyAlignment="1">
      <alignment horizontal="left" vertical="center"/>
      <protection locked="0"/>
    </xf>
    <xf numFmtId="0" fontId="4" fillId="0" borderId="40" xfId="47" applyFont="1" applyBorder="1" applyAlignment="1">
      <alignment vertical="top"/>
      <protection locked="0"/>
    </xf>
    <xf numFmtId="0" fontId="5" fillId="0" borderId="0" xfId="47" applyFont="1" applyBorder="1" applyAlignment="1">
      <alignment horizontal="left" vertical="top"/>
      <protection locked="0"/>
    </xf>
    <xf numFmtId="0" fontId="4" fillId="0" borderId="41" xfId="47" applyFont="1" applyBorder="1" applyAlignment="1">
      <alignment vertical="top"/>
      <protection locked="0"/>
    </xf>
    <xf numFmtId="0" fontId="4" fillId="0" borderId="0" xfId="47" applyFont="1" applyBorder="1" applyAlignment="1">
      <alignment horizontal="center" vertical="center"/>
      <protection locked="0"/>
    </xf>
    <xf numFmtId="0" fontId="4" fillId="0" borderId="0" xfId="47" applyFont="1" applyBorder="1" applyAlignment="1">
      <alignment horizontal="left" vertical="top"/>
      <protection locked="0"/>
    </xf>
    <xf numFmtId="0" fontId="4" fillId="0" borderId="43" xfId="47" applyFont="1" applyBorder="1" applyAlignment="1">
      <alignment vertical="top"/>
      <protection locked="0"/>
    </xf>
    <xf numFmtId="0" fontId="4" fillId="0" borderId="42" xfId="47" applyFont="1" applyBorder="1" applyAlignment="1">
      <alignment vertical="top"/>
      <protection locked="0"/>
    </xf>
    <xf numFmtId="0" fontId="4" fillId="0" borderId="44" xfId="47" applyFont="1" applyBorder="1" applyAlignment="1">
      <alignment vertical="top"/>
      <protection locked="0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55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665C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2A4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2F09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CCFDA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CAC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09122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5A7C0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0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91" width="0" style="0" hidden="1" customWidth="1"/>
  </cols>
  <sheetData>
    <row r="1" spans="1:74" ht="21" customHeight="1">
      <c r="A1" s="284" t="s">
        <v>0</v>
      </c>
      <c r="B1" s="285"/>
      <c r="C1" s="285"/>
      <c r="D1" s="286" t="s">
        <v>1</v>
      </c>
      <c r="E1" s="285"/>
      <c r="F1" s="285"/>
      <c r="G1" s="285"/>
      <c r="H1" s="285"/>
      <c r="I1" s="285"/>
      <c r="J1" s="285"/>
      <c r="K1" s="287" t="s">
        <v>1441</v>
      </c>
      <c r="L1" s="287"/>
      <c r="M1" s="287"/>
      <c r="N1" s="287"/>
      <c r="O1" s="287"/>
      <c r="P1" s="287"/>
      <c r="Q1" s="287"/>
      <c r="R1" s="287"/>
      <c r="S1" s="287"/>
      <c r="T1" s="285"/>
      <c r="U1" s="285"/>
      <c r="V1" s="285"/>
      <c r="W1" s="287" t="s">
        <v>1442</v>
      </c>
      <c r="X1" s="287"/>
      <c r="Y1" s="287"/>
      <c r="Z1" s="287"/>
      <c r="AA1" s="287"/>
      <c r="AB1" s="287"/>
      <c r="AC1" s="287"/>
      <c r="AD1" s="287"/>
      <c r="AE1" s="287"/>
      <c r="AF1" s="287"/>
      <c r="AG1" s="287"/>
      <c r="AH1" s="287"/>
      <c r="AI1" s="279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4" t="s">
        <v>2</v>
      </c>
      <c r="BB1" s="14" t="s">
        <v>3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6" t="s">
        <v>4</v>
      </c>
      <c r="BU1" s="16" t="s">
        <v>4</v>
      </c>
      <c r="BV1" s="16" t="s">
        <v>5</v>
      </c>
    </row>
    <row r="2" spans="3:72" ht="36.75" customHeight="1">
      <c r="AR2" s="240"/>
      <c r="AS2" s="240"/>
      <c r="AT2" s="240"/>
      <c r="AU2" s="240"/>
      <c r="AV2" s="240"/>
      <c r="AW2" s="240"/>
      <c r="AX2" s="240"/>
      <c r="AY2" s="240"/>
      <c r="AZ2" s="240"/>
      <c r="BA2" s="240"/>
      <c r="BB2" s="240"/>
      <c r="BC2" s="240"/>
      <c r="BD2" s="240"/>
      <c r="BE2" s="240"/>
      <c r="BS2" s="17" t="s">
        <v>6</v>
      </c>
      <c r="BT2" s="17" t="s">
        <v>7</v>
      </c>
    </row>
    <row r="3" spans="2:72" ht="6.7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20"/>
      <c r="BS3" s="17" t="s">
        <v>6</v>
      </c>
      <c r="BT3" s="17" t="s">
        <v>8</v>
      </c>
    </row>
    <row r="4" spans="2:71" ht="36.7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4"/>
      <c r="AS4" s="25" t="s">
        <v>10</v>
      </c>
      <c r="BE4" s="26" t="s">
        <v>11</v>
      </c>
      <c r="BS4" s="17" t="s">
        <v>12</v>
      </c>
    </row>
    <row r="5" spans="2:71" ht="14.25" customHeight="1">
      <c r="B5" s="21"/>
      <c r="C5" s="22"/>
      <c r="D5" s="27" t="s">
        <v>13</v>
      </c>
      <c r="E5" s="22"/>
      <c r="F5" s="22"/>
      <c r="G5" s="22"/>
      <c r="H5" s="22"/>
      <c r="I5" s="22"/>
      <c r="J5" s="22"/>
      <c r="K5" s="243" t="s">
        <v>14</v>
      </c>
      <c r="L5" s="244"/>
      <c r="M5" s="244"/>
      <c r="N5" s="244"/>
      <c r="O5" s="244"/>
      <c r="P5" s="244"/>
      <c r="Q5" s="244"/>
      <c r="R5" s="244"/>
      <c r="S5" s="244"/>
      <c r="T5" s="244"/>
      <c r="U5" s="244"/>
      <c r="V5" s="244"/>
      <c r="W5" s="244"/>
      <c r="X5" s="244"/>
      <c r="Y5" s="244"/>
      <c r="Z5" s="244"/>
      <c r="AA5" s="244"/>
      <c r="AB5" s="244"/>
      <c r="AC5" s="244"/>
      <c r="AD5" s="244"/>
      <c r="AE5" s="244"/>
      <c r="AF5" s="244"/>
      <c r="AG5" s="244"/>
      <c r="AH5" s="244"/>
      <c r="AI5" s="244"/>
      <c r="AJ5" s="244"/>
      <c r="AK5" s="244"/>
      <c r="AL5" s="244"/>
      <c r="AM5" s="244"/>
      <c r="AN5" s="244"/>
      <c r="AO5" s="244"/>
      <c r="AP5" s="22"/>
      <c r="AQ5" s="24"/>
      <c r="BE5" s="239" t="s">
        <v>15</v>
      </c>
      <c r="BS5" s="17" t="s">
        <v>6</v>
      </c>
    </row>
    <row r="6" spans="2:71" ht="36.7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245" t="s">
        <v>17</v>
      </c>
      <c r="L6" s="244"/>
      <c r="M6" s="244"/>
      <c r="N6" s="244"/>
      <c r="O6" s="244"/>
      <c r="P6" s="244"/>
      <c r="Q6" s="244"/>
      <c r="R6" s="244"/>
      <c r="S6" s="244"/>
      <c r="T6" s="244"/>
      <c r="U6" s="244"/>
      <c r="V6" s="244"/>
      <c r="W6" s="244"/>
      <c r="X6" s="244"/>
      <c r="Y6" s="244"/>
      <c r="Z6" s="244"/>
      <c r="AA6" s="244"/>
      <c r="AB6" s="244"/>
      <c r="AC6" s="244"/>
      <c r="AD6" s="244"/>
      <c r="AE6" s="244"/>
      <c r="AF6" s="244"/>
      <c r="AG6" s="244"/>
      <c r="AH6" s="244"/>
      <c r="AI6" s="244"/>
      <c r="AJ6" s="244"/>
      <c r="AK6" s="244"/>
      <c r="AL6" s="244"/>
      <c r="AM6" s="244"/>
      <c r="AN6" s="244"/>
      <c r="AO6" s="244"/>
      <c r="AP6" s="22"/>
      <c r="AQ6" s="24"/>
      <c r="BE6" s="240"/>
      <c r="BS6" s="17" t="s">
        <v>18</v>
      </c>
    </row>
    <row r="7" spans="2:71" ht="14.25" customHeight="1">
      <c r="B7" s="21"/>
      <c r="C7" s="22"/>
      <c r="D7" s="30" t="s">
        <v>19</v>
      </c>
      <c r="E7" s="22"/>
      <c r="F7" s="22"/>
      <c r="G7" s="22"/>
      <c r="H7" s="22"/>
      <c r="I7" s="22"/>
      <c r="J7" s="22"/>
      <c r="K7" s="28" t="s">
        <v>20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0" t="s">
        <v>21</v>
      </c>
      <c r="AL7" s="22"/>
      <c r="AM7" s="22"/>
      <c r="AN7" s="28" t="s">
        <v>20</v>
      </c>
      <c r="AO7" s="22"/>
      <c r="AP7" s="22"/>
      <c r="AQ7" s="24"/>
      <c r="BE7" s="240"/>
      <c r="BS7" s="17" t="s">
        <v>22</v>
      </c>
    </row>
    <row r="8" spans="2:71" ht="14.25" customHeight="1">
      <c r="B8" s="21"/>
      <c r="C8" s="22"/>
      <c r="D8" s="30" t="s">
        <v>23</v>
      </c>
      <c r="E8" s="22"/>
      <c r="F8" s="22"/>
      <c r="G8" s="22"/>
      <c r="H8" s="22"/>
      <c r="I8" s="22"/>
      <c r="J8" s="22"/>
      <c r="K8" s="28" t="s">
        <v>24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0" t="s">
        <v>25</v>
      </c>
      <c r="AL8" s="22"/>
      <c r="AM8" s="22"/>
      <c r="AN8" s="31" t="s">
        <v>26</v>
      </c>
      <c r="AO8" s="22"/>
      <c r="AP8" s="22"/>
      <c r="AQ8" s="24"/>
      <c r="BE8" s="240"/>
      <c r="BS8" s="17" t="s">
        <v>27</v>
      </c>
    </row>
    <row r="9" spans="2:71" ht="14.2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4"/>
      <c r="BE9" s="240"/>
      <c r="BS9" s="17" t="s">
        <v>28</v>
      </c>
    </row>
    <row r="10" spans="2:71" ht="14.25" customHeight="1">
      <c r="B10" s="21"/>
      <c r="C10" s="22"/>
      <c r="D10" s="30" t="s">
        <v>29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0" t="s">
        <v>30</v>
      </c>
      <c r="AL10" s="22"/>
      <c r="AM10" s="22"/>
      <c r="AN10" s="28" t="s">
        <v>31</v>
      </c>
      <c r="AO10" s="22"/>
      <c r="AP10" s="22"/>
      <c r="AQ10" s="24"/>
      <c r="BE10" s="240"/>
      <c r="BS10" s="17" t="s">
        <v>18</v>
      </c>
    </row>
    <row r="11" spans="2:71" ht="18" customHeight="1">
      <c r="B11" s="21"/>
      <c r="C11" s="22"/>
      <c r="D11" s="22"/>
      <c r="E11" s="28" t="s">
        <v>32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0" t="s">
        <v>33</v>
      </c>
      <c r="AL11" s="22"/>
      <c r="AM11" s="22"/>
      <c r="AN11" s="28" t="s">
        <v>20</v>
      </c>
      <c r="AO11" s="22"/>
      <c r="AP11" s="22"/>
      <c r="AQ11" s="24"/>
      <c r="BE11" s="240"/>
      <c r="BS11" s="17" t="s">
        <v>18</v>
      </c>
    </row>
    <row r="12" spans="2:71" ht="6.7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4"/>
      <c r="BE12" s="240"/>
      <c r="BS12" s="17" t="s">
        <v>18</v>
      </c>
    </row>
    <row r="13" spans="2:71" ht="14.25" customHeight="1">
      <c r="B13" s="21"/>
      <c r="C13" s="22"/>
      <c r="D13" s="30" t="s">
        <v>34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0" t="s">
        <v>30</v>
      </c>
      <c r="AL13" s="22"/>
      <c r="AM13" s="22"/>
      <c r="AN13" s="32" t="s">
        <v>35</v>
      </c>
      <c r="AO13" s="22"/>
      <c r="AP13" s="22"/>
      <c r="AQ13" s="24"/>
      <c r="BE13" s="240"/>
      <c r="BS13" s="17" t="s">
        <v>18</v>
      </c>
    </row>
    <row r="14" spans="2:71" ht="15">
      <c r="B14" s="21"/>
      <c r="C14" s="22"/>
      <c r="D14" s="22"/>
      <c r="E14" s="246" t="s">
        <v>35</v>
      </c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30" t="s">
        <v>33</v>
      </c>
      <c r="AL14" s="22"/>
      <c r="AM14" s="22"/>
      <c r="AN14" s="32" t="s">
        <v>35</v>
      </c>
      <c r="AO14" s="22"/>
      <c r="AP14" s="22"/>
      <c r="AQ14" s="24"/>
      <c r="BE14" s="240"/>
      <c r="BS14" s="17" t="s">
        <v>18</v>
      </c>
    </row>
    <row r="15" spans="2:71" ht="6.7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4"/>
      <c r="BE15" s="240"/>
      <c r="BS15" s="17" t="s">
        <v>4</v>
      </c>
    </row>
    <row r="16" spans="2:71" ht="14.25" customHeight="1">
      <c r="B16" s="21"/>
      <c r="C16" s="22"/>
      <c r="D16" s="30" t="s">
        <v>36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0" t="s">
        <v>30</v>
      </c>
      <c r="AL16" s="22"/>
      <c r="AM16" s="22"/>
      <c r="AN16" s="28" t="s">
        <v>37</v>
      </c>
      <c r="AO16" s="22"/>
      <c r="AP16" s="22"/>
      <c r="AQ16" s="24"/>
      <c r="BE16" s="240"/>
      <c r="BS16" s="17" t="s">
        <v>4</v>
      </c>
    </row>
    <row r="17" spans="2:71" ht="18" customHeight="1">
      <c r="B17" s="21"/>
      <c r="C17" s="22"/>
      <c r="D17" s="22"/>
      <c r="E17" s="28" t="s">
        <v>38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0" t="s">
        <v>33</v>
      </c>
      <c r="AL17" s="22"/>
      <c r="AM17" s="22"/>
      <c r="AN17" s="28" t="s">
        <v>20</v>
      </c>
      <c r="AO17" s="22"/>
      <c r="AP17" s="22"/>
      <c r="AQ17" s="24"/>
      <c r="BE17" s="240"/>
      <c r="BS17" s="17" t="s">
        <v>39</v>
      </c>
    </row>
    <row r="18" spans="2:71" ht="6.7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4"/>
      <c r="BE18" s="240"/>
      <c r="BS18" s="17" t="s">
        <v>6</v>
      </c>
    </row>
    <row r="19" spans="2:71" ht="14.25" customHeight="1">
      <c r="B19" s="21"/>
      <c r="C19" s="22"/>
      <c r="D19" s="30" t="s">
        <v>40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4"/>
      <c r="BE19" s="240"/>
      <c r="BS19" s="17" t="s">
        <v>6</v>
      </c>
    </row>
    <row r="20" spans="2:71" ht="22.5" customHeight="1">
      <c r="B20" s="21"/>
      <c r="C20" s="22"/>
      <c r="D20" s="22"/>
      <c r="E20" s="247" t="s">
        <v>20</v>
      </c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2"/>
      <c r="AP20" s="22"/>
      <c r="AQ20" s="24"/>
      <c r="BE20" s="240"/>
      <c r="BS20" s="17" t="s">
        <v>4</v>
      </c>
    </row>
    <row r="21" spans="2:57" ht="6.7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4"/>
      <c r="BE21" s="240"/>
    </row>
    <row r="22" spans="2:57" ht="6.75" customHeight="1">
      <c r="B22" s="21"/>
      <c r="C22" s="22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22"/>
      <c r="AQ22" s="24"/>
      <c r="BE22" s="240"/>
    </row>
    <row r="23" spans="2:57" s="1" customFormat="1" ht="25.5" customHeight="1">
      <c r="B23" s="34"/>
      <c r="C23" s="35"/>
      <c r="D23" s="36" t="s">
        <v>41</v>
      </c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248">
        <f>ROUND(AG51,2)</f>
        <v>0</v>
      </c>
      <c r="AL23" s="249"/>
      <c r="AM23" s="249"/>
      <c r="AN23" s="249"/>
      <c r="AO23" s="249"/>
      <c r="AP23" s="35"/>
      <c r="AQ23" s="38"/>
      <c r="BE23" s="241"/>
    </row>
    <row r="24" spans="2:57" s="1" customFormat="1" ht="6.75" customHeight="1"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8"/>
      <c r="BE24" s="241"/>
    </row>
    <row r="25" spans="2:57" s="1" customFormat="1" ht="13.5">
      <c r="B25" s="34"/>
      <c r="C25" s="35"/>
      <c r="D25" s="35"/>
      <c r="E25" s="35"/>
      <c r="F25" s="35"/>
      <c r="G25" s="35"/>
      <c r="H25" s="35"/>
      <c r="I25" s="35"/>
      <c r="J25" s="35"/>
      <c r="K25" s="35"/>
      <c r="L25" s="250" t="s">
        <v>42</v>
      </c>
      <c r="M25" s="251"/>
      <c r="N25" s="251"/>
      <c r="O25" s="251"/>
      <c r="P25" s="35"/>
      <c r="Q25" s="35"/>
      <c r="R25" s="35"/>
      <c r="S25" s="35"/>
      <c r="T25" s="35"/>
      <c r="U25" s="35"/>
      <c r="V25" s="35"/>
      <c r="W25" s="250" t="s">
        <v>43</v>
      </c>
      <c r="X25" s="251"/>
      <c r="Y25" s="251"/>
      <c r="Z25" s="251"/>
      <c r="AA25" s="251"/>
      <c r="AB25" s="251"/>
      <c r="AC25" s="251"/>
      <c r="AD25" s="251"/>
      <c r="AE25" s="251"/>
      <c r="AF25" s="35"/>
      <c r="AG25" s="35"/>
      <c r="AH25" s="35"/>
      <c r="AI25" s="35"/>
      <c r="AJ25" s="35"/>
      <c r="AK25" s="250" t="s">
        <v>44</v>
      </c>
      <c r="AL25" s="251"/>
      <c r="AM25" s="251"/>
      <c r="AN25" s="251"/>
      <c r="AO25" s="251"/>
      <c r="AP25" s="35"/>
      <c r="AQ25" s="38"/>
      <c r="BE25" s="241"/>
    </row>
    <row r="26" spans="2:57" s="2" customFormat="1" ht="14.25" customHeight="1">
      <c r="B26" s="40"/>
      <c r="C26" s="41"/>
      <c r="D26" s="42" t="s">
        <v>45</v>
      </c>
      <c r="E26" s="41"/>
      <c r="F26" s="42" t="s">
        <v>46</v>
      </c>
      <c r="G26" s="41"/>
      <c r="H26" s="41"/>
      <c r="I26" s="41"/>
      <c r="J26" s="41"/>
      <c r="K26" s="41"/>
      <c r="L26" s="252">
        <v>0.21</v>
      </c>
      <c r="M26" s="253"/>
      <c r="N26" s="253"/>
      <c r="O26" s="253"/>
      <c r="P26" s="41"/>
      <c r="Q26" s="41"/>
      <c r="R26" s="41"/>
      <c r="S26" s="41"/>
      <c r="T26" s="41"/>
      <c r="U26" s="41"/>
      <c r="V26" s="41"/>
      <c r="W26" s="254">
        <f>ROUND(AZ51,2)</f>
        <v>0</v>
      </c>
      <c r="X26" s="253"/>
      <c r="Y26" s="253"/>
      <c r="Z26" s="253"/>
      <c r="AA26" s="253"/>
      <c r="AB26" s="253"/>
      <c r="AC26" s="253"/>
      <c r="AD26" s="253"/>
      <c r="AE26" s="253"/>
      <c r="AF26" s="41"/>
      <c r="AG26" s="41"/>
      <c r="AH26" s="41"/>
      <c r="AI26" s="41"/>
      <c r="AJ26" s="41"/>
      <c r="AK26" s="254">
        <f>ROUND(AV51,2)</f>
        <v>0</v>
      </c>
      <c r="AL26" s="253"/>
      <c r="AM26" s="253"/>
      <c r="AN26" s="253"/>
      <c r="AO26" s="253"/>
      <c r="AP26" s="41"/>
      <c r="AQ26" s="43"/>
      <c r="BE26" s="242"/>
    </row>
    <row r="27" spans="2:57" s="2" customFormat="1" ht="14.25" customHeight="1">
      <c r="B27" s="40"/>
      <c r="C27" s="41"/>
      <c r="D27" s="41"/>
      <c r="E27" s="41"/>
      <c r="F27" s="42" t="s">
        <v>47</v>
      </c>
      <c r="G27" s="41"/>
      <c r="H27" s="41"/>
      <c r="I27" s="41"/>
      <c r="J27" s="41"/>
      <c r="K27" s="41"/>
      <c r="L27" s="252">
        <v>0.15</v>
      </c>
      <c r="M27" s="253"/>
      <c r="N27" s="253"/>
      <c r="O27" s="253"/>
      <c r="P27" s="41"/>
      <c r="Q27" s="41"/>
      <c r="R27" s="41"/>
      <c r="S27" s="41"/>
      <c r="T27" s="41"/>
      <c r="U27" s="41"/>
      <c r="V27" s="41"/>
      <c r="W27" s="254">
        <f>ROUND(BA51,2)</f>
        <v>0</v>
      </c>
      <c r="X27" s="253"/>
      <c r="Y27" s="253"/>
      <c r="Z27" s="253"/>
      <c r="AA27" s="253"/>
      <c r="AB27" s="253"/>
      <c r="AC27" s="253"/>
      <c r="AD27" s="253"/>
      <c r="AE27" s="253"/>
      <c r="AF27" s="41"/>
      <c r="AG27" s="41"/>
      <c r="AH27" s="41"/>
      <c r="AI27" s="41"/>
      <c r="AJ27" s="41"/>
      <c r="AK27" s="254">
        <f>ROUND(AW51,2)</f>
        <v>0</v>
      </c>
      <c r="AL27" s="253"/>
      <c r="AM27" s="253"/>
      <c r="AN27" s="253"/>
      <c r="AO27" s="253"/>
      <c r="AP27" s="41"/>
      <c r="AQ27" s="43"/>
      <c r="BE27" s="242"/>
    </row>
    <row r="28" spans="2:57" s="2" customFormat="1" ht="14.25" customHeight="1" hidden="1">
      <c r="B28" s="40"/>
      <c r="C28" s="41"/>
      <c r="D28" s="41"/>
      <c r="E28" s="41"/>
      <c r="F28" s="42" t="s">
        <v>48</v>
      </c>
      <c r="G28" s="41"/>
      <c r="H28" s="41"/>
      <c r="I28" s="41"/>
      <c r="J28" s="41"/>
      <c r="K28" s="41"/>
      <c r="L28" s="252">
        <v>0.21</v>
      </c>
      <c r="M28" s="253"/>
      <c r="N28" s="253"/>
      <c r="O28" s="253"/>
      <c r="P28" s="41"/>
      <c r="Q28" s="41"/>
      <c r="R28" s="41"/>
      <c r="S28" s="41"/>
      <c r="T28" s="41"/>
      <c r="U28" s="41"/>
      <c r="V28" s="41"/>
      <c r="W28" s="254">
        <f>ROUND(BB51,2)</f>
        <v>0</v>
      </c>
      <c r="X28" s="253"/>
      <c r="Y28" s="253"/>
      <c r="Z28" s="253"/>
      <c r="AA28" s="253"/>
      <c r="AB28" s="253"/>
      <c r="AC28" s="253"/>
      <c r="AD28" s="253"/>
      <c r="AE28" s="253"/>
      <c r="AF28" s="41"/>
      <c r="AG28" s="41"/>
      <c r="AH28" s="41"/>
      <c r="AI28" s="41"/>
      <c r="AJ28" s="41"/>
      <c r="AK28" s="254">
        <v>0</v>
      </c>
      <c r="AL28" s="253"/>
      <c r="AM28" s="253"/>
      <c r="AN28" s="253"/>
      <c r="AO28" s="253"/>
      <c r="AP28" s="41"/>
      <c r="AQ28" s="43"/>
      <c r="BE28" s="242"/>
    </row>
    <row r="29" spans="2:57" s="2" customFormat="1" ht="14.25" customHeight="1" hidden="1">
      <c r="B29" s="40"/>
      <c r="C29" s="41"/>
      <c r="D29" s="41"/>
      <c r="E29" s="41"/>
      <c r="F29" s="42" t="s">
        <v>49</v>
      </c>
      <c r="G29" s="41"/>
      <c r="H29" s="41"/>
      <c r="I29" s="41"/>
      <c r="J29" s="41"/>
      <c r="K29" s="41"/>
      <c r="L29" s="252">
        <v>0.15</v>
      </c>
      <c r="M29" s="253"/>
      <c r="N29" s="253"/>
      <c r="O29" s="253"/>
      <c r="P29" s="41"/>
      <c r="Q29" s="41"/>
      <c r="R29" s="41"/>
      <c r="S29" s="41"/>
      <c r="T29" s="41"/>
      <c r="U29" s="41"/>
      <c r="V29" s="41"/>
      <c r="W29" s="254">
        <f>ROUND(BC51,2)</f>
        <v>0</v>
      </c>
      <c r="X29" s="253"/>
      <c r="Y29" s="253"/>
      <c r="Z29" s="253"/>
      <c r="AA29" s="253"/>
      <c r="AB29" s="253"/>
      <c r="AC29" s="253"/>
      <c r="AD29" s="253"/>
      <c r="AE29" s="253"/>
      <c r="AF29" s="41"/>
      <c r="AG29" s="41"/>
      <c r="AH29" s="41"/>
      <c r="AI29" s="41"/>
      <c r="AJ29" s="41"/>
      <c r="AK29" s="254">
        <v>0</v>
      </c>
      <c r="AL29" s="253"/>
      <c r="AM29" s="253"/>
      <c r="AN29" s="253"/>
      <c r="AO29" s="253"/>
      <c r="AP29" s="41"/>
      <c r="AQ29" s="43"/>
      <c r="BE29" s="242"/>
    </row>
    <row r="30" spans="2:57" s="2" customFormat="1" ht="14.25" customHeight="1" hidden="1">
      <c r="B30" s="40"/>
      <c r="C30" s="41"/>
      <c r="D30" s="41"/>
      <c r="E30" s="41"/>
      <c r="F30" s="42" t="s">
        <v>50</v>
      </c>
      <c r="G30" s="41"/>
      <c r="H30" s="41"/>
      <c r="I30" s="41"/>
      <c r="J30" s="41"/>
      <c r="K30" s="41"/>
      <c r="L30" s="252">
        <v>0</v>
      </c>
      <c r="M30" s="253"/>
      <c r="N30" s="253"/>
      <c r="O30" s="253"/>
      <c r="P30" s="41"/>
      <c r="Q30" s="41"/>
      <c r="R30" s="41"/>
      <c r="S30" s="41"/>
      <c r="T30" s="41"/>
      <c r="U30" s="41"/>
      <c r="V30" s="41"/>
      <c r="W30" s="254">
        <f>ROUND(BD51,2)</f>
        <v>0</v>
      </c>
      <c r="X30" s="253"/>
      <c r="Y30" s="253"/>
      <c r="Z30" s="253"/>
      <c r="AA30" s="253"/>
      <c r="AB30" s="253"/>
      <c r="AC30" s="253"/>
      <c r="AD30" s="253"/>
      <c r="AE30" s="253"/>
      <c r="AF30" s="41"/>
      <c r="AG30" s="41"/>
      <c r="AH30" s="41"/>
      <c r="AI30" s="41"/>
      <c r="AJ30" s="41"/>
      <c r="AK30" s="254">
        <v>0</v>
      </c>
      <c r="AL30" s="253"/>
      <c r="AM30" s="253"/>
      <c r="AN30" s="253"/>
      <c r="AO30" s="253"/>
      <c r="AP30" s="41"/>
      <c r="AQ30" s="43"/>
      <c r="BE30" s="242"/>
    </row>
    <row r="31" spans="2:57" s="1" customFormat="1" ht="6.75" customHeight="1">
      <c r="B31" s="34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8"/>
      <c r="BE31" s="241"/>
    </row>
    <row r="32" spans="2:57" s="1" customFormat="1" ht="25.5" customHeight="1">
      <c r="B32" s="34"/>
      <c r="C32" s="44"/>
      <c r="D32" s="45" t="s">
        <v>51</v>
      </c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7" t="s">
        <v>52</v>
      </c>
      <c r="U32" s="46"/>
      <c r="V32" s="46"/>
      <c r="W32" s="46"/>
      <c r="X32" s="255" t="s">
        <v>53</v>
      </c>
      <c r="Y32" s="256"/>
      <c r="Z32" s="256"/>
      <c r="AA32" s="256"/>
      <c r="AB32" s="256"/>
      <c r="AC32" s="46"/>
      <c r="AD32" s="46"/>
      <c r="AE32" s="46"/>
      <c r="AF32" s="46"/>
      <c r="AG32" s="46"/>
      <c r="AH32" s="46"/>
      <c r="AI32" s="46"/>
      <c r="AJ32" s="46"/>
      <c r="AK32" s="257">
        <f>SUM(AK23:AK30)</f>
        <v>0</v>
      </c>
      <c r="AL32" s="256"/>
      <c r="AM32" s="256"/>
      <c r="AN32" s="256"/>
      <c r="AO32" s="258"/>
      <c r="AP32" s="44"/>
      <c r="AQ32" s="48"/>
      <c r="BE32" s="241"/>
    </row>
    <row r="33" spans="2:43" s="1" customFormat="1" ht="6.75" customHeight="1">
      <c r="B33" s="34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8"/>
    </row>
    <row r="34" spans="2:43" s="1" customFormat="1" ht="6.75" customHeight="1">
      <c r="B34" s="49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1"/>
    </row>
    <row r="38" spans="2:44" s="1" customFormat="1" ht="6.75" customHeight="1">
      <c r="B38" s="52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34"/>
    </row>
    <row r="39" spans="2:44" s="1" customFormat="1" ht="36.75" customHeight="1">
      <c r="B39" s="34"/>
      <c r="C39" s="54" t="s">
        <v>54</v>
      </c>
      <c r="AR39" s="34"/>
    </row>
    <row r="40" spans="2:44" s="1" customFormat="1" ht="6.75" customHeight="1">
      <c r="B40" s="34"/>
      <c r="AR40" s="34"/>
    </row>
    <row r="41" spans="2:44" s="3" customFormat="1" ht="14.25" customHeight="1">
      <c r="B41" s="55"/>
      <c r="C41" s="56" t="s">
        <v>13</v>
      </c>
      <c r="L41" s="3" t="str">
        <f>K5</f>
        <v>20150711</v>
      </c>
      <c r="AR41" s="55"/>
    </row>
    <row r="42" spans="2:44" s="4" customFormat="1" ht="36.75" customHeight="1">
      <c r="B42" s="57"/>
      <c r="C42" s="58" t="s">
        <v>16</v>
      </c>
      <c r="L42" s="259" t="str">
        <f>K6</f>
        <v>Rekonstrukce chodníků v obci Stěpánov</v>
      </c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  <c r="AE42" s="260"/>
      <c r="AF42" s="260"/>
      <c r="AG42" s="260"/>
      <c r="AH42" s="260"/>
      <c r="AI42" s="260"/>
      <c r="AJ42" s="260"/>
      <c r="AK42" s="260"/>
      <c r="AL42" s="260"/>
      <c r="AM42" s="260"/>
      <c r="AN42" s="260"/>
      <c r="AO42" s="260"/>
      <c r="AR42" s="57"/>
    </row>
    <row r="43" spans="2:44" s="1" customFormat="1" ht="6.75" customHeight="1">
      <c r="B43" s="34"/>
      <c r="AR43" s="34"/>
    </row>
    <row r="44" spans="2:44" s="1" customFormat="1" ht="15">
      <c r="B44" s="34"/>
      <c r="C44" s="56" t="s">
        <v>23</v>
      </c>
      <c r="L44" s="59" t="str">
        <f>IF(K8="","",K8)</f>
        <v>Obec Štěpánov</v>
      </c>
      <c r="AI44" s="56" t="s">
        <v>25</v>
      </c>
      <c r="AM44" s="261" t="str">
        <f>IF(AN8="","",AN8)</f>
        <v>9.11.2015</v>
      </c>
      <c r="AN44" s="241"/>
      <c r="AR44" s="34"/>
    </row>
    <row r="45" spans="2:44" s="1" customFormat="1" ht="6.75" customHeight="1">
      <c r="B45" s="34"/>
      <c r="AR45" s="34"/>
    </row>
    <row r="46" spans="2:56" s="1" customFormat="1" ht="15">
      <c r="B46" s="34"/>
      <c r="C46" s="56" t="s">
        <v>29</v>
      </c>
      <c r="L46" s="3" t="str">
        <f>IF(E11="","",E11)</f>
        <v>Město Přelouč</v>
      </c>
      <c r="AI46" s="56" t="s">
        <v>36</v>
      </c>
      <c r="AM46" s="262" t="str">
        <f>IF(E17="","",E17)</f>
        <v>PRODIN  a.s.</v>
      </c>
      <c r="AN46" s="241"/>
      <c r="AO46" s="241"/>
      <c r="AP46" s="241"/>
      <c r="AR46" s="34"/>
      <c r="AS46" s="263" t="s">
        <v>55</v>
      </c>
      <c r="AT46" s="264"/>
      <c r="AU46" s="61"/>
      <c r="AV46" s="61"/>
      <c r="AW46" s="61"/>
      <c r="AX46" s="61"/>
      <c r="AY46" s="61"/>
      <c r="AZ46" s="61"/>
      <c r="BA46" s="61"/>
      <c r="BB46" s="61"/>
      <c r="BC46" s="61"/>
      <c r="BD46" s="62"/>
    </row>
    <row r="47" spans="2:56" s="1" customFormat="1" ht="15">
      <c r="B47" s="34"/>
      <c r="C47" s="56" t="s">
        <v>34</v>
      </c>
      <c r="L47" s="3">
        <f>IF(E14="Vyplň údaj","",E14)</f>
      </c>
      <c r="AR47" s="34"/>
      <c r="AS47" s="265"/>
      <c r="AT47" s="251"/>
      <c r="AU47" s="35"/>
      <c r="AV47" s="35"/>
      <c r="AW47" s="35"/>
      <c r="AX47" s="35"/>
      <c r="AY47" s="35"/>
      <c r="AZ47" s="35"/>
      <c r="BA47" s="35"/>
      <c r="BB47" s="35"/>
      <c r="BC47" s="35"/>
      <c r="BD47" s="64"/>
    </row>
    <row r="48" spans="2:56" s="1" customFormat="1" ht="10.5" customHeight="1">
      <c r="B48" s="34"/>
      <c r="AR48" s="34"/>
      <c r="AS48" s="265"/>
      <c r="AT48" s="251"/>
      <c r="AU48" s="35"/>
      <c r="AV48" s="35"/>
      <c r="AW48" s="35"/>
      <c r="AX48" s="35"/>
      <c r="AY48" s="35"/>
      <c r="AZ48" s="35"/>
      <c r="BA48" s="35"/>
      <c r="BB48" s="35"/>
      <c r="BC48" s="35"/>
      <c r="BD48" s="64"/>
    </row>
    <row r="49" spans="2:56" s="1" customFormat="1" ht="29.25" customHeight="1">
      <c r="B49" s="34"/>
      <c r="C49" s="266" t="s">
        <v>56</v>
      </c>
      <c r="D49" s="267"/>
      <c r="E49" s="267"/>
      <c r="F49" s="267"/>
      <c r="G49" s="267"/>
      <c r="H49" s="65"/>
      <c r="I49" s="268" t="s">
        <v>57</v>
      </c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9" t="s">
        <v>58</v>
      </c>
      <c r="AH49" s="267"/>
      <c r="AI49" s="267"/>
      <c r="AJ49" s="267"/>
      <c r="AK49" s="267"/>
      <c r="AL49" s="267"/>
      <c r="AM49" s="267"/>
      <c r="AN49" s="268" t="s">
        <v>59</v>
      </c>
      <c r="AO49" s="267"/>
      <c r="AP49" s="267"/>
      <c r="AQ49" s="66" t="s">
        <v>60</v>
      </c>
      <c r="AR49" s="34"/>
      <c r="AS49" s="67" t="s">
        <v>61</v>
      </c>
      <c r="AT49" s="68" t="s">
        <v>62</v>
      </c>
      <c r="AU49" s="68" t="s">
        <v>63</v>
      </c>
      <c r="AV49" s="68" t="s">
        <v>64</v>
      </c>
      <c r="AW49" s="68" t="s">
        <v>65</v>
      </c>
      <c r="AX49" s="68" t="s">
        <v>66</v>
      </c>
      <c r="AY49" s="68" t="s">
        <v>67</v>
      </c>
      <c r="AZ49" s="68" t="s">
        <v>68</v>
      </c>
      <c r="BA49" s="68" t="s">
        <v>69</v>
      </c>
      <c r="BB49" s="68" t="s">
        <v>70</v>
      </c>
      <c r="BC49" s="68" t="s">
        <v>71</v>
      </c>
      <c r="BD49" s="69" t="s">
        <v>72</v>
      </c>
    </row>
    <row r="50" spans="2:56" s="1" customFormat="1" ht="10.5" customHeight="1">
      <c r="B50" s="34"/>
      <c r="AR50" s="34"/>
      <c r="AS50" s="70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2"/>
    </row>
    <row r="51" spans="2:90" s="4" customFormat="1" ht="32.25" customHeight="1">
      <c r="B51" s="57"/>
      <c r="C51" s="71" t="s">
        <v>73</v>
      </c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273">
        <f>ROUND(SUM(AG52:AG58),2)</f>
        <v>0</v>
      </c>
      <c r="AH51" s="273"/>
      <c r="AI51" s="273"/>
      <c r="AJ51" s="273"/>
      <c r="AK51" s="273"/>
      <c r="AL51" s="273"/>
      <c r="AM51" s="273"/>
      <c r="AN51" s="274">
        <f aca="true" t="shared" si="0" ref="AN51:AN58">SUM(AG51,AT51)</f>
        <v>0</v>
      </c>
      <c r="AO51" s="274"/>
      <c r="AP51" s="274"/>
      <c r="AQ51" s="73" t="s">
        <v>20</v>
      </c>
      <c r="AR51" s="57"/>
      <c r="AS51" s="74">
        <f>ROUND(SUM(AS52:AS58),2)</f>
        <v>0</v>
      </c>
      <c r="AT51" s="75">
        <f aca="true" t="shared" si="1" ref="AT51:AT58">ROUND(SUM(AV51:AW51),2)</f>
        <v>0</v>
      </c>
      <c r="AU51" s="76">
        <f>ROUND(SUM(AU52:AU58),5)</f>
        <v>0</v>
      </c>
      <c r="AV51" s="75">
        <f>ROUND(AZ51*L26,2)</f>
        <v>0</v>
      </c>
      <c r="AW51" s="75">
        <f>ROUND(BA51*L27,2)</f>
        <v>0</v>
      </c>
      <c r="AX51" s="75">
        <f>ROUND(BB51*L26,2)</f>
        <v>0</v>
      </c>
      <c r="AY51" s="75">
        <f>ROUND(BC51*L27,2)</f>
        <v>0</v>
      </c>
      <c r="AZ51" s="75">
        <f>ROUND(SUM(AZ52:AZ58),2)</f>
        <v>0</v>
      </c>
      <c r="BA51" s="75">
        <f>ROUND(SUM(BA52:BA58),2)</f>
        <v>0</v>
      </c>
      <c r="BB51" s="75">
        <f>ROUND(SUM(BB52:BB58),2)</f>
        <v>0</v>
      </c>
      <c r="BC51" s="75">
        <f>ROUND(SUM(BC52:BC58),2)</f>
        <v>0</v>
      </c>
      <c r="BD51" s="77">
        <f>ROUND(SUM(BD52:BD58),2)</f>
        <v>0</v>
      </c>
      <c r="BS51" s="58" t="s">
        <v>74</v>
      </c>
      <c r="BT51" s="58" t="s">
        <v>75</v>
      </c>
      <c r="BU51" s="78" t="s">
        <v>76</v>
      </c>
      <c r="BV51" s="58" t="s">
        <v>77</v>
      </c>
      <c r="BW51" s="58" t="s">
        <v>5</v>
      </c>
      <c r="BX51" s="58" t="s">
        <v>78</v>
      </c>
      <c r="CL51" s="58" t="s">
        <v>20</v>
      </c>
    </row>
    <row r="52" spans="1:91" s="5" customFormat="1" ht="27" customHeight="1">
      <c r="A52" s="280" t="s">
        <v>1443</v>
      </c>
      <c r="B52" s="79"/>
      <c r="C52" s="80"/>
      <c r="D52" s="272" t="s">
        <v>79</v>
      </c>
      <c r="E52" s="271"/>
      <c r="F52" s="271"/>
      <c r="G52" s="271"/>
      <c r="H52" s="271"/>
      <c r="I52" s="81"/>
      <c r="J52" s="272" t="s">
        <v>80</v>
      </c>
      <c r="K52" s="271"/>
      <c r="L52" s="271"/>
      <c r="M52" s="271"/>
      <c r="N52" s="271"/>
      <c r="O52" s="271"/>
      <c r="P52" s="271"/>
      <c r="Q52" s="271"/>
      <c r="R52" s="271"/>
      <c r="S52" s="271"/>
      <c r="T52" s="271"/>
      <c r="U52" s="271"/>
      <c r="V52" s="271"/>
      <c r="W52" s="271"/>
      <c r="X52" s="271"/>
      <c r="Y52" s="271"/>
      <c r="Z52" s="271"/>
      <c r="AA52" s="271"/>
      <c r="AB52" s="271"/>
      <c r="AC52" s="271"/>
      <c r="AD52" s="271"/>
      <c r="AE52" s="271"/>
      <c r="AF52" s="271"/>
      <c r="AG52" s="270">
        <f>'SO 001 - Všeobecné položky '!J27</f>
        <v>0</v>
      </c>
      <c r="AH52" s="271"/>
      <c r="AI52" s="271"/>
      <c r="AJ52" s="271"/>
      <c r="AK52" s="271"/>
      <c r="AL52" s="271"/>
      <c r="AM52" s="271"/>
      <c r="AN52" s="270">
        <f t="shared" si="0"/>
        <v>0</v>
      </c>
      <c r="AO52" s="271"/>
      <c r="AP52" s="271"/>
      <c r="AQ52" s="82" t="s">
        <v>81</v>
      </c>
      <c r="AR52" s="79"/>
      <c r="AS52" s="83">
        <v>0</v>
      </c>
      <c r="AT52" s="84">
        <f t="shared" si="1"/>
        <v>0</v>
      </c>
      <c r="AU52" s="85">
        <f>'SO 001 - Všeobecné položky '!P77</f>
        <v>0</v>
      </c>
      <c r="AV52" s="84">
        <f>'SO 001 - Všeobecné položky '!J30</f>
        <v>0</v>
      </c>
      <c r="AW52" s="84">
        <f>'SO 001 - Všeobecné položky '!J31</f>
        <v>0</v>
      </c>
      <c r="AX52" s="84">
        <f>'SO 001 - Všeobecné položky '!J32</f>
        <v>0</v>
      </c>
      <c r="AY52" s="84">
        <f>'SO 001 - Všeobecné položky '!J33</f>
        <v>0</v>
      </c>
      <c r="AZ52" s="84">
        <f>'SO 001 - Všeobecné položky '!F30</f>
        <v>0</v>
      </c>
      <c r="BA52" s="84">
        <f>'SO 001 - Všeobecné položky '!F31</f>
        <v>0</v>
      </c>
      <c r="BB52" s="84">
        <f>'SO 001 - Všeobecné položky '!F32</f>
        <v>0</v>
      </c>
      <c r="BC52" s="84">
        <f>'SO 001 - Všeobecné položky '!F33</f>
        <v>0</v>
      </c>
      <c r="BD52" s="86">
        <f>'SO 001 - Všeobecné položky '!F34</f>
        <v>0</v>
      </c>
      <c r="BT52" s="87" t="s">
        <v>22</v>
      </c>
      <c r="BV52" s="87" t="s">
        <v>77</v>
      </c>
      <c r="BW52" s="87" t="s">
        <v>82</v>
      </c>
      <c r="BX52" s="87" t="s">
        <v>5</v>
      </c>
      <c r="CL52" s="87" t="s">
        <v>20</v>
      </c>
      <c r="CM52" s="87" t="s">
        <v>83</v>
      </c>
    </row>
    <row r="53" spans="1:91" s="5" customFormat="1" ht="27" customHeight="1">
      <c r="A53" s="280" t="s">
        <v>1443</v>
      </c>
      <c r="B53" s="79"/>
      <c r="C53" s="80"/>
      <c r="D53" s="272" t="s">
        <v>84</v>
      </c>
      <c r="E53" s="271"/>
      <c r="F53" s="271"/>
      <c r="G53" s="271"/>
      <c r="H53" s="271"/>
      <c r="I53" s="81"/>
      <c r="J53" s="272" t="s">
        <v>85</v>
      </c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0">
        <f>'SO 010 - DIO'!J27</f>
        <v>0</v>
      </c>
      <c r="AH53" s="271"/>
      <c r="AI53" s="271"/>
      <c r="AJ53" s="271"/>
      <c r="AK53" s="271"/>
      <c r="AL53" s="271"/>
      <c r="AM53" s="271"/>
      <c r="AN53" s="270">
        <f t="shared" si="0"/>
        <v>0</v>
      </c>
      <c r="AO53" s="271"/>
      <c r="AP53" s="271"/>
      <c r="AQ53" s="82" t="s">
        <v>81</v>
      </c>
      <c r="AR53" s="79"/>
      <c r="AS53" s="83">
        <v>0</v>
      </c>
      <c r="AT53" s="84">
        <f t="shared" si="1"/>
        <v>0</v>
      </c>
      <c r="AU53" s="85">
        <f>'SO 010 - DIO'!P78</f>
        <v>0</v>
      </c>
      <c r="AV53" s="84">
        <f>'SO 010 - DIO'!J30</f>
        <v>0</v>
      </c>
      <c r="AW53" s="84">
        <f>'SO 010 - DIO'!J31</f>
        <v>0</v>
      </c>
      <c r="AX53" s="84">
        <f>'SO 010 - DIO'!J32</f>
        <v>0</v>
      </c>
      <c r="AY53" s="84">
        <f>'SO 010 - DIO'!J33</f>
        <v>0</v>
      </c>
      <c r="AZ53" s="84">
        <f>'SO 010 - DIO'!F30</f>
        <v>0</v>
      </c>
      <c r="BA53" s="84">
        <f>'SO 010 - DIO'!F31</f>
        <v>0</v>
      </c>
      <c r="BB53" s="84">
        <f>'SO 010 - DIO'!F32</f>
        <v>0</v>
      </c>
      <c r="BC53" s="84">
        <f>'SO 010 - DIO'!F33</f>
        <v>0</v>
      </c>
      <c r="BD53" s="86">
        <f>'SO 010 - DIO'!F34</f>
        <v>0</v>
      </c>
      <c r="BT53" s="87" t="s">
        <v>22</v>
      </c>
      <c r="BV53" s="87" t="s">
        <v>77</v>
      </c>
      <c r="BW53" s="87" t="s">
        <v>86</v>
      </c>
      <c r="BX53" s="87" t="s">
        <v>5</v>
      </c>
      <c r="CL53" s="87" t="s">
        <v>20</v>
      </c>
      <c r="CM53" s="87" t="s">
        <v>83</v>
      </c>
    </row>
    <row r="54" spans="1:91" s="5" customFormat="1" ht="27" customHeight="1">
      <c r="A54" s="280" t="s">
        <v>1443</v>
      </c>
      <c r="B54" s="79"/>
      <c r="C54" s="80"/>
      <c r="D54" s="272" t="s">
        <v>87</v>
      </c>
      <c r="E54" s="271"/>
      <c r="F54" s="271"/>
      <c r="G54" s="271"/>
      <c r="H54" s="271"/>
      <c r="I54" s="81"/>
      <c r="J54" s="272" t="s">
        <v>88</v>
      </c>
      <c r="K54" s="271"/>
      <c r="L54" s="271"/>
      <c r="M54" s="271"/>
      <c r="N54" s="271"/>
      <c r="O54" s="271"/>
      <c r="P54" s="271"/>
      <c r="Q54" s="271"/>
      <c r="R54" s="271"/>
      <c r="S54" s="271"/>
      <c r="T54" s="271"/>
      <c r="U54" s="271"/>
      <c r="V54" s="271"/>
      <c r="W54" s="271"/>
      <c r="X54" s="271"/>
      <c r="Y54" s="271"/>
      <c r="Z54" s="271"/>
      <c r="AA54" s="271"/>
      <c r="AB54" s="271"/>
      <c r="AC54" s="271"/>
      <c r="AD54" s="271"/>
      <c r="AE54" s="271"/>
      <c r="AF54" s="271"/>
      <c r="AG54" s="270">
        <f>'SO 101.1 - Nový chodník -...'!J27</f>
        <v>0</v>
      </c>
      <c r="AH54" s="271"/>
      <c r="AI54" s="271"/>
      <c r="AJ54" s="271"/>
      <c r="AK54" s="271"/>
      <c r="AL54" s="271"/>
      <c r="AM54" s="271"/>
      <c r="AN54" s="270">
        <f t="shared" si="0"/>
        <v>0</v>
      </c>
      <c r="AO54" s="271"/>
      <c r="AP54" s="271"/>
      <c r="AQ54" s="82" t="s">
        <v>81</v>
      </c>
      <c r="AR54" s="79"/>
      <c r="AS54" s="83">
        <v>0</v>
      </c>
      <c r="AT54" s="84">
        <f t="shared" si="1"/>
        <v>0</v>
      </c>
      <c r="AU54" s="85">
        <f>'SO 101.1 - Nový chodník -...'!P84</f>
        <v>0</v>
      </c>
      <c r="AV54" s="84">
        <f>'SO 101.1 - Nový chodník -...'!J30</f>
        <v>0</v>
      </c>
      <c r="AW54" s="84">
        <f>'SO 101.1 - Nový chodník -...'!J31</f>
        <v>0</v>
      </c>
      <c r="AX54" s="84">
        <f>'SO 101.1 - Nový chodník -...'!J32</f>
        <v>0</v>
      </c>
      <c r="AY54" s="84">
        <f>'SO 101.1 - Nový chodník -...'!J33</f>
        <v>0</v>
      </c>
      <c r="AZ54" s="84">
        <f>'SO 101.1 - Nový chodník -...'!F30</f>
        <v>0</v>
      </c>
      <c r="BA54" s="84">
        <f>'SO 101.1 - Nový chodník -...'!F31</f>
        <v>0</v>
      </c>
      <c r="BB54" s="84">
        <f>'SO 101.1 - Nový chodník -...'!F32</f>
        <v>0</v>
      </c>
      <c r="BC54" s="84">
        <f>'SO 101.1 - Nový chodník -...'!F33</f>
        <v>0</v>
      </c>
      <c r="BD54" s="86">
        <f>'SO 101.1 - Nový chodník -...'!F34</f>
        <v>0</v>
      </c>
      <c r="BT54" s="87" t="s">
        <v>22</v>
      </c>
      <c r="BV54" s="87" t="s">
        <v>77</v>
      </c>
      <c r="BW54" s="87" t="s">
        <v>89</v>
      </c>
      <c r="BX54" s="87" t="s">
        <v>5</v>
      </c>
      <c r="CL54" s="87" t="s">
        <v>20</v>
      </c>
      <c r="CM54" s="87" t="s">
        <v>83</v>
      </c>
    </row>
    <row r="55" spans="1:91" s="5" customFormat="1" ht="27" customHeight="1">
      <c r="A55" s="280" t="s">
        <v>1443</v>
      </c>
      <c r="B55" s="79"/>
      <c r="C55" s="80"/>
      <c r="D55" s="272" t="s">
        <v>90</v>
      </c>
      <c r="E55" s="271"/>
      <c r="F55" s="271"/>
      <c r="G55" s="271"/>
      <c r="H55" s="271"/>
      <c r="I55" s="81"/>
      <c r="J55" s="272" t="s">
        <v>91</v>
      </c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71"/>
      <c r="W55" s="271"/>
      <c r="X55" s="271"/>
      <c r="Y55" s="271"/>
      <c r="Z55" s="271"/>
      <c r="AA55" s="271"/>
      <c r="AB55" s="271"/>
      <c r="AC55" s="271"/>
      <c r="AD55" s="271"/>
      <c r="AE55" s="271"/>
      <c r="AF55" s="271"/>
      <c r="AG55" s="270">
        <f>'SO 101.2 - Nový chodník -...'!J27</f>
        <v>0</v>
      </c>
      <c r="AH55" s="271"/>
      <c r="AI55" s="271"/>
      <c r="AJ55" s="271"/>
      <c r="AK55" s="271"/>
      <c r="AL55" s="271"/>
      <c r="AM55" s="271"/>
      <c r="AN55" s="270">
        <f t="shared" si="0"/>
        <v>0</v>
      </c>
      <c r="AO55" s="271"/>
      <c r="AP55" s="271"/>
      <c r="AQ55" s="82" t="s">
        <v>81</v>
      </c>
      <c r="AR55" s="79"/>
      <c r="AS55" s="83">
        <v>0</v>
      </c>
      <c r="AT55" s="84">
        <f t="shared" si="1"/>
        <v>0</v>
      </c>
      <c r="AU55" s="85">
        <f>'SO 101.2 - Nový chodník -...'!P83</f>
        <v>0</v>
      </c>
      <c r="AV55" s="84">
        <f>'SO 101.2 - Nový chodník -...'!J30</f>
        <v>0</v>
      </c>
      <c r="AW55" s="84">
        <f>'SO 101.2 - Nový chodník -...'!J31</f>
        <v>0</v>
      </c>
      <c r="AX55" s="84">
        <f>'SO 101.2 - Nový chodník -...'!J32</f>
        <v>0</v>
      </c>
      <c r="AY55" s="84">
        <f>'SO 101.2 - Nový chodník -...'!J33</f>
        <v>0</v>
      </c>
      <c r="AZ55" s="84">
        <f>'SO 101.2 - Nový chodník -...'!F30</f>
        <v>0</v>
      </c>
      <c r="BA55" s="84">
        <f>'SO 101.2 - Nový chodník -...'!F31</f>
        <v>0</v>
      </c>
      <c r="BB55" s="84">
        <f>'SO 101.2 - Nový chodník -...'!F32</f>
        <v>0</v>
      </c>
      <c r="BC55" s="84">
        <f>'SO 101.2 - Nový chodník -...'!F33</f>
        <v>0</v>
      </c>
      <c r="BD55" s="86">
        <f>'SO 101.2 - Nový chodník -...'!F34</f>
        <v>0</v>
      </c>
      <c r="BT55" s="87" t="s">
        <v>22</v>
      </c>
      <c r="BV55" s="87" t="s">
        <v>77</v>
      </c>
      <c r="BW55" s="87" t="s">
        <v>92</v>
      </c>
      <c r="BX55" s="87" t="s">
        <v>5</v>
      </c>
      <c r="CL55" s="87" t="s">
        <v>20</v>
      </c>
      <c r="CM55" s="87" t="s">
        <v>83</v>
      </c>
    </row>
    <row r="56" spans="1:91" s="5" customFormat="1" ht="27" customHeight="1">
      <c r="A56" s="280" t="s">
        <v>1443</v>
      </c>
      <c r="B56" s="79"/>
      <c r="C56" s="80"/>
      <c r="D56" s="272" t="s">
        <v>93</v>
      </c>
      <c r="E56" s="271"/>
      <c r="F56" s="271"/>
      <c r="G56" s="271"/>
      <c r="H56" s="271"/>
      <c r="I56" s="81"/>
      <c r="J56" s="272" t="s">
        <v>94</v>
      </c>
      <c r="K56" s="271"/>
      <c r="L56" s="271"/>
      <c r="M56" s="271"/>
      <c r="N56" s="271"/>
      <c r="O56" s="271"/>
      <c r="P56" s="271"/>
      <c r="Q56" s="271"/>
      <c r="R56" s="271"/>
      <c r="S56" s="271"/>
      <c r="T56" s="271"/>
      <c r="U56" s="271"/>
      <c r="V56" s="271"/>
      <c r="W56" s="271"/>
      <c r="X56" s="271"/>
      <c r="Y56" s="271"/>
      <c r="Z56" s="271"/>
      <c r="AA56" s="271"/>
      <c r="AB56" s="271"/>
      <c r="AC56" s="271"/>
      <c r="AD56" s="271"/>
      <c r="AE56" s="271"/>
      <c r="AF56" s="271"/>
      <c r="AG56" s="270">
        <f>'SO 102.1 - Zpevněné ploch...'!J27</f>
        <v>0</v>
      </c>
      <c r="AH56" s="271"/>
      <c r="AI56" s="271"/>
      <c r="AJ56" s="271"/>
      <c r="AK56" s="271"/>
      <c r="AL56" s="271"/>
      <c r="AM56" s="271"/>
      <c r="AN56" s="270">
        <f t="shared" si="0"/>
        <v>0</v>
      </c>
      <c r="AO56" s="271"/>
      <c r="AP56" s="271"/>
      <c r="AQ56" s="82" t="s">
        <v>81</v>
      </c>
      <c r="AR56" s="79"/>
      <c r="AS56" s="83">
        <v>0</v>
      </c>
      <c r="AT56" s="84">
        <f t="shared" si="1"/>
        <v>0</v>
      </c>
      <c r="AU56" s="85">
        <f>'SO 102.1 - Zpevněné ploch...'!P88</f>
        <v>0</v>
      </c>
      <c r="AV56" s="84">
        <f>'SO 102.1 - Zpevněné ploch...'!J30</f>
        <v>0</v>
      </c>
      <c r="AW56" s="84">
        <f>'SO 102.1 - Zpevněné ploch...'!J31</f>
        <v>0</v>
      </c>
      <c r="AX56" s="84">
        <f>'SO 102.1 - Zpevněné ploch...'!J32</f>
        <v>0</v>
      </c>
      <c r="AY56" s="84">
        <f>'SO 102.1 - Zpevněné ploch...'!J33</f>
        <v>0</v>
      </c>
      <c r="AZ56" s="84">
        <f>'SO 102.1 - Zpevněné ploch...'!F30</f>
        <v>0</v>
      </c>
      <c r="BA56" s="84">
        <f>'SO 102.1 - Zpevněné ploch...'!F31</f>
        <v>0</v>
      </c>
      <c r="BB56" s="84">
        <f>'SO 102.1 - Zpevněné ploch...'!F32</f>
        <v>0</v>
      </c>
      <c r="BC56" s="84">
        <f>'SO 102.1 - Zpevněné ploch...'!F33</f>
        <v>0</v>
      </c>
      <c r="BD56" s="86">
        <f>'SO 102.1 - Zpevněné ploch...'!F34</f>
        <v>0</v>
      </c>
      <c r="BT56" s="87" t="s">
        <v>22</v>
      </c>
      <c r="BV56" s="87" t="s">
        <v>77</v>
      </c>
      <c r="BW56" s="87" t="s">
        <v>95</v>
      </c>
      <c r="BX56" s="87" t="s">
        <v>5</v>
      </c>
      <c r="CL56" s="87" t="s">
        <v>20</v>
      </c>
      <c r="CM56" s="87" t="s">
        <v>83</v>
      </c>
    </row>
    <row r="57" spans="1:91" s="5" customFormat="1" ht="27" customHeight="1">
      <c r="A57" s="280" t="s">
        <v>1443</v>
      </c>
      <c r="B57" s="79"/>
      <c r="C57" s="80"/>
      <c r="D57" s="272" t="s">
        <v>96</v>
      </c>
      <c r="E57" s="271"/>
      <c r="F57" s="271"/>
      <c r="G57" s="271"/>
      <c r="H57" s="271"/>
      <c r="I57" s="81"/>
      <c r="J57" s="272" t="s">
        <v>97</v>
      </c>
      <c r="K57" s="271"/>
      <c r="L57" s="271"/>
      <c r="M57" s="271"/>
      <c r="N57" s="271"/>
      <c r="O57" s="271"/>
      <c r="P57" s="271"/>
      <c r="Q57" s="271"/>
      <c r="R57" s="271"/>
      <c r="S57" s="271"/>
      <c r="T57" s="271"/>
      <c r="U57" s="271"/>
      <c r="V57" s="271"/>
      <c r="W57" s="271"/>
      <c r="X57" s="271"/>
      <c r="Y57" s="271"/>
      <c r="Z57" s="271"/>
      <c r="AA57" s="271"/>
      <c r="AB57" s="271"/>
      <c r="AC57" s="271"/>
      <c r="AD57" s="271"/>
      <c r="AE57" s="271"/>
      <c r="AF57" s="271"/>
      <c r="AG57" s="270">
        <f>'SO 102.2 - Zpevněné ploch...'!J27</f>
        <v>0</v>
      </c>
      <c r="AH57" s="271"/>
      <c r="AI57" s="271"/>
      <c r="AJ57" s="271"/>
      <c r="AK57" s="271"/>
      <c r="AL57" s="271"/>
      <c r="AM57" s="271"/>
      <c r="AN57" s="270">
        <f t="shared" si="0"/>
        <v>0</v>
      </c>
      <c r="AO57" s="271"/>
      <c r="AP57" s="271"/>
      <c r="AQ57" s="82" t="s">
        <v>81</v>
      </c>
      <c r="AR57" s="79"/>
      <c r="AS57" s="83">
        <v>0</v>
      </c>
      <c r="AT57" s="84">
        <f t="shared" si="1"/>
        <v>0</v>
      </c>
      <c r="AU57" s="85">
        <f>'SO 102.2 - Zpevněné ploch...'!P88</f>
        <v>0</v>
      </c>
      <c r="AV57" s="84">
        <f>'SO 102.2 - Zpevněné ploch...'!J30</f>
        <v>0</v>
      </c>
      <c r="AW57" s="84">
        <f>'SO 102.2 - Zpevněné ploch...'!J31</f>
        <v>0</v>
      </c>
      <c r="AX57" s="84">
        <f>'SO 102.2 - Zpevněné ploch...'!J32</f>
        <v>0</v>
      </c>
      <c r="AY57" s="84">
        <f>'SO 102.2 - Zpevněné ploch...'!J33</f>
        <v>0</v>
      </c>
      <c r="AZ57" s="84">
        <f>'SO 102.2 - Zpevněné ploch...'!F30</f>
        <v>0</v>
      </c>
      <c r="BA57" s="84">
        <f>'SO 102.2 - Zpevněné ploch...'!F31</f>
        <v>0</v>
      </c>
      <c r="BB57" s="84">
        <f>'SO 102.2 - Zpevněné ploch...'!F32</f>
        <v>0</v>
      </c>
      <c r="BC57" s="84">
        <f>'SO 102.2 - Zpevněné ploch...'!F33</f>
        <v>0</v>
      </c>
      <c r="BD57" s="86">
        <f>'SO 102.2 - Zpevněné ploch...'!F34</f>
        <v>0</v>
      </c>
      <c r="BT57" s="87" t="s">
        <v>22</v>
      </c>
      <c r="BV57" s="87" t="s">
        <v>77</v>
      </c>
      <c r="BW57" s="87" t="s">
        <v>98</v>
      </c>
      <c r="BX57" s="87" t="s">
        <v>5</v>
      </c>
      <c r="CL57" s="87" t="s">
        <v>20</v>
      </c>
      <c r="CM57" s="87" t="s">
        <v>83</v>
      </c>
    </row>
    <row r="58" spans="1:91" s="5" customFormat="1" ht="27" customHeight="1">
      <c r="A58" s="280" t="s">
        <v>1443</v>
      </c>
      <c r="B58" s="79"/>
      <c r="C58" s="80"/>
      <c r="D58" s="272" t="s">
        <v>99</v>
      </c>
      <c r="E58" s="271"/>
      <c r="F58" s="271"/>
      <c r="G58" s="271"/>
      <c r="H58" s="271"/>
      <c r="I58" s="81"/>
      <c r="J58" s="272" t="s">
        <v>100</v>
      </c>
      <c r="K58" s="271"/>
      <c r="L58" s="271"/>
      <c r="M58" s="271"/>
      <c r="N58" s="271"/>
      <c r="O58" s="271"/>
      <c r="P58" s="271"/>
      <c r="Q58" s="271"/>
      <c r="R58" s="271"/>
      <c r="S58" s="271"/>
      <c r="T58" s="271"/>
      <c r="U58" s="271"/>
      <c r="V58" s="271"/>
      <c r="W58" s="271"/>
      <c r="X58" s="271"/>
      <c r="Y58" s="271"/>
      <c r="Z58" s="271"/>
      <c r="AA58" s="271"/>
      <c r="AB58" s="271"/>
      <c r="AC58" s="271"/>
      <c r="AD58" s="271"/>
      <c r="AE58" s="271"/>
      <c r="AF58" s="271"/>
      <c r="AG58" s="270">
        <f>'SO 801 - Sadové úpravy '!J27</f>
        <v>0</v>
      </c>
      <c r="AH58" s="271"/>
      <c r="AI58" s="271"/>
      <c r="AJ58" s="271"/>
      <c r="AK58" s="271"/>
      <c r="AL58" s="271"/>
      <c r="AM58" s="271"/>
      <c r="AN58" s="270">
        <f t="shared" si="0"/>
        <v>0</v>
      </c>
      <c r="AO58" s="271"/>
      <c r="AP58" s="271"/>
      <c r="AQ58" s="82" t="s">
        <v>81</v>
      </c>
      <c r="AR58" s="79"/>
      <c r="AS58" s="88">
        <v>0</v>
      </c>
      <c r="AT58" s="89">
        <f t="shared" si="1"/>
        <v>0</v>
      </c>
      <c r="AU58" s="90">
        <f>'SO 801 - Sadové úpravy '!P78</f>
        <v>0</v>
      </c>
      <c r="AV58" s="89">
        <f>'SO 801 - Sadové úpravy '!J30</f>
        <v>0</v>
      </c>
      <c r="AW58" s="89">
        <f>'SO 801 - Sadové úpravy '!J31</f>
        <v>0</v>
      </c>
      <c r="AX58" s="89">
        <f>'SO 801 - Sadové úpravy '!J32</f>
        <v>0</v>
      </c>
      <c r="AY58" s="89">
        <f>'SO 801 - Sadové úpravy '!J33</f>
        <v>0</v>
      </c>
      <c r="AZ58" s="89">
        <f>'SO 801 - Sadové úpravy '!F30</f>
        <v>0</v>
      </c>
      <c r="BA58" s="89">
        <f>'SO 801 - Sadové úpravy '!F31</f>
        <v>0</v>
      </c>
      <c r="BB58" s="89">
        <f>'SO 801 - Sadové úpravy '!F32</f>
        <v>0</v>
      </c>
      <c r="BC58" s="89">
        <f>'SO 801 - Sadové úpravy '!F33</f>
        <v>0</v>
      </c>
      <c r="BD58" s="91">
        <f>'SO 801 - Sadové úpravy '!F34</f>
        <v>0</v>
      </c>
      <c r="BT58" s="87" t="s">
        <v>22</v>
      </c>
      <c r="BV58" s="87" t="s">
        <v>77</v>
      </c>
      <c r="BW58" s="87" t="s">
        <v>101</v>
      </c>
      <c r="BX58" s="87" t="s">
        <v>5</v>
      </c>
      <c r="CL58" s="87" t="s">
        <v>20</v>
      </c>
      <c r="CM58" s="87" t="s">
        <v>83</v>
      </c>
    </row>
    <row r="59" spans="2:44" s="1" customFormat="1" ht="30" customHeight="1">
      <c r="B59" s="34"/>
      <c r="AR59" s="34"/>
    </row>
    <row r="60" spans="2:44" s="1" customFormat="1" ht="6.75" customHeight="1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34"/>
    </row>
  </sheetData>
  <sheetProtection password="CC35" sheet="1" objects="1" scenarios="1" formatColumns="0" formatRows="0" sort="0" autoFilter="0"/>
  <mergeCells count="65">
    <mergeCell ref="AR2:BE2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G51:AM51"/>
    <mergeCell ref="AN51:AP51"/>
    <mergeCell ref="X32:AB32"/>
    <mergeCell ref="AK32:AO32"/>
    <mergeCell ref="L42:AO42"/>
    <mergeCell ref="AM44:AN44"/>
    <mergeCell ref="AM46:AP46"/>
    <mergeCell ref="AS46:AT48"/>
    <mergeCell ref="L29:O29"/>
    <mergeCell ref="W29:AE29"/>
    <mergeCell ref="AK29:AO29"/>
    <mergeCell ref="L30:O30"/>
    <mergeCell ref="W30:AE30"/>
    <mergeCell ref="AK30:AO30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</mergeCells>
  <hyperlinks>
    <hyperlink ref="K1:S1" location="C2" tooltip="Rekapitulace stavby" display="1) Rekapitulace stavby"/>
    <hyperlink ref="W1:AI1" location="C51" tooltip="Rekapitulace objektů stavby a soupisů prací" display="2) Rekapitulace objektů stavby a soupisů prací"/>
    <hyperlink ref="A52" location="'SO 001 - Všeobecné položky '!C2" tooltip="SO 001 - Všeobecné položky " display="/"/>
    <hyperlink ref="A53" location="'SO 010 - DIO'!C2" tooltip="SO 010 - DIO" display="/"/>
    <hyperlink ref="A54" location="'SO 101.1 - Nový chodník -...'!C2" tooltip="SO 101.1 - Nový chodník -..." display="/"/>
    <hyperlink ref="A55" location="'SO 101.2 - Nový chodník -...'!C2" tooltip="SO 101.2 - Nový chodník -..." display="/"/>
    <hyperlink ref="A56" location="'SO 102.1 - Zpevněné ploch...'!C2" tooltip="SO 102.1 - Zpevněné ploch..." display="/"/>
    <hyperlink ref="A57" location="'SO 102.2 - Zpevněné ploch...'!C2" tooltip="SO 102.2 - Zpevněné ploch..." display="/"/>
    <hyperlink ref="A58" location="'SO 801 - Sadové úpravy '!C2" tooltip="SO 801 - Sadové úpravy " display="/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0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2"/>
      <c r="C1" s="282"/>
      <c r="D1" s="281" t="s">
        <v>1</v>
      </c>
      <c r="E1" s="282"/>
      <c r="F1" s="283" t="s">
        <v>1444</v>
      </c>
      <c r="G1" s="288" t="s">
        <v>1445</v>
      </c>
      <c r="H1" s="288"/>
      <c r="I1" s="289"/>
      <c r="J1" s="283" t="s">
        <v>1446</v>
      </c>
      <c r="K1" s="281" t="s">
        <v>102</v>
      </c>
      <c r="L1" s="283" t="s">
        <v>1447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82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83</v>
      </c>
    </row>
    <row r="4" spans="2:46" ht="36.75" customHeight="1">
      <c r="B4" s="21"/>
      <c r="C4" s="22"/>
      <c r="D4" s="23" t="s">
        <v>103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5" t="str">
        <f>'Rekapitulace stavby'!K6</f>
        <v>Rekonstrukce chodníků v obci Stěpánov</v>
      </c>
      <c r="F7" s="244"/>
      <c r="G7" s="244"/>
      <c r="H7" s="244"/>
      <c r="I7" s="94"/>
      <c r="J7" s="22"/>
      <c r="K7" s="24"/>
    </row>
    <row r="8" spans="2:11" s="1" customFormat="1" ht="15">
      <c r="B8" s="34"/>
      <c r="C8" s="35"/>
      <c r="D8" s="30" t="s">
        <v>104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6" t="s">
        <v>105</v>
      </c>
      <c r="F9" s="251"/>
      <c r="G9" s="251"/>
      <c r="H9" s="25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106</v>
      </c>
      <c r="G12" s="35"/>
      <c r="H12" s="35"/>
      <c r="I12" s="96" t="s">
        <v>25</v>
      </c>
      <c r="J12" s="97" t="str">
        <f>'Rekapitulace stavby'!AN8</f>
        <v>9.11.2015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tr">
        <f>IF('Rekapitulace stavby'!AN10="","",'Rekapitulace stavby'!AN10)</f>
        <v>00274101</v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Přelouč</v>
      </c>
      <c r="F15" s="35"/>
      <c r="G15" s="35"/>
      <c r="H15" s="35"/>
      <c r="I15" s="96" t="s">
        <v>33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38</v>
      </c>
      <c r="F21" s="35"/>
      <c r="G21" s="35"/>
      <c r="H21" s="35"/>
      <c r="I21" s="96" t="s">
        <v>33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7" t="s">
        <v>20</v>
      </c>
      <c r="F24" s="277"/>
      <c r="G24" s="277"/>
      <c r="H24" s="27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ROUND(J77,2)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7">
        <f>ROUND(SUM(BE77:BE100),2)</f>
        <v>0</v>
      </c>
      <c r="G30" s="35"/>
      <c r="H30" s="35"/>
      <c r="I30" s="108">
        <v>0.21</v>
      </c>
      <c r="J30" s="107">
        <f>ROUND(ROUND((SUM(BE77:BE100)),2)*I30,2)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7">
        <f>ROUND(SUM(BF77:BF100),2)</f>
        <v>0</v>
      </c>
      <c r="G31" s="35"/>
      <c r="H31" s="35"/>
      <c r="I31" s="108">
        <v>0.15</v>
      </c>
      <c r="J31" s="107">
        <f>ROUND(ROUND((SUM(BF77:BF100)),2)*I31,2)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7">
        <f>ROUND(SUM(BG77:BG100),2)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7">
        <f>ROUND(SUM(BH77:BH100),2)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7">
        <f>ROUND(SUM(BI77:BI100),2)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107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Rekonstrukce chodníků v obci Stěpánov</v>
      </c>
      <c r="F45" s="251"/>
      <c r="G45" s="251"/>
      <c r="H45" s="251"/>
      <c r="I45" s="95"/>
      <c r="J45" s="35"/>
      <c r="K45" s="38"/>
    </row>
    <row r="46" spans="2:11" s="1" customFormat="1" ht="14.25" customHeight="1">
      <c r="B46" s="34"/>
      <c r="C46" s="30" t="s">
        <v>104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SO 001 - Všeobecné položky </v>
      </c>
      <c r="F47" s="251"/>
      <c r="G47" s="251"/>
      <c r="H47" s="25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9.11.2015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Přelouč</v>
      </c>
      <c r="G51" s="35"/>
      <c r="H51" s="35"/>
      <c r="I51" s="96" t="s">
        <v>36</v>
      </c>
      <c r="J51" s="28" t="str">
        <f>E21</f>
        <v>PRODIN 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108</v>
      </c>
      <c r="D54" s="109"/>
      <c r="E54" s="109"/>
      <c r="F54" s="109"/>
      <c r="G54" s="109"/>
      <c r="H54" s="109"/>
      <c r="I54" s="120"/>
      <c r="J54" s="121" t="s">
        <v>109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110</v>
      </c>
      <c r="D56" s="35"/>
      <c r="E56" s="35"/>
      <c r="F56" s="35"/>
      <c r="G56" s="35"/>
      <c r="H56" s="35"/>
      <c r="I56" s="95"/>
      <c r="J56" s="105">
        <f>J77</f>
        <v>0</v>
      </c>
      <c r="K56" s="38"/>
      <c r="AU56" s="17" t="s">
        <v>111</v>
      </c>
    </row>
    <row r="57" spans="2:11" s="7" customFormat="1" ht="24.75" customHeight="1">
      <c r="B57" s="124"/>
      <c r="C57" s="125"/>
      <c r="D57" s="126" t="s">
        <v>112</v>
      </c>
      <c r="E57" s="127"/>
      <c r="F57" s="127"/>
      <c r="G57" s="127"/>
      <c r="H57" s="127"/>
      <c r="I57" s="128"/>
      <c r="J57" s="129">
        <f>J78</f>
        <v>0</v>
      </c>
      <c r="K57" s="130"/>
    </row>
    <row r="58" spans="2:11" s="1" customFormat="1" ht="21.75" customHeight="1">
      <c r="B58" s="34"/>
      <c r="C58" s="35"/>
      <c r="D58" s="35"/>
      <c r="E58" s="35"/>
      <c r="F58" s="35"/>
      <c r="G58" s="35"/>
      <c r="H58" s="35"/>
      <c r="I58" s="95"/>
      <c r="J58" s="35"/>
      <c r="K58" s="38"/>
    </row>
    <row r="59" spans="2:11" s="1" customFormat="1" ht="6.75" customHeight="1">
      <c r="B59" s="49"/>
      <c r="C59" s="50"/>
      <c r="D59" s="50"/>
      <c r="E59" s="50"/>
      <c r="F59" s="50"/>
      <c r="G59" s="50"/>
      <c r="H59" s="50"/>
      <c r="I59" s="116"/>
      <c r="J59" s="50"/>
      <c r="K59" s="51"/>
    </row>
    <row r="63" spans="2:12" s="1" customFormat="1" ht="6.75" customHeight="1">
      <c r="B63" s="52"/>
      <c r="C63" s="53"/>
      <c r="D63" s="53"/>
      <c r="E63" s="53"/>
      <c r="F63" s="53"/>
      <c r="G63" s="53"/>
      <c r="H63" s="53"/>
      <c r="I63" s="117"/>
      <c r="J63" s="53"/>
      <c r="K63" s="53"/>
      <c r="L63" s="34"/>
    </row>
    <row r="64" spans="2:12" s="1" customFormat="1" ht="36.75" customHeight="1">
      <c r="B64" s="34"/>
      <c r="C64" s="54" t="s">
        <v>113</v>
      </c>
      <c r="I64" s="131"/>
      <c r="L64" s="34"/>
    </row>
    <row r="65" spans="2:12" s="1" customFormat="1" ht="6.75" customHeight="1">
      <c r="B65" s="34"/>
      <c r="I65" s="131"/>
      <c r="L65" s="34"/>
    </row>
    <row r="66" spans="2:12" s="1" customFormat="1" ht="14.25" customHeight="1">
      <c r="B66" s="34"/>
      <c r="C66" s="56" t="s">
        <v>16</v>
      </c>
      <c r="I66" s="131"/>
      <c r="L66" s="34"/>
    </row>
    <row r="67" spans="2:12" s="1" customFormat="1" ht="22.5" customHeight="1">
      <c r="B67" s="34"/>
      <c r="E67" s="278" t="str">
        <f>E7</f>
        <v>Rekonstrukce chodníků v obci Stěpánov</v>
      </c>
      <c r="F67" s="241"/>
      <c r="G67" s="241"/>
      <c r="H67" s="241"/>
      <c r="I67" s="131"/>
      <c r="L67" s="34"/>
    </row>
    <row r="68" spans="2:12" s="1" customFormat="1" ht="14.25" customHeight="1">
      <c r="B68" s="34"/>
      <c r="C68" s="56" t="s">
        <v>104</v>
      </c>
      <c r="I68" s="131"/>
      <c r="L68" s="34"/>
    </row>
    <row r="69" spans="2:12" s="1" customFormat="1" ht="23.25" customHeight="1">
      <c r="B69" s="34"/>
      <c r="E69" s="259" t="str">
        <f>E9</f>
        <v>SO 001 - Všeobecné položky </v>
      </c>
      <c r="F69" s="241"/>
      <c r="G69" s="241"/>
      <c r="H69" s="241"/>
      <c r="I69" s="131"/>
      <c r="L69" s="34"/>
    </row>
    <row r="70" spans="2:12" s="1" customFormat="1" ht="6.75" customHeight="1">
      <c r="B70" s="34"/>
      <c r="I70" s="131"/>
      <c r="L70" s="34"/>
    </row>
    <row r="71" spans="2:12" s="1" customFormat="1" ht="18" customHeight="1">
      <c r="B71" s="34"/>
      <c r="C71" s="56" t="s">
        <v>23</v>
      </c>
      <c r="F71" s="132" t="str">
        <f>F12</f>
        <v> </v>
      </c>
      <c r="I71" s="133" t="s">
        <v>25</v>
      </c>
      <c r="J71" s="60" t="str">
        <f>IF(J12="","",J12)</f>
        <v>9.11.2015</v>
      </c>
      <c r="L71" s="34"/>
    </row>
    <row r="72" spans="2:12" s="1" customFormat="1" ht="6.75" customHeight="1">
      <c r="B72" s="34"/>
      <c r="I72" s="131"/>
      <c r="L72" s="34"/>
    </row>
    <row r="73" spans="2:12" s="1" customFormat="1" ht="15">
      <c r="B73" s="34"/>
      <c r="C73" s="56" t="s">
        <v>29</v>
      </c>
      <c r="F73" s="132" t="str">
        <f>E15</f>
        <v>Město Přelouč</v>
      </c>
      <c r="I73" s="133" t="s">
        <v>36</v>
      </c>
      <c r="J73" s="132" t="str">
        <f>E21</f>
        <v>PRODIN  a.s.</v>
      </c>
      <c r="L73" s="34"/>
    </row>
    <row r="74" spans="2:12" s="1" customFormat="1" ht="14.25" customHeight="1">
      <c r="B74" s="34"/>
      <c r="C74" s="56" t="s">
        <v>34</v>
      </c>
      <c r="F74" s="132">
        <f>IF(E18="","",E18)</f>
      </c>
      <c r="I74" s="131"/>
      <c r="L74" s="34"/>
    </row>
    <row r="75" spans="2:12" s="1" customFormat="1" ht="9.75" customHeight="1">
      <c r="B75" s="34"/>
      <c r="I75" s="131"/>
      <c r="L75" s="34"/>
    </row>
    <row r="76" spans="2:20" s="8" customFormat="1" ht="29.25" customHeight="1">
      <c r="B76" s="134"/>
      <c r="C76" s="135" t="s">
        <v>114</v>
      </c>
      <c r="D76" s="136" t="s">
        <v>60</v>
      </c>
      <c r="E76" s="136" t="s">
        <v>56</v>
      </c>
      <c r="F76" s="136" t="s">
        <v>115</v>
      </c>
      <c r="G76" s="136" t="s">
        <v>116</v>
      </c>
      <c r="H76" s="136" t="s">
        <v>117</v>
      </c>
      <c r="I76" s="137" t="s">
        <v>118</v>
      </c>
      <c r="J76" s="136" t="s">
        <v>109</v>
      </c>
      <c r="K76" s="138" t="s">
        <v>119</v>
      </c>
      <c r="L76" s="134"/>
      <c r="M76" s="67" t="s">
        <v>120</v>
      </c>
      <c r="N76" s="68" t="s">
        <v>45</v>
      </c>
      <c r="O76" s="68" t="s">
        <v>121</v>
      </c>
      <c r="P76" s="68" t="s">
        <v>122</v>
      </c>
      <c r="Q76" s="68" t="s">
        <v>123</v>
      </c>
      <c r="R76" s="68" t="s">
        <v>124</v>
      </c>
      <c r="S76" s="68" t="s">
        <v>125</v>
      </c>
      <c r="T76" s="69" t="s">
        <v>126</v>
      </c>
    </row>
    <row r="77" spans="2:63" s="1" customFormat="1" ht="29.25" customHeight="1">
      <c r="B77" s="34"/>
      <c r="C77" s="71" t="s">
        <v>110</v>
      </c>
      <c r="I77" s="131"/>
      <c r="J77" s="139">
        <f>BK77</f>
        <v>0</v>
      </c>
      <c r="L77" s="34"/>
      <c r="M77" s="70"/>
      <c r="N77" s="61"/>
      <c r="O77" s="61"/>
      <c r="P77" s="140">
        <f>P78</f>
        <v>0</v>
      </c>
      <c r="Q77" s="61"/>
      <c r="R77" s="140">
        <f>R78</f>
        <v>0</v>
      </c>
      <c r="S77" s="61"/>
      <c r="T77" s="141">
        <f>T78</f>
        <v>0</v>
      </c>
      <c r="AT77" s="17" t="s">
        <v>74</v>
      </c>
      <c r="AU77" s="17" t="s">
        <v>111</v>
      </c>
      <c r="BK77" s="142">
        <f>BK78</f>
        <v>0</v>
      </c>
    </row>
    <row r="78" spans="2:63" s="9" customFormat="1" ht="36.75" customHeight="1">
      <c r="B78" s="143"/>
      <c r="D78" s="144" t="s">
        <v>74</v>
      </c>
      <c r="E78" s="145" t="s">
        <v>127</v>
      </c>
      <c r="F78" s="145" t="s">
        <v>128</v>
      </c>
      <c r="I78" s="146"/>
      <c r="J78" s="147">
        <f>BK78</f>
        <v>0</v>
      </c>
      <c r="L78" s="143"/>
      <c r="M78" s="148"/>
      <c r="N78" s="149"/>
      <c r="O78" s="149"/>
      <c r="P78" s="150">
        <f>SUM(P79:P100)</f>
        <v>0</v>
      </c>
      <c r="Q78" s="149"/>
      <c r="R78" s="150">
        <f>SUM(R79:R100)</f>
        <v>0</v>
      </c>
      <c r="S78" s="149"/>
      <c r="T78" s="151">
        <f>SUM(T79:T100)</f>
        <v>0</v>
      </c>
      <c r="AR78" s="152" t="s">
        <v>129</v>
      </c>
      <c r="AT78" s="153" t="s">
        <v>74</v>
      </c>
      <c r="AU78" s="153" t="s">
        <v>75</v>
      </c>
      <c r="AY78" s="152" t="s">
        <v>130</v>
      </c>
      <c r="BK78" s="154">
        <f>SUM(BK79:BK100)</f>
        <v>0</v>
      </c>
    </row>
    <row r="79" spans="2:65" s="1" customFormat="1" ht="22.5" customHeight="1">
      <c r="B79" s="155"/>
      <c r="C79" s="156" t="s">
        <v>22</v>
      </c>
      <c r="D79" s="156" t="s">
        <v>131</v>
      </c>
      <c r="E79" s="157" t="s">
        <v>132</v>
      </c>
      <c r="F79" s="158" t="s">
        <v>133</v>
      </c>
      <c r="G79" s="159" t="s">
        <v>134</v>
      </c>
      <c r="H79" s="160">
        <v>1</v>
      </c>
      <c r="I79" s="161"/>
      <c r="J79" s="162">
        <f>ROUND(I79*H79,2)</f>
        <v>0</v>
      </c>
      <c r="K79" s="158" t="s">
        <v>135</v>
      </c>
      <c r="L79" s="34"/>
      <c r="M79" s="163" t="s">
        <v>20</v>
      </c>
      <c r="N79" s="164" t="s">
        <v>46</v>
      </c>
      <c r="O79" s="35"/>
      <c r="P79" s="165">
        <f>O79*H79</f>
        <v>0</v>
      </c>
      <c r="Q79" s="165">
        <v>0</v>
      </c>
      <c r="R79" s="165">
        <f>Q79*H79</f>
        <v>0</v>
      </c>
      <c r="S79" s="165">
        <v>0</v>
      </c>
      <c r="T79" s="166">
        <f>S79*H79</f>
        <v>0</v>
      </c>
      <c r="AR79" s="17" t="s">
        <v>136</v>
      </c>
      <c r="AT79" s="17" t="s">
        <v>131</v>
      </c>
      <c r="AU79" s="17" t="s">
        <v>22</v>
      </c>
      <c r="AY79" s="17" t="s">
        <v>130</v>
      </c>
      <c r="BE79" s="167">
        <f>IF(N79="základní",J79,0)</f>
        <v>0</v>
      </c>
      <c r="BF79" s="167">
        <f>IF(N79="snížená",J79,0)</f>
        <v>0</v>
      </c>
      <c r="BG79" s="167">
        <f>IF(N79="zákl. přenesená",J79,0)</f>
        <v>0</v>
      </c>
      <c r="BH79" s="167">
        <f>IF(N79="sníž. přenesená",J79,0)</f>
        <v>0</v>
      </c>
      <c r="BI79" s="167">
        <f>IF(N79="nulová",J79,0)</f>
        <v>0</v>
      </c>
      <c r="BJ79" s="17" t="s">
        <v>22</v>
      </c>
      <c r="BK79" s="167">
        <f>ROUND(I79*H79,2)</f>
        <v>0</v>
      </c>
      <c r="BL79" s="17" t="s">
        <v>136</v>
      </c>
      <c r="BM79" s="17" t="s">
        <v>137</v>
      </c>
    </row>
    <row r="80" spans="2:47" s="1" customFormat="1" ht="22.5" customHeight="1">
      <c r="B80" s="34"/>
      <c r="D80" s="168" t="s">
        <v>138</v>
      </c>
      <c r="F80" s="169" t="s">
        <v>139</v>
      </c>
      <c r="I80" s="131"/>
      <c r="L80" s="34"/>
      <c r="M80" s="63"/>
      <c r="N80" s="35"/>
      <c r="O80" s="35"/>
      <c r="P80" s="35"/>
      <c r="Q80" s="35"/>
      <c r="R80" s="35"/>
      <c r="S80" s="35"/>
      <c r="T80" s="64"/>
      <c r="AT80" s="17" t="s">
        <v>138</v>
      </c>
      <c r="AU80" s="17" t="s">
        <v>22</v>
      </c>
    </row>
    <row r="81" spans="2:51" s="10" customFormat="1" ht="22.5" customHeight="1">
      <c r="B81" s="170"/>
      <c r="D81" s="171" t="s">
        <v>140</v>
      </c>
      <c r="E81" s="172" t="s">
        <v>20</v>
      </c>
      <c r="F81" s="173" t="s">
        <v>141</v>
      </c>
      <c r="H81" s="174">
        <v>1</v>
      </c>
      <c r="I81" s="175"/>
      <c r="L81" s="170"/>
      <c r="M81" s="176"/>
      <c r="N81" s="177"/>
      <c r="O81" s="177"/>
      <c r="P81" s="177"/>
      <c r="Q81" s="177"/>
      <c r="R81" s="177"/>
      <c r="S81" s="177"/>
      <c r="T81" s="178"/>
      <c r="AT81" s="179" t="s">
        <v>140</v>
      </c>
      <c r="AU81" s="179" t="s">
        <v>22</v>
      </c>
      <c r="AV81" s="10" t="s">
        <v>83</v>
      </c>
      <c r="AW81" s="10" t="s">
        <v>39</v>
      </c>
      <c r="AX81" s="10" t="s">
        <v>22</v>
      </c>
      <c r="AY81" s="179" t="s">
        <v>130</v>
      </c>
    </row>
    <row r="82" spans="2:65" s="1" customFormat="1" ht="22.5" customHeight="1">
      <c r="B82" s="155"/>
      <c r="C82" s="156" t="s">
        <v>83</v>
      </c>
      <c r="D82" s="156" t="s">
        <v>131</v>
      </c>
      <c r="E82" s="157" t="s">
        <v>142</v>
      </c>
      <c r="F82" s="158" t="s">
        <v>143</v>
      </c>
      <c r="G82" s="159" t="s">
        <v>134</v>
      </c>
      <c r="H82" s="160">
        <v>1</v>
      </c>
      <c r="I82" s="161"/>
      <c r="J82" s="162">
        <f>ROUND(I82*H82,2)</f>
        <v>0</v>
      </c>
      <c r="K82" s="158" t="s">
        <v>20</v>
      </c>
      <c r="L82" s="34"/>
      <c r="M82" s="163" t="s">
        <v>20</v>
      </c>
      <c r="N82" s="164" t="s">
        <v>46</v>
      </c>
      <c r="O82" s="35"/>
      <c r="P82" s="165">
        <f>O82*H82</f>
        <v>0</v>
      </c>
      <c r="Q82" s="165">
        <v>0</v>
      </c>
      <c r="R82" s="165">
        <f>Q82*H82</f>
        <v>0</v>
      </c>
      <c r="S82" s="165">
        <v>0</v>
      </c>
      <c r="T82" s="166">
        <f>S82*H82</f>
        <v>0</v>
      </c>
      <c r="AR82" s="17" t="s">
        <v>136</v>
      </c>
      <c r="AT82" s="17" t="s">
        <v>131</v>
      </c>
      <c r="AU82" s="17" t="s">
        <v>22</v>
      </c>
      <c r="AY82" s="17" t="s">
        <v>130</v>
      </c>
      <c r="BE82" s="167">
        <f>IF(N82="základní",J82,0)</f>
        <v>0</v>
      </c>
      <c r="BF82" s="167">
        <f>IF(N82="snížená",J82,0)</f>
        <v>0</v>
      </c>
      <c r="BG82" s="167">
        <f>IF(N82="zákl. přenesená",J82,0)</f>
        <v>0</v>
      </c>
      <c r="BH82" s="167">
        <f>IF(N82="sníž. přenesená",J82,0)</f>
        <v>0</v>
      </c>
      <c r="BI82" s="167">
        <f>IF(N82="nulová",J82,0)</f>
        <v>0</v>
      </c>
      <c r="BJ82" s="17" t="s">
        <v>22</v>
      </c>
      <c r="BK82" s="167">
        <f>ROUND(I82*H82,2)</f>
        <v>0</v>
      </c>
      <c r="BL82" s="17" t="s">
        <v>136</v>
      </c>
      <c r="BM82" s="17" t="s">
        <v>144</v>
      </c>
    </row>
    <row r="83" spans="2:47" s="1" customFormat="1" ht="22.5" customHeight="1">
      <c r="B83" s="34"/>
      <c r="D83" s="168" t="s">
        <v>138</v>
      </c>
      <c r="F83" s="169" t="s">
        <v>139</v>
      </c>
      <c r="I83" s="131"/>
      <c r="L83" s="34"/>
      <c r="M83" s="63"/>
      <c r="N83" s="35"/>
      <c r="O83" s="35"/>
      <c r="P83" s="35"/>
      <c r="Q83" s="35"/>
      <c r="R83" s="35"/>
      <c r="S83" s="35"/>
      <c r="T83" s="64"/>
      <c r="AT83" s="17" t="s">
        <v>138</v>
      </c>
      <c r="AU83" s="17" t="s">
        <v>22</v>
      </c>
    </row>
    <row r="84" spans="2:51" s="10" customFormat="1" ht="22.5" customHeight="1">
      <c r="B84" s="170"/>
      <c r="D84" s="171" t="s">
        <v>140</v>
      </c>
      <c r="E84" s="172" t="s">
        <v>20</v>
      </c>
      <c r="F84" s="173" t="s">
        <v>141</v>
      </c>
      <c r="H84" s="174">
        <v>1</v>
      </c>
      <c r="I84" s="175"/>
      <c r="L84" s="170"/>
      <c r="M84" s="176"/>
      <c r="N84" s="177"/>
      <c r="O84" s="177"/>
      <c r="P84" s="177"/>
      <c r="Q84" s="177"/>
      <c r="R84" s="177"/>
      <c r="S84" s="177"/>
      <c r="T84" s="178"/>
      <c r="AT84" s="179" t="s">
        <v>140</v>
      </c>
      <c r="AU84" s="179" t="s">
        <v>22</v>
      </c>
      <c r="AV84" s="10" t="s">
        <v>83</v>
      </c>
      <c r="AW84" s="10" t="s">
        <v>39</v>
      </c>
      <c r="AX84" s="10" t="s">
        <v>22</v>
      </c>
      <c r="AY84" s="179" t="s">
        <v>130</v>
      </c>
    </row>
    <row r="85" spans="2:65" s="1" customFormat="1" ht="22.5" customHeight="1">
      <c r="B85" s="155"/>
      <c r="C85" s="156" t="s">
        <v>145</v>
      </c>
      <c r="D85" s="156" t="s">
        <v>131</v>
      </c>
      <c r="E85" s="157" t="s">
        <v>146</v>
      </c>
      <c r="F85" s="158" t="s">
        <v>147</v>
      </c>
      <c r="G85" s="159" t="s">
        <v>134</v>
      </c>
      <c r="H85" s="160">
        <v>1</v>
      </c>
      <c r="I85" s="161"/>
      <c r="J85" s="162">
        <f>ROUND(I85*H85,2)</f>
        <v>0</v>
      </c>
      <c r="K85" s="158" t="s">
        <v>135</v>
      </c>
      <c r="L85" s="34"/>
      <c r="M85" s="163" t="s">
        <v>20</v>
      </c>
      <c r="N85" s="164" t="s">
        <v>46</v>
      </c>
      <c r="O85" s="35"/>
      <c r="P85" s="165">
        <f>O85*H85</f>
        <v>0</v>
      </c>
      <c r="Q85" s="165">
        <v>0</v>
      </c>
      <c r="R85" s="165">
        <f>Q85*H85</f>
        <v>0</v>
      </c>
      <c r="S85" s="165">
        <v>0</v>
      </c>
      <c r="T85" s="166">
        <f>S85*H85</f>
        <v>0</v>
      </c>
      <c r="AR85" s="17" t="s">
        <v>136</v>
      </c>
      <c r="AT85" s="17" t="s">
        <v>131</v>
      </c>
      <c r="AU85" s="17" t="s">
        <v>22</v>
      </c>
      <c r="AY85" s="17" t="s">
        <v>130</v>
      </c>
      <c r="BE85" s="167">
        <f>IF(N85="základní",J85,0)</f>
        <v>0</v>
      </c>
      <c r="BF85" s="167">
        <f>IF(N85="snížená",J85,0)</f>
        <v>0</v>
      </c>
      <c r="BG85" s="167">
        <f>IF(N85="zákl. přenesená",J85,0)</f>
        <v>0</v>
      </c>
      <c r="BH85" s="167">
        <f>IF(N85="sníž. přenesená",J85,0)</f>
        <v>0</v>
      </c>
      <c r="BI85" s="167">
        <f>IF(N85="nulová",J85,0)</f>
        <v>0</v>
      </c>
      <c r="BJ85" s="17" t="s">
        <v>22</v>
      </c>
      <c r="BK85" s="167">
        <f>ROUND(I85*H85,2)</f>
        <v>0</v>
      </c>
      <c r="BL85" s="17" t="s">
        <v>136</v>
      </c>
      <c r="BM85" s="17" t="s">
        <v>148</v>
      </c>
    </row>
    <row r="86" spans="2:47" s="1" customFormat="1" ht="22.5" customHeight="1">
      <c r="B86" s="34"/>
      <c r="D86" s="168" t="s">
        <v>138</v>
      </c>
      <c r="F86" s="169" t="s">
        <v>149</v>
      </c>
      <c r="I86" s="131"/>
      <c r="L86" s="34"/>
      <c r="M86" s="63"/>
      <c r="N86" s="35"/>
      <c r="O86" s="35"/>
      <c r="P86" s="35"/>
      <c r="Q86" s="35"/>
      <c r="R86" s="35"/>
      <c r="S86" s="35"/>
      <c r="T86" s="64"/>
      <c r="AT86" s="17" t="s">
        <v>138</v>
      </c>
      <c r="AU86" s="17" t="s">
        <v>22</v>
      </c>
    </row>
    <row r="87" spans="2:51" s="10" customFormat="1" ht="22.5" customHeight="1">
      <c r="B87" s="170"/>
      <c r="D87" s="171" t="s">
        <v>140</v>
      </c>
      <c r="E87" s="172" t="s">
        <v>20</v>
      </c>
      <c r="F87" s="173" t="s">
        <v>150</v>
      </c>
      <c r="H87" s="174">
        <v>1</v>
      </c>
      <c r="I87" s="175"/>
      <c r="L87" s="170"/>
      <c r="M87" s="176"/>
      <c r="N87" s="177"/>
      <c r="O87" s="177"/>
      <c r="P87" s="177"/>
      <c r="Q87" s="177"/>
      <c r="R87" s="177"/>
      <c r="S87" s="177"/>
      <c r="T87" s="178"/>
      <c r="AT87" s="179" t="s">
        <v>140</v>
      </c>
      <c r="AU87" s="179" t="s">
        <v>22</v>
      </c>
      <c r="AV87" s="10" t="s">
        <v>83</v>
      </c>
      <c r="AW87" s="10" t="s">
        <v>39</v>
      </c>
      <c r="AX87" s="10" t="s">
        <v>22</v>
      </c>
      <c r="AY87" s="179" t="s">
        <v>130</v>
      </c>
    </row>
    <row r="88" spans="2:65" s="1" customFormat="1" ht="22.5" customHeight="1">
      <c r="B88" s="155"/>
      <c r="C88" s="156" t="s">
        <v>151</v>
      </c>
      <c r="D88" s="156" t="s">
        <v>131</v>
      </c>
      <c r="E88" s="157" t="s">
        <v>152</v>
      </c>
      <c r="F88" s="158" t="s">
        <v>153</v>
      </c>
      <c r="G88" s="159" t="s">
        <v>134</v>
      </c>
      <c r="H88" s="160">
        <v>1</v>
      </c>
      <c r="I88" s="161"/>
      <c r="J88" s="162">
        <f>ROUND(I88*H88,2)</f>
        <v>0</v>
      </c>
      <c r="K88" s="158" t="s">
        <v>135</v>
      </c>
      <c r="L88" s="34"/>
      <c r="M88" s="163" t="s">
        <v>20</v>
      </c>
      <c r="N88" s="164" t="s">
        <v>46</v>
      </c>
      <c r="O88" s="35"/>
      <c r="P88" s="165">
        <f>O88*H88</f>
        <v>0</v>
      </c>
      <c r="Q88" s="165">
        <v>0</v>
      </c>
      <c r="R88" s="165">
        <f>Q88*H88</f>
        <v>0</v>
      </c>
      <c r="S88" s="165">
        <v>0</v>
      </c>
      <c r="T88" s="166">
        <f>S88*H88</f>
        <v>0</v>
      </c>
      <c r="AR88" s="17" t="s">
        <v>136</v>
      </c>
      <c r="AT88" s="17" t="s">
        <v>131</v>
      </c>
      <c r="AU88" s="17" t="s">
        <v>22</v>
      </c>
      <c r="AY88" s="17" t="s">
        <v>130</v>
      </c>
      <c r="BE88" s="167">
        <f>IF(N88="základní",J88,0)</f>
        <v>0</v>
      </c>
      <c r="BF88" s="167">
        <f>IF(N88="snížená",J88,0)</f>
        <v>0</v>
      </c>
      <c r="BG88" s="167">
        <f>IF(N88="zákl. přenesená",J88,0)</f>
        <v>0</v>
      </c>
      <c r="BH88" s="167">
        <f>IF(N88="sníž. přenesená",J88,0)</f>
        <v>0</v>
      </c>
      <c r="BI88" s="167">
        <f>IF(N88="nulová",J88,0)</f>
        <v>0</v>
      </c>
      <c r="BJ88" s="17" t="s">
        <v>22</v>
      </c>
      <c r="BK88" s="167">
        <f>ROUND(I88*H88,2)</f>
        <v>0</v>
      </c>
      <c r="BL88" s="17" t="s">
        <v>136</v>
      </c>
      <c r="BM88" s="17" t="s">
        <v>154</v>
      </c>
    </row>
    <row r="89" spans="2:47" s="1" customFormat="1" ht="30" customHeight="1">
      <c r="B89" s="34"/>
      <c r="D89" s="168" t="s">
        <v>138</v>
      </c>
      <c r="F89" s="169" t="s">
        <v>155</v>
      </c>
      <c r="I89" s="131"/>
      <c r="L89" s="34"/>
      <c r="M89" s="63"/>
      <c r="N89" s="35"/>
      <c r="O89" s="35"/>
      <c r="P89" s="35"/>
      <c r="Q89" s="35"/>
      <c r="R89" s="35"/>
      <c r="S89" s="35"/>
      <c r="T89" s="64"/>
      <c r="AT89" s="17" t="s">
        <v>138</v>
      </c>
      <c r="AU89" s="17" t="s">
        <v>22</v>
      </c>
    </row>
    <row r="90" spans="2:51" s="10" customFormat="1" ht="22.5" customHeight="1">
      <c r="B90" s="170"/>
      <c r="D90" s="171" t="s">
        <v>140</v>
      </c>
      <c r="E90" s="172" t="s">
        <v>20</v>
      </c>
      <c r="F90" s="173" t="s">
        <v>156</v>
      </c>
      <c r="H90" s="174">
        <v>1</v>
      </c>
      <c r="I90" s="175"/>
      <c r="L90" s="170"/>
      <c r="M90" s="176"/>
      <c r="N90" s="177"/>
      <c r="O90" s="177"/>
      <c r="P90" s="177"/>
      <c r="Q90" s="177"/>
      <c r="R90" s="177"/>
      <c r="S90" s="177"/>
      <c r="T90" s="178"/>
      <c r="AT90" s="179" t="s">
        <v>140</v>
      </c>
      <c r="AU90" s="179" t="s">
        <v>22</v>
      </c>
      <c r="AV90" s="10" t="s">
        <v>83</v>
      </c>
      <c r="AW90" s="10" t="s">
        <v>39</v>
      </c>
      <c r="AX90" s="10" t="s">
        <v>22</v>
      </c>
      <c r="AY90" s="179" t="s">
        <v>130</v>
      </c>
    </row>
    <row r="91" spans="2:65" s="1" customFormat="1" ht="22.5" customHeight="1">
      <c r="B91" s="155"/>
      <c r="C91" s="156" t="s">
        <v>129</v>
      </c>
      <c r="D91" s="156" t="s">
        <v>131</v>
      </c>
      <c r="E91" s="157" t="s">
        <v>157</v>
      </c>
      <c r="F91" s="158" t="s">
        <v>158</v>
      </c>
      <c r="G91" s="159" t="s">
        <v>134</v>
      </c>
      <c r="H91" s="160">
        <v>1</v>
      </c>
      <c r="I91" s="161"/>
      <c r="J91" s="162">
        <f>ROUND(I91*H91,2)</f>
        <v>0</v>
      </c>
      <c r="K91" s="158" t="s">
        <v>135</v>
      </c>
      <c r="L91" s="34"/>
      <c r="M91" s="163" t="s">
        <v>20</v>
      </c>
      <c r="N91" s="164" t="s">
        <v>46</v>
      </c>
      <c r="O91" s="35"/>
      <c r="P91" s="165">
        <f>O91*H91</f>
        <v>0</v>
      </c>
      <c r="Q91" s="165">
        <v>0</v>
      </c>
      <c r="R91" s="165">
        <f>Q91*H91</f>
        <v>0</v>
      </c>
      <c r="S91" s="165">
        <v>0</v>
      </c>
      <c r="T91" s="166">
        <f>S91*H91</f>
        <v>0</v>
      </c>
      <c r="AR91" s="17" t="s">
        <v>136</v>
      </c>
      <c r="AT91" s="17" t="s">
        <v>131</v>
      </c>
      <c r="AU91" s="17" t="s">
        <v>22</v>
      </c>
      <c r="AY91" s="17" t="s">
        <v>130</v>
      </c>
      <c r="BE91" s="167">
        <f>IF(N91="základní",J91,0)</f>
        <v>0</v>
      </c>
      <c r="BF91" s="167">
        <f>IF(N91="snížená",J91,0)</f>
        <v>0</v>
      </c>
      <c r="BG91" s="167">
        <f>IF(N91="zákl. přenesená",J91,0)</f>
        <v>0</v>
      </c>
      <c r="BH91" s="167">
        <f>IF(N91="sníž. přenesená",J91,0)</f>
        <v>0</v>
      </c>
      <c r="BI91" s="167">
        <f>IF(N91="nulová",J91,0)</f>
        <v>0</v>
      </c>
      <c r="BJ91" s="17" t="s">
        <v>22</v>
      </c>
      <c r="BK91" s="167">
        <f>ROUND(I91*H91,2)</f>
        <v>0</v>
      </c>
      <c r="BL91" s="17" t="s">
        <v>136</v>
      </c>
      <c r="BM91" s="17" t="s">
        <v>159</v>
      </c>
    </row>
    <row r="92" spans="2:47" s="1" customFormat="1" ht="22.5" customHeight="1">
      <c r="B92" s="34"/>
      <c r="D92" s="171" t="s">
        <v>138</v>
      </c>
      <c r="F92" s="180" t="s">
        <v>160</v>
      </c>
      <c r="I92" s="131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138</v>
      </c>
      <c r="AU92" s="17" t="s">
        <v>22</v>
      </c>
    </row>
    <row r="93" spans="2:65" s="1" customFormat="1" ht="22.5" customHeight="1">
      <c r="B93" s="155"/>
      <c r="C93" s="156" t="s">
        <v>161</v>
      </c>
      <c r="D93" s="156" t="s">
        <v>131</v>
      </c>
      <c r="E93" s="157" t="s">
        <v>162</v>
      </c>
      <c r="F93" s="158" t="s">
        <v>163</v>
      </c>
      <c r="G93" s="159" t="s">
        <v>164</v>
      </c>
      <c r="H93" s="160">
        <v>1</v>
      </c>
      <c r="I93" s="161"/>
      <c r="J93" s="162">
        <f>ROUND(I93*H93,2)</f>
        <v>0</v>
      </c>
      <c r="K93" s="158" t="s">
        <v>135</v>
      </c>
      <c r="L93" s="34"/>
      <c r="M93" s="163" t="s">
        <v>20</v>
      </c>
      <c r="N93" s="164" t="s">
        <v>46</v>
      </c>
      <c r="O93" s="35"/>
      <c r="P93" s="165">
        <f>O93*H93</f>
        <v>0</v>
      </c>
      <c r="Q93" s="165">
        <v>0</v>
      </c>
      <c r="R93" s="165">
        <f>Q93*H93</f>
        <v>0</v>
      </c>
      <c r="S93" s="165">
        <v>0</v>
      </c>
      <c r="T93" s="166">
        <f>S93*H93</f>
        <v>0</v>
      </c>
      <c r="AR93" s="17" t="s">
        <v>136</v>
      </c>
      <c r="AT93" s="17" t="s">
        <v>131</v>
      </c>
      <c r="AU93" s="17" t="s">
        <v>22</v>
      </c>
      <c r="AY93" s="17" t="s">
        <v>130</v>
      </c>
      <c r="BE93" s="167">
        <f>IF(N93="základní",J93,0)</f>
        <v>0</v>
      </c>
      <c r="BF93" s="167">
        <f>IF(N93="snížená",J93,0)</f>
        <v>0</v>
      </c>
      <c r="BG93" s="167">
        <f>IF(N93="zákl. přenesená",J93,0)</f>
        <v>0</v>
      </c>
      <c r="BH93" s="167">
        <f>IF(N93="sníž. přenesená",J93,0)</f>
        <v>0</v>
      </c>
      <c r="BI93" s="167">
        <f>IF(N93="nulová",J93,0)</f>
        <v>0</v>
      </c>
      <c r="BJ93" s="17" t="s">
        <v>22</v>
      </c>
      <c r="BK93" s="167">
        <f>ROUND(I93*H93,2)</f>
        <v>0</v>
      </c>
      <c r="BL93" s="17" t="s">
        <v>136</v>
      </c>
      <c r="BM93" s="17" t="s">
        <v>165</v>
      </c>
    </row>
    <row r="94" spans="2:47" s="1" customFormat="1" ht="22.5" customHeight="1">
      <c r="B94" s="34"/>
      <c r="D94" s="168" t="s">
        <v>138</v>
      </c>
      <c r="F94" s="169" t="s">
        <v>166</v>
      </c>
      <c r="I94" s="131"/>
      <c r="L94" s="34"/>
      <c r="M94" s="63"/>
      <c r="N94" s="35"/>
      <c r="O94" s="35"/>
      <c r="P94" s="35"/>
      <c r="Q94" s="35"/>
      <c r="R94" s="35"/>
      <c r="S94" s="35"/>
      <c r="T94" s="64"/>
      <c r="AT94" s="17" t="s">
        <v>138</v>
      </c>
      <c r="AU94" s="17" t="s">
        <v>22</v>
      </c>
    </row>
    <row r="95" spans="2:51" s="10" customFormat="1" ht="22.5" customHeight="1">
      <c r="B95" s="170"/>
      <c r="D95" s="171" t="s">
        <v>140</v>
      </c>
      <c r="E95" s="172" t="s">
        <v>20</v>
      </c>
      <c r="F95" s="173" t="s">
        <v>141</v>
      </c>
      <c r="H95" s="174">
        <v>1</v>
      </c>
      <c r="I95" s="175"/>
      <c r="L95" s="170"/>
      <c r="M95" s="176"/>
      <c r="N95" s="177"/>
      <c r="O95" s="177"/>
      <c r="P95" s="177"/>
      <c r="Q95" s="177"/>
      <c r="R95" s="177"/>
      <c r="S95" s="177"/>
      <c r="T95" s="178"/>
      <c r="AT95" s="179" t="s">
        <v>140</v>
      </c>
      <c r="AU95" s="179" t="s">
        <v>22</v>
      </c>
      <c r="AV95" s="10" t="s">
        <v>83</v>
      </c>
      <c r="AW95" s="10" t="s">
        <v>39</v>
      </c>
      <c r="AX95" s="10" t="s">
        <v>22</v>
      </c>
      <c r="AY95" s="179" t="s">
        <v>130</v>
      </c>
    </row>
    <row r="96" spans="2:65" s="1" customFormat="1" ht="22.5" customHeight="1">
      <c r="B96" s="155"/>
      <c r="C96" s="156" t="s">
        <v>167</v>
      </c>
      <c r="D96" s="156" t="s">
        <v>131</v>
      </c>
      <c r="E96" s="157" t="s">
        <v>168</v>
      </c>
      <c r="F96" s="158" t="s">
        <v>169</v>
      </c>
      <c r="G96" s="159" t="s">
        <v>164</v>
      </c>
      <c r="H96" s="160">
        <v>1</v>
      </c>
      <c r="I96" s="161"/>
      <c r="J96" s="162">
        <f>ROUND(I96*H96,2)</f>
        <v>0</v>
      </c>
      <c r="K96" s="158" t="s">
        <v>20</v>
      </c>
      <c r="L96" s="34"/>
      <c r="M96" s="163" t="s">
        <v>20</v>
      </c>
      <c r="N96" s="164" t="s">
        <v>46</v>
      </c>
      <c r="O96" s="35"/>
      <c r="P96" s="165">
        <f>O96*H96</f>
        <v>0</v>
      </c>
      <c r="Q96" s="165">
        <v>0</v>
      </c>
      <c r="R96" s="165">
        <f>Q96*H96</f>
        <v>0</v>
      </c>
      <c r="S96" s="165">
        <v>0</v>
      </c>
      <c r="T96" s="166">
        <f>S96*H96</f>
        <v>0</v>
      </c>
      <c r="AR96" s="17" t="s">
        <v>136</v>
      </c>
      <c r="AT96" s="17" t="s">
        <v>131</v>
      </c>
      <c r="AU96" s="17" t="s">
        <v>22</v>
      </c>
      <c r="AY96" s="17" t="s">
        <v>130</v>
      </c>
      <c r="BE96" s="167">
        <f>IF(N96="základní",J96,0)</f>
        <v>0</v>
      </c>
      <c r="BF96" s="167">
        <f>IF(N96="snížená",J96,0)</f>
        <v>0</v>
      </c>
      <c r="BG96" s="167">
        <f>IF(N96="zákl. přenesená",J96,0)</f>
        <v>0</v>
      </c>
      <c r="BH96" s="167">
        <f>IF(N96="sníž. přenesená",J96,0)</f>
        <v>0</v>
      </c>
      <c r="BI96" s="167">
        <f>IF(N96="nulová",J96,0)</f>
        <v>0</v>
      </c>
      <c r="BJ96" s="17" t="s">
        <v>22</v>
      </c>
      <c r="BK96" s="167">
        <f>ROUND(I96*H96,2)</f>
        <v>0</v>
      </c>
      <c r="BL96" s="17" t="s">
        <v>136</v>
      </c>
      <c r="BM96" s="17" t="s">
        <v>170</v>
      </c>
    </row>
    <row r="97" spans="2:47" s="1" customFormat="1" ht="22.5" customHeight="1">
      <c r="B97" s="34"/>
      <c r="D97" s="168" t="s">
        <v>138</v>
      </c>
      <c r="F97" s="169" t="s">
        <v>166</v>
      </c>
      <c r="I97" s="131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138</v>
      </c>
      <c r="AU97" s="17" t="s">
        <v>22</v>
      </c>
    </row>
    <row r="98" spans="2:51" s="10" customFormat="1" ht="22.5" customHeight="1">
      <c r="B98" s="170"/>
      <c r="D98" s="171" t="s">
        <v>140</v>
      </c>
      <c r="E98" s="172" t="s">
        <v>20</v>
      </c>
      <c r="F98" s="173" t="s">
        <v>141</v>
      </c>
      <c r="H98" s="174">
        <v>1</v>
      </c>
      <c r="I98" s="175"/>
      <c r="L98" s="170"/>
      <c r="M98" s="176"/>
      <c r="N98" s="177"/>
      <c r="O98" s="177"/>
      <c r="P98" s="177"/>
      <c r="Q98" s="177"/>
      <c r="R98" s="177"/>
      <c r="S98" s="177"/>
      <c r="T98" s="178"/>
      <c r="AT98" s="179" t="s">
        <v>140</v>
      </c>
      <c r="AU98" s="179" t="s">
        <v>22</v>
      </c>
      <c r="AV98" s="10" t="s">
        <v>83</v>
      </c>
      <c r="AW98" s="10" t="s">
        <v>39</v>
      </c>
      <c r="AX98" s="10" t="s">
        <v>22</v>
      </c>
      <c r="AY98" s="179" t="s">
        <v>130</v>
      </c>
    </row>
    <row r="99" spans="2:65" s="1" customFormat="1" ht="22.5" customHeight="1">
      <c r="B99" s="155"/>
      <c r="C99" s="156" t="s">
        <v>171</v>
      </c>
      <c r="D99" s="156" t="s">
        <v>131</v>
      </c>
      <c r="E99" s="157" t="s">
        <v>172</v>
      </c>
      <c r="F99" s="158" t="s">
        <v>173</v>
      </c>
      <c r="G99" s="159" t="s">
        <v>174</v>
      </c>
      <c r="H99" s="160">
        <v>1</v>
      </c>
      <c r="I99" s="161"/>
      <c r="J99" s="162">
        <f>ROUND(I99*H99,2)</f>
        <v>0</v>
      </c>
      <c r="K99" s="158" t="s">
        <v>135</v>
      </c>
      <c r="L99" s="34"/>
      <c r="M99" s="163" t="s">
        <v>20</v>
      </c>
      <c r="N99" s="164" t="s">
        <v>46</v>
      </c>
      <c r="O99" s="35"/>
      <c r="P99" s="165">
        <f>O99*H99</f>
        <v>0</v>
      </c>
      <c r="Q99" s="165">
        <v>0</v>
      </c>
      <c r="R99" s="165">
        <f>Q99*H99</f>
        <v>0</v>
      </c>
      <c r="S99" s="165">
        <v>0</v>
      </c>
      <c r="T99" s="166">
        <f>S99*H99</f>
        <v>0</v>
      </c>
      <c r="AR99" s="17" t="s">
        <v>136</v>
      </c>
      <c r="AT99" s="17" t="s">
        <v>131</v>
      </c>
      <c r="AU99" s="17" t="s">
        <v>22</v>
      </c>
      <c r="AY99" s="17" t="s">
        <v>130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7" t="s">
        <v>22</v>
      </c>
      <c r="BK99" s="167">
        <f>ROUND(I99*H99,2)</f>
        <v>0</v>
      </c>
      <c r="BL99" s="17" t="s">
        <v>136</v>
      </c>
      <c r="BM99" s="17" t="s">
        <v>175</v>
      </c>
    </row>
    <row r="100" spans="2:47" s="1" customFormat="1" ht="22.5" customHeight="1">
      <c r="B100" s="34"/>
      <c r="D100" s="168" t="s">
        <v>138</v>
      </c>
      <c r="F100" s="169" t="s">
        <v>176</v>
      </c>
      <c r="I100" s="131"/>
      <c r="L100" s="34"/>
      <c r="M100" s="181"/>
      <c r="N100" s="182"/>
      <c r="O100" s="182"/>
      <c r="P100" s="182"/>
      <c r="Q100" s="182"/>
      <c r="R100" s="182"/>
      <c r="S100" s="182"/>
      <c r="T100" s="183"/>
      <c r="AT100" s="17" t="s">
        <v>138</v>
      </c>
      <c r="AU100" s="17" t="s">
        <v>22</v>
      </c>
    </row>
    <row r="101" spans="2:12" s="1" customFormat="1" ht="6.75" customHeight="1">
      <c r="B101" s="49"/>
      <c r="C101" s="50"/>
      <c r="D101" s="50"/>
      <c r="E101" s="50"/>
      <c r="F101" s="50"/>
      <c r="G101" s="50"/>
      <c r="H101" s="50"/>
      <c r="I101" s="116"/>
      <c r="J101" s="50"/>
      <c r="K101" s="50"/>
      <c r="L101" s="34"/>
    </row>
    <row r="102" ht="13.5">
      <c r="AT102" s="184"/>
    </row>
  </sheetData>
  <sheetProtection password="CC35" sheet="1" objects="1" scenarios="1" formatColumns="0" formatRows="0" sort="0" autoFilter="0"/>
  <autoFilter ref="C76:K76"/>
  <mergeCells count="9">
    <mergeCell ref="E69:H69"/>
    <mergeCell ref="G1:H1"/>
    <mergeCell ref="L2:V2"/>
    <mergeCell ref="E7:H7"/>
    <mergeCell ref="E9:H9"/>
    <mergeCell ref="E24:H24"/>
    <mergeCell ref="E45:H45"/>
    <mergeCell ref="E47:H47"/>
    <mergeCell ref="E67:H67"/>
  </mergeCells>
  <hyperlinks>
    <hyperlink ref="F1:G1" location="C2" tooltip="Krycí list soupisu" display="1) Krycí list soupisu"/>
    <hyperlink ref="G1:H1" location="C54" tooltip="Rekapitulace" display="2) Rekapitulace"/>
    <hyperlink ref="J1" location="C76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2"/>
      <c r="C1" s="282"/>
      <c r="D1" s="281" t="s">
        <v>1</v>
      </c>
      <c r="E1" s="282"/>
      <c r="F1" s="283" t="s">
        <v>1444</v>
      </c>
      <c r="G1" s="288" t="s">
        <v>1445</v>
      </c>
      <c r="H1" s="288"/>
      <c r="I1" s="289"/>
      <c r="J1" s="283" t="s">
        <v>1446</v>
      </c>
      <c r="K1" s="281" t="s">
        <v>102</v>
      </c>
      <c r="L1" s="283" t="s">
        <v>1447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86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83</v>
      </c>
    </row>
    <row r="4" spans="2:46" ht="36.75" customHeight="1">
      <c r="B4" s="21"/>
      <c r="C4" s="22"/>
      <c r="D4" s="23" t="s">
        <v>103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5" t="str">
        <f>'Rekapitulace stavby'!K6</f>
        <v>Rekonstrukce chodníků v obci Stěpánov</v>
      </c>
      <c r="F7" s="244"/>
      <c r="G7" s="244"/>
      <c r="H7" s="244"/>
      <c r="I7" s="94"/>
      <c r="J7" s="22"/>
      <c r="K7" s="24"/>
    </row>
    <row r="8" spans="2:11" s="1" customFormat="1" ht="15">
      <c r="B8" s="34"/>
      <c r="C8" s="35"/>
      <c r="D8" s="30" t="s">
        <v>104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6" t="s">
        <v>177</v>
      </c>
      <c r="F9" s="251"/>
      <c r="G9" s="251"/>
      <c r="H9" s="25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106</v>
      </c>
      <c r="G12" s="35"/>
      <c r="H12" s="35"/>
      <c r="I12" s="96" t="s">
        <v>25</v>
      </c>
      <c r="J12" s="97" t="str">
        <f>'Rekapitulace stavby'!AN8</f>
        <v>9.11.2015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tr">
        <f>IF('Rekapitulace stavby'!AN10="","",'Rekapitulace stavby'!AN10)</f>
        <v>00274101</v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Přelouč</v>
      </c>
      <c r="F15" s="35"/>
      <c r="G15" s="35"/>
      <c r="H15" s="35"/>
      <c r="I15" s="96" t="s">
        <v>33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38</v>
      </c>
      <c r="F21" s="35"/>
      <c r="G21" s="35"/>
      <c r="H21" s="35"/>
      <c r="I21" s="96" t="s">
        <v>33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7" t="s">
        <v>20</v>
      </c>
      <c r="F24" s="277"/>
      <c r="G24" s="277"/>
      <c r="H24" s="27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ROUND(J78,2)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7">
        <f>ROUND(SUM(BE78:BE116),2)</f>
        <v>0</v>
      </c>
      <c r="G30" s="35"/>
      <c r="H30" s="35"/>
      <c r="I30" s="108">
        <v>0.21</v>
      </c>
      <c r="J30" s="107">
        <f>ROUND(ROUND((SUM(BE78:BE116)),2)*I30,2)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7">
        <f>ROUND(SUM(BF78:BF116),2)</f>
        <v>0</v>
      </c>
      <c r="G31" s="35"/>
      <c r="H31" s="35"/>
      <c r="I31" s="108">
        <v>0.15</v>
      </c>
      <c r="J31" s="107">
        <f>ROUND(ROUND((SUM(BF78:BF116)),2)*I31,2)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7">
        <f>ROUND(SUM(BG78:BG116),2)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7">
        <f>ROUND(SUM(BH78:BH116),2)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7">
        <f>ROUND(SUM(BI78:BI116),2)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107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Rekonstrukce chodníků v obci Stěpánov</v>
      </c>
      <c r="F45" s="251"/>
      <c r="G45" s="251"/>
      <c r="H45" s="251"/>
      <c r="I45" s="95"/>
      <c r="J45" s="35"/>
      <c r="K45" s="38"/>
    </row>
    <row r="46" spans="2:11" s="1" customFormat="1" ht="14.25" customHeight="1">
      <c r="B46" s="34"/>
      <c r="C46" s="30" t="s">
        <v>104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SO 010 - DIO</v>
      </c>
      <c r="F47" s="251"/>
      <c r="G47" s="251"/>
      <c r="H47" s="25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9.11.2015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Přelouč</v>
      </c>
      <c r="G51" s="35"/>
      <c r="H51" s="35"/>
      <c r="I51" s="96" t="s">
        <v>36</v>
      </c>
      <c r="J51" s="28" t="str">
        <f>E21</f>
        <v>PRODIN 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108</v>
      </c>
      <c r="D54" s="109"/>
      <c r="E54" s="109"/>
      <c r="F54" s="109"/>
      <c r="G54" s="109"/>
      <c r="H54" s="109"/>
      <c r="I54" s="120"/>
      <c r="J54" s="121" t="s">
        <v>109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110</v>
      </c>
      <c r="D56" s="35"/>
      <c r="E56" s="35"/>
      <c r="F56" s="35"/>
      <c r="G56" s="35"/>
      <c r="H56" s="35"/>
      <c r="I56" s="95"/>
      <c r="J56" s="105">
        <f>J78</f>
        <v>0</v>
      </c>
      <c r="K56" s="38"/>
      <c r="AU56" s="17" t="s">
        <v>111</v>
      </c>
    </row>
    <row r="57" spans="2:11" s="7" customFormat="1" ht="24.75" customHeight="1">
      <c r="B57" s="124"/>
      <c r="C57" s="125"/>
      <c r="D57" s="126" t="s">
        <v>178</v>
      </c>
      <c r="E57" s="127"/>
      <c r="F57" s="127"/>
      <c r="G57" s="127"/>
      <c r="H57" s="127"/>
      <c r="I57" s="128"/>
      <c r="J57" s="129">
        <f>J79</f>
        <v>0</v>
      </c>
      <c r="K57" s="130"/>
    </row>
    <row r="58" spans="2:11" s="11" customFormat="1" ht="19.5" customHeight="1">
      <c r="B58" s="185"/>
      <c r="C58" s="186"/>
      <c r="D58" s="187" t="s">
        <v>179</v>
      </c>
      <c r="E58" s="188"/>
      <c r="F58" s="188"/>
      <c r="G58" s="188"/>
      <c r="H58" s="188"/>
      <c r="I58" s="189"/>
      <c r="J58" s="190">
        <f>J80</f>
        <v>0</v>
      </c>
      <c r="K58" s="191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95"/>
      <c r="J59" s="35"/>
      <c r="K59" s="38"/>
    </row>
    <row r="60" spans="2:11" s="1" customFormat="1" ht="6.75" customHeight="1">
      <c r="B60" s="49"/>
      <c r="C60" s="50"/>
      <c r="D60" s="50"/>
      <c r="E60" s="50"/>
      <c r="F60" s="50"/>
      <c r="G60" s="50"/>
      <c r="H60" s="50"/>
      <c r="I60" s="116"/>
      <c r="J60" s="50"/>
      <c r="K60" s="51"/>
    </row>
    <row r="64" spans="2:12" s="1" customFormat="1" ht="6.75" customHeight="1">
      <c r="B64" s="52"/>
      <c r="C64" s="53"/>
      <c r="D64" s="53"/>
      <c r="E64" s="53"/>
      <c r="F64" s="53"/>
      <c r="G64" s="53"/>
      <c r="H64" s="53"/>
      <c r="I64" s="117"/>
      <c r="J64" s="53"/>
      <c r="K64" s="53"/>
      <c r="L64" s="34"/>
    </row>
    <row r="65" spans="2:12" s="1" customFormat="1" ht="36.75" customHeight="1">
      <c r="B65" s="34"/>
      <c r="C65" s="54" t="s">
        <v>113</v>
      </c>
      <c r="I65" s="131"/>
      <c r="L65" s="34"/>
    </row>
    <row r="66" spans="2:12" s="1" customFormat="1" ht="6.75" customHeight="1">
      <c r="B66" s="34"/>
      <c r="I66" s="131"/>
      <c r="L66" s="34"/>
    </row>
    <row r="67" spans="2:12" s="1" customFormat="1" ht="14.25" customHeight="1">
      <c r="B67" s="34"/>
      <c r="C67" s="56" t="s">
        <v>16</v>
      </c>
      <c r="I67" s="131"/>
      <c r="L67" s="34"/>
    </row>
    <row r="68" spans="2:12" s="1" customFormat="1" ht="22.5" customHeight="1">
      <c r="B68" s="34"/>
      <c r="E68" s="278" t="str">
        <f>E7</f>
        <v>Rekonstrukce chodníků v obci Stěpánov</v>
      </c>
      <c r="F68" s="241"/>
      <c r="G68" s="241"/>
      <c r="H68" s="241"/>
      <c r="I68" s="131"/>
      <c r="L68" s="34"/>
    </row>
    <row r="69" spans="2:12" s="1" customFormat="1" ht="14.25" customHeight="1">
      <c r="B69" s="34"/>
      <c r="C69" s="56" t="s">
        <v>104</v>
      </c>
      <c r="I69" s="131"/>
      <c r="L69" s="34"/>
    </row>
    <row r="70" spans="2:12" s="1" customFormat="1" ht="23.25" customHeight="1">
      <c r="B70" s="34"/>
      <c r="E70" s="259" t="str">
        <f>E9</f>
        <v>SO 010 - DIO</v>
      </c>
      <c r="F70" s="241"/>
      <c r="G70" s="241"/>
      <c r="H70" s="241"/>
      <c r="I70" s="131"/>
      <c r="L70" s="34"/>
    </row>
    <row r="71" spans="2:12" s="1" customFormat="1" ht="6.75" customHeight="1">
      <c r="B71" s="34"/>
      <c r="I71" s="131"/>
      <c r="L71" s="34"/>
    </row>
    <row r="72" spans="2:12" s="1" customFormat="1" ht="18" customHeight="1">
      <c r="B72" s="34"/>
      <c r="C72" s="56" t="s">
        <v>23</v>
      </c>
      <c r="F72" s="132" t="str">
        <f>F12</f>
        <v> </v>
      </c>
      <c r="I72" s="133" t="s">
        <v>25</v>
      </c>
      <c r="J72" s="60" t="str">
        <f>IF(J12="","",J12)</f>
        <v>9.11.2015</v>
      </c>
      <c r="L72" s="34"/>
    </row>
    <row r="73" spans="2:12" s="1" customFormat="1" ht="6.75" customHeight="1">
      <c r="B73" s="34"/>
      <c r="I73" s="131"/>
      <c r="L73" s="34"/>
    </row>
    <row r="74" spans="2:12" s="1" customFormat="1" ht="15">
      <c r="B74" s="34"/>
      <c r="C74" s="56" t="s">
        <v>29</v>
      </c>
      <c r="F74" s="132" t="str">
        <f>E15</f>
        <v>Město Přelouč</v>
      </c>
      <c r="I74" s="133" t="s">
        <v>36</v>
      </c>
      <c r="J74" s="132" t="str">
        <f>E21</f>
        <v>PRODIN  a.s.</v>
      </c>
      <c r="L74" s="34"/>
    </row>
    <row r="75" spans="2:12" s="1" customFormat="1" ht="14.25" customHeight="1">
      <c r="B75" s="34"/>
      <c r="C75" s="56" t="s">
        <v>34</v>
      </c>
      <c r="F75" s="132">
        <f>IF(E18="","",E18)</f>
      </c>
      <c r="I75" s="131"/>
      <c r="L75" s="34"/>
    </row>
    <row r="76" spans="2:12" s="1" customFormat="1" ht="9.75" customHeight="1">
      <c r="B76" s="34"/>
      <c r="I76" s="131"/>
      <c r="L76" s="34"/>
    </row>
    <row r="77" spans="2:20" s="8" customFormat="1" ht="29.25" customHeight="1">
      <c r="B77" s="134"/>
      <c r="C77" s="135" t="s">
        <v>114</v>
      </c>
      <c r="D77" s="136" t="s">
        <v>60</v>
      </c>
      <c r="E77" s="136" t="s">
        <v>56</v>
      </c>
      <c r="F77" s="136" t="s">
        <v>115</v>
      </c>
      <c r="G77" s="136" t="s">
        <v>116</v>
      </c>
      <c r="H77" s="136" t="s">
        <v>117</v>
      </c>
      <c r="I77" s="137" t="s">
        <v>118</v>
      </c>
      <c r="J77" s="136" t="s">
        <v>109</v>
      </c>
      <c r="K77" s="138" t="s">
        <v>119</v>
      </c>
      <c r="L77" s="134"/>
      <c r="M77" s="67" t="s">
        <v>120</v>
      </c>
      <c r="N77" s="68" t="s">
        <v>45</v>
      </c>
      <c r="O77" s="68" t="s">
        <v>121</v>
      </c>
      <c r="P77" s="68" t="s">
        <v>122</v>
      </c>
      <c r="Q77" s="68" t="s">
        <v>123</v>
      </c>
      <c r="R77" s="68" t="s">
        <v>124</v>
      </c>
      <c r="S77" s="68" t="s">
        <v>125</v>
      </c>
      <c r="T77" s="69" t="s">
        <v>126</v>
      </c>
    </row>
    <row r="78" spans="2:63" s="1" customFormat="1" ht="29.25" customHeight="1">
      <c r="B78" s="34"/>
      <c r="C78" s="71" t="s">
        <v>110</v>
      </c>
      <c r="I78" s="131"/>
      <c r="J78" s="139">
        <f>BK78</f>
        <v>0</v>
      </c>
      <c r="L78" s="34"/>
      <c r="M78" s="70"/>
      <c r="N78" s="61"/>
      <c r="O78" s="61"/>
      <c r="P78" s="140">
        <f>P79</f>
        <v>0</v>
      </c>
      <c r="Q78" s="61"/>
      <c r="R78" s="140">
        <f>R79</f>
        <v>0</v>
      </c>
      <c r="S78" s="61"/>
      <c r="T78" s="141">
        <f>T79</f>
        <v>0</v>
      </c>
      <c r="AT78" s="17" t="s">
        <v>74</v>
      </c>
      <c r="AU78" s="17" t="s">
        <v>111</v>
      </c>
      <c r="BK78" s="142">
        <f>BK79</f>
        <v>0</v>
      </c>
    </row>
    <row r="79" spans="2:63" s="9" customFormat="1" ht="36.75" customHeight="1">
      <c r="B79" s="143"/>
      <c r="D79" s="152" t="s">
        <v>74</v>
      </c>
      <c r="E79" s="192" t="s">
        <v>180</v>
      </c>
      <c r="F79" s="192" t="s">
        <v>181</v>
      </c>
      <c r="I79" s="146"/>
      <c r="J79" s="193">
        <f>BK79</f>
        <v>0</v>
      </c>
      <c r="L79" s="143"/>
      <c r="M79" s="148"/>
      <c r="N79" s="149"/>
      <c r="O79" s="149"/>
      <c r="P79" s="150">
        <f>P80</f>
        <v>0</v>
      </c>
      <c r="Q79" s="149"/>
      <c r="R79" s="150">
        <f>R80</f>
        <v>0</v>
      </c>
      <c r="S79" s="149"/>
      <c r="T79" s="151">
        <f>T80</f>
        <v>0</v>
      </c>
      <c r="AR79" s="152" t="s">
        <v>22</v>
      </c>
      <c r="AT79" s="153" t="s">
        <v>74</v>
      </c>
      <c r="AU79" s="153" t="s">
        <v>75</v>
      </c>
      <c r="AY79" s="152" t="s">
        <v>130</v>
      </c>
      <c r="BK79" s="154">
        <f>BK80</f>
        <v>0</v>
      </c>
    </row>
    <row r="80" spans="2:63" s="9" customFormat="1" ht="19.5" customHeight="1">
      <c r="B80" s="143"/>
      <c r="D80" s="144" t="s">
        <v>74</v>
      </c>
      <c r="E80" s="194" t="s">
        <v>182</v>
      </c>
      <c r="F80" s="194" t="s">
        <v>183</v>
      </c>
      <c r="I80" s="146"/>
      <c r="J80" s="195">
        <f>BK80</f>
        <v>0</v>
      </c>
      <c r="L80" s="143"/>
      <c r="M80" s="148"/>
      <c r="N80" s="149"/>
      <c r="O80" s="149"/>
      <c r="P80" s="150">
        <f>SUM(P81:P116)</f>
        <v>0</v>
      </c>
      <c r="Q80" s="149"/>
      <c r="R80" s="150">
        <f>SUM(R81:R116)</f>
        <v>0</v>
      </c>
      <c r="S80" s="149"/>
      <c r="T80" s="151">
        <f>SUM(T81:T116)</f>
        <v>0</v>
      </c>
      <c r="AR80" s="152" t="s">
        <v>22</v>
      </c>
      <c r="AT80" s="153" t="s">
        <v>74</v>
      </c>
      <c r="AU80" s="153" t="s">
        <v>22</v>
      </c>
      <c r="AY80" s="152" t="s">
        <v>130</v>
      </c>
      <c r="BK80" s="154">
        <f>SUM(BK81:BK116)</f>
        <v>0</v>
      </c>
    </row>
    <row r="81" spans="2:65" s="1" customFormat="1" ht="22.5" customHeight="1">
      <c r="B81" s="155"/>
      <c r="C81" s="156" t="s">
        <v>22</v>
      </c>
      <c r="D81" s="156" t="s">
        <v>131</v>
      </c>
      <c r="E81" s="157" t="s">
        <v>184</v>
      </c>
      <c r="F81" s="158" t="s">
        <v>185</v>
      </c>
      <c r="G81" s="159" t="s">
        <v>186</v>
      </c>
      <c r="H81" s="160">
        <v>68</v>
      </c>
      <c r="I81" s="161"/>
      <c r="J81" s="162">
        <f>ROUND(I81*H81,2)</f>
        <v>0</v>
      </c>
      <c r="K81" s="158" t="s">
        <v>135</v>
      </c>
      <c r="L81" s="34"/>
      <c r="M81" s="163" t="s">
        <v>20</v>
      </c>
      <c r="N81" s="164" t="s">
        <v>46</v>
      </c>
      <c r="O81" s="35"/>
      <c r="P81" s="165">
        <f>O81*H81</f>
        <v>0</v>
      </c>
      <c r="Q81" s="165">
        <v>0</v>
      </c>
      <c r="R81" s="165">
        <f>Q81*H81</f>
        <v>0</v>
      </c>
      <c r="S81" s="165">
        <v>0</v>
      </c>
      <c r="T81" s="166">
        <f>S81*H81</f>
        <v>0</v>
      </c>
      <c r="AR81" s="17" t="s">
        <v>151</v>
      </c>
      <c r="AT81" s="17" t="s">
        <v>131</v>
      </c>
      <c r="AU81" s="17" t="s">
        <v>83</v>
      </c>
      <c r="AY81" s="17" t="s">
        <v>130</v>
      </c>
      <c r="BE81" s="167">
        <f>IF(N81="základní",J81,0)</f>
        <v>0</v>
      </c>
      <c r="BF81" s="167">
        <f>IF(N81="snížená",J81,0)</f>
        <v>0</v>
      </c>
      <c r="BG81" s="167">
        <f>IF(N81="zákl. přenesená",J81,0)</f>
        <v>0</v>
      </c>
      <c r="BH81" s="167">
        <f>IF(N81="sníž. přenesená",J81,0)</f>
        <v>0</v>
      </c>
      <c r="BI81" s="167">
        <f>IF(N81="nulová",J81,0)</f>
        <v>0</v>
      </c>
      <c r="BJ81" s="17" t="s">
        <v>22</v>
      </c>
      <c r="BK81" s="167">
        <f>ROUND(I81*H81,2)</f>
        <v>0</v>
      </c>
      <c r="BL81" s="17" t="s">
        <v>151</v>
      </c>
      <c r="BM81" s="17" t="s">
        <v>187</v>
      </c>
    </row>
    <row r="82" spans="2:47" s="1" customFormat="1" ht="30" customHeight="1">
      <c r="B82" s="34"/>
      <c r="D82" s="168" t="s">
        <v>138</v>
      </c>
      <c r="F82" s="169" t="s">
        <v>188</v>
      </c>
      <c r="I82" s="131"/>
      <c r="L82" s="34"/>
      <c r="M82" s="63"/>
      <c r="N82" s="35"/>
      <c r="O82" s="35"/>
      <c r="P82" s="35"/>
      <c r="Q82" s="35"/>
      <c r="R82" s="35"/>
      <c r="S82" s="35"/>
      <c r="T82" s="64"/>
      <c r="AT82" s="17" t="s">
        <v>138</v>
      </c>
      <c r="AU82" s="17" t="s">
        <v>83</v>
      </c>
    </row>
    <row r="83" spans="2:51" s="10" customFormat="1" ht="22.5" customHeight="1">
      <c r="B83" s="170"/>
      <c r="D83" s="168" t="s">
        <v>140</v>
      </c>
      <c r="E83" s="179" t="s">
        <v>20</v>
      </c>
      <c r="F83" s="196" t="s">
        <v>189</v>
      </c>
      <c r="H83" s="197">
        <v>4</v>
      </c>
      <c r="I83" s="175"/>
      <c r="L83" s="170"/>
      <c r="M83" s="176"/>
      <c r="N83" s="177"/>
      <c r="O83" s="177"/>
      <c r="P83" s="177"/>
      <c r="Q83" s="177"/>
      <c r="R83" s="177"/>
      <c r="S83" s="177"/>
      <c r="T83" s="178"/>
      <c r="AT83" s="179" t="s">
        <v>140</v>
      </c>
      <c r="AU83" s="179" t="s">
        <v>83</v>
      </c>
      <c r="AV83" s="10" t="s">
        <v>83</v>
      </c>
      <c r="AW83" s="10" t="s">
        <v>39</v>
      </c>
      <c r="AX83" s="10" t="s">
        <v>75</v>
      </c>
      <c r="AY83" s="179" t="s">
        <v>130</v>
      </c>
    </row>
    <row r="84" spans="2:51" s="10" customFormat="1" ht="22.5" customHeight="1">
      <c r="B84" s="170"/>
      <c r="D84" s="168" t="s">
        <v>140</v>
      </c>
      <c r="E84" s="179" t="s">
        <v>20</v>
      </c>
      <c r="F84" s="196" t="s">
        <v>190</v>
      </c>
      <c r="H84" s="197">
        <v>4</v>
      </c>
      <c r="I84" s="175"/>
      <c r="L84" s="170"/>
      <c r="M84" s="176"/>
      <c r="N84" s="177"/>
      <c r="O84" s="177"/>
      <c r="P84" s="177"/>
      <c r="Q84" s="177"/>
      <c r="R84" s="177"/>
      <c r="S84" s="177"/>
      <c r="T84" s="178"/>
      <c r="AT84" s="179" t="s">
        <v>140</v>
      </c>
      <c r="AU84" s="179" t="s">
        <v>83</v>
      </c>
      <c r="AV84" s="10" t="s">
        <v>83</v>
      </c>
      <c r="AW84" s="10" t="s">
        <v>39</v>
      </c>
      <c r="AX84" s="10" t="s">
        <v>75</v>
      </c>
      <c r="AY84" s="179" t="s">
        <v>130</v>
      </c>
    </row>
    <row r="85" spans="2:51" s="10" customFormat="1" ht="22.5" customHeight="1">
      <c r="B85" s="170"/>
      <c r="D85" s="168" t="s">
        <v>140</v>
      </c>
      <c r="E85" s="179" t="s">
        <v>20</v>
      </c>
      <c r="F85" s="196" t="s">
        <v>191</v>
      </c>
      <c r="H85" s="197">
        <v>4</v>
      </c>
      <c r="I85" s="175"/>
      <c r="L85" s="170"/>
      <c r="M85" s="176"/>
      <c r="N85" s="177"/>
      <c r="O85" s="177"/>
      <c r="P85" s="177"/>
      <c r="Q85" s="177"/>
      <c r="R85" s="177"/>
      <c r="S85" s="177"/>
      <c r="T85" s="178"/>
      <c r="AT85" s="179" t="s">
        <v>140</v>
      </c>
      <c r="AU85" s="179" t="s">
        <v>83</v>
      </c>
      <c r="AV85" s="10" t="s">
        <v>83</v>
      </c>
      <c r="AW85" s="10" t="s">
        <v>39</v>
      </c>
      <c r="AX85" s="10" t="s">
        <v>75</v>
      </c>
      <c r="AY85" s="179" t="s">
        <v>130</v>
      </c>
    </row>
    <row r="86" spans="2:51" s="10" customFormat="1" ht="22.5" customHeight="1">
      <c r="B86" s="170"/>
      <c r="D86" s="168" t="s">
        <v>140</v>
      </c>
      <c r="E86" s="179" t="s">
        <v>20</v>
      </c>
      <c r="F86" s="196" t="s">
        <v>192</v>
      </c>
      <c r="H86" s="197">
        <v>4</v>
      </c>
      <c r="I86" s="175"/>
      <c r="L86" s="170"/>
      <c r="M86" s="176"/>
      <c r="N86" s="177"/>
      <c r="O86" s="177"/>
      <c r="P86" s="177"/>
      <c r="Q86" s="177"/>
      <c r="R86" s="177"/>
      <c r="S86" s="177"/>
      <c r="T86" s="178"/>
      <c r="AT86" s="179" t="s">
        <v>140</v>
      </c>
      <c r="AU86" s="179" t="s">
        <v>83</v>
      </c>
      <c r="AV86" s="10" t="s">
        <v>83</v>
      </c>
      <c r="AW86" s="10" t="s">
        <v>39</v>
      </c>
      <c r="AX86" s="10" t="s">
        <v>75</v>
      </c>
      <c r="AY86" s="179" t="s">
        <v>130</v>
      </c>
    </row>
    <row r="87" spans="2:51" s="10" customFormat="1" ht="22.5" customHeight="1">
      <c r="B87" s="170"/>
      <c r="D87" s="168" t="s">
        <v>140</v>
      </c>
      <c r="E87" s="179" t="s">
        <v>20</v>
      </c>
      <c r="F87" s="196" t="s">
        <v>193</v>
      </c>
      <c r="H87" s="197">
        <v>6</v>
      </c>
      <c r="I87" s="175"/>
      <c r="L87" s="170"/>
      <c r="M87" s="176"/>
      <c r="N87" s="177"/>
      <c r="O87" s="177"/>
      <c r="P87" s="177"/>
      <c r="Q87" s="177"/>
      <c r="R87" s="177"/>
      <c r="S87" s="177"/>
      <c r="T87" s="178"/>
      <c r="AT87" s="179" t="s">
        <v>140</v>
      </c>
      <c r="AU87" s="179" t="s">
        <v>83</v>
      </c>
      <c r="AV87" s="10" t="s">
        <v>83</v>
      </c>
      <c r="AW87" s="10" t="s">
        <v>39</v>
      </c>
      <c r="AX87" s="10" t="s">
        <v>75</v>
      </c>
      <c r="AY87" s="179" t="s">
        <v>130</v>
      </c>
    </row>
    <row r="88" spans="2:51" s="10" customFormat="1" ht="22.5" customHeight="1">
      <c r="B88" s="170"/>
      <c r="D88" s="168" t="s">
        <v>140</v>
      </c>
      <c r="E88" s="179" t="s">
        <v>20</v>
      </c>
      <c r="F88" s="196" t="s">
        <v>194</v>
      </c>
      <c r="H88" s="197">
        <v>6</v>
      </c>
      <c r="I88" s="175"/>
      <c r="L88" s="170"/>
      <c r="M88" s="176"/>
      <c r="N88" s="177"/>
      <c r="O88" s="177"/>
      <c r="P88" s="177"/>
      <c r="Q88" s="177"/>
      <c r="R88" s="177"/>
      <c r="S88" s="177"/>
      <c r="T88" s="178"/>
      <c r="AT88" s="179" t="s">
        <v>140</v>
      </c>
      <c r="AU88" s="179" t="s">
        <v>83</v>
      </c>
      <c r="AV88" s="10" t="s">
        <v>83</v>
      </c>
      <c r="AW88" s="10" t="s">
        <v>39</v>
      </c>
      <c r="AX88" s="10" t="s">
        <v>75</v>
      </c>
      <c r="AY88" s="179" t="s">
        <v>130</v>
      </c>
    </row>
    <row r="89" spans="2:51" s="10" customFormat="1" ht="22.5" customHeight="1">
      <c r="B89" s="170"/>
      <c r="D89" s="168" t="s">
        <v>140</v>
      </c>
      <c r="E89" s="179" t="s">
        <v>20</v>
      </c>
      <c r="F89" s="196" t="s">
        <v>195</v>
      </c>
      <c r="H89" s="197">
        <v>6</v>
      </c>
      <c r="I89" s="175"/>
      <c r="L89" s="170"/>
      <c r="M89" s="176"/>
      <c r="N89" s="177"/>
      <c r="O89" s="177"/>
      <c r="P89" s="177"/>
      <c r="Q89" s="177"/>
      <c r="R89" s="177"/>
      <c r="S89" s="177"/>
      <c r="T89" s="178"/>
      <c r="AT89" s="179" t="s">
        <v>140</v>
      </c>
      <c r="AU89" s="179" t="s">
        <v>83</v>
      </c>
      <c r="AV89" s="10" t="s">
        <v>83</v>
      </c>
      <c r="AW89" s="10" t="s">
        <v>39</v>
      </c>
      <c r="AX89" s="10" t="s">
        <v>75</v>
      </c>
      <c r="AY89" s="179" t="s">
        <v>130</v>
      </c>
    </row>
    <row r="90" spans="2:51" s="10" customFormat="1" ht="22.5" customHeight="1">
      <c r="B90" s="170"/>
      <c r="D90" s="168" t="s">
        <v>140</v>
      </c>
      <c r="E90" s="179" t="s">
        <v>20</v>
      </c>
      <c r="F90" s="196" t="s">
        <v>196</v>
      </c>
      <c r="H90" s="197">
        <v>8</v>
      </c>
      <c r="I90" s="175"/>
      <c r="L90" s="170"/>
      <c r="M90" s="176"/>
      <c r="N90" s="177"/>
      <c r="O90" s="177"/>
      <c r="P90" s="177"/>
      <c r="Q90" s="177"/>
      <c r="R90" s="177"/>
      <c r="S90" s="177"/>
      <c r="T90" s="178"/>
      <c r="AT90" s="179" t="s">
        <v>140</v>
      </c>
      <c r="AU90" s="179" t="s">
        <v>83</v>
      </c>
      <c r="AV90" s="10" t="s">
        <v>83</v>
      </c>
      <c r="AW90" s="10" t="s">
        <v>39</v>
      </c>
      <c r="AX90" s="10" t="s">
        <v>75</v>
      </c>
      <c r="AY90" s="179" t="s">
        <v>130</v>
      </c>
    </row>
    <row r="91" spans="2:51" s="10" customFormat="1" ht="22.5" customHeight="1">
      <c r="B91" s="170"/>
      <c r="D91" s="168" t="s">
        <v>140</v>
      </c>
      <c r="E91" s="179" t="s">
        <v>20</v>
      </c>
      <c r="F91" s="196" t="s">
        <v>197</v>
      </c>
      <c r="H91" s="197">
        <v>4</v>
      </c>
      <c r="I91" s="175"/>
      <c r="L91" s="170"/>
      <c r="M91" s="176"/>
      <c r="N91" s="177"/>
      <c r="O91" s="177"/>
      <c r="P91" s="177"/>
      <c r="Q91" s="177"/>
      <c r="R91" s="177"/>
      <c r="S91" s="177"/>
      <c r="T91" s="178"/>
      <c r="AT91" s="179" t="s">
        <v>140</v>
      </c>
      <c r="AU91" s="179" t="s">
        <v>83</v>
      </c>
      <c r="AV91" s="10" t="s">
        <v>83</v>
      </c>
      <c r="AW91" s="10" t="s">
        <v>39</v>
      </c>
      <c r="AX91" s="10" t="s">
        <v>75</v>
      </c>
      <c r="AY91" s="179" t="s">
        <v>130</v>
      </c>
    </row>
    <row r="92" spans="2:51" s="10" customFormat="1" ht="22.5" customHeight="1">
      <c r="B92" s="170"/>
      <c r="D92" s="168" t="s">
        <v>140</v>
      </c>
      <c r="E92" s="179" t="s">
        <v>20</v>
      </c>
      <c r="F92" s="196" t="s">
        <v>198</v>
      </c>
      <c r="H92" s="197">
        <v>2</v>
      </c>
      <c r="I92" s="175"/>
      <c r="L92" s="170"/>
      <c r="M92" s="176"/>
      <c r="N92" s="177"/>
      <c r="O92" s="177"/>
      <c r="P92" s="177"/>
      <c r="Q92" s="177"/>
      <c r="R92" s="177"/>
      <c r="S92" s="177"/>
      <c r="T92" s="178"/>
      <c r="AT92" s="179" t="s">
        <v>140</v>
      </c>
      <c r="AU92" s="179" t="s">
        <v>83</v>
      </c>
      <c r="AV92" s="10" t="s">
        <v>83</v>
      </c>
      <c r="AW92" s="10" t="s">
        <v>39</v>
      </c>
      <c r="AX92" s="10" t="s">
        <v>75</v>
      </c>
      <c r="AY92" s="179" t="s">
        <v>130</v>
      </c>
    </row>
    <row r="93" spans="2:51" s="10" customFormat="1" ht="22.5" customHeight="1">
      <c r="B93" s="170"/>
      <c r="D93" s="168" t="s">
        <v>140</v>
      </c>
      <c r="E93" s="179" t="s">
        <v>20</v>
      </c>
      <c r="F93" s="196" t="s">
        <v>199</v>
      </c>
      <c r="H93" s="197">
        <v>6</v>
      </c>
      <c r="I93" s="175"/>
      <c r="L93" s="170"/>
      <c r="M93" s="176"/>
      <c r="N93" s="177"/>
      <c r="O93" s="177"/>
      <c r="P93" s="177"/>
      <c r="Q93" s="177"/>
      <c r="R93" s="177"/>
      <c r="S93" s="177"/>
      <c r="T93" s="178"/>
      <c r="AT93" s="179" t="s">
        <v>140</v>
      </c>
      <c r="AU93" s="179" t="s">
        <v>83</v>
      </c>
      <c r="AV93" s="10" t="s">
        <v>83</v>
      </c>
      <c r="AW93" s="10" t="s">
        <v>39</v>
      </c>
      <c r="AX93" s="10" t="s">
        <v>75</v>
      </c>
      <c r="AY93" s="179" t="s">
        <v>130</v>
      </c>
    </row>
    <row r="94" spans="2:51" s="10" customFormat="1" ht="22.5" customHeight="1">
      <c r="B94" s="170"/>
      <c r="D94" s="168" t="s">
        <v>140</v>
      </c>
      <c r="E94" s="179" t="s">
        <v>20</v>
      </c>
      <c r="F94" s="196" t="s">
        <v>200</v>
      </c>
      <c r="H94" s="197">
        <v>6</v>
      </c>
      <c r="I94" s="175"/>
      <c r="L94" s="170"/>
      <c r="M94" s="176"/>
      <c r="N94" s="177"/>
      <c r="O94" s="177"/>
      <c r="P94" s="177"/>
      <c r="Q94" s="177"/>
      <c r="R94" s="177"/>
      <c r="S94" s="177"/>
      <c r="T94" s="178"/>
      <c r="AT94" s="179" t="s">
        <v>140</v>
      </c>
      <c r="AU94" s="179" t="s">
        <v>83</v>
      </c>
      <c r="AV94" s="10" t="s">
        <v>83</v>
      </c>
      <c r="AW94" s="10" t="s">
        <v>39</v>
      </c>
      <c r="AX94" s="10" t="s">
        <v>75</v>
      </c>
      <c r="AY94" s="179" t="s">
        <v>130</v>
      </c>
    </row>
    <row r="95" spans="2:51" s="10" customFormat="1" ht="22.5" customHeight="1">
      <c r="B95" s="170"/>
      <c r="D95" s="168" t="s">
        <v>140</v>
      </c>
      <c r="E95" s="179" t="s">
        <v>20</v>
      </c>
      <c r="F95" s="196" t="s">
        <v>201</v>
      </c>
      <c r="H95" s="197">
        <v>4</v>
      </c>
      <c r="I95" s="175"/>
      <c r="L95" s="170"/>
      <c r="M95" s="176"/>
      <c r="N95" s="177"/>
      <c r="O95" s="177"/>
      <c r="P95" s="177"/>
      <c r="Q95" s="177"/>
      <c r="R95" s="177"/>
      <c r="S95" s="177"/>
      <c r="T95" s="178"/>
      <c r="AT95" s="179" t="s">
        <v>140</v>
      </c>
      <c r="AU95" s="179" t="s">
        <v>83</v>
      </c>
      <c r="AV95" s="10" t="s">
        <v>83</v>
      </c>
      <c r="AW95" s="10" t="s">
        <v>39</v>
      </c>
      <c r="AX95" s="10" t="s">
        <v>75</v>
      </c>
      <c r="AY95" s="179" t="s">
        <v>130</v>
      </c>
    </row>
    <row r="96" spans="2:51" s="10" customFormat="1" ht="22.5" customHeight="1">
      <c r="B96" s="170"/>
      <c r="D96" s="168" t="s">
        <v>140</v>
      </c>
      <c r="E96" s="179" t="s">
        <v>20</v>
      </c>
      <c r="F96" s="196" t="s">
        <v>202</v>
      </c>
      <c r="H96" s="197">
        <v>2</v>
      </c>
      <c r="I96" s="175"/>
      <c r="L96" s="170"/>
      <c r="M96" s="176"/>
      <c r="N96" s="177"/>
      <c r="O96" s="177"/>
      <c r="P96" s="177"/>
      <c r="Q96" s="177"/>
      <c r="R96" s="177"/>
      <c r="S96" s="177"/>
      <c r="T96" s="178"/>
      <c r="AT96" s="179" t="s">
        <v>140</v>
      </c>
      <c r="AU96" s="179" t="s">
        <v>83</v>
      </c>
      <c r="AV96" s="10" t="s">
        <v>83</v>
      </c>
      <c r="AW96" s="10" t="s">
        <v>39</v>
      </c>
      <c r="AX96" s="10" t="s">
        <v>75</v>
      </c>
      <c r="AY96" s="179" t="s">
        <v>130</v>
      </c>
    </row>
    <row r="97" spans="2:51" s="10" customFormat="1" ht="22.5" customHeight="1">
      <c r="B97" s="170"/>
      <c r="D97" s="168" t="s">
        <v>140</v>
      </c>
      <c r="E97" s="179" t="s">
        <v>20</v>
      </c>
      <c r="F97" s="196" t="s">
        <v>203</v>
      </c>
      <c r="H97" s="197">
        <v>2</v>
      </c>
      <c r="I97" s="175"/>
      <c r="L97" s="170"/>
      <c r="M97" s="176"/>
      <c r="N97" s="177"/>
      <c r="O97" s="177"/>
      <c r="P97" s="177"/>
      <c r="Q97" s="177"/>
      <c r="R97" s="177"/>
      <c r="S97" s="177"/>
      <c r="T97" s="178"/>
      <c r="AT97" s="179" t="s">
        <v>140</v>
      </c>
      <c r="AU97" s="179" t="s">
        <v>83</v>
      </c>
      <c r="AV97" s="10" t="s">
        <v>83</v>
      </c>
      <c r="AW97" s="10" t="s">
        <v>39</v>
      </c>
      <c r="AX97" s="10" t="s">
        <v>75</v>
      </c>
      <c r="AY97" s="179" t="s">
        <v>130</v>
      </c>
    </row>
    <row r="98" spans="2:51" s="12" customFormat="1" ht="22.5" customHeight="1">
      <c r="B98" s="198"/>
      <c r="D98" s="171" t="s">
        <v>140</v>
      </c>
      <c r="E98" s="199" t="s">
        <v>20</v>
      </c>
      <c r="F98" s="200" t="s">
        <v>204</v>
      </c>
      <c r="H98" s="201">
        <v>68</v>
      </c>
      <c r="I98" s="202"/>
      <c r="L98" s="198"/>
      <c r="M98" s="203"/>
      <c r="N98" s="204"/>
      <c r="O98" s="204"/>
      <c r="P98" s="204"/>
      <c r="Q98" s="204"/>
      <c r="R98" s="204"/>
      <c r="S98" s="204"/>
      <c r="T98" s="205"/>
      <c r="AT98" s="206" t="s">
        <v>140</v>
      </c>
      <c r="AU98" s="206" t="s">
        <v>83</v>
      </c>
      <c r="AV98" s="12" t="s">
        <v>151</v>
      </c>
      <c r="AW98" s="12" t="s">
        <v>39</v>
      </c>
      <c r="AX98" s="12" t="s">
        <v>22</v>
      </c>
      <c r="AY98" s="206" t="s">
        <v>130</v>
      </c>
    </row>
    <row r="99" spans="2:65" s="1" customFormat="1" ht="22.5" customHeight="1">
      <c r="B99" s="155"/>
      <c r="C99" s="156" t="s">
        <v>83</v>
      </c>
      <c r="D99" s="156" t="s">
        <v>131</v>
      </c>
      <c r="E99" s="157" t="s">
        <v>205</v>
      </c>
      <c r="F99" s="158" t="s">
        <v>206</v>
      </c>
      <c r="G99" s="159" t="s">
        <v>186</v>
      </c>
      <c r="H99" s="160">
        <v>7616</v>
      </c>
      <c r="I99" s="161"/>
      <c r="J99" s="162">
        <f>ROUND(I99*H99,2)</f>
        <v>0</v>
      </c>
      <c r="K99" s="158" t="s">
        <v>135</v>
      </c>
      <c r="L99" s="34"/>
      <c r="M99" s="163" t="s">
        <v>20</v>
      </c>
      <c r="N99" s="164" t="s">
        <v>46</v>
      </c>
      <c r="O99" s="35"/>
      <c r="P99" s="165">
        <f>O99*H99</f>
        <v>0</v>
      </c>
      <c r="Q99" s="165">
        <v>0</v>
      </c>
      <c r="R99" s="165">
        <f>Q99*H99</f>
        <v>0</v>
      </c>
      <c r="S99" s="165">
        <v>0</v>
      </c>
      <c r="T99" s="166">
        <f>S99*H99</f>
        <v>0</v>
      </c>
      <c r="AR99" s="17" t="s">
        <v>151</v>
      </c>
      <c r="AT99" s="17" t="s">
        <v>131</v>
      </c>
      <c r="AU99" s="17" t="s">
        <v>83</v>
      </c>
      <c r="AY99" s="17" t="s">
        <v>130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7" t="s">
        <v>22</v>
      </c>
      <c r="BK99" s="167">
        <f>ROUND(I99*H99,2)</f>
        <v>0</v>
      </c>
      <c r="BL99" s="17" t="s">
        <v>151</v>
      </c>
      <c r="BM99" s="17" t="s">
        <v>207</v>
      </c>
    </row>
    <row r="100" spans="2:47" s="1" customFormat="1" ht="30" customHeight="1">
      <c r="B100" s="34"/>
      <c r="D100" s="168" t="s">
        <v>138</v>
      </c>
      <c r="F100" s="169" t="s">
        <v>208</v>
      </c>
      <c r="I100" s="131"/>
      <c r="L100" s="34"/>
      <c r="M100" s="63"/>
      <c r="N100" s="35"/>
      <c r="O100" s="35"/>
      <c r="P100" s="35"/>
      <c r="Q100" s="35"/>
      <c r="R100" s="35"/>
      <c r="S100" s="35"/>
      <c r="T100" s="64"/>
      <c r="AT100" s="17" t="s">
        <v>138</v>
      </c>
      <c r="AU100" s="17" t="s">
        <v>83</v>
      </c>
    </row>
    <row r="101" spans="2:51" s="10" customFormat="1" ht="22.5" customHeight="1">
      <c r="B101" s="170"/>
      <c r="D101" s="171" t="s">
        <v>140</v>
      </c>
      <c r="E101" s="172" t="s">
        <v>20</v>
      </c>
      <c r="F101" s="173" t="s">
        <v>209</v>
      </c>
      <c r="H101" s="174">
        <v>7616</v>
      </c>
      <c r="I101" s="175"/>
      <c r="L101" s="170"/>
      <c r="M101" s="176"/>
      <c r="N101" s="177"/>
      <c r="O101" s="177"/>
      <c r="P101" s="177"/>
      <c r="Q101" s="177"/>
      <c r="R101" s="177"/>
      <c r="S101" s="177"/>
      <c r="T101" s="178"/>
      <c r="AT101" s="179" t="s">
        <v>140</v>
      </c>
      <c r="AU101" s="179" t="s">
        <v>83</v>
      </c>
      <c r="AV101" s="10" t="s">
        <v>83</v>
      </c>
      <c r="AW101" s="10" t="s">
        <v>39</v>
      </c>
      <c r="AX101" s="10" t="s">
        <v>22</v>
      </c>
      <c r="AY101" s="179" t="s">
        <v>130</v>
      </c>
    </row>
    <row r="102" spans="2:65" s="1" customFormat="1" ht="22.5" customHeight="1">
      <c r="B102" s="155"/>
      <c r="C102" s="156" t="s">
        <v>145</v>
      </c>
      <c r="D102" s="156" t="s">
        <v>131</v>
      </c>
      <c r="E102" s="157" t="s">
        <v>210</v>
      </c>
      <c r="F102" s="158" t="s">
        <v>211</v>
      </c>
      <c r="G102" s="159" t="s">
        <v>186</v>
      </c>
      <c r="H102" s="160">
        <v>6</v>
      </c>
      <c r="I102" s="161"/>
      <c r="J102" s="162">
        <f>ROUND(I102*H102,2)</f>
        <v>0</v>
      </c>
      <c r="K102" s="158" t="s">
        <v>135</v>
      </c>
      <c r="L102" s="34"/>
      <c r="M102" s="163" t="s">
        <v>20</v>
      </c>
      <c r="N102" s="164" t="s">
        <v>46</v>
      </c>
      <c r="O102" s="35"/>
      <c r="P102" s="165">
        <f>O102*H102</f>
        <v>0</v>
      </c>
      <c r="Q102" s="165">
        <v>0</v>
      </c>
      <c r="R102" s="165">
        <f>Q102*H102</f>
        <v>0</v>
      </c>
      <c r="S102" s="165">
        <v>0</v>
      </c>
      <c r="T102" s="166">
        <f>S102*H102</f>
        <v>0</v>
      </c>
      <c r="AR102" s="17" t="s">
        <v>151</v>
      </c>
      <c r="AT102" s="17" t="s">
        <v>131</v>
      </c>
      <c r="AU102" s="17" t="s">
        <v>83</v>
      </c>
      <c r="AY102" s="17" t="s">
        <v>130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7" t="s">
        <v>22</v>
      </c>
      <c r="BK102" s="167">
        <f>ROUND(I102*H102,2)</f>
        <v>0</v>
      </c>
      <c r="BL102" s="17" t="s">
        <v>151</v>
      </c>
      <c r="BM102" s="17" t="s">
        <v>212</v>
      </c>
    </row>
    <row r="103" spans="2:47" s="1" customFormat="1" ht="30" customHeight="1">
      <c r="B103" s="34"/>
      <c r="D103" s="171" t="s">
        <v>138</v>
      </c>
      <c r="F103" s="180" t="s">
        <v>213</v>
      </c>
      <c r="I103" s="131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138</v>
      </c>
      <c r="AU103" s="17" t="s">
        <v>83</v>
      </c>
    </row>
    <row r="104" spans="2:65" s="1" customFormat="1" ht="31.5" customHeight="1">
      <c r="B104" s="155"/>
      <c r="C104" s="156" t="s">
        <v>151</v>
      </c>
      <c r="D104" s="156" t="s">
        <v>131</v>
      </c>
      <c r="E104" s="157" t="s">
        <v>214</v>
      </c>
      <c r="F104" s="158" t="s">
        <v>215</v>
      </c>
      <c r="G104" s="159" t="s">
        <v>186</v>
      </c>
      <c r="H104" s="160">
        <v>672</v>
      </c>
      <c r="I104" s="161"/>
      <c r="J104" s="162">
        <f>ROUND(I104*H104,2)</f>
        <v>0</v>
      </c>
      <c r="K104" s="158" t="s">
        <v>135</v>
      </c>
      <c r="L104" s="34"/>
      <c r="M104" s="163" t="s">
        <v>20</v>
      </c>
      <c r="N104" s="164" t="s">
        <v>46</v>
      </c>
      <c r="O104" s="35"/>
      <c r="P104" s="165">
        <f>O104*H104</f>
        <v>0</v>
      </c>
      <c r="Q104" s="165">
        <v>0</v>
      </c>
      <c r="R104" s="165">
        <f>Q104*H104</f>
        <v>0</v>
      </c>
      <c r="S104" s="165">
        <v>0</v>
      </c>
      <c r="T104" s="166">
        <f>S104*H104</f>
        <v>0</v>
      </c>
      <c r="AR104" s="17" t="s">
        <v>151</v>
      </c>
      <c r="AT104" s="17" t="s">
        <v>131</v>
      </c>
      <c r="AU104" s="17" t="s">
        <v>83</v>
      </c>
      <c r="AY104" s="17" t="s">
        <v>130</v>
      </c>
      <c r="BE104" s="167">
        <f>IF(N104="základní",J104,0)</f>
        <v>0</v>
      </c>
      <c r="BF104" s="167">
        <f>IF(N104="snížená",J104,0)</f>
        <v>0</v>
      </c>
      <c r="BG104" s="167">
        <f>IF(N104="zákl. přenesená",J104,0)</f>
        <v>0</v>
      </c>
      <c r="BH104" s="167">
        <f>IF(N104="sníž. přenesená",J104,0)</f>
        <v>0</v>
      </c>
      <c r="BI104" s="167">
        <f>IF(N104="nulová",J104,0)</f>
        <v>0</v>
      </c>
      <c r="BJ104" s="17" t="s">
        <v>22</v>
      </c>
      <c r="BK104" s="167">
        <f>ROUND(I104*H104,2)</f>
        <v>0</v>
      </c>
      <c r="BL104" s="17" t="s">
        <v>151</v>
      </c>
      <c r="BM104" s="17" t="s">
        <v>216</v>
      </c>
    </row>
    <row r="105" spans="2:47" s="1" customFormat="1" ht="30" customHeight="1">
      <c r="B105" s="34"/>
      <c r="D105" s="168" t="s">
        <v>138</v>
      </c>
      <c r="F105" s="169" t="s">
        <v>217</v>
      </c>
      <c r="I105" s="131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138</v>
      </c>
      <c r="AU105" s="17" t="s">
        <v>83</v>
      </c>
    </row>
    <row r="106" spans="2:51" s="10" customFormat="1" ht="22.5" customHeight="1">
      <c r="B106" s="170"/>
      <c r="D106" s="171" t="s">
        <v>140</v>
      </c>
      <c r="E106" s="172" t="s">
        <v>20</v>
      </c>
      <c r="F106" s="173" t="s">
        <v>218</v>
      </c>
      <c r="H106" s="174">
        <v>672</v>
      </c>
      <c r="I106" s="175"/>
      <c r="L106" s="170"/>
      <c r="M106" s="176"/>
      <c r="N106" s="177"/>
      <c r="O106" s="177"/>
      <c r="P106" s="177"/>
      <c r="Q106" s="177"/>
      <c r="R106" s="177"/>
      <c r="S106" s="177"/>
      <c r="T106" s="178"/>
      <c r="AT106" s="179" t="s">
        <v>140</v>
      </c>
      <c r="AU106" s="179" t="s">
        <v>83</v>
      </c>
      <c r="AV106" s="10" t="s">
        <v>83</v>
      </c>
      <c r="AW106" s="10" t="s">
        <v>39</v>
      </c>
      <c r="AX106" s="10" t="s">
        <v>22</v>
      </c>
      <c r="AY106" s="179" t="s">
        <v>130</v>
      </c>
    </row>
    <row r="107" spans="2:65" s="1" customFormat="1" ht="22.5" customHeight="1">
      <c r="B107" s="155"/>
      <c r="C107" s="156" t="s">
        <v>167</v>
      </c>
      <c r="D107" s="156" t="s">
        <v>131</v>
      </c>
      <c r="E107" s="157" t="s">
        <v>219</v>
      </c>
      <c r="F107" s="158" t="s">
        <v>220</v>
      </c>
      <c r="G107" s="159" t="s">
        <v>186</v>
      </c>
      <c r="H107" s="160">
        <v>50</v>
      </c>
      <c r="I107" s="161"/>
      <c r="J107" s="162">
        <f>ROUND(I107*H107,2)</f>
        <v>0</v>
      </c>
      <c r="K107" s="158" t="s">
        <v>135</v>
      </c>
      <c r="L107" s="34"/>
      <c r="M107" s="163" t="s">
        <v>20</v>
      </c>
      <c r="N107" s="164" t="s">
        <v>46</v>
      </c>
      <c r="O107" s="35"/>
      <c r="P107" s="165">
        <f>O107*H107</f>
        <v>0</v>
      </c>
      <c r="Q107" s="165">
        <v>0</v>
      </c>
      <c r="R107" s="165">
        <f>Q107*H107</f>
        <v>0</v>
      </c>
      <c r="S107" s="165">
        <v>0</v>
      </c>
      <c r="T107" s="166">
        <f>S107*H107</f>
        <v>0</v>
      </c>
      <c r="AR107" s="17" t="s">
        <v>151</v>
      </c>
      <c r="AT107" s="17" t="s">
        <v>131</v>
      </c>
      <c r="AU107" s="17" t="s">
        <v>83</v>
      </c>
      <c r="AY107" s="17" t="s">
        <v>130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17" t="s">
        <v>22</v>
      </c>
      <c r="BK107" s="167">
        <f>ROUND(I107*H107,2)</f>
        <v>0</v>
      </c>
      <c r="BL107" s="17" t="s">
        <v>151</v>
      </c>
      <c r="BM107" s="17" t="s">
        <v>221</v>
      </c>
    </row>
    <row r="108" spans="2:47" s="1" customFormat="1" ht="22.5" customHeight="1">
      <c r="B108" s="34"/>
      <c r="D108" s="171" t="s">
        <v>138</v>
      </c>
      <c r="F108" s="180" t="s">
        <v>222</v>
      </c>
      <c r="I108" s="131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138</v>
      </c>
      <c r="AU108" s="17" t="s">
        <v>83</v>
      </c>
    </row>
    <row r="109" spans="2:65" s="1" customFormat="1" ht="31.5" customHeight="1">
      <c r="B109" s="155"/>
      <c r="C109" s="156" t="s">
        <v>129</v>
      </c>
      <c r="D109" s="156" t="s">
        <v>131</v>
      </c>
      <c r="E109" s="157" t="s">
        <v>223</v>
      </c>
      <c r="F109" s="158" t="s">
        <v>224</v>
      </c>
      <c r="G109" s="159" t="s">
        <v>186</v>
      </c>
      <c r="H109" s="160">
        <v>6</v>
      </c>
      <c r="I109" s="161"/>
      <c r="J109" s="162">
        <f>ROUND(I109*H109,2)</f>
        <v>0</v>
      </c>
      <c r="K109" s="158" t="s">
        <v>135</v>
      </c>
      <c r="L109" s="34"/>
      <c r="M109" s="163" t="s">
        <v>20</v>
      </c>
      <c r="N109" s="164" t="s">
        <v>46</v>
      </c>
      <c r="O109" s="35"/>
      <c r="P109" s="165">
        <f>O109*H109</f>
        <v>0</v>
      </c>
      <c r="Q109" s="165">
        <v>0</v>
      </c>
      <c r="R109" s="165">
        <f>Q109*H109</f>
        <v>0</v>
      </c>
      <c r="S109" s="165">
        <v>0</v>
      </c>
      <c r="T109" s="166">
        <f>S109*H109</f>
        <v>0</v>
      </c>
      <c r="AR109" s="17" t="s">
        <v>151</v>
      </c>
      <c r="AT109" s="17" t="s">
        <v>131</v>
      </c>
      <c r="AU109" s="17" t="s">
        <v>83</v>
      </c>
      <c r="AY109" s="17" t="s">
        <v>130</v>
      </c>
      <c r="BE109" s="167">
        <f>IF(N109="základní",J109,0)</f>
        <v>0</v>
      </c>
      <c r="BF109" s="167">
        <f>IF(N109="snížená",J109,0)</f>
        <v>0</v>
      </c>
      <c r="BG109" s="167">
        <f>IF(N109="zákl. přenesená",J109,0)</f>
        <v>0</v>
      </c>
      <c r="BH109" s="167">
        <f>IF(N109="sníž. přenesená",J109,0)</f>
        <v>0</v>
      </c>
      <c r="BI109" s="167">
        <f>IF(N109="nulová",J109,0)</f>
        <v>0</v>
      </c>
      <c r="BJ109" s="17" t="s">
        <v>22</v>
      </c>
      <c r="BK109" s="167">
        <f>ROUND(I109*H109,2)</f>
        <v>0</v>
      </c>
      <c r="BL109" s="17" t="s">
        <v>151</v>
      </c>
      <c r="BM109" s="17" t="s">
        <v>225</v>
      </c>
    </row>
    <row r="110" spans="2:47" s="1" customFormat="1" ht="30" customHeight="1">
      <c r="B110" s="34"/>
      <c r="D110" s="171" t="s">
        <v>138</v>
      </c>
      <c r="F110" s="180" t="s">
        <v>226</v>
      </c>
      <c r="I110" s="131"/>
      <c r="L110" s="34"/>
      <c r="M110" s="63"/>
      <c r="N110" s="35"/>
      <c r="O110" s="35"/>
      <c r="P110" s="35"/>
      <c r="Q110" s="35"/>
      <c r="R110" s="35"/>
      <c r="S110" s="35"/>
      <c r="T110" s="64"/>
      <c r="AT110" s="17" t="s">
        <v>138</v>
      </c>
      <c r="AU110" s="17" t="s">
        <v>83</v>
      </c>
    </row>
    <row r="111" spans="2:65" s="1" customFormat="1" ht="22.5" customHeight="1">
      <c r="B111" s="155"/>
      <c r="C111" s="156" t="s">
        <v>171</v>
      </c>
      <c r="D111" s="156" t="s">
        <v>131</v>
      </c>
      <c r="E111" s="157" t="s">
        <v>227</v>
      </c>
      <c r="F111" s="158" t="s">
        <v>228</v>
      </c>
      <c r="G111" s="159" t="s">
        <v>186</v>
      </c>
      <c r="H111" s="160">
        <v>5600</v>
      </c>
      <c r="I111" s="161"/>
      <c r="J111" s="162">
        <f>ROUND(I111*H111,2)</f>
        <v>0</v>
      </c>
      <c r="K111" s="158" t="s">
        <v>135</v>
      </c>
      <c r="L111" s="34"/>
      <c r="M111" s="163" t="s">
        <v>20</v>
      </c>
      <c r="N111" s="164" t="s">
        <v>46</v>
      </c>
      <c r="O111" s="35"/>
      <c r="P111" s="165">
        <f>O111*H111</f>
        <v>0</v>
      </c>
      <c r="Q111" s="165">
        <v>0</v>
      </c>
      <c r="R111" s="165">
        <f>Q111*H111</f>
        <v>0</v>
      </c>
      <c r="S111" s="165">
        <v>0</v>
      </c>
      <c r="T111" s="166">
        <f>S111*H111</f>
        <v>0</v>
      </c>
      <c r="AR111" s="17" t="s">
        <v>151</v>
      </c>
      <c r="AT111" s="17" t="s">
        <v>131</v>
      </c>
      <c r="AU111" s="17" t="s">
        <v>83</v>
      </c>
      <c r="AY111" s="17" t="s">
        <v>130</v>
      </c>
      <c r="BE111" s="167">
        <f>IF(N111="základní",J111,0)</f>
        <v>0</v>
      </c>
      <c r="BF111" s="167">
        <f>IF(N111="snížená",J111,0)</f>
        <v>0</v>
      </c>
      <c r="BG111" s="167">
        <f>IF(N111="zákl. přenesená",J111,0)</f>
        <v>0</v>
      </c>
      <c r="BH111" s="167">
        <f>IF(N111="sníž. přenesená",J111,0)</f>
        <v>0</v>
      </c>
      <c r="BI111" s="167">
        <f>IF(N111="nulová",J111,0)</f>
        <v>0</v>
      </c>
      <c r="BJ111" s="17" t="s">
        <v>22</v>
      </c>
      <c r="BK111" s="167">
        <f>ROUND(I111*H111,2)</f>
        <v>0</v>
      </c>
      <c r="BL111" s="17" t="s">
        <v>151</v>
      </c>
      <c r="BM111" s="17" t="s">
        <v>229</v>
      </c>
    </row>
    <row r="112" spans="2:47" s="1" customFormat="1" ht="30" customHeight="1">
      <c r="B112" s="34"/>
      <c r="D112" s="168" t="s">
        <v>138</v>
      </c>
      <c r="F112" s="169" t="s">
        <v>230</v>
      </c>
      <c r="I112" s="131"/>
      <c r="L112" s="34"/>
      <c r="M112" s="63"/>
      <c r="N112" s="35"/>
      <c r="O112" s="35"/>
      <c r="P112" s="35"/>
      <c r="Q112" s="35"/>
      <c r="R112" s="35"/>
      <c r="S112" s="35"/>
      <c r="T112" s="64"/>
      <c r="AT112" s="17" t="s">
        <v>138</v>
      </c>
      <c r="AU112" s="17" t="s">
        <v>83</v>
      </c>
    </row>
    <row r="113" spans="2:51" s="10" customFormat="1" ht="22.5" customHeight="1">
      <c r="B113" s="170"/>
      <c r="D113" s="171" t="s">
        <v>140</v>
      </c>
      <c r="E113" s="172" t="s">
        <v>20</v>
      </c>
      <c r="F113" s="173" t="s">
        <v>231</v>
      </c>
      <c r="H113" s="174">
        <v>5600</v>
      </c>
      <c r="I113" s="175"/>
      <c r="L113" s="170"/>
      <c r="M113" s="176"/>
      <c r="N113" s="177"/>
      <c r="O113" s="177"/>
      <c r="P113" s="177"/>
      <c r="Q113" s="177"/>
      <c r="R113" s="177"/>
      <c r="S113" s="177"/>
      <c r="T113" s="178"/>
      <c r="AT113" s="179" t="s">
        <v>140</v>
      </c>
      <c r="AU113" s="179" t="s">
        <v>83</v>
      </c>
      <c r="AV113" s="10" t="s">
        <v>83</v>
      </c>
      <c r="AW113" s="10" t="s">
        <v>39</v>
      </c>
      <c r="AX113" s="10" t="s">
        <v>22</v>
      </c>
      <c r="AY113" s="179" t="s">
        <v>130</v>
      </c>
    </row>
    <row r="114" spans="2:65" s="1" customFormat="1" ht="31.5" customHeight="1">
      <c r="B114" s="155"/>
      <c r="C114" s="156" t="s">
        <v>161</v>
      </c>
      <c r="D114" s="156" t="s">
        <v>131</v>
      </c>
      <c r="E114" s="157" t="s">
        <v>232</v>
      </c>
      <c r="F114" s="158" t="s">
        <v>233</v>
      </c>
      <c r="G114" s="159" t="s">
        <v>186</v>
      </c>
      <c r="H114" s="160">
        <v>672</v>
      </c>
      <c r="I114" s="161"/>
      <c r="J114" s="162">
        <f>ROUND(I114*H114,2)</f>
        <v>0</v>
      </c>
      <c r="K114" s="158" t="s">
        <v>135</v>
      </c>
      <c r="L114" s="34"/>
      <c r="M114" s="163" t="s">
        <v>20</v>
      </c>
      <c r="N114" s="164" t="s">
        <v>46</v>
      </c>
      <c r="O114" s="35"/>
      <c r="P114" s="165">
        <f>O114*H114</f>
        <v>0</v>
      </c>
      <c r="Q114" s="165">
        <v>0</v>
      </c>
      <c r="R114" s="165">
        <f>Q114*H114</f>
        <v>0</v>
      </c>
      <c r="S114" s="165">
        <v>0</v>
      </c>
      <c r="T114" s="166">
        <f>S114*H114</f>
        <v>0</v>
      </c>
      <c r="AR114" s="17" t="s">
        <v>151</v>
      </c>
      <c r="AT114" s="17" t="s">
        <v>131</v>
      </c>
      <c r="AU114" s="17" t="s">
        <v>83</v>
      </c>
      <c r="AY114" s="17" t="s">
        <v>130</v>
      </c>
      <c r="BE114" s="167">
        <f>IF(N114="základní",J114,0)</f>
        <v>0</v>
      </c>
      <c r="BF114" s="167">
        <f>IF(N114="snížená",J114,0)</f>
        <v>0</v>
      </c>
      <c r="BG114" s="167">
        <f>IF(N114="zákl. přenesená",J114,0)</f>
        <v>0</v>
      </c>
      <c r="BH114" s="167">
        <f>IF(N114="sníž. přenesená",J114,0)</f>
        <v>0</v>
      </c>
      <c r="BI114" s="167">
        <f>IF(N114="nulová",J114,0)</f>
        <v>0</v>
      </c>
      <c r="BJ114" s="17" t="s">
        <v>22</v>
      </c>
      <c r="BK114" s="167">
        <f>ROUND(I114*H114,2)</f>
        <v>0</v>
      </c>
      <c r="BL114" s="17" t="s">
        <v>151</v>
      </c>
      <c r="BM114" s="17" t="s">
        <v>234</v>
      </c>
    </row>
    <row r="115" spans="2:47" s="1" customFormat="1" ht="30" customHeight="1">
      <c r="B115" s="34"/>
      <c r="D115" s="168" t="s">
        <v>138</v>
      </c>
      <c r="F115" s="169" t="s">
        <v>235</v>
      </c>
      <c r="I115" s="131"/>
      <c r="L115" s="34"/>
      <c r="M115" s="63"/>
      <c r="N115" s="35"/>
      <c r="O115" s="35"/>
      <c r="P115" s="35"/>
      <c r="Q115" s="35"/>
      <c r="R115" s="35"/>
      <c r="S115" s="35"/>
      <c r="T115" s="64"/>
      <c r="AT115" s="17" t="s">
        <v>138</v>
      </c>
      <c r="AU115" s="17" t="s">
        <v>83</v>
      </c>
    </row>
    <row r="116" spans="2:51" s="10" customFormat="1" ht="22.5" customHeight="1">
      <c r="B116" s="170"/>
      <c r="D116" s="168" t="s">
        <v>140</v>
      </c>
      <c r="E116" s="179" t="s">
        <v>20</v>
      </c>
      <c r="F116" s="196" t="s">
        <v>218</v>
      </c>
      <c r="H116" s="197">
        <v>672</v>
      </c>
      <c r="I116" s="175"/>
      <c r="L116" s="170"/>
      <c r="M116" s="207"/>
      <c r="N116" s="208"/>
      <c r="O116" s="208"/>
      <c r="P116" s="208"/>
      <c r="Q116" s="208"/>
      <c r="R116" s="208"/>
      <c r="S116" s="208"/>
      <c r="T116" s="209"/>
      <c r="AT116" s="179" t="s">
        <v>140</v>
      </c>
      <c r="AU116" s="179" t="s">
        <v>83</v>
      </c>
      <c r="AV116" s="10" t="s">
        <v>83</v>
      </c>
      <c r="AW116" s="10" t="s">
        <v>39</v>
      </c>
      <c r="AX116" s="10" t="s">
        <v>22</v>
      </c>
      <c r="AY116" s="179" t="s">
        <v>130</v>
      </c>
    </row>
    <row r="117" spans="2:12" s="1" customFormat="1" ht="6.75" customHeight="1">
      <c r="B117" s="49"/>
      <c r="C117" s="50"/>
      <c r="D117" s="50"/>
      <c r="E117" s="50"/>
      <c r="F117" s="50"/>
      <c r="G117" s="50"/>
      <c r="H117" s="50"/>
      <c r="I117" s="116"/>
      <c r="J117" s="50"/>
      <c r="K117" s="50"/>
      <c r="L117" s="34"/>
    </row>
    <row r="118" ht="13.5">
      <c r="AT118" s="184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2"/>
      <c r="C1" s="282"/>
      <c r="D1" s="281" t="s">
        <v>1</v>
      </c>
      <c r="E1" s="282"/>
      <c r="F1" s="283" t="s">
        <v>1444</v>
      </c>
      <c r="G1" s="288" t="s">
        <v>1445</v>
      </c>
      <c r="H1" s="288"/>
      <c r="I1" s="289"/>
      <c r="J1" s="283" t="s">
        <v>1446</v>
      </c>
      <c r="K1" s="281" t="s">
        <v>102</v>
      </c>
      <c r="L1" s="283" t="s">
        <v>1447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89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83</v>
      </c>
    </row>
    <row r="4" spans="2:46" ht="36.75" customHeight="1">
      <c r="B4" s="21"/>
      <c r="C4" s="22"/>
      <c r="D4" s="23" t="s">
        <v>103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5" t="str">
        <f>'Rekapitulace stavby'!K6</f>
        <v>Rekonstrukce chodníků v obci Stěpánov</v>
      </c>
      <c r="F7" s="244"/>
      <c r="G7" s="244"/>
      <c r="H7" s="244"/>
      <c r="I7" s="94"/>
      <c r="J7" s="22"/>
      <c r="K7" s="24"/>
    </row>
    <row r="8" spans="2:11" s="1" customFormat="1" ht="15">
      <c r="B8" s="34"/>
      <c r="C8" s="35"/>
      <c r="D8" s="30" t="s">
        <v>104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6" t="s">
        <v>236</v>
      </c>
      <c r="F9" s="251"/>
      <c r="G9" s="251"/>
      <c r="H9" s="25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106</v>
      </c>
      <c r="G12" s="35"/>
      <c r="H12" s="35"/>
      <c r="I12" s="96" t="s">
        <v>25</v>
      </c>
      <c r="J12" s="97" t="str">
        <f>'Rekapitulace stavby'!AN8</f>
        <v>9.11.2015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tr">
        <f>IF('Rekapitulace stavby'!AN10="","",'Rekapitulace stavby'!AN10)</f>
        <v>00274101</v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Přelouč</v>
      </c>
      <c r="F15" s="35"/>
      <c r="G15" s="35"/>
      <c r="H15" s="35"/>
      <c r="I15" s="96" t="s">
        <v>33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38</v>
      </c>
      <c r="F21" s="35"/>
      <c r="G21" s="35"/>
      <c r="H21" s="35"/>
      <c r="I21" s="96" t="s">
        <v>33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7" t="s">
        <v>20</v>
      </c>
      <c r="F24" s="277"/>
      <c r="G24" s="277"/>
      <c r="H24" s="27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ROUND(J84,2)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7">
        <f>ROUND(SUM(BE84:BE252),2)</f>
        <v>0</v>
      </c>
      <c r="G30" s="35"/>
      <c r="H30" s="35"/>
      <c r="I30" s="108">
        <v>0.21</v>
      </c>
      <c r="J30" s="107">
        <f>ROUND(ROUND((SUM(BE84:BE252)),2)*I30,2)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7">
        <f>ROUND(SUM(BF84:BF252),2)</f>
        <v>0</v>
      </c>
      <c r="G31" s="35"/>
      <c r="H31" s="35"/>
      <c r="I31" s="108">
        <v>0.15</v>
      </c>
      <c r="J31" s="107">
        <f>ROUND(ROUND((SUM(BF84:BF252)),2)*I31,2)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7">
        <f>ROUND(SUM(BG84:BG252),2)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7">
        <f>ROUND(SUM(BH84:BH252),2)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7">
        <f>ROUND(SUM(BI84:BI252),2)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107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Rekonstrukce chodníků v obci Stěpánov</v>
      </c>
      <c r="F45" s="251"/>
      <c r="G45" s="251"/>
      <c r="H45" s="251"/>
      <c r="I45" s="95"/>
      <c r="J45" s="35"/>
      <c r="K45" s="38"/>
    </row>
    <row r="46" spans="2:11" s="1" customFormat="1" ht="14.25" customHeight="1">
      <c r="B46" s="34"/>
      <c r="C46" s="30" t="s">
        <v>104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SO 101.1 - Nový chodník - UZNATELNÉ</v>
      </c>
      <c r="F47" s="251"/>
      <c r="G47" s="251"/>
      <c r="H47" s="25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9.11.2015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Přelouč</v>
      </c>
      <c r="G51" s="35"/>
      <c r="H51" s="35"/>
      <c r="I51" s="96" t="s">
        <v>36</v>
      </c>
      <c r="J51" s="28" t="str">
        <f>E21</f>
        <v>PRODIN 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108</v>
      </c>
      <c r="D54" s="109"/>
      <c r="E54" s="109"/>
      <c r="F54" s="109"/>
      <c r="G54" s="109"/>
      <c r="H54" s="109"/>
      <c r="I54" s="120"/>
      <c r="J54" s="121" t="s">
        <v>109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110</v>
      </c>
      <c r="D56" s="35"/>
      <c r="E56" s="35"/>
      <c r="F56" s="35"/>
      <c r="G56" s="35"/>
      <c r="H56" s="35"/>
      <c r="I56" s="95"/>
      <c r="J56" s="105">
        <f>J84</f>
        <v>0</v>
      </c>
      <c r="K56" s="38"/>
      <c r="AU56" s="17" t="s">
        <v>111</v>
      </c>
    </row>
    <row r="57" spans="2:11" s="7" customFormat="1" ht="24.75" customHeight="1">
      <c r="B57" s="124"/>
      <c r="C57" s="125"/>
      <c r="D57" s="126" t="s">
        <v>178</v>
      </c>
      <c r="E57" s="127"/>
      <c r="F57" s="127"/>
      <c r="G57" s="127"/>
      <c r="H57" s="127"/>
      <c r="I57" s="128"/>
      <c r="J57" s="129">
        <f>J85</f>
        <v>0</v>
      </c>
      <c r="K57" s="130"/>
    </row>
    <row r="58" spans="2:11" s="11" customFormat="1" ht="19.5" customHeight="1">
      <c r="B58" s="185"/>
      <c r="C58" s="186"/>
      <c r="D58" s="187" t="s">
        <v>237</v>
      </c>
      <c r="E58" s="188"/>
      <c r="F58" s="188"/>
      <c r="G58" s="188"/>
      <c r="H58" s="188"/>
      <c r="I58" s="189"/>
      <c r="J58" s="190">
        <f>J86</f>
        <v>0</v>
      </c>
      <c r="K58" s="191"/>
    </row>
    <row r="59" spans="2:11" s="11" customFormat="1" ht="19.5" customHeight="1">
      <c r="B59" s="185"/>
      <c r="C59" s="186"/>
      <c r="D59" s="187" t="s">
        <v>238</v>
      </c>
      <c r="E59" s="188"/>
      <c r="F59" s="188"/>
      <c r="G59" s="188"/>
      <c r="H59" s="188"/>
      <c r="I59" s="189"/>
      <c r="J59" s="190">
        <f>J178</f>
        <v>0</v>
      </c>
      <c r="K59" s="191"/>
    </row>
    <row r="60" spans="2:11" s="11" customFormat="1" ht="19.5" customHeight="1">
      <c r="B60" s="185"/>
      <c r="C60" s="186"/>
      <c r="D60" s="187" t="s">
        <v>239</v>
      </c>
      <c r="E60" s="188"/>
      <c r="F60" s="188"/>
      <c r="G60" s="188"/>
      <c r="H60" s="188"/>
      <c r="I60" s="189"/>
      <c r="J60" s="190">
        <f>J182</f>
        <v>0</v>
      </c>
      <c r="K60" s="191"/>
    </row>
    <row r="61" spans="2:11" s="11" customFormat="1" ht="19.5" customHeight="1">
      <c r="B61" s="185"/>
      <c r="C61" s="186"/>
      <c r="D61" s="187" t="s">
        <v>240</v>
      </c>
      <c r="E61" s="188"/>
      <c r="F61" s="188"/>
      <c r="G61" s="188"/>
      <c r="H61" s="188"/>
      <c r="I61" s="189"/>
      <c r="J61" s="190">
        <f>J191</f>
        <v>0</v>
      </c>
      <c r="K61" s="191"/>
    </row>
    <row r="62" spans="2:11" s="11" customFormat="1" ht="19.5" customHeight="1">
      <c r="B62" s="185"/>
      <c r="C62" s="186"/>
      <c r="D62" s="187" t="s">
        <v>179</v>
      </c>
      <c r="E62" s="188"/>
      <c r="F62" s="188"/>
      <c r="G62" s="188"/>
      <c r="H62" s="188"/>
      <c r="I62" s="189"/>
      <c r="J62" s="190">
        <f>J220</f>
        <v>0</v>
      </c>
      <c r="K62" s="191"/>
    </row>
    <row r="63" spans="2:11" s="11" customFormat="1" ht="19.5" customHeight="1">
      <c r="B63" s="185"/>
      <c r="C63" s="186"/>
      <c r="D63" s="187" t="s">
        <v>241</v>
      </c>
      <c r="E63" s="188"/>
      <c r="F63" s="188"/>
      <c r="G63" s="188"/>
      <c r="H63" s="188"/>
      <c r="I63" s="189"/>
      <c r="J63" s="190">
        <f>J240</f>
        <v>0</v>
      </c>
      <c r="K63" s="191"/>
    </row>
    <row r="64" spans="2:11" s="11" customFormat="1" ht="19.5" customHeight="1">
      <c r="B64" s="185"/>
      <c r="C64" s="186"/>
      <c r="D64" s="187" t="s">
        <v>242</v>
      </c>
      <c r="E64" s="188"/>
      <c r="F64" s="188"/>
      <c r="G64" s="188"/>
      <c r="H64" s="188"/>
      <c r="I64" s="189"/>
      <c r="J64" s="190">
        <f>J250</f>
        <v>0</v>
      </c>
      <c r="K64" s="191"/>
    </row>
    <row r="65" spans="2:11" s="1" customFormat="1" ht="21.75" customHeight="1">
      <c r="B65" s="34"/>
      <c r="C65" s="35"/>
      <c r="D65" s="35"/>
      <c r="E65" s="35"/>
      <c r="F65" s="35"/>
      <c r="G65" s="35"/>
      <c r="H65" s="35"/>
      <c r="I65" s="95"/>
      <c r="J65" s="35"/>
      <c r="K65" s="38"/>
    </row>
    <row r="66" spans="2:11" s="1" customFormat="1" ht="6.75" customHeight="1">
      <c r="B66" s="49"/>
      <c r="C66" s="50"/>
      <c r="D66" s="50"/>
      <c r="E66" s="50"/>
      <c r="F66" s="50"/>
      <c r="G66" s="50"/>
      <c r="H66" s="50"/>
      <c r="I66" s="116"/>
      <c r="J66" s="50"/>
      <c r="K66" s="51"/>
    </row>
    <row r="70" spans="2:12" s="1" customFormat="1" ht="6.75" customHeight="1">
      <c r="B70" s="52"/>
      <c r="C70" s="53"/>
      <c r="D70" s="53"/>
      <c r="E70" s="53"/>
      <c r="F70" s="53"/>
      <c r="G70" s="53"/>
      <c r="H70" s="53"/>
      <c r="I70" s="117"/>
      <c r="J70" s="53"/>
      <c r="K70" s="53"/>
      <c r="L70" s="34"/>
    </row>
    <row r="71" spans="2:12" s="1" customFormat="1" ht="36.75" customHeight="1">
      <c r="B71" s="34"/>
      <c r="C71" s="54" t="s">
        <v>113</v>
      </c>
      <c r="I71" s="131"/>
      <c r="L71" s="34"/>
    </row>
    <row r="72" spans="2:12" s="1" customFormat="1" ht="6.75" customHeight="1">
      <c r="B72" s="34"/>
      <c r="I72" s="131"/>
      <c r="L72" s="34"/>
    </row>
    <row r="73" spans="2:12" s="1" customFormat="1" ht="14.25" customHeight="1">
      <c r="B73" s="34"/>
      <c r="C73" s="56" t="s">
        <v>16</v>
      </c>
      <c r="I73" s="131"/>
      <c r="L73" s="34"/>
    </row>
    <row r="74" spans="2:12" s="1" customFormat="1" ht="22.5" customHeight="1">
      <c r="B74" s="34"/>
      <c r="E74" s="278" t="str">
        <f>E7</f>
        <v>Rekonstrukce chodníků v obci Stěpánov</v>
      </c>
      <c r="F74" s="241"/>
      <c r="G74" s="241"/>
      <c r="H74" s="241"/>
      <c r="I74" s="131"/>
      <c r="L74" s="34"/>
    </row>
    <row r="75" spans="2:12" s="1" customFormat="1" ht="14.25" customHeight="1">
      <c r="B75" s="34"/>
      <c r="C75" s="56" t="s">
        <v>104</v>
      </c>
      <c r="I75" s="131"/>
      <c r="L75" s="34"/>
    </row>
    <row r="76" spans="2:12" s="1" customFormat="1" ht="23.25" customHeight="1">
      <c r="B76" s="34"/>
      <c r="E76" s="259" t="str">
        <f>E9</f>
        <v>SO 101.1 - Nový chodník - UZNATELNÉ</v>
      </c>
      <c r="F76" s="241"/>
      <c r="G76" s="241"/>
      <c r="H76" s="241"/>
      <c r="I76" s="131"/>
      <c r="L76" s="34"/>
    </row>
    <row r="77" spans="2:12" s="1" customFormat="1" ht="6.75" customHeight="1">
      <c r="B77" s="34"/>
      <c r="I77" s="131"/>
      <c r="L77" s="34"/>
    </row>
    <row r="78" spans="2:12" s="1" customFormat="1" ht="18" customHeight="1">
      <c r="B78" s="34"/>
      <c r="C78" s="56" t="s">
        <v>23</v>
      </c>
      <c r="F78" s="132" t="str">
        <f>F12</f>
        <v> </v>
      </c>
      <c r="I78" s="133" t="s">
        <v>25</v>
      </c>
      <c r="J78" s="60" t="str">
        <f>IF(J12="","",J12)</f>
        <v>9.11.2015</v>
      </c>
      <c r="L78" s="34"/>
    </row>
    <row r="79" spans="2:12" s="1" customFormat="1" ht="6.75" customHeight="1">
      <c r="B79" s="34"/>
      <c r="I79" s="131"/>
      <c r="L79" s="34"/>
    </row>
    <row r="80" spans="2:12" s="1" customFormat="1" ht="15">
      <c r="B80" s="34"/>
      <c r="C80" s="56" t="s">
        <v>29</v>
      </c>
      <c r="F80" s="132" t="str">
        <f>E15</f>
        <v>Město Přelouč</v>
      </c>
      <c r="I80" s="133" t="s">
        <v>36</v>
      </c>
      <c r="J80" s="132" t="str">
        <f>E21</f>
        <v>PRODIN  a.s.</v>
      </c>
      <c r="L80" s="34"/>
    </row>
    <row r="81" spans="2:12" s="1" customFormat="1" ht="14.25" customHeight="1">
      <c r="B81" s="34"/>
      <c r="C81" s="56" t="s">
        <v>34</v>
      </c>
      <c r="F81" s="132">
        <f>IF(E18="","",E18)</f>
      </c>
      <c r="I81" s="131"/>
      <c r="L81" s="34"/>
    </row>
    <row r="82" spans="2:12" s="1" customFormat="1" ht="9.75" customHeight="1">
      <c r="B82" s="34"/>
      <c r="I82" s="131"/>
      <c r="L82" s="34"/>
    </row>
    <row r="83" spans="2:20" s="8" customFormat="1" ht="29.25" customHeight="1">
      <c r="B83" s="134"/>
      <c r="C83" s="135" t="s">
        <v>114</v>
      </c>
      <c r="D83" s="136" t="s">
        <v>60</v>
      </c>
      <c r="E83" s="136" t="s">
        <v>56</v>
      </c>
      <c r="F83" s="136" t="s">
        <v>115</v>
      </c>
      <c r="G83" s="136" t="s">
        <v>116</v>
      </c>
      <c r="H83" s="136" t="s">
        <v>117</v>
      </c>
      <c r="I83" s="137" t="s">
        <v>118</v>
      </c>
      <c r="J83" s="136" t="s">
        <v>109</v>
      </c>
      <c r="K83" s="138" t="s">
        <v>119</v>
      </c>
      <c r="L83" s="134"/>
      <c r="M83" s="67" t="s">
        <v>120</v>
      </c>
      <c r="N83" s="68" t="s">
        <v>45</v>
      </c>
      <c r="O83" s="68" t="s">
        <v>121</v>
      </c>
      <c r="P83" s="68" t="s">
        <v>122</v>
      </c>
      <c r="Q83" s="68" t="s">
        <v>123</v>
      </c>
      <c r="R83" s="68" t="s">
        <v>124</v>
      </c>
      <c r="S83" s="68" t="s">
        <v>125</v>
      </c>
      <c r="T83" s="69" t="s">
        <v>126</v>
      </c>
    </row>
    <row r="84" spans="2:63" s="1" customFormat="1" ht="29.25" customHeight="1">
      <c r="B84" s="34"/>
      <c r="C84" s="71" t="s">
        <v>110</v>
      </c>
      <c r="I84" s="131"/>
      <c r="J84" s="139">
        <f>BK84</f>
        <v>0</v>
      </c>
      <c r="L84" s="34"/>
      <c r="M84" s="70"/>
      <c r="N84" s="61"/>
      <c r="O84" s="61"/>
      <c r="P84" s="140">
        <f>P85</f>
        <v>0</v>
      </c>
      <c r="Q84" s="61"/>
      <c r="R84" s="140">
        <f>R85</f>
        <v>109.5836478</v>
      </c>
      <c r="S84" s="61"/>
      <c r="T84" s="141">
        <f>T85</f>
        <v>0.5125</v>
      </c>
      <c r="AT84" s="17" t="s">
        <v>74</v>
      </c>
      <c r="AU84" s="17" t="s">
        <v>111</v>
      </c>
      <c r="BK84" s="142">
        <f>BK85</f>
        <v>0</v>
      </c>
    </row>
    <row r="85" spans="2:63" s="9" customFormat="1" ht="36.75" customHeight="1">
      <c r="B85" s="143"/>
      <c r="D85" s="152" t="s">
        <v>74</v>
      </c>
      <c r="E85" s="192" t="s">
        <v>180</v>
      </c>
      <c r="F85" s="192" t="s">
        <v>181</v>
      </c>
      <c r="I85" s="146"/>
      <c r="J85" s="193">
        <f>BK85</f>
        <v>0</v>
      </c>
      <c r="L85" s="143"/>
      <c r="M85" s="148"/>
      <c r="N85" s="149"/>
      <c r="O85" s="149"/>
      <c r="P85" s="150">
        <f>P86+P178+P182+P191+P220+P240+P250</f>
        <v>0</v>
      </c>
      <c r="Q85" s="149"/>
      <c r="R85" s="150">
        <f>R86+R178+R182+R191+R220+R240+R250</f>
        <v>109.5836478</v>
      </c>
      <c r="S85" s="149"/>
      <c r="T85" s="151">
        <f>T86+T178+T182+T191+T220+T240+T250</f>
        <v>0.5125</v>
      </c>
      <c r="AR85" s="152" t="s">
        <v>22</v>
      </c>
      <c r="AT85" s="153" t="s">
        <v>74</v>
      </c>
      <c r="AU85" s="153" t="s">
        <v>75</v>
      </c>
      <c r="AY85" s="152" t="s">
        <v>130</v>
      </c>
      <c r="BK85" s="154">
        <f>BK86+BK178+BK182+BK191+BK220+BK240+BK250</f>
        <v>0</v>
      </c>
    </row>
    <row r="86" spans="2:63" s="9" customFormat="1" ht="19.5" customHeight="1">
      <c r="B86" s="143"/>
      <c r="D86" s="144" t="s">
        <v>74</v>
      </c>
      <c r="E86" s="194" t="s">
        <v>22</v>
      </c>
      <c r="F86" s="194" t="s">
        <v>243</v>
      </c>
      <c r="I86" s="146"/>
      <c r="J86" s="195">
        <f>BK86</f>
        <v>0</v>
      </c>
      <c r="L86" s="143"/>
      <c r="M86" s="148"/>
      <c r="N86" s="149"/>
      <c r="O86" s="149"/>
      <c r="P86" s="150">
        <f>SUM(P87:P177)</f>
        <v>0</v>
      </c>
      <c r="Q86" s="149"/>
      <c r="R86" s="150">
        <f>SUM(R87:R177)</f>
        <v>1.62</v>
      </c>
      <c r="S86" s="149"/>
      <c r="T86" s="151">
        <f>SUM(T87:T177)</f>
        <v>0.5125</v>
      </c>
      <c r="AR86" s="152" t="s">
        <v>22</v>
      </c>
      <c r="AT86" s="153" t="s">
        <v>74</v>
      </c>
      <c r="AU86" s="153" t="s">
        <v>22</v>
      </c>
      <c r="AY86" s="152" t="s">
        <v>130</v>
      </c>
      <c r="BK86" s="154">
        <f>SUM(BK87:BK177)</f>
        <v>0</v>
      </c>
    </row>
    <row r="87" spans="2:65" s="1" customFormat="1" ht="22.5" customHeight="1">
      <c r="B87" s="155"/>
      <c r="C87" s="156" t="s">
        <v>22</v>
      </c>
      <c r="D87" s="156" t="s">
        <v>131</v>
      </c>
      <c r="E87" s="157" t="s">
        <v>244</v>
      </c>
      <c r="F87" s="158" t="s">
        <v>245</v>
      </c>
      <c r="G87" s="159" t="s">
        <v>246</v>
      </c>
      <c r="H87" s="160">
        <v>2.5</v>
      </c>
      <c r="I87" s="161"/>
      <c r="J87" s="162">
        <f>ROUND(I87*H87,2)</f>
        <v>0</v>
      </c>
      <c r="K87" s="158" t="s">
        <v>135</v>
      </c>
      <c r="L87" s="34"/>
      <c r="M87" s="163" t="s">
        <v>20</v>
      </c>
      <c r="N87" s="164" t="s">
        <v>46</v>
      </c>
      <c r="O87" s="35"/>
      <c r="P87" s="165">
        <f>O87*H87</f>
        <v>0</v>
      </c>
      <c r="Q87" s="165">
        <v>0</v>
      </c>
      <c r="R87" s="165">
        <f>Q87*H87</f>
        <v>0</v>
      </c>
      <c r="S87" s="165">
        <v>0.205</v>
      </c>
      <c r="T87" s="166">
        <f>S87*H87</f>
        <v>0.5125</v>
      </c>
      <c r="AR87" s="17" t="s">
        <v>151</v>
      </c>
      <c r="AT87" s="17" t="s">
        <v>131</v>
      </c>
      <c r="AU87" s="17" t="s">
        <v>83</v>
      </c>
      <c r="AY87" s="17" t="s">
        <v>130</v>
      </c>
      <c r="BE87" s="167">
        <f>IF(N87="základní",J87,0)</f>
        <v>0</v>
      </c>
      <c r="BF87" s="167">
        <f>IF(N87="snížená",J87,0)</f>
        <v>0</v>
      </c>
      <c r="BG87" s="167">
        <f>IF(N87="zákl. přenesená",J87,0)</f>
        <v>0</v>
      </c>
      <c r="BH87" s="167">
        <f>IF(N87="sníž. přenesená",J87,0)</f>
        <v>0</v>
      </c>
      <c r="BI87" s="167">
        <f>IF(N87="nulová",J87,0)</f>
        <v>0</v>
      </c>
      <c r="BJ87" s="17" t="s">
        <v>22</v>
      </c>
      <c r="BK87" s="167">
        <f>ROUND(I87*H87,2)</f>
        <v>0</v>
      </c>
      <c r="BL87" s="17" t="s">
        <v>151</v>
      </c>
      <c r="BM87" s="17" t="s">
        <v>247</v>
      </c>
    </row>
    <row r="88" spans="2:47" s="1" customFormat="1" ht="30" customHeight="1">
      <c r="B88" s="34"/>
      <c r="D88" s="168" t="s">
        <v>138</v>
      </c>
      <c r="F88" s="169" t="s">
        <v>248</v>
      </c>
      <c r="I88" s="131"/>
      <c r="L88" s="34"/>
      <c r="M88" s="63"/>
      <c r="N88" s="35"/>
      <c r="O88" s="35"/>
      <c r="P88" s="35"/>
      <c r="Q88" s="35"/>
      <c r="R88" s="35"/>
      <c r="S88" s="35"/>
      <c r="T88" s="64"/>
      <c r="AT88" s="17" t="s">
        <v>138</v>
      </c>
      <c r="AU88" s="17" t="s">
        <v>83</v>
      </c>
    </row>
    <row r="89" spans="2:47" s="1" customFormat="1" ht="30" customHeight="1">
      <c r="B89" s="34"/>
      <c r="D89" s="171" t="s">
        <v>249</v>
      </c>
      <c r="F89" s="210" t="s">
        <v>250</v>
      </c>
      <c r="I89" s="131"/>
      <c r="L89" s="34"/>
      <c r="M89" s="63"/>
      <c r="N89" s="35"/>
      <c r="O89" s="35"/>
      <c r="P89" s="35"/>
      <c r="Q89" s="35"/>
      <c r="R89" s="35"/>
      <c r="S89" s="35"/>
      <c r="T89" s="64"/>
      <c r="AT89" s="17" t="s">
        <v>249</v>
      </c>
      <c r="AU89" s="17" t="s">
        <v>83</v>
      </c>
    </row>
    <row r="90" spans="2:65" s="1" customFormat="1" ht="22.5" customHeight="1">
      <c r="B90" s="155"/>
      <c r="C90" s="156" t="s">
        <v>83</v>
      </c>
      <c r="D90" s="156" t="s">
        <v>131</v>
      </c>
      <c r="E90" s="157" t="s">
        <v>251</v>
      </c>
      <c r="F90" s="158" t="s">
        <v>252</v>
      </c>
      <c r="G90" s="159" t="s">
        <v>253</v>
      </c>
      <c r="H90" s="160">
        <v>43.9</v>
      </c>
      <c r="I90" s="161"/>
      <c r="J90" s="162">
        <f>ROUND(I90*H90,2)</f>
        <v>0</v>
      </c>
      <c r="K90" s="158" t="s">
        <v>135</v>
      </c>
      <c r="L90" s="34"/>
      <c r="M90" s="163" t="s">
        <v>20</v>
      </c>
      <c r="N90" s="164" t="s">
        <v>46</v>
      </c>
      <c r="O90" s="35"/>
      <c r="P90" s="165">
        <f>O90*H90</f>
        <v>0</v>
      </c>
      <c r="Q90" s="165">
        <v>0</v>
      </c>
      <c r="R90" s="165">
        <f>Q90*H90</f>
        <v>0</v>
      </c>
      <c r="S90" s="165">
        <v>0</v>
      </c>
      <c r="T90" s="166">
        <f>S90*H90</f>
        <v>0</v>
      </c>
      <c r="AR90" s="17" t="s">
        <v>151</v>
      </c>
      <c r="AT90" s="17" t="s">
        <v>131</v>
      </c>
      <c r="AU90" s="17" t="s">
        <v>83</v>
      </c>
      <c r="AY90" s="17" t="s">
        <v>130</v>
      </c>
      <c r="BE90" s="167">
        <f>IF(N90="základní",J90,0)</f>
        <v>0</v>
      </c>
      <c r="BF90" s="167">
        <f>IF(N90="snížená",J90,0)</f>
        <v>0</v>
      </c>
      <c r="BG90" s="167">
        <f>IF(N90="zákl. přenesená",J90,0)</f>
        <v>0</v>
      </c>
      <c r="BH90" s="167">
        <f>IF(N90="sníž. přenesená",J90,0)</f>
        <v>0</v>
      </c>
      <c r="BI90" s="167">
        <f>IF(N90="nulová",J90,0)</f>
        <v>0</v>
      </c>
      <c r="BJ90" s="17" t="s">
        <v>22</v>
      </c>
      <c r="BK90" s="167">
        <f>ROUND(I90*H90,2)</f>
        <v>0</v>
      </c>
      <c r="BL90" s="17" t="s">
        <v>151</v>
      </c>
      <c r="BM90" s="17" t="s">
        <v>254</v>
      </c>
    </row>
    <row r="91" spans="2:47" s="1" customFormat="1" ht="30" customHeight="1">
      <c r="B91" s="34"/>
      <c r="D91" s="168" t="s">
        <v>138</v>
      </c>
      <c r="F91" s="169" t="s">
        <v>255</v>
      </c>
      <c r="I91" s="131"/>
      <c r="L91" s="34"/>
      <c r="M91" s="63"/>
      <c r="N91" s="35"/>
      <c r="O91" s="35"/>
      <c r="P91" s="35"/>
      <c r="Q91" s="35"/>
      <c r="R91" s="35"/>
      <c r="S91" s="35"/>
      <c r="T91" s="64"/>
      <c r="AT91" s="17" t="s">
        <v>138</v>
      </c>
      <c r="AU91" s="17" t="s">
        <v>83</v>
      </c>
    </row>
    <row r="92" spans="2:47" s="1" customFormat="1" ht="30" customHeight="1">
      <c r="B92" s="34"/>
      <c r="D92" s="168" t="s">
        <v>249</v>
      </c>
      <c r="F92" s="211" t="s">
        <v>250</v>
      </c>
      <c r="I92" s="131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249</v>
      </c>
      <c r="AU92" s="17" t="s">
        <v>83</v>
      </c>
    </row>
    <row r="93" spans="2:51" s="10" customFormat="1" ht="22.5" customHeight="1">
      <c r="B93" s="170"/>
      <c r="D93" s="171" t="s">
        <v>140</v>
      </c>
      <c r="E93" s="172" t="s">
        <v>20</v>
      </c>
      <c r="F93" s="173" t="s">
        <v>256</v>
      </c>
      <c r="H93" s="174">
        <v>43.9</v>
      </c>
      <c r="I93" s="175"/>
      <c r="L93" s="170"/>
      <c r="M93" s="176"/>
      <c r="N93" s="177"/>
      <c r="O93" s="177"/>
      <c r="P93" s="177"/>
      <c r="Q93" s="177"/>
      <c r="R93" s="177"/>
      <c r="S93" s="177"/>
      <c r="T93" s="178"/>
      <c r="AT93" s="179" t="s">
        <v>140</v>
      </c>
      <c r="AU93" s="179" t="s">
        <v>83</v>
      </c>
      <c r="AV93" s="10" t="s">
        <v>83</v>
      </c>
      <c r="AW93" s="10" t="s">
        <v>39</v>
      </c>
      <c r="AX93" s="10" t="s">
        <v>22</v>
      </c>
      <c r="AY93" s="179" t="s">
        <v>130</v>
      </c>
    </row>
    <row r="94" spans="2:65" s="1" customFormat="1" ht="22.5" customHeight="1">
      <c r="B94" s="155"/>
      <c r="C94" s="156" t="s">
        <v>145</v>
      </c>
      <c r="D94" s="156" t="s">
        <v>131</v>
      </c>
      <c r="E94" s="157" t="s">
        <v>257</v>
      </c>
      <c r="F94" s="158" t="s">
        <v>258</v>
      </c>
      <c r="G94" s="159" t="s">
        <v>253</v>
      </c>
      <c r="H94" s="160">
        <v>102</v>
      </c>
      <c r="I94" s="161"/>
      <c r="J94" s="162">
        <f>ROUND(I94*H94,2)</f>
        <v>0</v>
      </c>
      <c r="K94" s="158" t="s">
        <v>135</v>
      </c>
      <c r="L94" s="34"/>
      <c r="M94" s="163" t="s">
        <v>20</v>
      </c>
      <c r="N94" s="164" t="s">
        <v>46</v>
      </c>
      <c r="O94" s="35"/>
      <c r="P94" s="165">
        <f>O94*H94</f>
        <v>0</v>
      </c>
      <c r="Q94" s="165">
        <v>0</v>
      </c>
      <c r="R94" s="165">
        <f>Q94*H94</f>
        <v>0</v>
      </c>
      <c r="S94" s="165">
        <v>0</v>
      </c>
      <c r="T94" s="166">
        <f>S94*H94</f>
        <v>0</v>
      </c>
      <c r="AR94" s="17" t="s">
        <v>151</v>
      </c>
      <c r="AT94" s="17" t="s">
        <v>131</v>
      </c>
      <c r="AU94" s="17" t="s">
        <v>83</v>
      </c>
      <c r="AY94" s="17" t="s">
        <v>130</v>
      </c>
      <c r="BE94" s="167">
        <f>IF(N94="základní",J94,0)</f>
        <v>0</v>
      </c>
      <c r="BF94" s="167">
        <f>IF(N94="snížená",J94,0)</f>
        <v>0</v>
      </c>
      <c r="BG94" s="167">
        <f>IF(N94="zákl. přenesená",J94,0)</f>
        <v>0</v>
      </c>
      <c r="BH94" s="167">
        <f>IF(N94="sníž. přenesená",J94,0)</f>
        <v>0</v>
      </c>
      <c r="BI94" s="167">
        <f>IF(N94="nulová",J94,0)</f>
        <v>0</v>
      </c>
      <c r="BJ94" s="17" t="s">
        <v>22</v>
      </c>
      <c r="BK94" s="167">
        <f>ROUND(I94*H94,2)</f>
        <v>0</v>
      </c>
      <c r="BL94" s="17" t="s">
        <v>151</v>
      </c>
      <c r="BM94" s="17" t="s">
        <v>259</v>
      </c>
    </row>
    <row r="95" spans="2:47" s="1" customFormat="1" ht="30" customHeight="1">
      <c r="B95" s="34"/>
      <c r="D95" s="168" t="s">
        <v>138</v>
      </c>
      <c r="F95" s="169" t="s">
        <v>260</v>
      </c>
      <c r="I95" s="131"/>
      <c r="L95" s="34"/>
      <c r="M95" s="63"/>
      <c r="N95" s="35"/>
      <c r="O95" s="35"/>
      <c r="P95" s="35"/>
      <c r="Q95" s="35"/>
      <c r="R95" s="35"/>
      <c r="S95" s="35"/>
      <c r="T95" s="64"/>
      <c r="AT95" s="17" t="s">
        <v>138</v>
      </c>
      <c r="AU95" s="17" t="s">
        <v>83</v>
      </c>
    </row>
    <row r="96" spans="2:47" s="1" customFormat="1" ht="30" customHeight="1">
      <c r="B96" s="34"/>
      <c r="D96" s="168" t="s">
        <v>249</v>
      </c>
      <c r="F96" s="211" t="s">
        <v>250</v>
      </c>
      <c r="I96" s="131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249</v>
      </c>
      <c r="AU96" s="17" t="s">
        <v>83</v>
      </c>
    </row>
    <row r="97" spans="2:51" s="10" customFormat="1" ht="22.5" customHeight="1">
      <c r="B97" s="170"/>
      <c r="D97" s="168" t="s">
        <v>140</v>
      </c>
      <c r="E97" s="179" t="s">
        <v>20</v>
      </c>
      <c r="F97" s="196" t="s">
        <v>261</v>
      </c>
      <c r="H97" s="197">
        <v>68</v>
      </c>
      <c r="I97" s="175"/>
      <c r="L97" s="170"/>
      <c r="M97" s="176"/>
      <c r="N97" s="177"/>
      <c r="O97" s="177"/>
      <c r="P97" s="177"/>
      <c r="Q97" s="177"/>
      <c r="R97" s="177"/>
      <c r="S97" s="177"/>
      <c r="T97" s="178"/>
      <c r="AT97" s="179" t="s">
        <v>140</v>
      </c>
      <c r="AU97" s="179" t="s">
        <v>83</v>
      </c>
      <c r="AV97" s="10" t="s">
        <v>83</v>
      </c>
      <c r="AW97" s="10" t="s">
        <v>39</v>
      </c>
      <c r="AX97" s="10" t="s">
        <v>75</v>
      </c>
      <c r="AY97" s="179" t="s">
        <v>130</v>
      </c>
    </row>
    <row r="98" spans="2:51" s="10" customFormat="1" ht="22.5" customHeight="1">
      <c r="B98" s="170"/>
      <c r="D98" s="168" t="s">
        <v>140</v>
      </c>
      <c r="E98" s="179" t="s">
        <v>20</v>
      </c>
      <c r="F98" s="196" t="s">
        <v>262</v>
      </c>
      <c r="H98" s="197">
        <v>34</v>
      </c>
      <c r="I98" s="175"/>
      <c r="L98" s="170"/>
      <c r="M98" s="176"/>
      <c r="N98" s="177"/>
      <c r="O98" s="177"/>
      <c r="P98" s="177"/>
      <c r="Q98" s="177"/>
      <c r="R98" s="177"/>
      <c r="S98" s="177"/>
      <c r="T98" s="178"/>
      <c r="AT98" s="179" t="s">
        <v>140</v>
      </c>
      <c r="AU98" s="179" t="s">
        <v>83</v>
      </c>
      <c r="AV98" s="10" t="s">
        <v>83</v>
      </c>
      <c r="AW98" s="10" t="s">
        <v>39</v>
      </c>
      <c r="AX98" s="10" t="s">
        <v>75</v>
      </c>
      <c r="AY98" s="179" t="s">
        <v>130</v>
      </c>
    </row>
    <row r="99" spans="2:51" s="12" customFormat="1" ht="22.5" customHeight="1">
      <c r="B99" s="198"/>
      <c r="D99" s="171" t="s">
        <v>140</v>
      </c>
      <c r="E99" s="199" t="s">
        <v>20</v>
      </c>
      <c r="F99" s="200" t="s">
        <v>204</v>
      </c>
      <c r="H99" s="201">
        <v>102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206" t="s">
        <v>140</v>
      </c>
      <c r="AU99" s="206" t="s">
        <v>83</v>
      </c>
      <c r="AV99" s="12" t="s">
        <v>151</v>
      </c>
      <c r="AW99" s="12" t="s">
        <v>39</v>
      </c>
      <c r="AX99" s="12" t="s">
        <v>22</v>
      </c>
      <c r="AY99" s="206" t="s">
        <v>130</v>
      </c>
    </row>
    <row r="100" spans="2:65" s="1" customFormat="1" ht="22.5" customHeight="1">
      <c r="B100" s="155"/>
      <c r="C100" s="156" t="s">
        <v>151</v>
      </c>
      <c r="D100" s="156" t="s">
        <v>131</v>
      </c>
      <c r="E100" s="157" t="s">
        <v>263</v>
      </c>
      <c r="F100" s="158" t="s">
        <v>264</v>
      </c>
      <c r="G100" s="159" t="s">
        <v>253</v>
      </c>
      <c r="H100" s="160">
        <v>102</v>
      </c>
      <c r="I100" s="161"/>
      <c r="J100" s="162">
        <f>ROUND(I100*H100,2)</f>
        <v>0</v>
      </c>
      <c r="K100" s="158" t="s">
        <v>135</v>
      </c>
      <c r="L100" s="34"/>
      <c r="M100" s="163" t="s">
        <v>20</v>
      </c>
      <c r="N100" s="164" t="s">
        <v>46</v>
      </c>
      <c r="O100" s="35"/>
      <c r="P100" s="165">
        <f>O100*H100</f>
        <v>0</v>
      </c>
      <c r="Q100" s="165">
        <v>0</v>
      </c>
      <c r="R100" s="165">
        <f>Q100*H100</f>
        <v>0</v>
      </c>
      <c r="S100" s="165">
        <v>0</v>
      </c>
      <c r="T100" s="166">
        <f>S100*H100</f>
        <v>0</v>
      </c>
      <c r="AR100" s="17" t="s">
        <v>151</v>
      </c>
      <c r="AT100" s="17" t="s">
        <v>131</v>
      </c>
      <c r="AU100" s="17" t="s">
        <v>83</v>
      </c>
      <c r="AY100" s="17" t="s">
        <v>130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7" t="s">
        <v>22</v>
      </c>
      <c r="BK100" s="167">
        <f>ROUND(I100*H100,2)</f>
        <v>0</v>
      </c>
      <c r="BL100" s="17" t="s">
        <v>151</v>
      </c>
      <c r="BM100" s="17" t="s">
        <v>265</v>
      </c>
    </row>
    <row r="101" spans="2:47" s="1" customFormat="1" ht="30" customHeight="1">
      <c r="B101" s="34"/>
      <c r="D101" s="171" t="s">
        <v>138</v>
      </c>
      <c r="F101" s="180" t="s">
        <v>266</v>
      </c>
      <c r="I101" s="131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138</v>
      </c>
      <c r="AU101" s="17" t="s">
        <v>83</v>
      </c>
    </row>
    <row r="102" spans="2:65" s="1" customFormat="1" ht="22.5" customHeight="1">
      <c r="B102" s="155"/>
      <c r="C102" s="156" t="s">
        <v>129</v>
      </c>
      <c r="D102" s="156" t="s">
        <v>131</v>
      </c>
      <c r="E102" s="157" t="s">
        <v>267</v>
      </c>
      <c r="F102" s="158" t="s">
        <v>268</v>
      </c>
      <c r="G102" s="159" t="s">
        <v>253</v>
      </c>
      <c r="H102" s="160">
        <v>3.24</v>
      </c>
      <c r="I102" s="161"/>
      <c r="J102" s="162">
        <f>ROUND(I102*H102,2)</f>
        <v>0</v>
      </c>
      <c r="K102" s="158" t="s">
        <v>135</v>
      </c>
      <c r="L102" s="34"/>
      <c r="M102" s="163" t="s">
        <v>20</v>
      </c>
      <c r="N102" s="164" t="s">
        <v>46</v>
      </c>
      <c r="O102" s="35"/>
      <c r="P102" s="165">
        <f>O102*H102</f>
        <v>0</v>
      </c>
      <c r="Q102" s="165">
        <v>0</v>
      </c>
      <c r="R102" s="165">
        <f>Q102*H102</f>
        <v>0</v>
      </c>
      <c r="S102" s="165">
        <v>0</v>
      </c>
      <c r="T102" s="166">
        <f>S102*H102</f>
        <v>0</v>
      </c>
      <c r="AR102" s="17" t="s">
        <v>151</v>
      </c>
      <c r="AT102" s="17" t="s">
        <v>131</v>
      </c>
      <c r="AU102" s="17" t="s">
        <v>83</v>
      </c>
      <c r="AY102" s="17" t="s">
        <v>130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7" t="s">
        <v>22</v>
      </c>
      <c r="BK102" s="167">
        <f>ROUND(I102*H102,2)</f>
        <v>0</v>
      </c>
      <c r="BL102" s="17" t="s">
        <v>151</v>
      </c>
      <c r="BM102" s="17" t="s">
        <v>269</v>
      </c>
    </row>
    <row r="103" spans="2:47" s="1" customFormat="1" ht="30" customHeight="1">
      <c r="B103" s="34"/>
      <c r="D103" s="168" t="s">
        <v>138</v>
      </c>
      <c r="F103" s="169" t="s">
        <v>270</v>
      </c>
      <c r="I103" s="131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138</v>
      </c>
      <c r="AU103" s="17" t="s">
        <v>83</v>
      </c>
    </row>
    <row r="104" spans="2:47" s="1" customFormat="1" ht="30" customHeight="1">
      <c r="B104" s="34"/>
      <c r="D104" s="168" t="s">
        <v>249</v>
      </c>
      <c r="F104" s="211" t="s">
        <v>250</v>
      </c>
      <c r="I104" s="131"/>
      <c r="L104" s="34"/>
      <c r="M104" s="63"/>
      <c r="N104" s="35"/>
      <c r="O104" s="35"/>
      <c r="P104" s="35"/>
      <c r="Q104" s="35"/>
      <c r="R104" s="35"/>
      <c r="S104" s="35"/>
      <c r="T104" s="64"/>
      <c r="AT104" s="17" t="s">
        <v>249</v>
      </c>
      <c r="AU104" s="17" t="s">
        <v>83</v>
      </c>
    </row>
    <row r="105" spans="2:51" s="10" customFormat="1" ht="22.5" customHeight="1">
      <c r="B105" s="170"/>
      <c r="D105" s="171" t="s">
        <v>140</v>
      </c>
      <c r="E105" s="172" t="s">
        <v>20</v>
      </c>
      <c r="F105" s="173" t="s">
        <v>271</v>
      </c>
      <c r="H105" s="174">
        <v>3.24</v>
      </c>
      <c r="I105" s="175"/>
      <c r="L105" s="170"/>
      <c r="M105" s="176"/>
      <c r="N105" s="177"/>
      <c r="O105" s="177"/>
      <c r="P105" s="177"/>
      <c r="Q105" s="177"/>
      <c r="R105" s="177"/>
      <c r="S105" s="177"/>
      <c r="T105" s="178"/>
      <c r="AT105" s="179" t="s">
        <v>140</v>
      </c>
      <c r="AU105" s="179" t="s">
        <v>83</v>
      </c>
      <c r="AV105" s="10" t="s">
        <v>83</v>
      </c>
      <c r="AW105" s="10" t="s">
        <v>39</v>
      </c>
      <c r="AX105" s="10" t="s">
        <v>22</v>
      </c>
      <c r="AY105" s="179" t="s">
        <v>130</v>
      </c>
    </row>
    <row r="106" spans="2:65" s="1" customFormat="1" ht="22.5" customHeight="1">
      <c r="B106" s="155"/>
      <c r="C106" s="156" t="s">
        <v>161</v>
      </c>
      <c r="D106" s="156" t="s">
        <v>131</v>
      </c>
      <c r="E106" s="157" t="s">
        <v>272</v>
      </c>
      <c r="F106" s="158" t="s">
        <v>273</v>
      </c>
      <c r="G106" s="159" t="s">
        <v>253</v>
      </c>
      <c r="H106" s="160">
        <v>3.24</v>
      </c>
      <c r="I106" s="161"/>
      <c r="J106" s="162">
        <f>ROUND(I106*H106,2)</f>
        <v>0</v>
      </c>
      <c r="K106" s="158" t="s">
        <v>135</v>
      </c>
      <c r="L106" s="34"/>
      <c r="M106" s="163" t="s">
        <v>20</v>
      </c>
      <c r="N106" s="164" t="s">
        <v>46</v>
      </c>
      <c r="O106" s="35"/>
      <c r="P106" s="165">
        <f>O106*H106</f>
        <v>0</v>
      </c>
      <c r="Q106" s="165">
        <v>0</v>
      </c>
      <c r="R106" s="165">
        <f>Q106*H106</f>
        <v>0</v>
      </c>
      <c r="S106" s="165">
        <v>0</v>
      </c>
      <c r="T106" s="166">
        <f>S106*H106</f>
        <v>0</v>
      </c>
      <c r="AR106" s="17" t="s">
        <v>151</v>
      </c>
      <c r="AT106" s="17" t="s">
        <v>131</v>
      </c>
      <c r="AU106" s="17" t="s">
        <v>83</v>
      </c>
      <c r="AY106" s="17" t="s">
        <v>130</v>
      </c>
      <c r="BE106" s="167">
        <f>IF(N106="základní",J106,0)</f>
        <v>0</v>
      </c>
      <c r="BF106" s="167">
        <f>IF(N106="snížená",J106,0)</f>
        <v>0</v>
      </c>
      <c r="BG106" s="167">
        <f>IF(N106="zákl. přenesená",J106,0)</f>
        <v>0</v>
      </c>
      <c r="BH106" s="167">
        <f>IF(N106="sníž. přenesená",J106,0)</f>
        <v>0</v>
      </c>
      <c r="BI106" s="167">
        <f>IF(N106="nulová",J106,0)</f>
        <v>0</v>
      </c>
      <c r="BJ106" s="17" t="s">
        <v>22</v>
      </c>
      <c r="BK106" s="167">
        <f>ROUND(I106*H106,2)</f>
        <v>0</v>
      </c>
      <c r="BL106" s="17" t="s">
        <v>151</v>
      </c>
      <c r="BM106" s="17" t="s">
        <v>274</v>
      </c>
    </row>
    <row r="107" spans="2:47" s="1" customFormat="1" ht="30" customHeight="1">
      <c r="B107" s="34"/>
      <c r="D107" s="171" t="s">
        <v>138</v>
      </c>
      <c r="F107" s="180" t="s">
        <v>275</v>
      </c>
      <c r="I107" s="131"/>
      <c r="L107" s="34"/>
      <c r="M107" s="63"/>
      <c r="N107" s="35"/>
      <c r="O107" s="35"/>
      <c r="P107" s="35"/>
      <c r="Q107" s="35"/>
      <c r="R107" s="35"/>
      <c r="S107" s="35"/>
      <c r="T107" s="64"/>
      <c r="AT107" s="17" t="s">
        <v>138</v>
      </c>
      <c r="AU107" s="17" t="s">
        <v>83</v>
      </c>
    </row>
    <row r="108" spans="2:65" s="1" customFormat="1" ht="22.5" customHeight="1">
      <c r="B108" s="155"/>
      <c r="C108" s="156" t="s">
        <v>167</v>
      </c>
      <c r="D108" s="156" t="s">
        <v>131</v>
      </c>
      <c r="E108" s="157" t="s">
        <v>276</v>
      </c>
      <c r="F108" s="158" t="s">
        <v>277</v>
      </c>
      <c r="G108" s="159" t="s">
        <v>253</v>
      </c>
      <c r="H108" s="160">
        <v>72.705</v>
      </c>
      <c r="I108" s="161"/>
      <c r="J108" s="162">
        <f>ROUND(I108*H108,2)</f>
        <v>0</v>
      </c>
      <c r="K108" s="158" t="s">
        <v>135</v>
      </c>
      <c r="L108" s="34"/>
      <c r="M108" s="163" t="s">
        <v>20</v>
      </c>
      <c r="N108" s="164" t="s">
        <v>46</v>
      </c>
      <c r="O108" s="35"/>
      <c r="P108" s="165">
        <f>O108*H108</f>
        <v>0</v>
      </c>
      <c r="Q108" s="165">
        <v>0</v>
      </c>
      <c r="R108" s="165">
        <f>Q108*H108</f>
        <v>0</v>
      </c>
      <c r="S108" s="165">
        <v>0</v>
      </c>
      <c r="T108" s="166">
        <f>S108*H108</f>
        <v>0</v>
      </c>
      <c r="AR108" s="17" t="s">
        <v>151</v>
      </c>
      <c r="AT108" s="17" t="s">
        <v>131</v>
      </c>
      <c r="AU108" s="17" t="s">
        <v>83</v>
      </c>
      <c r="AY108" s="17" t="s">
        <v>130</v>
      </c>
      <c r="BE108" s="167">
        <f>IF(N108="základní",J108,0)</f>
        <v>0</v>
      </c>
      <c r="BF108" s="167">
        <f>IF(N108="snížená",J108,0)</f>
        <v>0</v>
      </c>
      <c r="BG108" s="167">
        <f>IF(N108="zákl. přenesená",J108,0)</f>
        <v>0</v>
      </c>
      <c r="BH108" s="167">
        <f>IF(N108="sníž. přenesená",J108,0)</f>
        <v>0</v>
      </c>
      <c r="BI108" s="167">
        <f>IF(N108="nulová",J108,0)</f>
        <v>0</v>
      </c>
      <c r="BJ108" s="17" t="s">
        <v>22</v>
      </c>
      <c r="BK108" s="167">
        <f>ROUND(I108*H108,2)</f>
        <v>0</v>
      </c>
      <c r="BL108" s="17" t="s">
        <v>151</v>
      </c>
      <c r="BM108" s="17" t="s">
        <v>278</v>
      </c>
    </row>
    <row r="109" spans="2:47" s="1" customFormat="1" ht="30" customHeight="1">
      <c r="B109" s="34"/>
      <c r="D109" s="168" t="s">
        <v>138</v>
      </c>
      <c r="F109" s="169" t="s">
        <v>279</v>
      </c>
      <c r="I109" s="131"/>
      <c r="L109" s="34"/>
      <c r="M109" s="63"/>
      <c r="N109" s="35"/>
      <c r="O109" s="35"/>
      <c r="P109" s="35"/>
      <c r="Q109" s="35"/>
      <c r="R109" s="35"/>
      <c r="S109" s="35"/>
      <c r="T109" s="64"/>
      <c r="AT109" s="17" t="s">
        <v>138</v>
      </c>
      <c r="AU109" s="17" t="s">
        <v>83</v>
      </c>
    </row>
    <row r="110" spans="2:51" s="10" customFormat="1" ht="22.5" customHeight="1">
      <c r="B110" s="170"/>
      <c r="D110" s="168" t="s">
        <v>140</v>
      </c>
      <c r="E110" s="179" t="s">
        <v>20</v>
      </c>
      <c r="F110" s="196" t="s">
        <v>280</v>
      </c>
      <c r="H110" s="197">
        <v>72.105</v>
      </c>
      <c r="I110" s="175"/>
      <c r="L110" s="170"/>
      <c r="M110" s="176"/>
      <c r="N110" s="177"/>
      <c r="O110" s="177"/>
      <c r="P110" s="177"/>
      <c r="Q110" s="177"/>
      <c r="R110" s="177"/>
      <c r="S110" s="177"/>
      <c r="T110" s="178"/>
      <c r="AT110" s="179" t="s">
        <v>140</v>
      </c>
      <c r="AU110" s="179" t="s">
        <v>83</v>
      </c>
      <c r="AV110" s="10" t="s">
        <v>83</v>
      </c>
      <c r="AW110" s="10" t="s">
        <v>39</v>
      </c>
      <c r="AX110" s="10" t="s">
        <v>75</v>
      </c>
      <c r="AY110" s="179" t="s">
        <v>130</v>
      </c>
    </row>
    <row r="111" spans="2:51" s="10" customFormat="1" ht="22.5" customHeight="1">
      <c r="B111" s="170"/>
      <c r="D111" s="168" t="s">
        <v>140</v>
      </c>
      <c r="E111" s="179" t="s">
        <v>20</v>
      </c>
      <c r="F111" s="196" t="s">
        <v>281</v>
      </c>
      <c r="H111" s="197">
        <v>0.6</v>
      </c>
      <c r="I111" s="175"/>
      <c r="L111" s="170"/>
      <c r="M111" s="176"/>
      <c r="N111" s="177"/>
      <c r="O111" s="177"/>
      <c r="P111" s="177"/>
      <c r="Q111" s="177"/>
      <c r="R111" s="177"/>
      <c r="S111" s="177"/>
      <c r="T111" s="178"/>
      <c r="AT111" s="179" t="s">
        <v>140</v>
      </c>
      <c r="AU111" s="179" t="s">
        <v>83</v>
      </c>
      <c r="AV111" s="10" t="s">
        <v>83</v>
      </c>
      <c r="AW111" s="10" t="s">
        <v>39</v>
      </c>
      <c r="AX111" s="10" t="s">
        <v>75</v>
      </c>
      <c r="AY111" s="179" t="s">
        <v>130</v>
      </c>
    </row>
    <row r="112" spans="2:51" s="12" customFormat="1" ht="22.5" customHeight="1">
      <c r="B112" s="198"/>
      <c r="D112" s="171" t="s">
        <v>140</v>
      </c>
      <c r="E112" s="199" t="s">
        <v>20</v>
      </c>
      <c r="F112" s="200" t="s">
        <v>204</v>
      </c>
      <c r="H112" s="201">
        <v>72.705</v>
      </c>
      <c r="I112" s="202"/>
      <c r="L112" s="198"/>
      <c r="M112" s="203"/>
      <c r="N112" s="204"/>
      <c r="O112" s="204"/>
      <c r="P112" s="204"/>
      <c r="Q112" s="204"/>
      <c r="R112" s="204"/>
      <c r="S112" s="204"/>
      <c r="T112" s="205"/>
      <c r="AT112" s="206" t="s">
        <v>140</v>
      </c>
      <c r="AU112" s="206" t="s">
        <v>83</v>
      </c>
      <c r="AV112" s="12" t="s">
        <v>151</v>
      </c>
      <c r="AW112" s="12" t="s">
        <v>39</v>
      </c>
      <c r="AX112" s="12" t="s">
        <v>22</v>
      </c>
      <c r="AY112" s="206" t="s">
        <v>130</v>
      </c>
    </row>
    <row r="113" spans="2:65" s="1" customFormat="1" ht="22.5" customHeight="1">
      <c r="B113" s="155"/>
      <c r="C113" s="156" t="s">
        <v>171</v>
      </c>
      <c r="D113" s="156" t="s">
        <v>131</v>
      </c>
      <c r="E113" s="157" t="s">
        <v>282</v>
      </c>
      <c r="F113" s="158" t="s">
        <v>283</v>
      </c>
      <c r="G113" s="159" t="s">
        <v>253</v>
      </c>
      <c r="H113" s="160">
        <v>110.627</v>
      </c>
      <c r="I113" s="161"/>
      <c r="J113" s="162">
        <f>ROUND(I113*H113,2)</f>
        <v>0</v>
      </c>
      <c r="K113" s="158" t="s">
        <v>135</v>
      </c>
      <c r="L113" s="34"/>
      <c r="M113" s="163" t="s">
        <v>20</v>
      </c>
      <c r="N113" s="164" t="s">
        <v>46</v>
      </c>
      <c r="O113" s="35"/>
      <c r="P113" s="165">
        <f>O113*H113</f>
        <v>0</v>
      </c>
      <c r="Q113" s="165">
        <v>0</v>
      </c>
      <c r="R113" s="165">
        <f>Q113*H113</f>
        <v>0</v>
      </c>
      <c r="S113" s="165">
        <v>0</v>
      </c>
      <c r="T113" s="166">
        <f>S113*H113</f>
        <v>0</v>
      </c>
      <c r="AR113" s="17" t="s">
        <v>151</v>
      </c>
      <c r="AT113" s="17" t="s">
        <v>131</v>
      </c>
      <c r="AU113" s="17" t="s">
        <v>83</v>
      </c>
      <c r="AY113" s="17" t="s">
        <v>130</v>
      </c>
      <c r="BE113" s="167">
        <f>IF(N113="základní",J113,0)</f>
        <v>0</v>
      </c>
      <c r="BF113" s="167">
        <f>IF(N113="snížená",J113,0)</f>
        <v>0</v>
      </c>
      <c r="BG113" s="167">
        <f>IF(N113="zákl. přenesená",J113,0)</f>
        <v>0</v>
      </c>
      <c r="BH113" s="167">
        <f>IF(N113="sníž. přenesená",J113,0)</f>
        <v>0</v>
      </c>
      <c r="BI113" s="167">
        <f>IF(N113="nulová",J113,0)</f>
        <v>0</v>
      </c>
      <c r="BJ113" s="17" t="s">
        <v>22</v>
      </c>
      <c r="BK113" s="167">
        <f>ROUND(I113*H113,2)</f>
        <v>0</v>
      </c>
      <c r="BL113" s="17" t="s">
        <v>151</v>
      </c>
      <c r="BM113" s="17" t="s">
        <v>284</v>
      </c>
    </row>
    <row r="114" spans="2:47" s="1" customFormat="1" ht="42" customHeight="1">
      <c r="B114" s="34"/>
      <c r="D114" s="168" t="s">
        <v>138</v>
      </c>
      <c r="F114" s="169" t="s">
        <v>285</v>
      </c>
      <c r="I114" s="131"/>
      <c r="L114" s="34"/>
      <c r="M114" s="63"/>
      <c r="N114" s="35"/>
      <c r="O114" s="35"/>
      <c r="P114" s="35"/>
      <c r="Q114" s="35"/>
      <c r="R114" s="35"/>
      <c r="S114" s="35"/>
      <c r="T114" s="64"/>
      <c r="AT114" s="17" t="s">
        <v>138</v>
      </c>
      <c r="AU114" s="17" t="s">
        <v>83</v>
      </c>
    </row>
    <row r="115" spans="2:51" s="10" customFormat="1" ht="22.5" customHeight="1">
      <c r="B115" s="170"/>
      <c r="D115" s="168" t="s">
        <v>140</v>
      </c>
      <c r="E115" s="179" t="s">
        <v>20</v>
      </c>
      <c r="F115" s="196" t="s">
        <v>286</v>
      </c>
      <c r="H115" s="197">
        <v>43.9</v>
      </c>
      <c r="I115" s="175"/>
      <c r="L115" s="170"/>
      <c r="M115" s="176"/>
      <c r="N115" s="177"/>
      <c r="O115" s="177"/>
      <c r="P115" s="177"/>
      <c r="Q115" s="177"/>
      <c r="R115" s="177"/>
      <c r="S115" s="177"/>
      <c r="T115" s="178"/>
      <c r="AT115" s="179" t="s">
        <v>140</v>
      </c>
      <c r="AU115" s="179" t="s">
        <v>83</v>
      </c>
      <c r="AV115" s="10" t="s">
        <v>83</v>
      </c>
      <c r="AW115" s="10" t="s">
        <v>39</v>
      </c>
      <c r="AX115" s="10" t="s">
        <v>75</v>
      </c>
      <c r="AY115" s="179" t="s">
        <v>130</v>
      </c>
    </row>
    <row r="116" spans="2:51" s="10" customFormat="1" ht="22.5" customHeight="1">
      <c r="B116" s="170"/>
      <c r="D116" s="168" t="s">
        <v>140</v>
      </c>
      <c r="E116" s="179" t="s">
        <v>20</v>
      </c>
      <c r="F116" s="196" t="s">
        <v>287</v>
      </c>
      <c r="H116" s="197">
        <v>-36.053</v>
      </c>
      <c r="I116" s="175"/>
      <c r="L116" s="170"/>
      <c r="M116" s="176"/>
      <c r="N116" s="177"/>
      <c r="O116" s="177"/>
      <c r="P116" s="177"/>
      <c r="Q116" s="177"/>
      <c r="R116" s="177"/>
      <c r="S116" s="177"/>
      <c r="T116" s="178"/>
      <c r="AT116" s="179" t="s">
        <v>140</v>
      </c>
      <c r="AU116" s="179" t="s">
        <v>83</v>
      </c>
      <c r="AV116" s="10" t="s">
        <v>83</v>
      </c>
      <c r="AW116" s="10" t="s">
        <v>39</v>
      </c>
      <c r="AX116" s="10" t="s">
        <v>75</v>
      </c>
      <c r="AY116" s="179" t="s">
        <v>130</v>
      </c>
    </row>
    <row r="117" spans="2:51" s="10" customFormat="1" ht="22.5" customHeight="1">
      <c r="B117" s="170"/>
      <c r="D117" s="168" t="s">
        <v>140</v>
      </c>
      <c r="E117" s="179" t="s">
        <v>20</v>
      </c>
      <c r="F117" s="196" t="s">
        <v>288</v>
      </c>
      <c r="H117" s="197">
        <v>-0.3</v>
      </c>
      <c r="I117" s="175"/>
      <c r="L117" s="170"/>
      <c r="M117" s="176"/>
      <c r="N117" s="177"/>
      <c r="O117" s="177"/>
      <c r="P117" s="177"/>
      <c r="Q117" s="177"/>
      <c r="R117" s="177"/>
      <c r="S117" s="177"/>
      <c r="T117" s="178"/>
      <c r="AT117" s="179" t="s">
        <v>140</v>
      </c>
      <c r="AU117" s="179" t="s">
        <v>83</v>
      </c>
      <c r="AV117" s="10" t="s">
        <v>83</v>
      </c>
      <c r="AW117" s="10" t="s">
        <v>39</v>
      </c>
      <c r="AX117" s="10" t="s">
        <v>75</v>
      </c>
      <c r="AY117" s="179" t="s">
        <v>130</v>
      </c>
    </row>
    <row r="118" spans="2:51" s="10" customFormat="1" ht="22.5" customHeight="1">
      <c r="B118" s="170"/>
      <c r="D118" s="168" t="s">
        <v>140</v>
      </c>
      <c r="E118" s="179" t="s">
        <v>20</v>
      </c>
      <c r="F118" s="196" t="s">
        <v>289</v>
      </c>
      <c r="H118" s="197">
        <v>102</v>
      </c>
      <c r="I118" s="175"/>
      <c r="L118" s="170"/>
      <c r="M118" s="176"/>
      <c r="N118" s="177"/>
      <c r="O118" s="177"/>
      <c r="P118" s="177"/>
      <c r="Q118" s="177"/>
      <c r="R118" s="177"/>
      <c r="S118" s="177"/>
      <c r="T118" s="178"/>
      <c r="AT118" s="179" t="s">
        <v>140</v>
      </c>
      <c r="AU118" s="179" t="s">
        <v>83</v>
      </c>
      <c r="AV118" s="10" t="s">
        <v>83</v>
      </c>
      <c r="AW118" s="10" t="s">
        <v>39</v>
      </c>
      <c r="AX118" s="10" t="s">
        <v>75</v>
      </c>
      <c r="AY118" s="179" t="s">
        <v>130</v>
      </c>
    </row>
    <row r="119" spans="2:51" s="10" customFormat="1" ht="22.5" customHeight="1">
      <c r="B119" s="170"/>
      <c r="D119" s="168" t="s">
        <v>140</v>
      </c>
      <c r="E119" s="179" t="s">
        <v>20</v>
      </c>
      <c r="F119" s="196" t="s">
        <v>290</v>
      </c>
      <c r="H119" s="197">
        <v>3.24</v>
      </c>
      <c r="I119" s="175"/>
      <c r="L119" s="170"/>
      <c r="M119" s="176"/>
      <c r="N119" s="177"/>
      <c r="O119" s="177"/>
      <c r="P119" s="177"/>
      <c r="Q119" s="177"/>
      <c r="R119" s="177"/>
      <c r="S119" s="177"/>
      <c r="T119" s="178"/>
      <c r="AT119" s="179" t="s">
        <v>140</v>
      </c>
      <c r="AU119" s="179" t="s">
        <v>83</v>
      </c>
      <c r="AV119" s="10" t="s">
        <v>83</v>
      </c>
      <c r="AW119" s="10" t="s">
        <v>39</v>
      </c>
      <c r="AX119" s="10" t="s">
        <v>75</v>
      </c>
      <c r="AY119" s="179" t="s">
        <v>130</v>
      </c>
    </row>
    <row r="120" spans="2:51" s="10" customFormat="1" ht="22.5" customHeight="1">
      <c r="B120" s="170"/>
      <c r="D120" s="168" t="s">
        <v>140</v>
      </c>
      <c r="E120" s="179" t="s">
        <v>20</v>
      </c>
      <c r="F120" s="196" t="s">
        <v>291</v>
      </c>
      <c r="H120" s="197">
        <v>-2.16</v>
      </c>
      <c r="I120" s="175"/>
      <c r="L120" s="170"/>
      <c r="M120" s="176"/>
      <c r="N120" s="177"/>
      <c r="O120" s="177"/>
      <c r="P120" s="177"/>
      <c r="Q120" s="177"/>
      <c r="R120" s="177"/>
      <c r="S120" s="177"/>
      <c r="T120" s="178"/>
      <c r="AT120" s="179" t="s">
        <v>140</v>
      </c>
      <c r="AU120" s="179" t="s">
        <v>83</v>
      </c>
      <c r="AV120" s="10" t="s">
        <v>83</v>
      </c>
      <c r="AW120" s="10" t="s">
        <v>39</v>
      </c>
      <c r="AX120" s="10" t="s">
        <v>75</v>
      </c>
      <c r="AY120" s="179" t="s">
        <v>130</v>
      </c>
    </row>
    <row r="121" spans="2:51" s="12" customFormat="1" ht="22.5" customHeight="1">
      <c r="B121" s="198"/>
      <c r="D121" s="171" t="s">
        <v>140</v>
      </c>
      <c r="E121" s="199" t="s">
        <v>20</v>
      </c>
      <c r="F121" s="200" t="s">
        <v>204</v>
      </c>
      <c r="H121" s="201">
        <v>110.627</v>
      </c>
      <c r="I121" s="202"/>
      <c r="L121" s="198"/>
      <c r="M121" s="203"/>
      <c r="N121" s="204"/>
      <c r="O121" s="204"/>
      <c r="P121" s="204"/>
      <c r="Q121" s="204"/>
      <c r="R121" s="204"/>
      <c r="S121" s="204"/>
      <c r="T121" s="205"/>
      <c r="AT121" s="206" t="s">
        <v>140</v>
      </c>
      <c r="AU121" s="206" t="s">
        <v>83</v>
      </c>
      <c r="AV121" s="12" t="s">
        <v>151</v>
      </c>
      <c r="AW121" s="12" t="s">
        <v>39</v>
      </c>
      <c r="AX121" s="12" t="s">
        <v>22</v>
      </c>
      <c r="AY121" s="206" t="s">
        <v>130</v>
      </c>
    </row>
    <row r="122" spans="2:65" s="1" customFormat="1" ht="31.5" customHeight="1">
      <c r="B122" s="155"/>
      <c r="C122" s="156" t="s">
        <v>182</v>
      </c>
      <c r="D122" s="156" t="s">
        <v>131</v>
      </c>
      <c r="E122" s="157" t="s">
        <v>292</v>
      </c>
      <c r="F122" s="158" t="s">
        <v>293</v>
      </c>
      <c r="G122" s="159" t="s">
        <v>253</v>
      </c>
      <c r="H122" s="160">
        <v>1106.27</v>
      </c>
      <c r="I122" s="161"/>
      <c r="J122" s="162">
        <f>ROUND(I122*H122,2)</f>
        <v>0</v>
      </c>
      <c r="K122" s="158" t="s">
        <v>135</v>
      </c>
      <c r="L122" s="34"/>
      <c r="M122" s="163" t="s">
        <v>20</v>
      </c>
      <c r="N122" s="164" t="s">
        <v>46</v>
      </c>
      <c r="O122" s="35"/>
      <c r="P122" s="165">
        <f>O122*H122</f>
        <v>0</v>
      </c>
      <c r="Q122" s="165">
        <v>0</v>
      </c>
      <c r="R122" s="165">
        <f>Q122*H122</f>
        <v>0</v>
      </c>
      <c r="S122" s="165">
        <v>0</v>
      </c>
      <c r="T122" s="166">
        <f>S122*H122</f>
        <v>0</v>
      </c>
      <c r="AR122" s="17" t="s">
        <v>151</v>
      </c>
      <c r="AT122" s="17" t="s">
        <v>131</v>
      </c>
      <c r="AU122" s="17" t="s">
        <v>83</v>
      </c>
      <c r="AY122" s="17" t="s">
        <v>130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7" t="s">
        <v>22</v>
      </c>
      <c r="BK122" s="167">
        <f>ROUND(I122*H122,2)</f>
        <v>0</v>
      </c>
      <c r="BL122" s="17" t="s">
        <v>151</v>
      </c>
      <c r="BM122" s="17" t="s">
        <v>294</v>
      </c>
    </row>
    <row r="123" spans="2:47" s="1" customFormat="1" ht="42" customHeight="1">
      <c r="B123" s="34"/>
      <c r="D123" s="168" t="s">
        <v>138</v>
      </c>
      <c r="F123" s="169" t="s">
        <v>295</v>
      </c>
      <c r="I123" s="131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138</v>
      </c>
      <c r="AU123" s="17" t="s">
        <v>83</v>
      </c>
    </row>
    <row r="124" spans="2:51" s="10" customFormat="1" ht="22.5" customHeight="1">
      <c r="B124" s="170"/>
      <c r="D124" s="171" t="s">
        <v>140</v>
      </c>
      <c r="E124" s="172" t="s">
        <v>20</v>
      </c>
      <c r="F124" s="173" t="s">
        <v>296</v>
      </c>
      <c r="H124" s="174">
        <v>1106.27</v>
      </c>
      <c r="I124" s="175"/>
      <c r="L124" s="170"/>
      <c r="M124" s="176"/>
      <c r="N124" s="177"/>
      <c r="O124" s="177"/>
      <c r="P124" s="177"/>
      <c r="Q124" s="177"/>
      <c r="R124" s="177"/>
      <c r="S124" s="177"/>
      <c r="T124" s="178"/>
      <c r="AT124" s="179" t="s">
        <v>140</v>
      </c>
      <c r="AU124" s="179" t="s">
        <v>83</v>
      </c>
      <c r="AV124" s="10" t="s">
        <v>83</v>
      </c>
      <c r="AW124" s="10" t="s">
        <v>39</v>
      </c>
      <c r="AX124" s="10" t="s">
        <v>22</v>
      </c>
      <c r="AY124" s="179" t="s">
        <v>130</v>
      </c>
    </row>
    <row r="125" spans="2:65" s="1" customFormat="1" ht="22.5" customHeight="1">
      <c r="B125" s="155"/>
      <c r="C125" s="156" t="s">
        <v>27</v>
      </c>
      <c r="D125" s="156" t="s">
        <v>131</v>
      </c>
      <c r="E125" s="157" t="s">
        <v>297</v>
      </c>
      <c r="F125" s="158" t="s">
        <v>298</v>
      </c>
      <c r="G125" s="159" t="s">
        <v>253</v>
      </c>
      <c r="H125" s="160">
        <v>36.353</v>
      </c>
      <c r="I125" s="161"/>
      <c r="J125" s="162">
        <f>ROUND(I125*H125,2)</f>
        <v>0</v>
      </c>
      <c r="K125" s="158" t="s">
        <v>135</v>
      </c>
      <c r="L125" s="34"/>
      <c r="M125" s="163" t="s">
        <v>20</v>
      </c>
      <c r="N125" s="164" t="s">
        <v>46</v>
      </c>
      <c r="O125" s="35"/>
      <c r="P125" s="165">
        <f>O125*H125</f>
        <v>0</v>
      </c>
      <c r="Q125" s="165">
        <v>0</v>
      </c>
      <c r="R125" s="165">
        <f>Q125*H125</f>
        <v>0</v>
      </c>
      <c r="S125" s="165">
        <v>0</v>
      </c>
      <c r="T125" s="166">
        <f>S125*H125</f>
        <v>0</v>
      </c>
      <c r="AR125" s="17" t="s">
        <v>151</v>
      </c>
      <c r="AT125" s="17" t="s">
        <v>131</v>
      </c>
      <c r="AU125" s="17" t="s">
        <v>83</v>
      </c>
      <c r="AY125" s="17" t="s">
        <v>130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7" t="s">
        <v>22</v>
      </c>
      <c r="BK125" s="167">
        <f>ROUND(I125*H125,2)</f>
        <v>0</v>
      </c>
      <c r="BL125" s="17" t="s">
        <v>151</v>
      </c>
      <c r="BM125" s="17" t="s">
        <v>299</v>
      </c>
    </row>
    <row r="126" spans="2:47" s="1" customFormat="1" ht="30" customHeight="1">
      <c r="B126" s="34"/>
      <c r="D126" s="168" t="s">
        <v>138</v>
      </c>
      <c r="F126" s="169" t="s">
        <v>300</v>
      </c>
      <c r="I126" s="131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138</v>
      </c>
      <c r="AU126" s="17" t="s">
        <v>83</v>
      </c>
    </row>
    <row r="127" spans="2:51" s="10" customFormat="1" ht="22.5" customHeight="1">
      <c r="B127" s="170"/>
      <c r="D127" s="168" t="s">
        <v>140</v>
      </c>
      <c r="E127" s="179" t="s">
        <v>20</v>
      </c>
      <c r="F127" s="196" t="s">
        <v>301</v>
      </c>
      <c r="H127" s="197">
        <v>36.053</v>
      </c>
      <c r="I127" s="175"/>
      <c r="L127" s="170"/>
      <c r="M127" s="176"/>
      <c r="N127" s="177"/>
      <c r="O127" s="177"/>
      <c r="P127" s="177"/>
      <c r="Q127" s="177"/>
      <c r="R127" s="177"/>
      <c r="S127" s="177"/>
      <c r="T127" s="178"/>
      <c r="AT127" s="179" t="s">
        <v>140</v>
      </c>
      <c r="AU127" s="179" t="s">
        <v>83</v>
      </c>
      <c r="AV127" s="10" t="s">
        <v>83</v>
      </c>
      <c r="AW127" s="10" t="s">
        <v>39</v>
      </c>
      <c r="AX127" s="10" t="s">
        <v>75</v>
      </c>
      <c r="AY127" s="179" t="s">
        <v>130</v>
      </c>
    </row>
    <row r="128" spans="2:51" s="10" customFormat="1" ht="22.5" customHeight="1">
      <c r="B128" s="170"/>
      <c r="D128" s="168" t="s">
        <v>140</v>
      </c>
      <c r="E128" s="179" t="s">
        <v>20</v>
      </c>
      <c r="F128" s="196" t="s">
        <v>302</v>
      </c>
      <c r="H128" s="197">
        <v>0.3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140</v>
      </c>
      <c r="AU128" s="179" t="s">
        <v>83</v>
      </c>
      <c r="AV128" s="10" t="s">
        <v>83</v>
      </c>
      <c r="AW128" s="10" t="s">
        <v>39</v>
      </c>
      <c r="AX128" s="10" t="s">
        <v>75</v>
      </c>
      <c r="AY128" s="179" t="s">
        <v>130</v>
      </c>
    </row>
    <row r="129" spans="2:51" s="12" customFormat="1" ht="22.5" customHeight="1">
      <c r="B129" s="198"/>
      <c r="D129" s="171" t="s">
        <v>140</v>
      </c>
      <c r="E129" s="199" t="s">
        <v>20</v>
      </c>
      <c r="F129" s="200" t="s">
        <v>204</v>
      </c>
      <c r="H129" s="201">
        <v>36.353</v>
      </c>
      <c r="I129" s="202"/>
      <c r="L129" s="198"/>
      <c r="M129" s="203"/>
      <c r="N129" s="204"/>
      <c r="O129" s="204"/>
      <c r="P129" s="204"/>
      <c r="Q129" s="204"/>
      <c r="R129" s="204"/>
      <c r="S129" s="204"/>
      <c r="T129" s="205"/>
      <c r="AT129" s="206" t="s">
        <v>140</v>
      </c>
      <c r="AU129" s="206" t="s">
        <v>83</v>
      </c>
      <c r="AV129" s="12" t="s">
        <v>151</v>
      </c>
      <c r="AW129" s="12" t="s">
        <v>39</v>
      </c>
      <c r="AX129" s="12" t="s">
        <v>22</v>
      </c>
      <c r="AY129" s="206" t="s">
        <v>130</v>
      </c>
    </row>
    <row r="130" spans="2:65" s="1" customFormat="1" ht="22.5" customHeight="1">
      <c r="B130" s="155"/>
      <c r="C130" s="156" t="s">
        <v>303</v>
      </c>
      <c r="D130" s="156" t="s">
        <v>131</v>
      </c>
      <c r="E130" s="157" t="s">
        <v>304</v>
      </c>
      <c r="F130" s="158" t="s">
        <v>305</v>
      </c>
      <c r="G130" s="159" t="s">
        <v>253</v>
      </c>
      <c r="H130" s="160">
        <v>97.5</v>
      </c>
      <c r="I130" s="161"/>
      <c r="J130" s="162">
        <f>ROUND(I130*H130,2)</f>
        <v>0</v>
      </c>
      <c r="K130" s="158" t="s">
        <v>135</v>
      </c>
      <c r="L130" s="34"/>
      <c r="M130" s="163" t="s">
        <v>20</v>
      </c>
      <c r="N130" s="164" t="s">
        <v>46</v>
      </c>
      <c r="O130" s="35"/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AR130" s="17" t="s">
        <v>151</v>
      </c>
      <c r="AT130" s="17" t="s">
        <v>131</v>
      </c>
      <c r="AU130" s="17" t="s">
        <v>83</v>
      </c>
      <c r="AY130" s="17" t="s">
        <v>130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7" t="s">
        <v>22</v>
      </c>
      <c r="BK130" s="167">
        <f>ROUND(I130*H130,2)</f>
        <v>0</v>
      </c>
      <c r="BL130" s="17" t="s">
        <v>151</v>
      </c>
      <c r="BM130" s="17" t="s">
        <v>306</v>
      </c>
    </row>
    <row r="131" spans="2:47" s="1" customFormat="1" ht="42" customHeight="1">
      <c r="B131" s="34"/>
      <c r="D131" s="168" t="s">
        <v>138</v>
      </c>
      <c r="F131" s="169" t="s">
        <v>307</v>
      </c>
      <c r="I131" s="131"/>
      <c r="L131" s="34"/>
      <c r="M131" s="63"/>
      <c r="N131" s="35"/>
      <c r="O131" s="35"/>
      <c r="P131" s="35"/>
      <c r="Q131" s="35"/>
      <c r="R131" s="35"/>
      <c r="S131" s="35"/>
      <c r="T131" s="64"/>
      <c r="AT131" s="17" t="s">
        <v>138</v>
      </c>
      <c r="AU131" s="17" t="s">
        <v>83</v>
      </c>
    </row>
    <row r="132" spans="2:47" s="1" customFormat="1" ht="30" customHeight="1">
      <c r="B132" s="34"/>
      <c r="D132" s="168" t="s">
        <v>249</v>
      </c>
      <c r="F132" s="211" t="s">
        <v>250</v>
      </c>
      <c r="I132" s="131"/>
      <c r="L132" s="34"/>
      <c r="M132" s="63"/>
      <c r="N132" s="35"/>
      <c r="O132" s="35"/>
      <c r="P132" s="35"/>
      <c r="Q132" s="35"/>
      <c r="R132" s="35"/>
      <c r="S132" s="35"/>
      <c r="T132" s="64"/>
      <c r="AT132" s="17" t="s">
        <v>249</v>
      </c>
      <c r="AU132" s="17" t="s">
        <v>83</v>
      </c>
    </row>
    <row r="133" spans="2:51" s="10" customFormat="1" ht="22.5" customHeight="1">
      <c r="B133" s="170"/>
      <c r="D133" s="171" t="s">
        <v>140</v>
      </c>
      <c r="E133" s="172" t="s">
        <v>20</v>
      </c>
      <c r="F133" s="173" t="s">
        <v>308</v>
      </c>
      <c r="H133" s="174">
        <v>97.5</v>
      </c>
      <c r="I133" s="175"/>
      <c r="L133" s="170"/>
      <c r="M133" s="176"/>
      <c r="N133" s="177"/>
      <c r="O133" s="177"/>
      <c r="P133" s="177"/>
      <c r="Q133" s="177"/>
      <c r="R133" s="177"/>
      <c r="S133" s="177"/>
      <c r="T133" s="178"/>
      <c r="AT133" s="179" t="s">
        <v>140</v>
      </c>
      <c r="AU133" s="179" t="s">
        <v>83</v>
      </c>
      <c r="AV133" s="10" t="s">
        <v>83</v>
      </c>
      <c r="AW133" s="10" t="s">
        <v>39</v>
      </c>
      <c r="AX133" s="10" t="s">
        <v>22</v>
      </c>
      <c r="AY133" s="179" t="s">
        <v>130</v>
      </c>
    </row>
    <row r="134" spans="2:65" s="1" customFormat="1" ht="22.5" customHeight="1">
      <c r="B134" s="155"/>
      <c r="C134" s="156" t="s">
        <v>309</v>
      </c>
      <c r="D134" s="156" t="s">
        <v>131</v>
      </c>
      <c r="E134" s="157" t="s">
        <v>310</v>
      </c>
      <c r="F134" s="158" t="s">
        <v>311</v>
      </c>
      <c r="G134" s="159" t="s">
        <v>253</v>
      </c>
      <c r="H134" s="160">
        <v>110.627</v>
      </c>
      <c r="I134" s="161"/>
      <c r="J134" s="162">
        <f>ROUND(I134*H134,2)</f>
        <v>0</v>
      </c>
      <c r="K134" s="158" t="s">
        <v>135</v>
      </c>
      <c r="L134" s="34"/>
      <c r="M134" s="163" t="s">
        <v>20</v>
      </c>
      <c r="N134" s="164" t="s">
        <v>46</v>
      </c>
      <c r="O134" s="35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AR134" s="17" t="s">
        <v>151</v>
      </c>
      <c r="AT134" s="17" t="s">
        <v>131</v>
      </c>
      <c r="AU134" s="17" t="s">
        <v>83</v>
      </c>
      <c r="AY134" s="17" t="s">
        <v>130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7" t="s">
        <v>22</v>
      </c>
      <c r="BK134" s="167">
        <f>ROUND(I134*H134,2)</f>
        <v>0</v>
      </c>
      <c r="BL134" s="17" t="s">
        <v>151</v>
      </c>
      <c r="BM134" s="17" t="s">
        <v>312</v>
      </c>
    </row>
    <row r="135" spans="2:47" s="1" customFormat="1" ht="22.5" customHeight="1">
      <c r="B135" s="34"/>
      <c r="D135" s="168" t="s">
        <v>138</v>
      </c>
      <c r="F135" s="169" t="s">
        <v>311</v>
      </c>
      <c r="I135" s="131"/>
      <c r="L135" s="34"/>
      <c r="M135" s="63"/>
      <c r="N135" s="35"/>
      <c r="O135" s="35"/>
      <c r="P135" s="35"/>
      <c r="Q135" s="35"/>
      <c r="R135" s="35"/>
      <c r="S135" s="35"/>
      <c r="T135" s="64"/>
      <c r="AT135" s="17" t="s">
        <v>138</v>
      </c>
      <c r="AU135" s="17" t="s">
        <v>83</v>
      </c>
    </row>
    <row r="136" spans="2:47" s="1" customFormat="1" ht="30" customHeight="1">
      <c r="B136" s="34"/>
      <c r="D136" s="168" t="s">
        <v>249</v>
      </c>
      <c r="F136" s="211" t="s">
        <v>313</v>
      </c>
      <c r="I136" s="131"/>
      <c r="L136" s="34"/>
      <c r="M136" s="63"/>
      <c r="N136" s="35"/>
      <c r="O136" s="35"/>
      <c r="P136" s="35"/>
      <c r="Q136" s="35"/>
      <c r="R136" s="35"/>
      <c r="S136" s="35"/>
      <c r="T136" s="64"/>
      <c r="AT136" s="17" t="s">
        <v>249</v>
      </c>
      <c r="AU136" s="17" t="s">
        <v>83</v>
      </c>
    </row>
    <row r="137" spans="2:51" s="10" customFormat="1" ht="22.5" customHeight="1">
      <c r="B137" s="170"/>
      <c r="D137" s="168" t="s">
        <v>140</v>
      </c>
      <c r="E137" s="179" t="s">
        <v>20</v>
      </c>
      <c r="F137" s="196" t="s">
        <v>286</v>
      </c>
      <c r="H137" s="197">
        <v>43.9</v>
      </c>
      <c r="I137" s="175"/>
      <c r="L137" s="170"/>
      <c r="M137" s="176"/>
      <c r="N137" s="177"/>
      <c r="O137" s="177"/>
      <c r="P137" s="177"/>
      <c r="Q137" s="177"/>
      <c r="R137" s="177"/>
      <c r="S137" s="177"/>
      <c r="T137" s="178"/>
      <c r="AT137" s="179" t="s">
        <v>140</v>
      </c>
      <c r="AU137" s="179" t="s">
        <v>83</v>
      </c>
      <c r="AV137" s="10" t="s">
        <v>83</v>
      </c>
      <c r="AW137" s="10" t="s">
        <v>39</v>
      </c>
      <c r="AX137" s="10" t="s">
        <v>75</v>
      </c>
      <c r="AY137" s="179" t="s">
        <v>130</v>
      </c>
    </row>
    <row r="138" spans="2:51" s="10" customFormat="1" ht="22.5" customHeight="1">
      <c r="B138" s="170"/>
      <c r="D138" s="168" t="s">
        <v>140</v>
      </c>
      <c r="E138" s="179" t="s">
        <v>20</v>
      </c>
      <c r="F138" s="196" t="s">
        <v>314</v>
      </c>
      <c r="H138" s="197">
        <v>-36.053</v>
      </c>
      <c r="I138" s="175"/>
      <c r="L138" s="170"/>
      <c r="M138" s="176"/>
      <c r="N138" s="177"/>
      <c r="O138" s="177"/>
      <c r="P138" s="177"/>
      <c r="Q138" s="177"/>
      <c r="R138" s="177"/>
      <c r="S138" s="177"/>
      <c r="T138" s="178"/>
      <c r="AT138" s="179" t="s">
        <v>140</v>
      </c>
      <c r="AU138" s="179" t="s">
        <v>83</v>
      </c>
      <c r="AV138" s="10" t="s">
        <v>83</v>
      </c>
      <c r="AW138" s="10" t="s">
        <v>39</v>
      </c>
      <c r="AX138" s="10" t="s">
        <v>75</v>
      </c>
      <c r="AY138" s="179" t="s">
        <v>130</v>
      </c>
    </row>
    <row r="139" spans="2:51" s="10" customFormat="1" ht="22.5" customHeight="1">
      <c r="B139" s="170"/>
      <c r="D139" s="168" t="s">
        <v>140</v>
      </c>
      <c r="E139" s="179" t="s">
        <v>20</v>
      </c>
      <c r="F139" s="196" t="s">
        <v>315</v>
      </c>
      <c r="H139" s="197">
        <v>-0.3</v>
      </c>
      <c r="I139" s="175"/>
      <c r="L139" s="170"/>
      <c r="M139" s="176"/>
      <c r="N139" s="177"/>
      <c r="O139" s="177"/>
      <c r="P139" s="177"/>
      <c r="Q139" s="177"/>
      <c r="R139" s="177"/>
      <c r="S139" s="177"/>
      <c r="T139" s="178"/>
      <c r="AT139" s="179" t="s">
        <v>140</v>
      </c>
      <c r="AU139" s="179" t="s">
        <v>83</v>
      </c>
      <c r="AV139" s="10" t="s">
        <v>83</v>
      </c>
      <c r="AW139" s="10" t="s">
        <v>39</v>
      </c>
      <c r="AX139" s="10" t="s">
        <v>75</v>
      </c>
      <c r="AY139" s="179" t="s">
        <v>130</v>
      </c>
    </row>
    <row r="140" spans="2:51" s="10" customFormat="1" ht="22.5" customHeight="1">
      <c r="B140" s="170"/>
      <c r="D140" s="168" t="s">
        <v>140</v>
      </c>
      <c r="E140" s="179" t="s">
        <v>20</v>
      </c>
      <c r="F140" s="196" t="s">
        <v>289</v>
      </c>
      <c r="H140" s="197">
        <v>102</v>
      </c>
      <c r="I140" s="175"/>
      <c r="L140" s="170"/>
      <c r="M140" s="176"/>
      <c r="N140" s="177"/>
      <c r="O140" s="177"/>
      <c r="P140" s="177"/>
      <c r="Q140" s="177"/>
      <c r="R140" s="177"/>
      <c r="S140" s="177"/>
      <c r="T140" s="178"/>
      <c r="AT140" s="179" t="s">
        <v>140</v>
      </c>
      <c r="AU140" s="179" t="s">
        <v>83</v>
      </c>
      <c r="AV140" s="10" t="s">
        <v>83</v>
      </c>
      <c r="AW140" s="10" t="s">
        <v>39</v>
      </c>
      <c r="AX140" s="10" t="s">
        <v>75</v>
      </c>
      <c r="AY140" s="179" t="s">
        <v>130</v>
      </c>
    </row>
    <row r="141" spans="2:51" s="10" customFormat="1" ht="22.5" customHeight="1">
      <c r="B141" s="170"/>
      <c r="D141" s="168" t="s">
        <v>140</v>
      </c>
      <c r="E141" s="179" t="s">
        <v>20</v>
      </c>
      <c r="F141" s="196" t="s">
        <v>290</v>
      </c>
      <c r="H141" s="197">
        <v>3.24</v>
      </c>
      <c r="I141" s="175"/>
      <c r="L141" s="170"/>
      <c r="M141" s="176"/>
      <c r="N141" s="177"/>
      <c r="O141" s="177"/>
      <c r="P141" s="177"/>
      <c r="Q141" s="177"/>
      <c r="R141" s="177"/>
      <c r="S141" s="177"/>
      <c r="T141" s="178"/>
      <c r="AT141" s="179" t="s">
        <v>140</v>
      </c>
      <c r="AU141" s="179" t="s">
        <v>83</v>
      </c>
      <c r="AV141" s="10" t="s">
        <v>83</v>
      </c>
      <c r="AW141" s="10" t="s">
        <v>39</v>
      </c>
      <c r="AX141" s="10" t="s">
        <v>75</v>
      </c>
      <c r="AY141" s="179" t="s">
        <v>130</v>
      </c>
    </row>
    <row r="142" spans="2:51" s="10" customFormat="1" ht="22.5" customHeight="1">
      <c r="B142" s="170"/>
      <c r="D142" s="168" t="s">
        <v>140</v>
      </c>
      <c r="E142" s="179" t="s">
        <v>20</v>
      </c>
      <c r="F142" s="196" t="s">
        <v>291</v>
      </c>
      <c r="H142" s="197">
        <v>-2.16</v>
      </c>
      <c r="I142" s="175"/>
      <c r="L142" s="170"/>
      <c r="M142" s="176"/>
      <c r="N142" s="177"/>
      <c r="O142" s="177"/>
      <c r="P142" s="177"/>
      <c r="Q142" s="177"/>
      <c r="R142" s="177"/>
      <c r="S142" s="177"/>
      <c r="T142" s="178"/>
      <c r="AT142" s="179" t="s">
        <v>140</v>
      </c>
      <c r="AU142" s="179" t="s">
        <v>83</v>
      </c>
      <c r="AV142" s="10" t="s">
        <v>83</v>
      </c>
      <c r="AW142" s="10" t="s">
        <v>39</v>
      </c>
      <c r="AX142" s="10" t="s">
        <v>75</v>
      </c>
      <c r="AY142" s="179" t="s">
        <v>130</v>
      </c>
    </row>
    <row r="143" spans="2:51" s="12" customFormat="1" ht="22.5" customHeight="1">
      <c r="B143" s="198"/>
      <c r="D143" s="171" t="s">
        <v>140</v>
      </c>
      <c r="E143" s="199" t="s">
        <v>20</v>
      </c>
      <c r="F143" s="200" t="s">
        <v>204</v>
      </c>
      <c r="H143" s="201">
        <v>110.627</v>
      </c>
      <c r="I143" s="202"/>
      <c r="L143" s="198"/>
      <c r="M143" s="203"/>
      <c r="N143" s="204"/>
      <c r="O143" s="204"/>
      <c r="P143" s="204"/>
      <c r="Q143" s="204"/>
      <c r="R143" s="204"/>
      <c r="S143" s="204"/>
      <c r="T143" s="205"/>
      <c r="AT143" s="206" t="s">
        <v>140</v>
      </c>
      <c r="AU143" s="206" t="s">
        <v>83</v>
      </c>
      <c r="AV143" s="12" t="s">
        <v>151</v>
      </c>
      <c r="AW143" s="12" t="s">
        <v>39</v>
      </c>
      <c r="AX143" s="12" t="s">
        <v>22</v>
      </c>
      <c r="AY143" s="206" t="s">
        <v>130</v>
      </c>
    </row>
    <row r="144" spans="2:65" s="1" customFormat="1" ht="22.5" customHeight="1">
      <c r="B144" s="155"/>
      <c r="C144" s="156" t="s">
        <v>316</v>
      </c>
      <c r="D144" s="156" t="s">
        <v>131</v>
      </c>
      <c r="E144" s="157" t="s">
        <v>317</v>
      </c>
      <c r="F144" s="158" t="s">
        <v>318</v>
      </c>
      <c r="G144" s="159" t="s">
        <v>319</v>
      </c>
      <c r="H144" s="160">
        <v>358.432</v>
      </c>
      <c r="I144" s="161"/>
      <c r="J144" s="162">
        <f>ROUND(I144*H144,2)</f>
        <v>0</v>
      </c>
      <c r="K144" s="158" t="s">
        <v>135</v>
      </c>
      <c r="L144" s="34"/>
      <c r="M144" s="163" t="s">
        <v>20</v>
      </c>
      <c r="N144" s="164" t="s">
        <v>46</v>
      </c>
      <c r="O144" s="35"/>
      <c r="P144" s="165">
        <f>O144*H144</f>
        <v>0</v>
      </c>
      <c r="Q144" s="165">
        <v>0</v>
      </c>
      <c r="R144" s="165">
        <f>Q144*H144</f>
        <v>0</v>
      </c>
      <c r="S144" s="165">
        <v>0</v>
      </c>
      <c r="T144" s="166">
        <f>S144*H144</f>
        <v>0</v>
      </c>
      <c r="AR144" s="17" t="s">
        <v>151</v>
      </c>
      <c r="AT144" s="17" t="s">
        <v>131</v>
      </c>
      <c r="AU144" s="17" t="s">
        <v>83</v>
      </c>
      <c r="AY144" s="17" t="s">
        <v>130</v>
      </c>
      <c r="BE144" s="167">
        <f>IF(N144="základní",J144,0)</f>
        <v>0</v>
      </c>
      <c r="BF144" s="167">
        <f>IF(N144="snížená",J144,0)</f>
        <v>0</v>
      </c>
      <c r="BG144" s="167">
        <f>IF(N144="zákl. přenesená",J144,0)</f>
        <v>0</v>
      </c>
      <c r="BH144" s="167">
        <f>IF(N144="sníž. přenesená",J144,0)</f>
        <v>0</v>
      </c>
      <c r="BI144" s="167">
        <f>IF(N144="nulová",J144,0)</f>
        <v>0</v>
      </c>
      <c r="BJ144" s="17" t="s">
        <v>22</v>
      </c>
      <c r="BK144" s="167">
        <f>ROUND(I144*H144,2)</f>
        <v>0</v>
      </c>
      <c r="BL144" s="17" t="s">
        <v>151</v>
      </c>
      <c r="BM144" s="17" t="s">
        <v>320</v>
      </c>
    </row>
    <row r="145" spans="2:47" s="1" customFormat="1" ht="22.5" customHeight="1">
      <c r="B145" s="34"/>
      <c r="D145" s="168" t="s">
        <v>138</v>
      </c>
      <c r="F145" s="169" t="s">
        <v>321</v>
      </c>
      <c r="I145" s="131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138</v>
      </c>
      <c r="AU145" s="17" t="s">
        <v>83</v>
      </c>
    </row>
    <row r="146" spans="2:51" s="10" customFormat="1" ht="22.5" customHeight="1">
      <c r="B146" s="170"/>
      <c r="D146" s="168" t="s">
        <v>140</v>
      </c>
      <c r="E146" s="179" t="s">
        <v>20</v>
      </c>
      <c r="F146" s="196" t="s">
        <v>322</v>
      </c>
      <c r="H146" s="197">
        <v>199.129</v>
      </c>
      <c r="I146" s="175"/>
      <c r="L146" s="170"/>
      <c r="M146" s="176"/>
      <c r="N146" s="177"/>
      <c r="O146" s="177"/>
      <c r="P146" s="177"/>
      <c r="Q146" s="177"/>
      <c r="R146" s="177"/>
      <c r="S146" s="177"/>
      <c r="T146" s="178"/>
      <c r="AT146" s="179" t="s">
        <v>140</v>
      </c>
      <c r="AU146" s="179" t="s">
        <v>83</v>
      </c>
      <c r="AV146" s="10" t="s">
        <v>83</v>
      </c>
      <c r="AW146" s="10" t="s">
        <v>39</v>
      </c>
      <c r="AX146" s="10" t="s">
        <v>22</v>
      </c>
      <c r="AY146" s="179" t="s">
        <v>130</v>
      </c>
    </row>
    <row r="147" spans="2:51" s="10" customFormat="1" ht="22.5" customHeight="1">
      <c r="B147" s="170"/>
      <c r="D147" s="171" t="s">
        <v>140</v>
      </c>
      <c r="F147" s="173" t="s">
        <v>323</v>
      </c>
      <c r="H147" s="174">
        <v>358.432</v>
      </c>
      <c r="I147" s="175"/>
      <c r="L147" s="170"/>
      <c r="M147" s="176"/>
      <c r="N147" s="177"/>
      <c r="O147" s="177"/>
      <c r="P147" s="177"/>
      <c r="Q147" s="177"/>
      <c r="R147" s="177"/>
      <c r="S147" s="177"/>
      <c r="T147" s="178"/>
      <c r="AT147" s="179" t="s">
        <v>140</v>
      </c>
      <c r="AU147" s="179" t="s">
        <v>83</v>
      </c>
      <c r="AV147" s="10" t="s">
        <v>83</v>
      </c>
      <c r="AW147" s="10" t="s">
        <v>4</v>
      </c>
      <c r="AX147" s="10" t="s">
        <v>22</v>
      </c>
      <c r="AY147" s="179" t="s">
        <v>130</v>
      </c>
    </row>
    <row r="148" spans="2:65" s="1" customFormat="1" ht="22.5" customHeight="1">
      <c r="B148" s="155"/>
      <c r="C148" s="156" t="s">
        <v>324</v>
      </c>
      <c r="D148" s="156" t="s">
        <v>131</v>
      </c>
      <c r="E148" s="157" t="s">
        <v>325</v>
      </c>
      <c r="F148" s="158" t="s">
        <v>326</v>
      </c>
      <c r="G148" s="159" t="s">
        <v>253</v>
      </c>
      <c r="H148" s="160">
        <v>2.16</v>
      </c>
      <c r="I148" s="161"/>
      <c r="J148" s="162">
        <f>ROUND(I148*H148,2)</f>
        <v>0</v>
      </c>
      <c r="K148" s="158" t="s">
        <v>135</v>
      </c>
      <c r="L148" s="34"/>
      <c r="M148" s="163" t="s">
        <v>20</v>
      </c>
      <c r="N148" s="164" t="s">
        <v>46</v>
      </c>
      <c r="O148" s="35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AR148" s="17" t="s">
        <v>151</v>
      </c>
      <c r="AT148" s="17" t="s">
        <v>131</v>
      </c>
      <c r="AU148" s="17" t="s">
        <v>83</v>
      </c>
      <c r="AY148" s="17" t="s">
        <v>130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7" t="s">
        <v>22</v>
      </c>
      <c r="BK148" s="167">
        <f>ROUND(I148*H148,2)</f>
        <v>0</v>
      </c>
      <c r="BL148" s="17" t="s">
        <v>151</v>
      </c>
      <c r="BM148" s="17" t="s">
        <v>327</v>
      </c>
    </row>
    <row r="149" spans="2:47" s="1" customFormat="1" ht="30" customHeight="1">
      <c r="B149" s="34"/>
      <c r="D149" s="168" t="s">
        <v>138</v>
      </c>
      <c r="F149" s="169" t="s">
        <v>328</v>
      </c>
      <c r="I149" s="131"/>
      <c r="L149" s="34"/>
      <c r="M149" s="63"/>
      <c r="N149" s="35"/>
      <c r="O149" s="35"/>
      <c r="P149" s="35"/>
      <c r="Q149" s="35"/>
      <c r="R149" s="35"/>
      <c r="S149" s="35"/>
      <c r="T149" s="64"/>
      <c r="AT149" s="17" t="s">
        <v>138</v>
      </c>
      <c r="AU149" s="17" t="s">
        <v>83</v>
      </c>
    </row>
    <row r="150" spans="2:47" s="1" customFormat="1" ht="30" customHeight="1">
      <c r="B150" s="34"/>
      <c r="D150" s="168" t="s">
        <v>249</v>
      </c>
      <c r="F150" s="211" t="s">
        <v>250</v>
      </c>
      <c r="I150" s="131"/>
      <c r="L150" s="34"/>
      <c r="M150" s="63"/>
      <c r="N150" s="35"/>
      <c r="O150" s="35"/>
      <c r="P150" s="35"/>
      <c r="Q150" s="35"/>
      <c r="R150" s="35"/>
      <c r="S150" s="35"/>
      <c r="T150" s="64"/>
      <c r="AT150" s="17" t="s">
        <v>249</v>
      </c>
      <c r="AU150" s="17" t="s">
        <v>83</v>
      </c>
    </row>
    <row r="151" spans="2:51" s="10" customFormat="1" ht="22.5" customHeight="1">
      <c r="B151" s="170"/>
      <c r="D151" s="171" t="s">
        <v>140</v>
      </c>
      <c r="E151" s="172" t="s">
        <v>20</v>
      </c>
      <c r="F151" s="173" t="s">
        <v>329</v>
      </c>
      <c r="H151" s="174">
        <v>2.16</v>
      </c>
      <c r="I151" s="175"/>
      <c r="L151" s="170"/>
      <c r="M151" s="176"/>
      <c r="N151" s="177"/>
      <c r="O151" s="177"/>
      <c r="P151" s="177"/>
      <c r="Q151" s="177"/>
      <c r="R151" s="177"/>
      <c r="S151" s="177"/>
      <c r="T151" s="178"/>
      <c r="AT151" s="179" t="s">
        <v>140</v>
      </c>
      <c r="AU151" s="179" t="s">
        <v>83</v>
      </c>
      <c r="AV151" s="10" t="s">
        <v>83</v>
      </c>
      <c r="AW151" s="10" t="s">
        <v>39</v>
      </c>
      <c r="AX151" s="10" t="s">
        <v>22</v>
      </c>
      <c r="AY151" s="179" t="s">
        <v>130</v>
      </c>
    </row>
    <row r="152" spans="2:65" s="1" customFormat="1" ht="22.5" customHeight="1">
      <c r="B152" s="155"/>
      <c r="C152" s="156" t="s">
        <v>8</v>
      </c>
      <c r="D152" s="156" t="s">
        <v>131</v>
      </c>
      <c r="E152" s="157" t="s">
        <v>330</v>
      </c>
      <c r="F152" s="158" t="s">
        <v>331</v>
      </c>
      <c r="G152" s="159" t="s">
        <v>253</v>
      </c>
      <c r="H152" s="160">
        <v>0.81</v>
      </c>
      <c r="I152" s="161"/>
      <c r="J152" s="162">
        <f>ROUND(I152*H152,2)</f>
        <v>0</v>
      </c>
      <c r="K152" s="158" t="s">
        <v>135</v>
      </c>
      <c r="L152" s="34"/>
      <c r="M152" s="163" t="s">
        <v>20</v>
      </c>
      <c r="N152" s="164" t="s">
        <v>46</v>
      </c>
      <c r="O152" s="35"/>
      <c r="P152" s="165">
        <f>O152*H152</f>
        <v>0</v>
      </c>
      <c r="Q152" s="165">
        <v>0</v>
      </c>
      <c r="R152" s="165">
        <f>Q152*H152</f>
        <v>0</v>
      </c>
      <c r="S152" s="165">
        <v>0</v>
      </c>
      <c r="T152" s="166">
        <f>S152*H152</f>
        <v>0</v>
      </c>
      <c r="AR152" s="17" t="s">
        <v>151</v>
      </c>
      <c r="AT152" s="17" t="s">
        <v>131</v>
      </c>
      <c r="AU152" s="17" t="s">
        <v>83</v>
      </c>
      <c r="AY152" s="17" t="s">
        <v>130</v>
      </c>
      <c r="BE152" s="167">
        <f>IF(N152="základní",J152,0)</f>
        <v>0</v>
      </c>
      <c r="BF152" s="167">
        <f>IF(N152="snížená",J152,0)</f>
        <v>0</v>
      </c>
      <c r="BG152" s="167">
        <f>IF(N152="zákl. přenesená",J152,0)</f>
        <v>0</v>
      </c>
      <c r="BH152" s="167">
        <f>IF(N152="sníž. přenesená",J152,0)</f>
        <v>0</v>
      </c>
      <c r="BI152" s="167">
        <f>IF(N152="nulová",J152,0)</f>
        <v>0</v>
      </c>
      <c r="BJ152" s="17" t="s">
        <v>22</v>
      </c>
      <c r="BK152" s="167">
        <f>ROUND(I152*H152,2)</f>
        <v>0</v>
      </c>
      <c r="BL152" s="17" t="s">
        <v>151</v>
      </c>
      <c r="BM152" s="17" t="s">
        <v>332</v>
      </c>
    </row>
    <row r="153" spans="2:47" s="1" customFormat="1" ht="42" customHeight="1">
      <c r="B153" s="34"/>
      <c r="D153" s="168" t="s">
        <v>138</v>
      </c>
      <c r="F153" s="169" t="s">
        <v>333</v>
      </c>
      <c r="I153" s="131"/>
      <c r="L153" s="34"/>
      <c r="M153" s="63"/>
      <c r="N153" s="35"/>
      <c r="O153" s="35"/>
      <c r="P153" s="35"/>
      <c r="Q153" s="35"/>
      <c r="R153" s="35"/>
      <c r="S153" s="35"/>
      <c r="T153" s="64"/>
      <c r="AT153" s="17" t="s">
        <v>138</v>
      </c>
      <c r="AU153" s="17" t="s">
        <v>83</v>
      </c>
    </row>
    <row r="154" spans="2:51" s="10" customFormat="1" ht="22.5" customHeight="1">
      <c r="B154" s="170"/>
      <c r="D154" s="171" t="s">
        <v>140</v>
      </c>
      <c r="E154" s="172" t="s">
        <v>20</v>
      </c>
      <c r="F154" s="173" t="s">
        <v>334</v>
      </c>
      <c r="H154" s="174">
        <v>0.81</v>
      </c>
      <c r="I154" s="175"/>
      <c r="L154" s="170"/>
      <c r="M154" s="176"/>
      <c r="N154" s="177"/>
      <c r="O154" s="177"/>
      <c r="P154" s="177"/>
      <c r="Q154" s="177"/>
      <c r="R154" s="177"/>
      <c r="S154" s="177"/>
      <c r="T154" s="178"/>
      <c r="AT154" s="179" t="s">
        <v>140</v>
      </c>
      <c r="AU154" s="179" t="s">
        <v>83</v>
      </c>
      <c r="AV154" s="10" t="s">
        <v>83</v>
      </c>
      <c r="AW154" s="10" t="s">
        <v>39</v>
      </c>
      <c r="AX154" s="10" t="s">
        <v>22</v>
      </c>
      <c r="AY154" s="179" t="s">
        <v>130</v>
      </c>
    </row>
    <row r="155" spans="2:65" s="1" customFormat="1" ht="22.5" customHeight="1">
      <c r="B155" s="155"/>
      <c r="C155" s="212" t="s">
        <v>335</v>
      </c>
      <c r="D155" s="212" t="s">
        <v>336</v>
      </c>
      <c r="E155" s="213" t="s">
        <v>337</v>
      </c>
      <c r="F155" s="214" t="s">
        <v>338</v>
      </c>
      <c r="G155" s="215" t="s">
        <v>319</v>
      </c>
      <c r="H155" s="216">
        <v>1.62</v>
      </c>
      <c r="I155" s="217"/>
      <c r="J155" s="218">
        <f>ROUND(I155*H155,2)</f>
        <v>0</v>
      </c>
      <c r="K155" s="214" t="s">
        <v>135</v>
      </c>
      <c r="L155" s="219"/>
      <c r="M155" s="220" t="s">
        <v>20</v>
      </c>
      <c r="N155" s="221" t="s">
        <v>46</v>
      </c>
      <c r="O155" s="35"/>
      <c r="P155" s="165">
        <f>O155*H155</f>
        <v>0</v>
      </c>
      <c r="Q155" s="165">
        <v>1</v>
      </c>
      <c r="R155" s="165">
        <f>Q155*H155</f>
        <v>1.62</v>
      </c>
      <c r="S155" s="165">
        <v>0</v>
      </c>
      <c r="T155" s="166">
        <f>S155*H155</f>
        <v>0</v>
      </c>
      <c r="AR155" s="17" t="s">
        <v>171</v>
      </c>
      <c r="AT155" s="17" t="s">
        <v>336</v>
      </c>
      <c r="AU155" s="17" t="s">
        <v>83</v>
      </c>
      <c r="AY155" s="17" t="s">
        <v>130</v>
      </c>
      <c r="BE155" s="167">
        <f>IF(N155="základní",J155,0)</f>
        <v>0</v>
      </c>
      <c r="BF155" s="167">
        <f>IF(N155="snížená",J155,0)</f>
        <v>0</v>
      </c>
      <c r="BG155" s="167">
        <f>IF(N155="zákl. přenesená",J155,0)</f>
        <v>0</v>
      </c>
      <c r="BH155" s="167">
        <f>IF(N155="sníž. přenesená",J155,0)</f>
        <v>0</v>
      </c>
      <c r="BI155" s="167">
        <f>IF(N155="nulová",J155,0)</f>
        <v>0</v>
      </c>
      <c r="BJ155" s="17" t="s">
        <v>22</v>
      </c>
      <c r="BK155" s="167">
        <f>ROUND(I155*H155,2)</f>
        <v>0</v>
      </c>
      <c r="BL155" s="17" t="s">
        <v>151</v>
      </c>
      <c r="BM155" s="17" t="s">
        <v>339</v>
      </c>
    </row>
    <row r="156" spans="2:47" s="1" customFormat="1" ht="22.5" customHeight="1">
      <c r="B156" s="34"/>
      <c r="D156" s="168" t="s">
        <v>138</v>
      </c>
      <c r="F156" s="169" t="s">
        <v>338</v>
      </c>
      <c r="I156" s="131"/>
      <c r="L156" s="34"/>
      <c r="M156" s="63"/>
      <c r="N156" s="35"/>
      <c r="O156" s="35"/>
      <c r="P156" s="35"/>
      <c r="Q156" s="35"/>
      <c r="R156" s="35"/>
      <c r="S156" s="35"/>
      <c r="T156" s="64"/>
      <c r="AT156" s="17" t="s">
        <v>138</v>
      </c>
      <c r="AU156" s="17" t="s">
        <v>83</v>
      </c>
    </row>
    <row r="157" spans="2:51" s="10" customFormat="1" ht="22.5" customHeight="1">
      <c r="B157" s="170"/>
      <c r="D157" s="171" t="s">
        <v>140</v>
      </c>
      <c r="F157" s="173" t="s">
        <v>340</v>
      </c>
      <c r="H157" s="174">
        <v>1.62</v>
      </c>
      <c r="I157" s="175"/>
      <c r="L157" s="170"/>
      <c r="M157" s="176"/>
      <c r="N157" s="177"/>
      <c r="O157" s="177"/>
      <c r="P157" s="177"/>
      <c r="Q157" s="177"/>
      <c r="R157" s="177"/>
      <c r="S157" s="177"/>
      <c r="T157" s="178"/>
      <c r="AT157" s="179" t="s">
        <v>140</v>
      </c>
      <c r="AU157" s="179" t="s">
        <v>83</v>
      </c>
      <c r="AV157" s="10" t="s">
        <v>83</v>
      </c>
      <c r="AW157" s="10" t="s">
        <v>4</v>
      </c>
      <c r="AX157" s="10" t="s">
        <v>22</v>
      </c>
      <c r="AY157" s="179" t="s">
        <v>130</v>
      </c>
    </row>
    <row r="158" spans="2:65" s="1" customFormat="1" ht="22.5" customHeight="1">
      <c r="B158" s="155"/>
      <c r="C158" s="156" t="s">
        <v>341</v>
      </c>
      <c r="D158" s="156" t="s">
        <v>131</v>
      </c>
      <c r="E158" s="157" t="s">
        <v>342</v>
      </c>
      <c r="F158" s="158" t="s">
        <v>343</v>
      </c>
      <c r="G158" s="159" t="s">
        <v>344</v>
      </c>
      <c r="H158" s="160">
        <v>100</v>
      </c>
      <c r="I158" s="161"/>
      <c r="J158" s="162">
        <f>ROUND(I158*H158,2)</f>
        <v>0</v>
      </c>
      <c r="K158" s="158" t="s">
        <v>135</v>
      </c>
      <c r="L158" s="34"/>
      <c r="M158" s="163" t="s">
        <v>20</v>
      </c>
      <c r="N158" s="164" t="s">
        <v>46</v>
      </c>
      <c r="O158" s="35"/>
      <c r="P158" s="165">
        <f>O158*H158</f>
        <v>0</v>
      </c>
      <c r="Q158" s="165">
        <v>0</v>
      </c>
      <c r="R158" s="165">
        <f>Q158*H158</f>
        <v>0</v>
      </c>
      <c r="S158" s="165">
        <v>0</v>
      </c>
      <c r="T158" s="166">
        <f>S158*H158</f>
        <v>0</v>
      </c>
      <c r="AR158" s="17" t="s">
        <v>151</v>
      </c>
      <c r="AT158" s="17" t="s">
        <v>131</v>
      </c>
      <c r="AU158" s="17" t="s">
        <v>83</v>
      </c>
      <c r="AY158" s="17" t="s">
        <v>130</v>
      </c>
      <c r="BE158" s="167">
        <f>IF(N158="základní",J158,0)</f>
        <v>0</v>
      </c>
      <c r="BF158" s="167">
        <f>IF(N158="snížená",J158,0)</f>
        <v>0</v>
      </c>
      <c r="BG158" s="167">
        <f>IF(N158="zákl. přenesená",J158,0)</f>
        <v>0</v>
      </c>
      <c r="BH158" s="167">
        <f>IF(N158="sníž. přenesená",J158,0)</f>
        <v>0</v>
      </c>
      <c r="BI158" s="167">
        <f>IF(N158="nulová",J158,0)</f>
        <v>0</v>
      </c>
      <c r="BJ158" s="17" t="s">
        <v>22</v>
      </c>
      <c r="BK158" s="167">
        <f>ROUND(I158*H158,2)</f>
        <v>0</v>
      </c>
      <c r="BL158" s="17" t="s">
        <v>151</v>
      </c>
      <c r="BM158" s="17" t="s">
        <v>345</v>
      </c>
    </row>
    <row r="159" spans="2:47" s="1" customFormat="1" ht="30" customHeight="1">
      <c r="B159" s="34"/>
      <c r="D159" s="168" t="s">
        <v>138</v>
      </c>
      <c r="F159" s="169" t="s">
        <v>346</v>
      </c>
      <c r="I159" s="131"/>
      <c r="L159" s="34"/>
      <c r="M159" s="63"/>
      <c r="N159" s="35"/>
      <c r="O159" s="35"/>
      <c r="P159" s="35"/>
      <c r="Q159" s="35"/>
      <c r="R159" s="35"/>
      <c r="S159" s="35"/>
      <c r="T159" s="64"/>
      <c r="AT159" s="17" t="s">
        <v>138</v>
      </c>
      <c r="AU159" s="17" t="s">
        <v>83</v>
      </c>
    </row>
    <row r="160" spans="2:47" s="1" customFormat="1" ht="30" customHeight="1">
      <c r="B160" s="34"/>
      <c r="D160" s="168" t="s">
        <v>249</v>
      </c>
      <c r="F160" s="211" t="s">
        <v>250</v>
      </c>
      <c r="I160" s="131"/>
      <c r="L160" s="34"/>
      <c r="M160" s="63"/>
      <c r="N160" s="35"/>
      <c r="O160" s="35"/>
      <c r="P160" s="35"/>
      <c r="Q160" s="35"/>
      <c r="R160" s="35"/>
      <c r="S160" s="35"/>
      <c r="T160" s="64"/>
      <c r="AT160" s="17" t="s">
        <v>249</v>
      </c>
      <c r="AU160" s="17" t="s">
        <v>83</v>
      </c>
    </row>
    <row r="161" spans="2:51" s="10" customFormat="1" ht="22.5" customHeight="1">
      <c r="B161" s="170"/>
      <c r="D161" s="171" t="s">
        <v>140</v>
      </c>
      <c r="E161" s="172" t="s">
        <v>20</v>
      </c>
      <c r="F161" s="173" t="s">
        <v>347</v>
      </c>
      <c r="H161" s="174">
        <v>100</v>
      </c>
      <c r="I161" s="175"/>
      <c r="L161" s="170"/>
      <c r="M161" s="176"/>
      <c r="N161" s="177"/>
      <c r="O161" s="177"/>
      <c r="P161" s="177"/>
      <c r="Q161" s="177"/>
      <c r="R161" s="177"/>
      <c r="S161" s="177"/>
      <c r="T161" s="178"/>
      <c r="AT161" s="179" t="s">
        <v>140</v>
      </c>
      <c r="AU161" s="179" t="s">
        <v>83</v>
      </c>
      <c r="AV161" s="10" t="s">
        <v>83</v>
      </c>
      <c r="AW161" s="10" t="s">
        <v>39</v>
      </c>
      <c r="AX161" s="10" t="s">
        <v>22</v>
      </c>
      <c r="AY161" s="179" t="s">
        <v>130</v>
      </c>
    </row>
    <row r="162" spans="2:65" s="1" customFormat="1" ht="22.5" customHeight="1">
      <c r="B162" s="155"/>
      <c r="C162" s="156" t="s">
        <v>7</v>
      </c>
      <c r="D162" s="156" t="s">
        <v>131</v>
      </c>
      <c r="E162" s="157" t="s">
        <v>348</v>
      </c>
      <c r="F162" s="158" t="s">
        <v>349</v>
      </c>
      <c r="G162" s="159" t="s">
        <v>344</v>
      </c>
      <c r="H162" s="160">
        <v>240.35</v>
      </c>
      <c r="I162" s="161"/>
      <c r="J162" s="162">
        <f>ROUND(I162*H162,2)</f>
        <v>0</v>
      </c>
      <c r="K162" s="158" t="s">
        <v>135</v>
      </c>
      <c r="L162" s="34"/>
      <c r="M162" s="163" t="s">
        <v>20</v>
      </c>
      <c r="N162" s="164" t="s">
        <v>46</v>
      </c>
      <c r="O162" s="35"/>
      <c r="P162" s="165">
        <f>O162*H162</f>
        <v>0</v>
      </c>
      <c r="Q162" s="165">
        <v>0</v>
      </c>
      <c r="R162" s="165">
        <f>Q162*H162</f>
        <v>0</v>
      </c>
      <c r="S162" s="165">
        <v>0</v>
      </c>
      <c r="T162" s="166">
        <f>S162*H162</f>
        <v>0</v>
      </c>
      <c r="AR162" s="17" t="s">
        <v>151</v>
      </c>
      <c r="AT162" s="17" t="s">
        <v>131</v>
      </c>
      <c r="AU162" s="17" t="s">
        <v>83</v>
      </c>
      <c r="AY162" s="17" t="s">
        <v>130</v>
      </c>
      <c r="BE162" s="167">
        <f>IF(N162="základní",J162,0)</f>
        <v>0</v>
      </c>
      <c r="BF162" s="167">
        <f>IF(N162="snížená",J162,0)</f>
        <v>0</v>
      </c>
      <c r="BG162" s="167">
        <f>IF(N162="zákl. přenesená",J162,0)</f>
        <v>0</v>
      </c>
      <c r="BH162" s="167">
        <f>IF(N162="sníž. přenesená",J162,0)</f>
        <v>0</v>
      </c>
      <c r="BI162" s="167">
        <f>IF(N162="nulová",J162,0)</f>
        <v>0</v>
      </c>
      <c r="BJ162" s="17" t="s">
        <v>22</v>
      </c>
      <c r="BK162" s="167">
        <f>ROUND(I162*H162,2)</f>
        <v>0</v>
      </c>
      <c r="BL162" s="17" t="s">
        <v>151</v>
      </c>
      <c r="BM162" s="17" t="s">
        <v>350</v>
      </c>
    </row>
    <row r="163" spans="2:47" s="1" customFormat="1" ht="22.5" customHeight="1">
      <c r="B163" s="34"/>
      <c r="D163" s="168" t="s">
        <v>138</v>
      </c>
      <c r="F163" s="169" t="s">
        <v>351</v>
      </c>
      <c r="I163" s="131"/>
      <c r="L163" s="34"/>
      <c r="M163" s="63"/>
      <c r="N163" s="35"/>
      <c r="O163" s="35"/>
      <c r="P163" s="35"/>
      <c r="Q163" s="35"/>
      <c r="R163" s="35"/>
      <c r="S163" s="35"/>
      <c r="T163" s="64"/>
      <c r="AT163" s="17" t="s">
        <v>138</v>
      </c>
      <c r="AU163" s="17" t="s">
        <v>83</v>
      </c>
    </row>
    <row r="164" spans="2:47" s="1" customFormat="1" ht="30" customHeight="1">
      <c r="B164" s="34"/>
      <c r="D164" s="168" t="s">
        <v>249</v>
      </c>
      <c r="F164" s="211" t="s">
        <v>352</v>
      </c>
      <c r="I164" s="131"/>
      <c r="L164" s="34"/>
      <c r="M164" s="63"/>
      <c r="N164" s="35"/>
      <c r="O164" s="35"/>
      <c r="P164" s="35"/>
      <c r="Q164" s="35"/>
      <c r="R164" s="35"/>
      <c r="S164" s="35"/>
      <c r="T164" s="64"/>
      <c r="AT164" s="17" t="s">
        <v>249</v>
      </c>
      <c r="AU164" s="17" t="s">
        <v>83</v>
      </c>
    </row>
    <row r="165" spans="2:51" s="10" customFormat="1" ht="22.5" customHeight="1">
      <c r="B165" s="170"/>
      <c r="D165" s="171" t="s">
        <v>140</v>
      </c>
      <c r="E165" s="172" t="s">
        <v>20</v>
      </c>
      <c r="F165" s="173" t="s">
        <v>353</v>
      </c>
      <c r="H165" s="174">
        <v>240.35</v>
      </c>
      <c r="I165" s="175"/>
      <c r="L165" s="170"/>
      <c r="M165" s="176"/>
      <c r="N165" s="177"/>
      <c r="O165" s="177"/>
      <c r="P165" s="177"/>
      <c r="Q165" s="177"/>
      <c r="R165" s="177"/>
      <c r="S165" s="177"/>
      <c r="T165" s="178"/>
      <c r="AT165" s="179" t="s">
        <v>140</v>
      </c>
      <c r="AU165" s="179" t="s">
        <v>83</v>
      </c>
      <c r="AV165" s="10" t="s">
        <v>83</v>
      </c>
      <c r="AW165" s="10" t="s">
        <v>39</v>
      </c>
      <c r="AX165" s="10" t="s">
        <v>22</v>
      </c>
      <c r="AY165" s="179" t="s">
        <v>130</v>
      </c>
    </row>
    <row r="166" spans="2:65" s="1" customFormat="1" ht="22.5" customHeight="1">
      <c r="B166" s="155"/>
      <c r="C166" s="156" t="s">
        <v>354</v>
      </c>
      <c r="D166" s="156" t="s">
        <v>131</v>
      </c>
      <c r="E166" s="157" t="s">
        <v>355</v>
      </c>
      <c r="F166" s="158" t="s">
        <v>356</v>
      </c>
      <c r="G166" s="159" t="s">
        <v>344</v>
      </c>
      <c r="H166" s="160">
        <v>507.42</v>
      </c>
      <c r="I166" s="161"/>
      <c r="J166" s="162">
        <f>ROUND(I166*H166,2)</f>
        <v>0</v>
      </c>
      <c r="K166" s="158" t="s">
        <v>135</v>
      </c>
      <c r="L166" s="34"/>
      <c r="M166" s="163" t="s">
        <v>20</v>
      </c>
      <c r="N166" s="164" t="s">
        <v>46</v>
      </c>
      <c r="O166" s="35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AR166" s="17" t="s">
        <v>151</v>
      </c>
      <c r="AT166" s="17" t="s">
        <v>131</v>
      </c>
      <c r="AU166" s="17" t="s">
        <v>83</v>
      </c>
      <c r="AY166" s="17" t="s">
        <v>130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7" t="s">
        <v>22</v>
      </c>
      <c r="BK166" s="167">
        <f>ROUND(I166*H166,2)</f>
        <v>0</v>
      </c>
      <c r="BL166" s="17" t="s">
        <v>151</v>
      </c>
      <c r="BM166" s="17" t="s">
        <v>357</v>
      </c>
    </row>
    <row r="167" spans="2:47" s="1" customFormat="1" ht="22.5" customHeight="1">
      <c r="B167" s="34"/>
      <c r="D167" s="168" t="s">
        <v>138</v>
      </c>
      <c r="F167" s="169" t="s">
        <v>358</v>
      </c>
      <c r="I167" s="131"/>
      <c r="L167" s="34"/>
      <c r="M167" s="63"/>
      <c r="N167" s="35"/>
      <c r="O167" s="35"/>
      <c r="P167" s="35"/>
      <c r="Q167" s="35"/>
      <c r="R167" s="35"/>
      <c r="S167" s="35"/>
      <c r="T167" s="64"/>
      <c r="AT167" s="17" t="s">
        <v>138</v>
      </c>
      <c r="AU167" s="17" t="s">
        <v>83</v>
      </c>
    </row>
    <row r="168" spans="2:47" s="1" customFormat="1" ht="30" customHeight="1">
      <c r="B168" s="34"/>
      <c r="D168" s="168" t="s">
        <v>249</v>
      </c>
      <c r="F168" s="211" t="s">
        <v>352</v>
      </c>
      <c r="I168" s="131"/>
      <c r="L168" s="34"/>
      <c r="M168" s="63"/>
      <c r="N168" s="35"/>
      <c r="O168" s="35"/>
      <c r="P168" s="35"/>
      <c r="Q168" s="35"/>
      <c r="R168" s="35"/>
      <c r="S168" s="35"/>
      <c r="T168" s="64"/>
      <c r="AT168" s="17" t="s">
        <v>249</v>
      </c>
      <c r="AU168" s="17" t="s">
        <v>83</v>
      </c>
    </row>
    <row r="169" spans="2:51" s="10" customFormat="1" ht="22.5" customHeight="1">
      <c r="B169" s="170"/>
      <c r="D169" s="168" t="s">
        <v>140</v>
      </c>
      <c r="E169" s="179" t="s">
        <v>20</v>
      </c>
      <c r="F169" s="196" t="s">
        <v>359</v>
      </c>
      <c r="H169" s="197">
        <v>292.02</v>
      </c>
      <c r="I169" s="175"/>
      <c r="L169" s="170"/>
      <c r="M169" s="176"/>
      <c r="N169" s="177"/>
      <c r="O169" s="177"/>
      <c r="P169" s="177"/>
      <c r="Q169" s="177"/>
      <c r="R169" s="177"/>
      <c r="S169" s="177"/>
      <c r="T169" s="178"/>
      <c r="AT169" s="179" t="s">
        <v>140</v>
      </c>
      <c r="AU169" s="179" t="s">
        <v>83</v>
      </c>
      <c r="AV169" s="10" t="s">
        <v>83</v>
      </c>
      <c r="AW169" s="10" t="s">
        <v>39</v>
      </c>
      <c r="AX169" s="10" t="s">
        <v>75</v>
      </c>
      <c r="AY169" s="179" t="s">
        <v>130</v>
      </c>
    </row>
    <row r="170" spans="2:51" s="10" customFormat="1" ht="22.5" customHeight="1">
      <c r="B170" s="170"/>
      <c r="D170" s="168" t="s">
        <v>140</v>
      </c>
      <c r="E170" s="179" t="s">
        <v>20</v>
      </c>
      <c r="F170" s="196" t="s">
        <v>360</v>
      </c>
      <c r="H170" s="197">
        <v>215.4</v>
      </c>
      <c r="I170" s="175"/>
      <c r="L170" s="170"/>
      <c r="M170" s="176"/>
      <c r="N170" s="177"/>
      <c r="O170" s="177"/>
      <c r="P170" s="177"/>
      <c r="Q170" s="177"/>
      <c r="R170" s="177"/>
      <c r="S170" s="177"/>
      <c r="T170" s="178"/>
      <c r="AT170" s="179" t="s">
        <v>140</v>
      </c>
      <c r="AU170" s="179" t="s">
        <v>83</v>
      </c>
      <c r="AV170" s="10" t="s">
        <v>83</v>
      </c>
      <c r="AW170" s="10" t="s">
        <v>39</v>
      </c>
      <c r="AX170" s="10" t="s">
        <v>75</v>
      </c>
      <c r="AY170" s="179" t="s">
        <v>130</v>
      </c>
    </row>
    <row r="171" spans="2:51" s="12" customFormat="1" ht="22.5" customHeight="1">
      <c r="B171" s="198"/>
      <c r="D171" s="171" t="s">
        <v>140</v>
      </c>
      <c r="E171" s="199" t="s">
        <v>20</v>
      </c>
      <c r="F171" s="200" t="s">
        <v>204</v>
      </c>
      <c r="H171" s="201">
        <v>507.42</v>
      </c>
      <c r="I171" s="202"/>
      <c r="L171" s="198"/>
      <c r="M171" s="203"/>
      <c r="N171" s="204"/>
      <c r="O171" s="204"/>
      <c r="P171" s="204"/>
      <c r="Q171" s="204"/>
      <c r="R171" s="204"/>
      <c r="S171" s="204"/>
      <c r="T171" s="205"/>
      <c r="AT171" s="206" t="s">
        <v>140</v>
      </c>
      <c r="AU171" s="206" t="s">
        <v>83</v>
      </c>
      <c r="AV171" s="12" t="s">
        <v>151</v>
      </c>
      <c r="AW171" s="12" t="s">
        <v>39</v>
      </c>
      <c r="AX171" s="12" t="s">
        <v>22</v>
      </c>
      <c r="AY171" s="206" t="s">
        <v>130</v>
      </c>
    </row>
    <row r="172" spans="2:65" s="1" customFormat="1" ht="22.5" customHeight="1">
      <c r="B172" s="155"/>
      <c r="C172" s="156" t="s">
        <v>361</v>
      </c>
      <c r="D172" s="156" t="s">
        <v>131</v>
      </c>
      <c r="E172" s="157" t="s">
        <v>362</v>
      </c>
      <c r="F172" s="158" t="s">
        <v>363</v>
      </c>
      <c r="G172" s="159" t="s">
        <v>344</v>
      </c>
      <c r="H172" s="160">
        <v>140.35</v>
      </c>
      <c r="I172" s="161"/>
      <c r="J172" s="162">
        <f>ROUND(I172*H172,2)</f>
        <v>0</v>
      </c>
      <c r="K172" s="158" t="s">
        <v>135</v>
      </c>
      <c r="L172" s="34"/>
      <c r="M172" s="163" t="s">
        <v>20</v>
      </c>
      <c r="N172" s="164" t="s">
        <v>46</v>
      </c>
      <c r="O172" s="35"/>
      <c r="P172" s="165">
        <f>O172*H172</f>
        <v>0</v>
      </c>
      <c r="Q172" s="165">
        <v>0</v>
      </c>
      <c r="R172" s="165">
        <f>Q172*H172</f>
        <v>0</v>
      </c>
      <c r="S172" s="165">
        <v>0</v>
      </c>
      <c r="T172" s="166">
        <f>S172*H172</f>
        <v>0</v>
      </c>
      <c r="AR172" s="17" t="s">
        <v>151</v>
      </c>
      <c r="AT172" s="17" t="s">
        <v>131</v>
      </c>
      <c r="AU172" s="17" t="s">
        <v>83</v>
      </c>
      <c r="AY172" s="17" t="s">
        <v>130</v>
      </c>
      <c r="BE172" s="167">
        <f>IF(N172="základní",J172,0)</f>
        <v>0</v>
      </c>
      <c r="BF172" s="167">
        <f>IF(N172="snížená",J172,0)</f>
        <v>0</v>
      </c>
      <c r="BG172" s="167">
        <f>IF(N172="zákl. přenesená",J172,0)</f>
        <v>0</v>
      </c>
      <c r="BH172" s="167">
        <f>IF(N172="sníž. přenesená",J172,0)</f>
        <v>0</v>
      </c>
      <c r="BI172" s="167">
        <f>IF(N172="nulová",J172,0)</f>
        <v>0</v>
      </c>
      <c r="BJ172" s="17" t="s">
        <v>22</v>
      </c>
      <c r="BK172" s="167">
        <f>ROUND(I172*H172,2)</f>
        <v>0</v>
      </c>
      <c r="BL172" s="17" t="s">
        <v>151</v>
      </c>
      <c r="BM172" s="17" t="s">
        <v>364</v>
      </c>
    </row>
    <row r="173" spans="2:47" s="1" customFormat="1" ht="30" customHeight="1">
      <c r="B173" s="34"/>
      <c r="D173" s="168" t="s">
        <v>138</v>
      </c>
      <c r="F173" s="169" t="s">
        <v>365</v>
      </c>
      <c r="I173" s="131"/>
      <c r="L173" s="34"/>
      <c r="M173" s="63"/>
      <c r="N173" s="35"/>
      <c r="O173" s="35"/>
      <c r="P173" s="35"/>
      <c r="Q173" s="35"/>
      <c r="R173" s="35"/>
      <c r="S173" s="35"/>
      <c r="T173" s="64"/>
      <c r="AT173" s="17" t="s">
        <v>138</v>
      </c>
      <c r="AU173" s="17" t="s">
        <v>83</v>
      </c>
    </row>
    <row r="174" spans="2:47" s="1" customFormat="1" ht="30" customHeight="1">
      <c r="B174" s="34"/>
      <c r="D174" s="171" t="s">
        <v>249</v>
      </c>
      <c r="F174" s="210" t="s">
        <v>352</v>
      </c>
      <c r="I174" s="131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249</v>
      </c>
      <c r="AU174" s="17" t="s">
        <v>83</v>
      </c>
    </row>
    <row r="175" spans="2:65" s="1" customFormat="1" ht="22.5" customHeight="1">
      <c r="B175" s="155"/>
      <c r="C175" s="156" t="s">
        <v>366</v>
      </c>
      <c r="D175" s="156" t="s">
        <v>131</v>
      </c>
      <c r="E175" s="157" t="s">
        <v>367</v>
      </c>
      <c r="F175" s="158" t="s">
        <v>368</v>
      </c>
      <c r="G175" s="159" t="s">
        <v>344</v>
      </c>
      <c r="H175" s="160">
        <v>140.35</v>
      </c>
      <c r="I175" s="161"/>
      <c r="J175" s="162">
        <f>ROUND(I175*H175,2)</f>
        <v>0</v>
      </c>
      <c r="K175" s="158" t="s">
        <v>135</v>
      </c>
      <c r="L175" s="34"/>
      <c r="M175" s="163" t="s">
        <v>20</v>
      </c>
      <c r="N175" s="164" t="s">
        <v>46</v>
      </c>
      <c r="O175" s="35"/>
      <c r="P175" s="165">
        <f>O175*H175</f>
        <v>0</v>
      </c>
      <c r="Q175" s="165">
        <v>0</v>
      </c>
      <c r="R175" s="165">
        <f>Q175*H175</f>
        <v>0</v>
      </c>
      <c r="S175" s="165">
        <v>0</v>
      </c>
      <c r="T175" s="166">
        <f>S175*H175</f>
        <v>0</v>
      </c>
      <c r="AR175" s="17" t="s">
        <v>151</v>
      </c>
      <c r="AT175" s="17" t="s">
        <v>131</v>
      </c>
      <c r="AU175" s="17" t="s">
        <v>83</v>
      </c>
      <c r="AY175" s="17" t="s">
        <v>130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7" t="s">
        <v>22</v>
      </c>
      <c r="BK175" s="167">
        <f>ROUND(I175*H175,2)</f>
        <v>0</v>
      </c>
      <c r="BL175" s="17" t="s">
        <v>151</v>
      </c>
      <c r="BM175" s="17" t="s">
        <v>369</v>
      </c>
    </row>
    <row r="176" spans="2:47" s="1" customFormat="1" ht="30" customHeight="1">
      <c r="B176" s="34"/>
      <c r="D176" s="168" t="s">
        <v>138</v>
      </c>
      <c r="F176" s="169" t="s">
        <v>370</v>
      </c>
      <c r="I176" s="131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138</v>
      </c>
      <c r="AU176" s="17" t="s">
        <v>83</v>
      </c>
    </row>
    <row r="177" spans="2:47" s="1" customFormat="1" ht="30" customHeight="1">
      <c r="B177" s="34"/>
      <c r="D177" s="168" t="s">
        <v>249</v>
      </c>
      <c r="F177" s="211" t="s">
        <v>352</v>
      </c>
      <c r="I177" s="131"/>
      <c r="L177" s="34"/>
      <c r="M177" s="63"/>
      <c r="N177" s="35"/>
      <c r="O177" s="35"/>
      <c r="P177" s="35"/>
      <c r="Q177" s="35"/>
      <c r="R177" s="35"/>
      <c r="S177" s="35"/>
      <c r="T177" s="64"/>
      <c r="AT177" s="17" t="s">
        <v>249</v>
      </c>
      <c r="AU177" s="17" t="s">
        <v>83</v>
      </c>
    </row>
    <row r="178" spans="2:63" s="9" customFormat="1" ht="29.25" customHeight="1">
      <c r="B178" s="143"/>
      <c r="D178" s="144" t="s">
        <v>74</v>
      </c>
      <c r="E178" s="194" t="s">
        <v>145</v>
      </c>
      <c r="F178" s="194" t="s">
        <v>371</v>
      </c>
      <c r="I178" s="146"/>
      <c r="J178" s="195">
        <f>BK178</f>
        <v>0</v>
      </c>
      <c r="L178" s="143"/>
      <c r="M178" s="148"/>
      <c r="N178" s="149"/>
      <c r="O178" s="149"/>
      <c r="P178" s="150">
        <f>SUM(P179:P181)</f>
        <v>0</v>
      </c>
      <c r="Q178" s="149"/>
      <c r="R178" s="150">
        <f>SUM(R179:R181)</f>
        <v>0.002025</v>
      </c>
      <c r="S178" s="149"/>
      <c r="T178" s="151">
        <f>SUM(T179:T181)</f>
        <v>0</v>
      </c>
      <c r="AR178" s="152" t="s">
        <v>22</v>
      </c>
      <c r="AT178" s="153" t="s">
        <v>74</v>
      </c>
      <c r="AU178" s="153" t="s">
        <v>22</v>
      </c>
      <c r="AY178" s="152" t="s">
        <v>130</v>
      </c>
      <c r="BK178" s="154">
        <f>SUM(BK179:BK181)</f>
        <v>0</v>
      </c>
    </row>
    <row r="179" spans="2:65" s="1" customFormat="1" ht="22.5" customHeight="1">
      <c r="B179" s="155"/>
      <c r="C179" s="156" t="s">
        <v>372</v>
      </c>
      <c r="D179" s="156" t="s">
        <v>131</v>
      </c>
      <c r="E179" s="157" t="s">
        <v>373</v>
      </c>
      <c r="F179" s="158" t="s">
        <v>374</v>
      </c>
      <c r="G179" s="159" t="s">
        <v>246</v>
      </c>
      <c r="H179" s="160">
        <v>4.5</v>
      </c>
      <c r="I179" s="161"/>
      <c r="J179" s="162">
        <f>ROUND(I179*H179,2)</f>
        <v>0</v>
      </c>
      <c r="K179" s="158" t="s">
        <v>20</v>
      </c>
      <c r="L179" s="34"/>
      <c r="M179" s="163" t="s">
        <v>20</v>
      </c>
      <c r="N179" s="164" t="s">
        <v>46</v>
      </c>
      <c r="O179" s="35"/>
      <c r="P179" s="165">
        <f>O179*H179</f>
        <v>0</v>
      </c>
      <c r="Q179" s="165">
        <v>0.00045</v>
      </c>
      <c r="R179" s="165">
        <f>Q179*H179</f>
        <v>0.002025</v>
      </c>
      <c r="S179" s="165">
        <v>0</v>
      </c>
      <c r="T179" s="166">
        <f>S179*H179</f>
        <v>0</v>
      </c>
      <c r="AR179" s="17" t="s">
        <v>151</v>
      </c>
      <c r="AT179" s="17" t="s">
        <v>131</v>
      </c>
      <c r="AU179" s="17" t="s">
        <v>83</v>
      </c>
      <c r="AY179" s="17" t="s">
        <v>130</v>
      </c>
      <c r="BE179" s="167">
        <f>IF(N179="základní",J179,0)</f>
        <v>0</v>
      </c>
      <c r="BF179" s="167">
        <f>IF(N179="snížená",J179,0)</f>
        <v>0</v>
      </c>
      <c r="BG179" s="167">
        <f>IF(N179="zákl. přenesená",J179,0)</f>
        <v>0</v>
      </c>
      <c r="BH179" s="167">
        <f>IF(N179="sníž. přenesená",J179,0)</f>
        <v>0</v>
      </c>
      <c r="BI179" s="167">
        <f>IF(N179="nulová",J179,0)</f>
        <v>0</v>
      </c>
      <c r="BJ179" s="17" t="s">
        <v>22</v>
      </c>
      <c r="BK179" s="167">
        <f>ROUND(I179*H179,2)</f>
        <v>0</v>
      </c>
      <c r="BL179" s="17" t="s">
        <v>151</v>
      </c>
      <c r="BM179" s="17" t="s">
        <v>375</v>
      </c>
    </row>
    <row r="180" spans="2:47" s="1" customFormat="1" ht="30" customHeight="1">
      <c r="B180" s="34"/>
      <c r="D180" s="168" t="s">
        <v>249</v>
      </c>
      <c r="F180" s="211" t="s">
        <v>376</v>
      </c>
      <c r="I180" s="131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249</v>
      </c>
      <c r="AU180" s="17" t="s">
        <v>83</v>
      </c>
    </row>
    <row r="181" spans="2:51" s="10" customFormat="1" ht="22.5" customHeight="1">
      <c r="B181" s="170"/>
      <c r="D181" s="168" t="s">
        <v>140</v>
      </c>
      <c r="E181" s="179" t="s">
        <v>20</v>
      </c>
      <c r="F181" s="196" t="s">
        <v>377</v>
      </c>
      <c r="H181" s="197">
        <v>4.5</v>
      </c>
      <c r="I181" s="175"/>
      <c r="L181" s="170"/>
      <c r="M181" s="176"/>
      <c r="N181" s="177"/>
      <c r="O181" s="177"/>
      <c r="P181" s="177"/>
      <c r="Q181" s="177"/>
      <c r="R181" s="177"/>
      <c r="S181" s="177"/>
      <c r="T181" s="178"/>
      <c r="AT181" s="179" t="s">
        <v>140</v>
      </c>
      <c r="AU181" s="179" t="s">
        <v>83</v>
      </c>
      <c r="AV181" s="10" t="s">
        <v>83</v>
      </c>
      <c r="AW181" s="10" t="s">
        <v>39</v>
      </c>
      <c r="AX181" s="10" t="s">
        <v>22</v>
      </c>
      <c r="AY181" s="179" t="s">
        <v>130</v>
      </c>
    </row>
    <row r="182" spans="2:63" s="9" customFormat="1" ht="29.25" customHeight="1">
      <c r="B182" s="143"/>
      <c r="D182" s="144" t="s">
        <v>74</v>
      </c>
      <c r="E182" s="194" t="s">
        <v>151</v>
      </c>
      <c r="F182" s="194" t="s">
        <v>378</v>
      </c>
      <c r="I182" s="146"/>
      <c r="J182" s="195">
        <f>BK182</f>
        <v>0</v>
      </c>
      <c r="L182" s="143"/>
      <c r="M182" s="148"/>
      <c r="N182" s="149"/>
      <c r="O182" s="149"/>
      <c r="P182" s="150">
        <f>SUM(P183:P190)</f>
        <v>0</v>
      </c>
      <c r="Q182" s="149"/>
      <c r="R182" s="150">
        <f>SUM(R183:R190)</f>
        <v>32.83092</v>
      </c>
      <c r="S182" s="149"/>
      <c r="T182" s="151">
        <f>SUM(T183:T190)</f>
        <v>0</v>
      </c>
      <c r="AR182" s="152" t="s">
        <v>22</v>
      </c>
      <c r="AT182" s="153" t="s">
        <v>74</v>
      </c>
      <c r="AU182" s="153" t="s">
        <v>22</v>
      </c>
      <c r="AY182" s="152" t="s">
        <v>130</v>
      </c>
      <c r="BK182" s="154">
        <f>SUM(BK183:BK190)</f>
        <v>0</v>
      </c>
    </row>
    <row r="183" spans="2:65" s="1" customFormat="1" ht="22.5" customHeight="1">
      <c r="B183" s="155"/>
      <c r="C183" s="156" t="s">
        <v>379</v>
      </c>
      <c r="D183" s="156" t="s">
        <v>131</v>
      </c>
      <c r="E183" s="157" t="s">
        <v>380</v>
      </c>
      <c r="F183" s="158" t="s">
        <v>381</v>
      </c>
      <c r="G183" s="159" t="s">
        <v>344</v>
      </c>
      <c r="H183" s="160">
        <v>162</v>
      </c>
      <c r="I183" s="161"/>
      <c r="J183" s="162">
        <f>ROUND(I183*H183,2)</f>
        <v>0</v>
      </c>
      <c r="K183" s="158" t="s">
        <v>135</v>
      </c>
      <c r="L183" s="34"/>
      <c r="M183" s="163" t="s">
        <v>20</v>
      </c>
      <c r="N183" s="164" t="s">
        <v>46</v>
      </c>
      <c r="O183" s="35"/>
      <c r="P183" s="165">
        <f>O183*H183</f>
        <v>0</v>
      </c>
      <c r="Q183" s="165">
        <v>0.20266</v>
      </c>
      <c r="R183" s="165">
        <f>Q183*H183</f>
        <v>32.83092</v>
      </c>
      <c r="S183" s="165">
        <v>0</v>
      </c>
      <c r="T183" s="166">
        <f>S183*H183</f>
        <v>0</v>
      </c>
      <c r="AR183" s="17" t="s">
        <v>151</v>
      </c>
      <c r="AT183" s="17" t="s">
        <v>131</v>
      </c>
      <c r="AU183" s="17" t="s">
        <v>83</v>
      </c>
      <c r="AY183" s="17" t="s">
        <v>130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7" t="s">
        <v>22</v>
      </c>
      <c r="BK183" s="167">
        <f>ROUND(I183*H183,2)</f>
        <v>0</v>
      </c>
      <c r="BL183" s="17" t="s">
        <v>151</v>
      </c>
      <c r="BM183" s="17" t="s">
        <v>382</v>
      </c>
    </row>
    <row r="184" spans="2:47" s="1" customFormat="1" ht="22.5" customHeight="1">
      <c r="B184" s="34"/>
      <c r="D184" s="168" t="s">
        <v>138</v>
      </c>
      <c r="F184" s="169" t="s">
        <v>383</v>
      </c>
      <c r="I184" s="131"/>
      <c r="L184" s="34"/>
      <c r="M184" s="63"/>
      <c r="N184" s="35"/>
      <c r="O184" s="35"/>
      <c r="P184" s="35"/>
      <c r="Q184" s="35"/>
      <c r="R184" s="35"/>
      <c r="S184" s="35"/>
      <c r="T184" s="64"/>
      <c r="AT184" s="17" t="s">
        <v>138</v>
      </c>
      <c r="AU184" s="17" t="s">
        <v>83</v>
      </c>
    </row>
    <row r="185" spans="2:47" s="1" customFormat="1" ht="30" customHeight="1">
      <c r="B185" s="34"/>
      <c r="D185" s="168" t="s">
        <v>249</v>
      </c>
      <c r="F185" s="211" t="s">
        <v>384</v>
      </c>
      <c r="I185" s="131"/>
      <c r="L185" s="34"/>
      <c r="M185" s="63"/>
      <c r="N185" s="35"/>
      <c r="O185" s="35"/>
      <c r="P185" s="35"/>
      <c r="Q185" s="35"/>
      <c r="R185" s="35"/>
      <c r="S185" s="35"/>
      <c r="T185" s="64"/>
      <c r="AT185" s="17" t="s">
        <v>249</v>
      </c>
      <c r="AU185" s="17" t="s">
        <v>83</v>
      </c>
    </row>
    <row r="186" spans="2:51" s="10" customFormat="1" ht="22.5" customHeight="1">
      <c r="B186" s="170"/>
      <c r="D186" s="171" t="s">
        <v>140</v>
      </c>
      <c r="E186" s="172" t="s">
        <v>20</v>
      </c>
      <c r="F186" s="173" t="s">
        <v>385</v>
      </c>
      <c r="H186" s="174">
        <v>162</v>
      </c>
      <c r="I186" s="175"/>
      <c r="L186" s="170"/>
      <c r="M186" s="176"/>
      <c r="N186" s="177"/>
      <c r="O186" s="177"/>
      <c r="P186" s="177"/>
      <c r="Q186" s="177"/>
      <c r="R186" s="177"/>
      <c r="S186" s="177"/>
      <c r="T186" s="178"/>
      <c r="AT186" s="179" t="s">
        <v>140</v>
      </c>
      <c r="AU186" s="179" t="s">
        <v>83</v>
      </c>
      <c r="AV186" s="10" t="s">
        <v>83</v>
      </c>
      <c r="AW186" s="10" t="s">
        <v>39</v>
      </c>
      <c r="AX186" s="10" t="s">
        <v>22</v>
      </c>
      <c r="AY186" s="179" t="s">
        <v>130</v>
      </c>
    </row>
    <row r="187" spans="2:65" s="1" customFormat="1" ht="22.5" customHeight="1">
      <c r="B187" s="155"/>
      <c r="C187" s="156" t="s">
        <v>386</v>
      </c>
      <c r="D187" s="156" t="s">
        <v>131</v>
      </c>
      <c r="E187" s="157" t="s">
        <v>387</v>
      </c>
      <c r="F187" s="158" t="s">
        <v>388</v>
      </c>
      <c r="G187" s="159" t="s">
        <v>253</v>
      </c>
      <c r="H187" s="160">
        <v>0.27</v>
      </c>
      <c r="I187" s="161"/>
      <c r="J187" s="162">
        <f>ROUND(I187*H187,2)</f>
        <v>0</v>
      </c>
      <c r="K187" s="158" t="s">
        <v>135</v>
      </c>
      <c r="L187" s="34"/>
      <c r="M187" s="163" t="s">
        <v>20</v>
      </c>
      <c r="N187" s="164" t="s">
        <v>46</v>
      </c>
      <c r="O187" s="35"/>
      <c r="P187" s="165">
        <f>O187*H187</f>
        <v>0</v>
      </c>
      <c r="Q187" s="165">
        <v>0</v>
      </c>
      <c r="R187" s="165">
        <f>Q187*H187</f>
        <v>0</v>
      </c>
      <c r="S187" s="165">
        <v>0</v>
      </c>
      <c r="T187" s="166">
        <f>S187*H187</f>
        <v>0</v>
      </c>
      <c r="AR187" s="17" t="s">
        <v>151</v>
      </c>
      <c r="AT187" s="17" t="s">
        <v>131</v>
      </c>
      <c r="AU187" s="17" t="s">
        <v>83</v>
      </c>
      <c r="AY187" s="17" t="s">
        <v>130</v>
      </c>
      <c r="BE187" s="167">
        <f>IF(N187="základní",J187,0)</f>
        <v>0</v>
      </c>
      <c r="BF187" s="167">
        <f>IF(N187="snížená",J187,0)</f>
        <v>0</v>
      </c>
      <c r="BG187" s="167">
        <f>IF(N187="zákl. přenesená",J187,0)</f>
        <v>0</v>
      </c>
      <c r="BH187" s="167">
        <f>IF(N187="sníž. přenesená",J187,0)</f>
        <v>0</v>
      </c>
      <c r="BI187" s="167">
        <f>IF(N187="nulová",J187,0)</f>
        <v>0</v>
      </c>
      <c r="BJ187" s="17" t="s">
        <v>22</v>
      </c>
      <c r="BK187" s="167">
        <f>ROUND(I187*H187,2)</f>
        <v>0</v>
      </c>
      <c r="BL187" s="17" t="s">
        <v>151</v>
      </c>
      <c r="BM187" s="17" t="s">
        <v>389</v>
      </c>
    </row>
    <row r="188" spans="2:47" s="1" customFormat="1" ht="22.5" customHeight="1">
      <c r="B188" s="34"/>
      <c r="D188" s="168" t="s">
        <v>138</v>
      </c>
      <c r="F188" s="169" t="s">
        <v>390</v>
      </c>
      <c r="I188" s="131"/>
      <c r="L188" s="34"/>
      <c r="M188" s="63"/>
      <c r="N188" s="35"/>
      <c r="O188" s="35"/>
      <c r="P188" s="35"/>
      <c r="Q188" s="35"/>
      <c r="R188" s="35"/>
      <c r="S188" s="35"/>
      <c r="T188" s="64"/>
      <c r="AT188" s="17" t="s">
        <v>138</v>
      </c>
      <c r="AU188" s="17" t="s">
        <v>83</v>
      </c>
    </row>
    <row r="189" spans="2:47" s="1" customFormat="1" ht="30" customHeight="1">
      <c r="B189" s="34"/>
      <c r="D189" s="168" t="s">
        <v>249</v>
      </c>
      <c r="F189" s="211" t="s">
        <v>391</v>
      </c>
      <c r="I189" s="131"/>
      <c r="L189" s="34"/>
      <c r="M189" s="63"/>
      <c r="N189" s="35"/>
      <c r="O189" s="35"/>
      <c r="P189" s="35"/>
      <c r="Q189" s="35"/>
      <c r="R189" s="35"/>
      <c r="S189" s="35"/>
      <c r="T189" s="64"/>
      <c r="AT189" s="17" t="s">
        <v>249</v>
      </c>
      <c r="AU189" s="17" t="s">
        <v>83</v>
      </c>
    </row>
    <row r="190" spans="2:51" s="10" customFormat="1" ht="22.5" customHeight="1">
      <c r="B190" s="170"/>
      <c r="D190" s="168" t="s">
        <v>140</v>
      </c>
      <c r="E190" s="179" t="s">
        <v>20</v>
      </c>
      <c r="F190" s="196" t="s">
        <v>392</v>
      </c>
      <c r="H190" s="197">
        <v>0.27</v>
      </c>
      <c r="I190" s="175"/>
      <c r="L190" s="170"/>
      <c r="M190" s="176"/>
      <c r="N190" s="177"/>
      <c r="O190" s="177"/>
      <c r="P190" s="177"/>
      <c r="Q190" s="177"/>
      <c r="R190" s="177"/>
      <c r="S190" s="177"/>
      <c r="T190" s="178"/>
      <c r="AT190" s="179" t="s">
        <v>140</v>
      </c>
      <c r="AU190" s="179" t="s">
        <v>83</v>
      </c>
      <c r="AV190" s="10" t="s">
        <v>83</v>
      </c>
      <c r="AW190" s="10" t="s">
        <v>39</v>
      </c>
      <c r="AX190" s="10" t="s">
        <v>22</v>
      </c>
      <c r="AY190" s="179" t="s">
        <v>130</v>
      </c>
    </row>
    <row r="191" spans="2:63" s="9" customFormat="1" ht="29.25" customHeight="1">
      <c r="B191" s="143"/>
      <c r="D191" s="144" t="s">
        <v>74</v>
      </c>
      <c r="E191" s="194" t="s">
        <v>129</v>
      </c>
      <c r="F191" s="194" t="s">
        <v>393</v>
      </c>
      <c r="I191" s="146"/>
      <c r="J191" s="195">
        <f>BK191</f>
        <v>0</v>
      </c>
      <c r="L191" s="143"/>
      <c r="M191" s="148"/>
      <c r="N191" s="149"/>
      <c r="O191" s="149"/>
      <c r="P191" s="150">
        <f>SUM(P192:P219)</f>
        <v>0</v>
      </c>
      <c r="Q191" s="149"/>
      <c r="R191" s="150">
        <f>SUM(R192:R219)</f>
        <v>35.29625</v>
      </c>
      <c r="S191" s="149"/>
      <c r="T191" s="151">
        <f>SUM(T192:T219)</f>
        <v>0</v>
      </c>
      <c r="AR191" s="152" t="s">
        <v>22</v>
      </c>
      <c r="AT191" s="153" t="s">
        <v>74</v>
      </c>
      <c r="AU191" s="153" t="s">
        <v>22</v>
      </c>
      <c r="AY191" s="152" t="s">
        <v>130</v>
      </c>
      <c r="BK191" s="154">
        <f>SUM(BK192:BK219)</f>
        <v>0</v>
      </c>
    </row>
    <row r="192" spans="2:65" s="1" customFormat="1" ht="22.5" customHeight="1">
      <c r="B192" s="155"/>
      <c r="C192" s="156" t="s">
        <v>394</v>
      </c>
      <c r="D192" s="156" t="s">
        <v>131</v>
      </c>
      <c r="E192" s="157" t="s">
        <v>395</v>
      </c>
      <c r="F192" s="158" t="s">
        <v>396</v>
      </c>
      <c r="G192" s="159" t="s">
        <v>344</v>
      </c>
      <c r="H192" s="160">
        <v>89.19</v>
      </c>
      <c r="I192" s="161"/>
      <c r="J192" s="162">
        <f>ROUND(I192*H192,2)</f>
        <v>0</v>
      </c>
      <c r="K192" s="158" t="s">
        <v>135</v>
      </c>
      <c r="L192" s="34"/>
      <c r="M192" s="163" t="s">
        <v>20</v>
      </c>
      <c r="N192" s="164" t="s">
        <v>46</v>
      </c>
      <c r="O192" s="35"/>
      <c r="P192" s="165">
        <f>O192*H192</f>
        <v>0</v>
      </c>
      <c r="Q192" s="165">
        <v>0</v>
      </c>
      <c r="R192" s="165">
        <f>Q192*H192</f>
        <v>0</v>
      </c>
      <c r="S192" s="165">
        <v>0</v>
      </c>
      <c r="T192" s="166">
        <f>S192*H192</f>
        <v>0</v>
      </c>
      <c r="AR192" s="17" t="s">
        <v>151</v>
      </c>
      <c r="AT192" s="17" t="s">
        <v>131</v>
      </c>
      <c r="AU192" s="17" t="s">
        <v>83</v>
      </c>
      <c r="AY192" s="17" t="s">
        <v>130</v>
      </c>
      <c r="BE192" s="167">
        <f>IF(N192="základní",J192,0)</f>
        <v>0</v>
      </c>
      <c r="BF192" s="167">
        <f>IF(N192="snížená",J192,0)</f>
        <v>0</v>
      </c>
      <c r="BG192" s="167">
        <f>IF(N192="zákl. přenesená",J192,0)</f>
        <v>0</v>
      </c>
      <c r="BH192" s="167">
        <f>IF(N192="sníž. přenesená",J192,0)</f>
        <v>0</v>
      </c>
      <c r="BI192" s="167">
        <f>IF(N192="nulová",J192,0)</f>
        <v>0</v>
      </c>
      <c r="BJ192" s="17" t="s">
        <v>22</v>
      </c>
      <c r="BK192" s="167">
        <f>ROUND(I192*H192,2)</f>
        <v>0</v>
      </c>
      <c r="BL192" s="17" t="s">
        <v>151</v>
      </c>
      <c r="BM192" s="17" t="s">
        <v>397</v>
      </c>
    </row>
    <row r="193" spans="2:47" s="1" customFormat="1" ht="22.5" customHeight="1">
      <c r="B193" s="34"/>
      <c r="D193" s="168" t="s">
        <v>138</v>
      </c>
      <c r="F193" s="169" t="s">
        <v>398</v>
      </c>
      <c r="I193" s="131"/>
      <c r="L193" s="34"/>
      <c r="M193" s="63"/>
      <c r="N193" s="35"/>
      <c r="O193" s="35"/>
      <c r="P193" s="35"/>
      <c r="Q193" s="35"/>
      <c r="R193" s="35"/>
      <c r="S193" s="35"/>
      <c r="T193" s="64"/>
      <c r="AT193" s="17" t="s">
        <v>138</v>
      </c>
      <c r="AU193" s="17" t="s">
        <v>83</v>
      </c>
    </row>
    <row r="194" spans="2:47" s="1" customFormat="1" ht="30" customHeight="1">
      <c r="B194" s="34"/>
      <c r="D194" s="168" t="s">
        <v>249</v>
      </c>
      <c r="F194" s="211" t="s">
        <v>352</v>
      </c>
      <c r="I194" s="131"/>
      <c r="L194" s="34"/>
      <c r="M194" s="63"/>
      <c r="N194" s="35"/>
      <c r="O194" s="35"/>
      <c r="P194" s="35"/>
      <c r="Q194" s="35"/>
      <c r="R194" s="35"/>
      <c r="S194" s="35"/>
      <c r="T194" s="64"/>
      <c r="AT194" s="17" t="s">
        <v>249</v>
      </c>
      <c r="AU194" s="17" t="s">
        <v>83</v>
      </c>
    </row>
    <row r="195" spans="2:51" s="10" customFormat="1" ht="22.5" customHeight="1">
      <c r="B195" s="170"/>
      <c r="D195" s="168" t="s">
        <v>140</v>
      </c>
      <c r="E195" s="179" t="s">
        <v>20</v>
      </c>
      <c r="F195" s="196" t="s">
        <v>399</v>
      </c>
      <c r="H195" s="197">
        <v>87.94</v>
      </c>
      <c r="I195" s="175"/>
      <c r="L195" s="170"/>
      <c r="M195" s="176"/>
      <c r="N195" s="177"/>
      <c r="O195" s="177"/>
      <c r="P195" s="177"/>
      <c r="Q195" s="177"/>
      <c r="R195" s="177"/>
      <c r="S195" s="177"/>
      <c r="T195" s="178"/>
      <c r="AT195" s="179" t="s">
        <v>140</v>
      </c>
      <c r="AU195" s="179" t="s">
        <v>83</v>
      </c>
      <c r="AV195" s="10" t="s">
        <v>83</v>
      </c>
      <c r="AW195" s="10" t="s">
        <v>39</v>
      </c>
      <c r="AX195" s="10" t="s">
        <v>75</v>
      </c>
      <c r="AY195" s="179" t="s">
        <v>130</v>
      </c>
    </row>
    <row r="196" spans="2:51" s="10" customFormat="1" ht="22.5" customHeight="1">
      <c r="B196" s="170"/>
      <c r="D196" s="168" t="s">
        <v>140</v>
      </c>
      <c r="E196" s="179" t="s">
        <v>20</v>
      </c>
      <c r="F196" s="196" t="s">
        <v>400</v>
      </c>
      <c r="H196" s="197">
        <v>1.25</v>
      </c>
      <c r="I196" s="175"/>
      <c r="L196" s="170"/>
      <c r="M196" s="176"/>
      <c r="N196" s="177"/>
      <c r="O196" s="177"/>
      <c r="P196" s="177"/>
      <c r="Q196" s="177"/>
      <c r="R196" s="177"/>
      <c r="S196" s="177"/>
      <c r="T196" s="178"/>
      <c r="AT196" s="179" t="s">
        <v>140</v>
      </c>
      <c r="AU196" s="179" t="s">
        <v>83</v>
      </c>
      <c r="AV196" s="10" t="s">
        <v>83</v>
      </c>
      <c r="AW196" s="10" t="s">
        <v>39</v>
      </c>
      <c r="AX196" s="10" t="s">
        <v>75</v>
      </c>
      <c r="AY196" s="179" t="s">
        <v>130</v>
      </c>
    </row>
    <row r="197" spans="2:51" s="12" customFormat="1" ht="22.5" customHeight="1">
      <c r="B197" s="198"/>
      <c r="D197" s="171" t="s">
        <v>140</v>
      </c>
      <c r="E197" s="199" t="s">
        <v>20</v>
      </c>
      <c r="F197" s="200" t="s">
        <v>204</v>
      </c>
      <c r="H197" s="201">
        <v>89.19</v>
      </c>
      <c r="I197" s="202"/>
      <c r="L197" s="198"/>
      <c r="M197" s="203"/>
      <c r="N197" s="204"/>
      <c r="O197" s="204"/>
      <c r="P197" s="204"/>
      <c r="Q197" s="204"/>
      <c r="R197" s="204"/>
      <c r="S197" s="204"/>
      <c r="T197" s="205"/>
      <c r="AT197" s="206" t="s">
        <v>140</v>
      </c>
      <c r="AU197" s="206" t="s">
        <v>83</v>
      </c>
      <c r="AV197" s="12" t="s">
        <v>151</v>
      </c>
      <c r="AW197" s="12" t="s">
        <v>39</v>
      </c>
      <c r="AX197" s="12" t="s">
        <v>22</v>
      </c>
      <c r="AY197" s="206" t="s">
        <v>130</v>
      </c>
    </row>
    <row r="198" spans="2:65" s="1" customFormat="1" ht="22.5" customHeight="1">
      <c r="B198" s="155"/>
      <c r="C198" s="156" t="s">
        <v>401</v>
      </c>
      <c r="D198" s="156" t="s">
        <v>131</v>
      </c>
      <c r="E198" s="157" t="s">
        <v>402</v>
      </c>
      <c r="F198" s="158" t="s">
        <v>403</v>
      </c>
      <c r="G198" s="159" t="s">
        <v>344</v>
      </c>
      <c r="H198" s="160">
        <v>70</v>
      </c>
      <c r="I198" s="161"/>
      <c r="J198" s="162">
        <f>ROUND(I198*H198,2)</f>
        <v>0</v>
      </c>
      <c r="K198" s="158" t="s">
        <v>135</v>
      </c>
      <c r="L198" s="34"/>
      <c r="M198" s="163" t="s">
        <v>20</v>
      </c>
      <c r="N198" s="164" t="s">
        <v>46</v>
      </c>
      <c r="O198" s="35"/>
      <c r="P198" s="165">
        <f>O198*H198</f>
        <v>0</v>
      </c>
      <c r="Q198" s="165">
        <v>0</v>
      </c>
      <c r="R198" s="165">
        <f>Q198*H198</f>
        <v>0</v>
      </c>
      <c r="S198" s="165">
        <v>0</v>
      </c>
      <c r="T198" s="166">
        <f>S198*H198</f>
        <v>0</v>
      </c>
      <c r="AR198" s="17" t="s">
        <v>151</v>
      </c>
      <c r="AT198" s="17" t="s">
        <v>131</v>
      </c>
      <c r="AU198" s="17" t="s">
        <v>83</v>
      </c>
      <c r="AY198" s="17" t="s">
        <v>130</v>
      </c>
      <c r="BE198" s="167">
        <f>IF(N198="základní",J198,0)</f>
        <v>0</v>
      </c>
      <c r="BF198" s="167">
        <f>IF(N198="snížená",J198,0)</f>
        <v>0</v>
      </c>
      <c r="BG198" s="167">
        <f>IF(N198="zákl. přenesená",J198,0)</f>
        <v>0</v>
      </c>
      <c r="BH198" s="167">
        <f>IF(N198="sníž. přenesená",J198,0)</f>
        <v>0</v>
      </c>
      <c r="BI198" s="167">
        <f>IF(N198="nulová",J198,0)</f>
        <v>0</v>
      </c>
      <c r="BJ198" s="17" t="s">
        <v>22</v>
      </c>
      <c r="BK198" s="167">
        <f>ROUND(I198*H198,2)</f>
        <v>0</v>
      </c>
      <c r="BL198" s="17" t="s">
        <v>151</v>
      </c>
      <c r="BM198" s="17" t="s">
        <v>404</v>
      </c>
    </row>
    <row r="199" spans="2:47" s="1" customFormat="1" ht="22.5" customHeight="1">
      <c r="B199" s="34"/>
      <c r="D199" s="168" t="s">
        <v>138</v>
      </c>
      <c r="F199" s="169" t="s">
        <v>405</v>
      </c>
      <c r="I199" s="131"/>
      <c r="L199" s="34"/>
      <c r="M199" s="63"/>
      <c r="N199" s="35"/>
      <c r="O199" s="35"/>
      <c r="P199" s="35"/>
      <c r="Q199" s="35"/>
      <c r="R199" s="35"/>
      <c r="S199" s="35"/>
      <c r="T199" s="64"/>
      <c r="AT199" s="17" t="s">
        <v>138</v>
      </c>
      <c r="AU199" s="17" t="s">
        <v>83</v>
      </c>
    </row>
    <row r="200" spans="2:47" s="1" customFormat="1" ht="30" customHeight="1">
      <c r="B200" s="34"/>
      <c r="D200" s="168" t="s">
        <v>249</v>
      </c>
      <c r="F200" s="211" t="s">
        <v>352</v>
      </c>
      <c r="I200" s="131"/>
      <c r="L200" s="34"/>
      <c r="M200" s="63"/>
      <c r="N200" s="35"/>
      <c r="O200" s="35"/>
      <c r="P200" s="35"/>
      <c r="Q200" s="35"/>
      <c r="R200" s="35"/>
      <c r="S200" s="35"/>
      <c r="T200" s="64"/>
      <c r="AT200" s="17" t="s">
        <v>249</v>
      </c>
      <c r="AU200" s="17" t="s">
        <v>83</v>
      </c>
    </row>
    <row r="201" spans="2:51" s="10" customFormat="1" ht="22.5" customHeight="1">
      <c r="B201" s="170"/>
      <c r="D201" s="171" t="s">
        <v>140</v>
      </c>
      <c r="E201" s="172" t="s">
        <v>20</v>
      </c>
      <c r="F201" s="173" t="s">
        <v>406</v>
      </c>
      <c r="H201" s="174">
        <v>70</v>
      </c>
      <c r="I201" s="175"/>
      <c r="L201" s="170"/>
      <c r="M201" s="176"/>
      <c r="N201" s="177"/>
      <c r="O201" s="177"/>
      <c r="P201" s="177"/>
      <c r="Q201" s="177"/>
      <c r="R201" s="177"/>
      <c r="S201" s="177"/>
      <c r="T201" s="178"/>
      <c r="AT201" s="179" t="s">
        <v>140</v>
      </c>
      <c r="AU201" s="179" t="s">
        <v>83</v>
      </c>
      <c r="AV201" s="10" t="s">
        <v>83</v>
      </c>
      <c r="AW201" s="10" t="s">
        <v>39</v>
      </c>
      <c r="AX201" s="10" t="s">
        <v>22</v>
      </c>
      <c r="AY201" s="179" t="s">
        <v>130</v>
      </c>
    </row>
    <row r="202" spans="2:65" s="1" customFormat="1" ht="22.5" customHeight="1">
      <c r="B202" s="155"/>
      <c r="C202" s="156" t="s">
        <v>407</v>
      </c>
      <c r="D202" s="156" t="s">
        <v>131</v>
      </c>
      <c r="E202" s="157" t="s">
        <v>408</v>
      </c>
      <c r="F202" s="158" t="s">
        <v>409</v>
      </c>
      <c r="G202" s="159" t="s">
        <v>344</v>
      </c>
      <c r="H202" s="160">
        <v>162</v>
      </c>
      <c r="I202" s="161"/>
      <c r="J202" s="162">
        <f>ROUND(I202*H202,2)</f>
        <v>0</v>
      </c>
      <c r="K202" s="158" t="s">
        <v>135</v>
      </c>
      <c r="L202" s="34"/>
      <c r="M202" s="163" t="s">
        <v>20</v>
      </c>
      <c r="N202" s="164" t="s">
        <v>46</v>
      </c>
      <c r="O202" s="35"/>
      <c r="P202" s="165">
        <f>O202*H202</f>
        <v>0</v>
      </c>
      <c r="Q202" s="165">
        <v>0</v>
      </c>
      <c r="R202" s="165">
        <f>Q202*H202</f>
        <v>0</v>
      </c>
      <c r="S202" s="165">
        <v>0</v>
      </c>
      <c r="T202" s="166">
        <f>S202*H202</f>
        <v>0</v>
      </c>
      <c r="AR202" s="17" t="s">
        <v>151</v>
      </c>
      <c r="AT202" s="17" t="s">
        <v>131</v>
      </c>
      <c r="AU202" s="17" t="s">
        <v>83</v>
      </c>
      <c r="AY202" s="17" t="s">
        <v>130</v>
      </c>
      <c r="BE202" s="167">
        <f>IF(N202="základní",J202,0)</f>
        <v>0</v>
      </c>
      <c r="BF202" s="167">
        <f>IF(N202="snížená",J202,0)</f>
        <v>0</v>
      </c>
      <c r="BG202" s="167">
        <f>IF(N202="zákl. přenesená",J202,0)</f>
        <v>0</v>
      </c>
      <c r="BH202" s="167">
        <f>IF(N202="sníž. přenesená",J202,0)</f>
        <v>0</v>
      </c>
      <c r="BI202" s="167">
        <f>IF(N202="nulová",J202,0)</f>
        <v>0</v>
      </c>
      <c r="BJ202" s="17" t="s">
        <v>22</v>
      </c>
      <c r="BK202" s="167">
        <f>ROUND(I202*H202,2)</f>
        <v>0</v>
      </c>
      <c r="BL202" s="17" t="s">
        <v>151</v>
      </c>
      <c r="BM202" s="17" t="s">
        <v>410</v>
      </c>
    </row>
    <row r="203" spans="2:47" s="1" customFormat="1" ht="22.5" customHeight="1">
      <c r="B203" s="34"/>
      <c r="D203" s="168" t="s">
        <v>138</v>
      </c>
      <c r="F203" s="169" t="s">
        <v>411</v>
      </c>
      <c r="I203" s="131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138</v>
      </c>
      <c r="AU203" s="17" t="s">
        <v>83</v>
      </c>
    </row>
    <row r="204" spans="2:47" s="1" customFormat="1" ht="30" customHeight="1">
      <c r="B204" s="34"/>
      <c r="D204" s="168" t="s">
        <v>249</v>
      </c>
      <c r="F204" s="211" t="s">
        <v>412</v>
      </c>
      <c r="I204" s="131"/>
      <c r="L204" s="34"/>
      <c r="M204" s="63"/>
      <c r="N204" s="35"/>
      <c r="O204" s="35"/>
      <c r="P204" s="35"/>
      <c r="Q204" s="35"/>
      <c r="R204" s="35"/>
      <c r="S204" s="35"/>
      <c r="T204" s="64"/>
      <c r="AT204" s="17" t="s">
        <v>249</v>
      </c>
      <c r="AU204" s="17" t="s">
        <v>83</v>
      </c>
    </row>
    <row r="205" spans="2:51" s="10" customFormat="1" ht="22.5" customHeight="1">
      <c r="B205" s="170"/>
      <c r="D205" s="171" t="s">
        <v>140</v>
      </c>
      <c r="E205" s="172" t="s">
        <v>20</v>
      </c>
      <c r="F205" s="173" t="s">
        <v>385</v>
      </c>
      <c r="H205" s="174">
        <v>162</v>
      </c>
      <c r="I205" s="175"/>
      <c r="L205" s="170"/>
      <c r="M205" s="176"/>
      <c r="N205" s="177"/>
      <c r="O205" s="177"/>
      <c r="P205" s="177"/>
      <c r="Q205" s="177"/>
      <c r="R205" s="177"/>
      <c r="S205" s="177"/>
      <c r="T205" s="178"/>
      <c r="AT205" s="179" t="s">
        <v>140</v>
      </c>
      <c r="AU205" s="179" t="s">
        <v>83</v>
      </c>
      <c r="AV205" s="10" t="s">
        <v>83</v>
      </c>
      <c r="AW205" s="10" t="s">
        <v>39</v>
      </c>
      <c r="AX205" s="10" t="s">
        <v>22</v>
      </c>
      <c r="AY205" s="179" t="s">
        <v>130</v>
      </c>
    </row>
    <row r="206" spans="2:65" s="1" customFormat="1" ht="22.5" customHeight="1">
      <c r="B206" s="155"/>
      <c r="C206" s="156" t="s">
        <v>413</v>
      </c>
      <c r="D206" s="156" t="s">
        <v>131</v>
      </c>
      <c r="E206" s="157" t="s">
        <v>414</v>
      </c>
      <c r="F206" s="158" t="s">
        <v>415</v>
      </c>
      <c r="G206" s="159" t="s">
        <v>344</v>
      </c>
      <c r="H206" s="160">
        <v>34</v>
      </c>
      <c r="I206" s="161"/>
      <c r="J206" s="162">
        <f>ROUND(I206*H206,2)</f>
        <v>0</v>
      </c>
      <c r="K206" s="158" t="s">
        <v>135</v>
      </c>
      <c r="L206" s="34"/>
      <c r="M206" s="163" t="s">
        <v>20</v>
      </c>
      <c r="N206" s="164" t="s">
        <v>46</v>
      </c>
      <c r="O206" s="35"/>
      <c r="P206" s="165">
        <f>O206*H206</f>
        <v>0</v>
      </c>
      <c r="Q206" s="165">
        <v>0</v>
      </c>
      <c r="R206" s="165">
        <f>Q206*H206</f>
        <v>0</v>
      </c>
      <c r="S206" s="165">
        <v>0</v>
      </c>
      <c r="T206" s="166">
        <f>S206*H206</f>
        <v>0</v>
      </c>
      <c r="AR206" s="17" t="s">
        <v>151</v>
      </c>
      <c r="AT206" s="17" t="s">
        <v>131</v>
      </c>
      <c r="AU206" s="17" t="s">
        <v>83</v>
      </c>
      <c r="AY206" s="17" t="s">
        <v>130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7" t="s">
        <v>22</v>
      </c>
      <c r="BK206" s="167">
        <f>ROUND(I206*H206,2)</f>
        <v>0</v>
      </c>
      <c r="BL206" s="17" t="s">
        <v>151</v>
      </c>
      <c r="BM206" s="17" t="s">
        <v>416</v>
      </c>
    </row>
    <row r="207" spans="2:47" s="1" customFormat="1" ht="22.5" customHeight="1">
      <c r="B207" s="34"/>
      <c r="D207" s="168" t="s">
        <v>138</v>
      </c>
      <c r="F207" s="169" t="s">
        <v>417</v>
      </c>
      <c r="I207" s="131"/>
      <c r="L207" s="34"/>
      <c r="M207" s="63"/>
      <c r="N207" s="35"/>
      <c r="O207" s="35"/>
      <c r="P207" s="35"/>
      <c r="Q207" s="35"/>
      <c r="R207" s="35"/>
      <c r="S207" s="35"/>
      <c r="T207" s="64"/>
      <c r="AT207" s="17" t="s">
        <v>138</v>
      </c>
      <c r="AU207" s="17" t="s">
        <v>83</v>
      </c>
    </row>
    <row r="208" spans="2:47" s="1" customFormat="1" ht="30" customHeight="1">
      <c r="B208" s="34"/>
      <c r="D208" s="168" t="s">
        <v>249</v>
      </c>
      <c r="F208" s="211" t="s">
        <v>352</v>
      </c>
      <c r="I208" s="131"/>
      <c r="L208" s="34"/>
      <c r="M208" s="63"/>
      <c r="N208" s="35"/>
      <c r="O208" s="35"/>
      <c r="P208" s="35"/>
      <c r="Q208" s="35"/>
      <c r="R208" s="35"/>
      <c r="S208" s="35"/>
      <c r="T208" s="64"/>
      <c r="AT208" s="17" t="s">
        <v>249</v>
      </c>
      <c r="AU208" s="17" t="s">
        <v>83</v>
      </c>
    </row>
    <row r="209" spans="2:51" s="10" customFormat="1" ht="22.5" customHeight="1">
      <c r="B209" s="170"/>
      <c r="D209" s="171" t="s">
        <v>140</v>
      </c>
      <c r="E209" s="172" t="s">
        <v>20</v>
      </c>
      <c r="F209" s="173" t="s">
        <v>418</v>
      </c>
      <c r="H209" s="174">
        <v>34</v>
      </c>
      <c r="I209" s="175"/>
      <c r="L209" s="170"/>
      <c r="M209" s="176"/>
      <c r="N209" s="177"/>
      <c r="O209" s="177"/>
      <c r="P209" s="177"/>
      <c r="Q209" s="177"/>
      <c r="R209" s="177"/>
      <c r="S209" s="177"/>
      <c r="T209" s="178"/>
      <c r="AT209" s="179" t="s">
        <v>140</v>
      </c>
      <c r="AU209" s="179" t="s">
        <v>83</v>
      </c>
      <c r="AV209" s="10" t="s">
        <v>83</v>
      </c>
      <c r="AW209" s="10" t="s">
        <v>39</v>
      </c>
      <c r="AX209" s="10" t="s">
        <v>22</v>
      </c>
      <c r="AY209" s="179" t="s">
        <v>130</v>
      </c>
    </row>
    <row r="210" spans="2:65" s="1" customFormat="1" ht="22.5" customHeight="1">
      <c r="B210" s="155"/>
      <c r="C210" s="156" t="s">
        <v>419</v>
      </c>
      <c r="D210" s="156" t="s">
        <v>131</v>
      </c>
      <c r="E210" s="157" t="s">
        <v>420</v>
      </c>
      <c r="F210" s="158" t="s">
        <v>421</v>
      </c>
      <c r="G210" s="159" t="s">
        <v>344</v>
      </c>
      <c r="H210" s="160">
        <v>162</v>
      </c>
      <c r="I210" s="161"/>
      <c r="J210" s="162">
        <f>ROUND(I210*H210,2)</f>
        <v>0</v>
      </c>
      <c r="K210" s="158" t="s">
        <v>135</v>
      </c>
      <c r="L210" s="34"/>
      <c r="M210" s="163" t="s">
        <v>20</v>
      </c>
      <c r="N210" s="164" t="s">
        <v>46</v>
      </c>
      <c r="O210" s="35"/>
      <c r="P210" s="165">
        <f>O210*H210</f>
        <v>0</v>
      </c>
      <c r="Q210" s="165">
        <v>0.08425</v>
      </c>
      <c r="R210" s="165">
        <f>Q210*H210</f>
        <v>13.6485</v>
      </c>
      <c r="S210" s="165">
        <v>0</v>
      </c>
      <c r="T210" s="166">
        <f>S210*H210</f>
        <v>0</v>
      </c>
      <c r="AR210" s="17" t="s">
        <v>151</v>
      </c>
      <c r="AT210" s="17" t="s">
        <v>131</v>
      </c>
      <c r="AU210" s="17" t="s">
        <v>83</v>
      </c>
      <c r="AY210" s="17" t="s">
        <v>130</v>
      </c>
      <c r="BE210" s="167">
        <f>IF(N210="základní",J210,0)</f>
        <v>0</v>
      </c>
      <c r="BF210" s="167">
        <f>IF(N210="snížená",J210,0)</f>
        <v>0</v>
      </c>
      <c r="BG210" s="167">
        <f>IF(N210="zákl. přenesená",J210,0)</f>
        <v>0</v>
      </c>
      <c r="BH210" s="167">
        <f>IF(N210="sníž. přenesená",J210,0)</f>
        <v>0</v>
      </c>
      <c r="BI210" s="167">
        <f>IF(N210="nulová",J210,0)</f>
        <v>0</v>
      </c>
      <c r="BJ210" s="17" t="s">
        <v>22</v>
      </c>
      <c r="BK210" s="167">
        <f>ROUND(I210*H210,2)</f>
        <v>0</v>
      </c>
      <c r="BL210" s="17" t="s">
        <v>151</v>
      </c>
      <c r="BM210" s="17" t="s">
        <v>422</v>
      </c>
    </row>
    <row r="211" spans="2:47" s="1" customFormat="1" ht="42" customHeight="1">
      <c r="B211" s="34"/>
      <c r="D211" s="168" t="s">
        <v>138</v>
      </c>
      <c r="F211" s="169" t="s">
        <v>423</v>
      </c>
      <c r="I211" s="131"/>
      <c r="L211" s="34"/>
      <c r="M211" s="63"/>
      <c r="N211" s="35"/>
      <c r="O211" s="35"/>
      <c r="P211" s="35"/>
      <c r="Q211" s="35"/>
      <c r="R211" s="35"/>
      <c r="S211" s="35"/>
      <c r="T211" s="64"/>
      <c r="AT211" s="17" t="s">
        <v>138</v>
      </c>
      <c r="AU211" s="17" t="s">
        <v>83</v>
      </c>
    </row>
    <row r="212" spans="2:47" s="1" customFormat="1" ht="30" customHeight="1">
      <c r="B212" s="34"/>
      <c r="D212" s="168" t="s">
        <v>249</v>
      </c>
      <c r="F212" s="211" t="s">
        <v>352</v>
      </c>
      <c r="I212" s="131"/>
      <c r="L212" s="34"/>
      <c r="M212" s="63"/>
      <c r="N212" s="35"/>
      <c r="O212" s="35"/>
      <c r="P212" s="35"/>
      <c r="Q212" s="35"/>
      <c r="R212" s="35"/>
      <c r="S212" s="35"/>
      <c r="T212" s="64"/>
      <c r="AT212" s="17" t="s">
        <v>249</v>
      </c>
      <c r="AU212" s="17" t="s">
        <v>83</v>
      </c>
    </row>
    <row r="213" spans="2:51" s="10" customFormat="1" ht="22.5" customHeight="1">
      <c r="B213" s="170"/>
      <c r="D213" s="171" t="s">
        <v>140</v>
      </c>
      <c r="E213" s="172" t="s">
        <v>20</v>
      </c>
      <c r="F213" s="173" t="s">
        <v>385</v>
      </c>
      <c r="H213" s="174">
        <v>162</v>
      </c>
      <c r="I213" s="175"/>
      <c r="L213" s="170"/>
      <c r="M213" s="176"/>
      <c r="N213" s="177"/>
      <c r="O213" s="177"/>
      <c r="P213" s="177"/>
      <c r="Q213" s="177"/>
      <c r="R213" s="177"/>
      <c r="S213" s="177"/>
      <c r="T213" s="178"/>
      <c r="AT213" s="179" t="s">
        <v>140</v>
      </c>
      <c r="AU213" s="179" t="s">
        <v>83</v>
      </c>
      <c r="AV213" s="10" t="s">
        <v>83</v>
      </c>
      <c r="AW213" s="10" t="s">
        <v>39</v>
      </c>
      <c r="AX213" s="10" t="s">
        <v>22</v>
      </c>
      <c r="AY213" s="179" t="s">
        <v>130</v>
      </c>
    </row>
    <row r="214" spans="2:65" s="1" customFormat="1" ht="22.5" customHeight="1">
      <c r="B214" s="155"/>
      <c r="C214" s="212" t="s">
        <v>424</v>
      </c>
      <c r="D214" s="212" t="s">
        <v>336</v>
      </c>
      <c r="E214" s="213" t="s">
        <v>425</v>
      </c>
      <c r="F214" s="214" t="s">
        <v>426</v>
      </c>
      <c r="G214" s="215" t="s">
        <v>344</v>
      </c>
      <c r="H214" s="216">
        <v>164.22</v>
      </c>
      <c r="I214" s="217"/>
      <c r="J214" s="218">
        <f>ROUND(I214*H214,2)</f>
        <v>0</v>
      </c>
      <c r="K214" s="214" t="s">
        <v>20</v>
      </c>
      <c r="L214" s="219"/>
      <c r="M214" s="220" t="s">
        <v>20</v>
      </c>
      <c r="N214" s="221" t="s">
        <v>46</v>
      </c>
      <c r="O214" s="35"/>
      <c r="P214" s="165">
        <f>O214*H214</f>
        <v>0</v>
      </c>
      <c r="Q214" s="165">
        <v>0.131</v>
      </c>
      <c r="R214" s="165">
        <f>Q214*H214</f>
        <v>21.51282</v>
      </c>
      <c r="S214" s="165">
        <v>0</v>
      </c>
      <c r="T214" s="166">
        <f>S214*H214</f>
        <v>0</v>
      </c>
      <c r="AR214" s="17" t="s">
        <v>171</v>
      </c>
      <c r="AT214" s="17" t="s">
        <v>336</v>
      </c>
      <c r="AU214" s="17" t="s">
        <v>83</v>
      </c>
      <c r="AY214" s="17" t="s">
        <v>130</v>
      </c>
      <c r="BE214" s="167">
        <f>IF(N214="základní",J214,0)</f>
        <v>0</v>
      </c>
      <c r="BF214" s="167">
        <f>IF(N214="snížená",J214,0)</f>
        <v>0</v>
      </c>
      <c r="BG214" s="167">
        <f>IF(N214="zákl. přenesená",J214,0)</f>
        <v>0</v>
      </c>
      <c r="BH214" s="167">
        <f>IF(N214="sníž. přenesená",J214,0)</f>
        <v>0</v>
      </c>
      <c r="BI214" s="167">
        <f>IF(N214="nulová",J214,0)</f>
        <v>0</v>
      </c>
      <c r="BJ214" s="17" t="s">
        <v>22</v>
      </c>
      <c r="BK214" s="167">
        <f>ROUND(I214*H214,2)</f>
        <v>0</v>
      </c>
      <c r="BL214" s="17" t="s">
        <v>151</v>
      </c>
      <c r="BM214" s="17" t="s">
        <v>427</v>
      </c>
    </row>
    <row r="215" spans="2:47" s="1" customFormat="1" ht="30" customHeight="1">
      <c r="B215" s="34"/>
      <c r="D215" s="168" t="s">
        <v>138</v>
      </c>
      <c r="F215" s="169" t="s">
        <v>428</v>
      </c>
      <c r="I215" s="131"/>
      <c r="L215" s="34"/>
      <c r="M215" s="63"/>
      <c r="N215" s="35"/>
      <c r="O215" s="35"/>
      <c r="P215" s="35"/>
      <c r="Q215" s="35"/>
      <c r="R215" s="35"/>
      <c r="S215" s="35"/>
      <c r="T215" s="64"/>
      <c r="AT215" s="17" t="s">
        <v>138</v>
      </c>
      <c r="AU215" s="17" t="s">
        <v>83</v>
      </c>
    </row>
    <row r="216" spans="2:51" s="10" customFormat="1" ht="22.5" customHeight="1">
      <c r="B216" s="170"/>
      <c r="D216" s="171" t="s">
        <v>140</v>
      </c>
      <c r="F216" s="173" t="s">
        <v>429</v>
      </c>
      <c r="H216" s="174">
        <v>164.22</v>
      </c>
      <c r="I216" s="175"/>
      <c r="L216" s="170"/>
      <c r="M216" s="176"/>
      <c r="N216" s="177"/>
      <c r="O216" s="177"/>
      <c r="P216" s="177"/>
      <c r="Q216" s="177"/>
      <c r="R216" s="177"/>
      <c r="S216" s="177"/>
      <c r="T216" s="178"/>
      <c r="AT216" s="179" t="s">
        <v>140</v>
      </c>
      <c r="AU216" s="179" t="s">
        <v>83</v>
      </c>
      <c r="AV216" s="10" t="s">
        <v>83</v>
      </c>
      <c r="AW216" s="10" t="s">
        <v>4</v>
      </c>
      <c r="AX216" s="10" t="s">
        <v>22</v>
      </c>
      <c r="AY216" s="179" t="s">
        <v>130</v>
      </c>
    </row>
    <row r="217" spans="2:65" s="1" customFormat="1" ht="22.5" customHeight="1">
      <c r="B217" s="155"/>
      <c r="C217" s="212" t="s">
        <v>430</v>
      </c>
      <c r="D217" s="212" t="s">
        <v>336</v>
      </c>
      <c r="E217" s="213" t="s">
        <v>431</v>
      </c>
      <c r="F217" s="214" t="s">
        <v>432</v>
      </c>
      <c r="G217" s="215" t="s">
        <v>344</v>
      </c>
      <c r="H217" s="216">
        <v>1.03</v>
      </c>
      <c r="I217" s="217"/>
      <c r="J217" s="218">
        <f>ROUND(I217*H217,2)</f>
        <v>0</v>
      </c>
      <c r="K217" s="214" t="s">
        <v>20</v>
      </c>
      <c r="L217" s="219"/>
      <c r="M217" s="220" t="s">
        <v>20</v>
      </c>
      <c r="N217" s="221" t="s">
        <v>46</v>
      </c>
      <c r="O217" s="35"/>
      <c r="P217" s="165">
        <f>O217*H217</f>
        <v>0</v>
      </c>
      <c r="Q217" s="165">
        <v>0.131</v>
      </c>
      <c r="R217" s="165">
        <f>Q217*H217</f>
        <v>0.13493000000000002</v>
      </c>
      <c r="S217" s="165">
        <v>0</v>
      </c>
      <c r="T217" s="166">
        <f>S217*H217</f>
        <v>0</v>
      </c>
      <c r="AR217" s="17" t="s">
        <v>171</v>
      </c>
      <c r="AT217" s="17" t="s">
        <v>336</v>
      </c>
      <c r="AU217" s="17" t="s">
        <v>83</v>
      </c>
      <c r="AY217" s="17" t="s">
        <v>130</v>
      </c>
      <c r="BE217" s="167">
        <f>IF(N217="základní",J217,0)</f>
        <v>0</v>
      </c>
      <c r="BF217" s="167">
        <f>IF(N217="snížená",J217,0)</f>
        <v>0</v>
      </c>
      <c r="BG217" s="167">
        <f>IF(N217="zákl. přenesená",J217,0)</f>
        <v>0</v>
      </c>
      <c r="BH217" s="167">
        <f>IF(N217="sníž. přenesená",J217,0)</f>
        <v>0</v>
      </c>
      <c r="BI217" s="167">
        <f>IF(N217="nulová",J217,0)</f>
        <v>0</v>
      </c>
      <c r="BJ217" s="17" t="s">
        <v>22</v>
      </c>
      <c r="BK217" s="167">
        <f>ROUND(I217*H217,2)</f>
        <v>0</v>
      </c>
      <c r="BL217" s="17" t="s">
        <v>151</v>
      </c>
      <c r="BM217" s="17" t="s">
        <v>433</v>
      </c>
    </row>
    <row r="218" spans="2:47" s="1" customFormat="1" ht="42" customHeight="1">
      <c r="B218" s="34"/>
      <c r="D218" s="168" t="s">
        <v>138</v>
      </c>
      <c r="F218" s="169" t="s">
        <v>434</v>
      </c>
      <c r="I218" s="131"/>
      <c r="L218" s="34"/>
      <c r="M218" s="63"/>
      <c r="N218" s="35"/>
      <c r="O218" s="35"/>
      <c r="P218" s="35"/>
      <c r="Q218" s="35"/>
      <c r="R218" s="35"/>
      <c r="S218" s="35"/>
      <c r="T218" s="64"/>
      <c r="AT218" s="17" t="s">
        <v>138</v>
      </c>
      <c r="AU218" s="17" t="s">
        <v>83</v>
      </c>
    </row>
    <row r="219" spans="2:51" s="10" customFormat="1" ht="22.5" customHeight="1">
      <c r="B219" s="170"/>
      <c r="D219" s="168" t="s">
        <v>140</v>
      </c>
      <c r="F219" s="196" t="s">
        <v>435</v>
      </c>
      <c r="H219" s="197">
        <v>1.03</v>
      </c>
      <c r="I219" s="175"/>
      <c r="L219" s="170"/>
      <c r="M219" s="176"/>
      <c r="N219" s="177"/>
      <c r="O219" s="177"/>
      <c r="P219" s="177"/>
      <c r="Q219" s="177"/>
      <c r="R219" s="177"/>
      <c r="S219" s="177"/>
      <c r="T219" s="178"/>
      <c r="AT219" s="179" t="s">
        <v>140</v>
      </c>
      <c r="AU219" s="179" t="s">
        <v>83</v>
      </c>
      <c r="AV219" s="10" t="s">
        <v>83</v>
      </c>
      <c r="AW219" s="10" t="s">
        <v>4</v>
      </c>
      <c r="AX219" s="10" t="s">
        <v>22</v>
      </c>
      <c r="AY219" s="179" t="s">
        <v>130</v>
      </c>
    </row>
    <row r="220" spans="2:63" s="9" customFormat="1" ht="29.25" customHeight="1">
      <c r="B220" s="143"/>
      <c r="D220" s="144" t="s">
        <v>74</v>
      </c>
      <c r="E220" s="194" t="s">
        <v>182</v>
      </c>
      <c r="F220" s="194" t="s">
        <v>183</v>
      </c>
      <c r="I220" s="146"/>
      <c r="J220" s="195">
        <f>BK220</f>
        <v>0</v>
      </c>
      <c r="L220" s="143"/>
      <c r="M220" s="148"/>
      <c r="N220" s="149"/>
      <c r="O220" s="149"/>
      <c r="P220" s="150">
        <f>SUM(P221:P239)</f>
        <v>0</v>
      </c>
      <c r="Q220" s="149"/>
      <c r="R220" s="150">
        <f>SUM(R221:R239)</f>
        <v>39.8344528</v>
      </c>
      <c r="S220" s="149"/>
      <c r="T220" s="151">
        <f>SUM(T221:T239)</f>
        <v>0</v>
      </c>
      <c r="AR220" s="152" t="s">
        <v>22</v>
      </c>
      <c r="AT220" s="153" t="s">
        <v>74</v>
      </c>
      <c r="AU220" s="153" t="s">
        <v>22</v>
      </c>
      <c r="AY220" s="152" t="s">
        <v>130</v>
      </c>
      <c r="BK220" s="154">
        <f>SUM(BK221:BK239)</f>
        <v>0</v>
      </c>
    </row>
    <row r="221" spans="2:65" s="1" customFormat="1" ht="22.5" customHeight="1">
      <c r="B221" s="155"/>
      <c r="C221" s="156" t="s">
        <v>436</v>
      </c>
      <c r="D221" s="156" t="s">
        <v>131</v>
      </c>
      <c r="E221" s="157" t="s">
        <v>437</v>
      </c>
      <c r="F221" s="158" t="s">
        <v>438</v>
      </c>
      <c r="G221" s="159" t="s">
        <v>246</v>
      </c>
      <c r="H221" s="160">
        <v>22</v>
      </c>
      <c r="I221" s="161"/>
      <c r="J221" s="162">
        <f>ROUND(I221*H221,2)</f>
        <v>0</v>
      </c>
      <c r="K221" s="158" t="s">
        <v>20</v>
      </c>
      <c r="L221" s="34"/>
      <c r="M221" s="163" t="s">
        <v>20</v>
      </c>
      <c r="N221" s="164" t="s">
        <v>46</v>
      </c>
      <c r="O221" s="35"/>
      <c r="P221" s="165">
        <f>O221*H221</f>
        <v>0</v>
      </c>
      <c r="Q221" s="165">
        <v>2E-05</v>
      </c>
      <c r="R221" s="165">
        <f>Q221*H221</f>
        <v>0.00044</v>
      </c>
      <c r="S221" s="165">
        <v>0</v>
      </c>
      <c r="T221" s="166">
        <f>S221*H221</f>
        <v>0</v>
      </c>
      <c r="AR221" s="17" t="s">
        <v>151</v>
      </c>
      <c r="AT221" s="17" t="s">
        <v>131</v>
      </c>
      <c r="AU221" s="17" t="s">
        <v>83</v>
      </c>
      <c r="AY221" s="17" t="s">
        <v>130</v>
      </c>
      <c r="BE221" s="167">
        <f>IF(N221="základní",J221,0)</f>
        <v>0</v>
      </c>
      <c r="BF221" s="167">
        <f>IF(N221="snížená",J221,0)</f>
        <v>0</v>
      </c>
      <c r="BG221" s="167">
        <f>IF(N221="zákl. přenesená",J221,0)</f>
        <v>0</v>
      </c>
      <c r="BH221" s="167">
        <f>IF(N221="sníž. přenesená",J221,0)</f>
        <v>0</v>
      </c>
      <c r="BI221" s="167">
        <f>IF(N221="nulová",J221,0)</f>
        <v>0</v>
      </c>
      <c r="BJ221" s="17" t="s">
        <v>22</v>
      </c>
      <c r="BK221" s="167">
        <f>ROUND(I221*H221,2)</f>
        <v>0</v>
      </c>
      <c r="BL221" s="17" t="s">
        <v>151</v>
      </c>
      <c r="BM221" s="17" t="s">
        <v>439</v>
      </c>
    </row>
    <row r="222" spans="2:47" s="1" customFormat="1" ht="30" customHeight="1">
      <c r="B222" s="34"/>
      <c r="D222" s="168" t="s">
        <v>249</v>
      </c>
      <c r="F222" s="211" t="s">
        <v>352</v>
      </c>
      <c r="I222" s="131"/>
      <c r="L222" s="34"/>
      <c r="M222" s="63"/>
      <c r="N222" s="35"/>
      <c r="O222" s="35"/>
      <c r="P222" s="35"/>
      <c r="Q222" s="35"/>
      <c r="R222" s="35"/>
      <c r="S222" s="35"/>
      <c r="T222" s="64"/>
      <c r="AT222" s="17" t="s">
        <v>249</v>
      </c>
      <c r="AU222" s="17" t="s">
        <v>83</v>
      </c>
    </row>
    <row r="223" spans="2:51" s="10" customFormat="1" ht="22.5" customHeight="1">
      <c r="B223" s="170"/>
      <c r="D223" s="171" t="s">
        <v>140</v>
      </c>
      <c r="E223" s="172" t="s">
        <v>20</v>
      </c>
      <c r="F223" s="173" t="s">
        <v>440</v>
      </c>
      <c r="H223" s="174">
        <v>22</v>
      </c>
      <c r="I223" s="175"/>
      <c r="L223" s="170"/>
      <c r="M223" s="176"/>
      <c r="N223" s="177"/>
      <c r="O223" s="177"/>
      <c r="P223" s="177"/>
      <c r="Q223" s="177"/>
      <c r="R223" s="177"/>
      <c r="S223" s="177"/>
      <c r="T223" s="178"/>
      <c r="AT223" s="179" t="s">
        <v>140</v>
      </c>
      <c r="AU223" s="179" t="s">
        <v>83</v>
      </c>
      <c r="AV223" s="10" t="s">
        <v>83</v>
      </c>
      <c r="AW223" s="10" t="s">
        <v>39</v>
      </c>
      <c r="AX223" s="10" t="s">
        <v>22</v>
      </c>
      <c r="AY223" s="179" t="s">
        <v>130</v>
      </c>
    </row>
    <row r="224" spans="2:65" s="1" customFormat="1" ht="31.5" customHeight="1">
      <c r="B224" s="155"/>
      <c r="C224" s="156" t="s">
        <v>441</v>
      </c>
      <c r="D224" s="156" t="s">
        <v>131</v>
      </c>
      <c r="E224" s="157" t="s">
        <v>442</v>
      </c>
      <c r="F224" s="158" t="s">
        <v>443</v>
      </c>
      <c r="G224" s="159" t="s">
        <v>246</v>
      </c>
      <c r="H224" s="160">
        <v>2.5</v>
      </c>
      <c r="I224" s="161"/>
      <c r="J224" s="162">
        <f>ROUND(I224*H224,2)</f>
        <v>0</v>
      </c>
      <c r="K224" s="158" t="s">
        <v>135</v>
      </c>
      <c r="L224" s="34"/>
      <c r="M224" s="163" t="s">
        <v>20</v>
      </c>
      <c r="N224" s="164" t="s">
        <v>46</v>
      </c>
      <c r="O224" s="35"/>
      <c r="P224" s="165">
        <f>O224*H224</f>
        <v>0</v>
      </c>
      <c r="Q224" s="165">
        <v>0.1554</v>
      </c>
      <c r="R224" s="165">
        <f>Q224*H224</f>
        <v>0.3885</v>
      </c>
      <c r="S224" s="165">
        <v>0</v>
      </c>
      <c r="T224" s="166">
        <f>S224*H224</f>
        <v>0</v>
      </c>
      <c r="AR224" s="17" t="s">
        <v>151</v>
      </c>
      <c r="AT224" s="17" t="s">
        <v>131</v>
      </c>
      <c r="AU224" s="17" t="s">
        <v>83</v>
      </c>
      <c r="AY224" s="17" t="s">
        <v>130</v>
      </c>
      <c r="BE224" s="167">
        <f>IF(N224="základní",J224,0)</f>
        <v>0</v>
      </c>
      <c r="BF224" s="167">
        <f>IF(N224="snížená",J224,0)</f>
        <v>0</v>
      </c>
      <c r="BG224" s="167">
        <f>IF(N224="zákl. přenesená",J224,0)</f>
        <v>0</v>
      </c>
      <c r="BH224" s="167">
        <f>IF(N224="sníž. přenesená",J224,0)</f>
        <v>0</v>
      </c>
      <c r="BI224" s="167">
        <f>IF(N224="nulová",J224,0)</f>
        <v>0</v>
      </c>
      <c r="BJ224" s="17" t="s">
        <v>22</v>
      </c>
      <c r="BK224" s="167">
        <f>ROUND(I224*H224,2)</f>
        <v>0</v>
      </c>
      <c r="BL224" s="17" t="s">
        <v>151</v>
      </c>
      <c r="BM224" s="17" t="s">
        <v>444</v>
      </c>
    </row>
    <row r="225" spans="2:47" s="1" customFormat="1" ht="30" customHeight="1">
      <c r="B225" s="34"/>
      <c r="D225" s="168" t="s">
        <v>138</v>
      </c>
      <c r="F225" s="169" t="s">
        <v>445</v>
      </c>
      <c r="I225" s="131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138</v>
      </c>
      <c r="AU225" s="17" t="s">
        <v>83</v>
      </c>
    </row>
    <row r="226" spans="2:47" s="1" customFormat="1" ht="30" customHeight="1">
      <c r="B226" s="34"/>
      <c r="D226" s="171" t="s">
        <v>249</v>
      </c>
      <c r="F226" s="210" t="s">
        <v>352</v>
      </c>
      <c r="I226" s="131"/>
      <c r="L226" s="34"/>
      <c r="M226" s="63"/>
      <c r="N226" s="35"/>
      <c r="O226" s="35"/>
      <c r="P226" s="35"/>
      <c r="Q226" s="35"/>
      <c r="R226" s="35"/>
      <c r="S226" s="35"/>
      <c r="T226" s="64"/>
      <c r="AT226" s="17" t="s">
        <v>249</v>
      </c>
      <c r="AU226" s="17" t="s">
        <v>83</v>
      </c>
    </row>
    <row r="227" spans="2:65" s="1" customFormat="1" ht="22.5" customHeight="1">
      <c r="B227" s="155"/>
      <c r="C227" s="212" t="s">
        <v>446</v>
      </c>
      <c r="D227" s="212" t="s">
        <v>336</v>
      </c>
      <c r="E227" s="213" t="s">
        <v>447</v>
      </c>
      <c r="F227" s="214" t="s">
        <v>448</v>
      </c>
      <c r="G227" s="215" t="s">
        <v>186</v>
      </c>
      <c r="H227" s="216">
        <v>3</v>
      </c>
      <c r="I227" s="217"/>
      <c r="J227" s="218">
        <f>ROUND(I227*H227,2)</f>
        <v>0</v>
      </c>
      <c r="K227" s="214" t="s">
        <v>20</v>
      </c>
      <c r="L227" s="219"/>
      <c r="M227" s="220" t="s">
        <v>20</v>
      </c>
      <c r="N227" s="221" t="s">
        <v>46</v>
      </c>
      <c r="O227" s="35"/>
      <c r="P227" s="165">
        <f>O227*H227</f>
        <v>0</v>
      </c>
      <c r="Q227" s="165">
        <v>0.086</v>
      </c>
      <c r="R227" s="165">
        <f>Q227*H227</f>
        <v>0.258</v>
      </c>
      <c r="S227" s="165">
        <v>0</v>
      </c>
      <c r="T227" s="166">
        <f>S227*H227</f>
        <v>0</v>
      </c>
      <c r="AR227" s="17" t="s">
        <v>171</v>
      </c>
      <c r="AT227" s="17" t="s">
        <v>336</v>
      </c>
      <c r="AU227" s="17" t="s">
        <v>83</v>
      </c>
      <c r="AY227" s="17" t="s">
        <v>130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7" t="s">
        <v>22</v>
      </c>
      <c r="BK227" s="167">
        <f>ROUND(I227*H227,2)</f>
        <v>0</v>
      </c>
      <c r="BL227" s="17" t="s">
        <v>151</v>
      </c>
      <c r="BM227" s="17" t="s">
        <v>449</v>
      </c>
    </row>
    <row r="228" spans="2:47" s="1" customFormat="1" ht="22.5" customHeight="1">
      <c r="B228" s="34"/>
      <c r="D228" s="171" t="s">
        <v>138</v>
      </c>
      <c r="F228" s="180" t="s">
        <v>450</v>
      </c>
      <c r="I228" s="131"/>
      <c r="L228" s="34"/>
      <c r="M228" s="63"/>
      <c r="N228" s="35"/>
      <c r="O228" s="35"/>
      <c r="P228" s="35"/>
      <c r="Q228" s="35"/>
      <c r="R228" s="35"/>
      <c r="S228" s="35"/>
      <c r="T228" s="64"/>
      <c r="AT228" s="17" t="s">
        <v>138</v>
      </c>
      <c r="AU228" s="17" t="s">
        <v>83</v>
      </c>
    </row>
    <row r="229" spans="2:65" s="1" customFormat="1" ht="31.5" customHeight="1">
      <c r="B229" s="155"/>
      <c r="C229" s="156" t="s">
        <v>451</v>
      </c>
      <c r="D229" s="156" t="s">
        <v>131</v>
      </c>
      <c r="E229" s="157" t="s">
        <v>452</v>
      </c>
      <c r="F229" s="158" t="s">
        <v>453</v>
      </c>
      <c r="G229" s="159" t="s">
        <v>246</v>
      </c>
      <c r="H229" s="160">
        <v>219.85</v>
      </c>
      <c r="I229" s="161"/>
      <c r="J229" s="162">
        <f>ROUND(I229*H229,2)</f>
        <v>0</v>
      </c>
      <c r="K229" s="158" t="s">
        <v>135</v>
      </c>
      <c r="L229" s="34"/>
      <c r="M229" s="163" t="s">
        <v>20</v>
      </c>
      <c r="N229" s="164" t="s">
        <v>46</v>
      </c>
      <c r="O229" s="35"/>
      <c r="P229" s="165">
        <f>O229*H229</f>
        <v>0</v>
      </c>
      <c r="Q229" s="165">
        <v>0.1295</v>
      </c>
      <c r="R229" s="165">
        <f>Q229*H229</f>
        <v>28.470575</v>
      </c>
      <c r="S229" s="165">
        <v>0</v>
      </c>
      <c r="T229" s="166">
        <f>S229*H229</f>
        <v>0</v>
      </c>
      <c r="AR229" s="17" t="s">
        <v>151</v>
      </c>
      <c r="AT229" s="17" t="s">
        <v>131</v>
      </c>
      <c r="AU229" s="17" t="s">
        <v>83</v>
      </c>
      <c r="AY229" s="17" t="s">
        <v>130</v>
      </c>
      <c r="BE229" s="167">
        <f>IF(N229="základní",J229,0)</f>
        <v>0</v>
      </c>
      <c r="BF229" s="167">
        <f>IF(N229="snížená",J229,0)</f>
        <v>0</v>
      </c>
      <c r="BG229" s="167">
        <f>IF(N229="zákl. přenesená",J229,0)</f>
        <v>0</v>
      </c>
      <c r="BH229" s="167">
        <f>IF(N229="sníž. přenesená",J229,0)</f>
        <v>0</v>
      </c>
      <c r="BI229" s="167">
        <f>IF(N229="nulová",J229,0)</f>
        <v>0</v>
      </c>
      <c r="BJ229" s="17" t="s">
        <v>22</v>
      </c>
      <c r="BK229" s="167">
        <f>ROUND(I229*H229,2)</f>
        <v>0</v>
      </c>
      <c r="BL229" s="17" t="s">
        <v>151</v>
      </c>
      <c r="BM229" s="17" t="s">
        <v>454</v>
      </c>
    </row>
    <row r="230" spans="2:47" s="1" customFormat="1" ht="42" customHeight="1">
      <c r="B230" s="34"/>
      <c r="D230" s="168" t="s">
        <v>138</v>
      </c>
      <c r="F230" s="169" t="s">
        <v>455</v>
      </c>
      <c r="I230" s="131"/>
      <c r="L230" s="34"/>
      <c r="M230" s="63"/>
      <c r="N230" s="35"/>
      <c r="O230" s="35"/>
      <c r="P230" s="35"/>
      <c r="Q230" s="35"/>
      <c r="R230" s="35"/>
      <c r="S230" s="35"/>
      <c r="T230" s="64"/>
      <c r="AT230" s="17" t="s">
        <v>138</v>
      </c>
      <c r="AU230" s="17" t="s">
        <v>83</v>
      </c>
    </row>
    <row r="231" spans="2:47" s="1" customFormat="1" ht="30" customHeight="1">
      <c r="B231" s="34"/>
      <c r="D231" s="168" t="s">
        <v>249</v>
      </c>
      <c r="F231" s="211" t="s">
        <v>352</v>
      </c>
      <c r="I231" s="131"/>
      <c r="L231" s="34"/>
      <c r="M231" s="63"/>
      <c r="N231" s="35"/>
      <c r="O231" s="35"/>
      <c r="P231" s="35"/>
      <c r="Q231" s="35"/>
      <c r="R231" s="35"/>
      <c r="S231" s="35"/>
      <c r="T231" s="64"/>
      <c r="AT231" s="17" t="s">
        <v>249</v>
      </c>
      <c r="AU231" s="17" t="s">
        <v>83</v>
      </c>
    </row>
    <row r="232" spans="2:51" s="10" customFormat="1" ht="22.5" customHeight="1">
      <c r="B232" s="170"/>
      <c r="D232" s="171" t="s">
        <v>140</v>
      </c>
      <c r="E232" s="172" t="s">
        <v>20</v>
      </c>
      <c r="F232" s="173" t="s">
        <v>456</v>
      </c>
      <c r="H232" s="174">
        <v>219.85</v>
      </c>
      <c r="I232" s="175"/>
      <c r="L232" s="170"/>
      <c r="M232" s="176"/>
      <c r="N232" s="177"/>
      <c r="O232" s="177"/>
      <c r="P232" s="177"/>
      <c r="Q232" s="177"/>
      <c r="R232" s="177"/>
      <c r="S232" s="177"/>
      <c r="T232" s="178"/>
      <c r="AT232" s="179" t="s">
        <v>140</v>
      </c>
      <c r="AU232" s="179" t="s">
        <v>83</v>
      </c>
      <c r="AV232" s="10" t="s">
        <v>83</v>
      </c>
      <c r="AW232" s="10" t="s">
        <v>39</v>
      </c>
      <c r="AX232" s="10" t="s">
        <v>22</v>
      </c>
      <c r="AY232" s="179" t="s">
        <v>130</v>
      </c>
    </row>
    <row r="233" spans="2:65" s="1" customFormat="1" ht="22.5" customHeight="1">
      <c r="B233" s="155"/>
      <c r="C233" s="212" t="s">
        <v>457</v>
      </c>
      <c r="D233" s="212" t="s">
        <v>336</v>
      </c>
      <c r="E233" s="213" t="s">
        <v>458</v>
      </c>
      <c r="F233" s="214" t="s">
        <v>459</v>
      </c>
      <c r="G233" s="215" t="s">
        <v>186</v>
      </c>
      <c r="H233" s="216">
        <v>441.899</v>
      </c>
      <c r="I233" s="217"/>
      <c r="J233" s="218">
        <f>ROUND(I233*H233,2)</f>
        <v>0</v>
      </c>
      <c r="K233" s="214" t="s">
        <v>20</v>
      </c>
      <c r="L233" s="219"/>
      <c r="M233" s="220" t="s">
        <v>20</v>
      </c>
      <c r="N233" s="221" t="s">
        <v>46</v>
      </c>
      <c r="O233" s="35"/>
      <c r="P233" s="165">
        <f>O233*H233</f>
        <v>0</v>
      </c>
      <c r="Q233" s="165">
        <v>0.024</v>
      </c>
      <c r="R233" s="165">
        <f>Q233*H233</f>
        <v>10.605576000000001</v>
      </c>
      <c r="S233" s="165">
        <v>0</v>
      </c>
      <c r="T233" s="166">
        <f>S233*H233</f>
        <v>0</v>
      </c>
      <c r="AR233" s="17" t="s">
        <v>171</v>
      </c>
      <c r="AT233" s="17" t="s">
        <v>336</v>
      </c>
      <c r="AU233" s="17" t="s">
        <v>83</v>
      </c>
      <c r="AY233" s="17" t="s">
        <v>130</v>
      </c>
      <c r="BE233" s="167">
        <f>IF(N233="základní",J233,0)</f>
        <v>0</v>
      </c>
      <c r="BF233" s="167">
        <f>IF(N233="snížená",J233,0)</f>
        <v>0</v>
      </c>
      <c r="BG233" s="167">
        <f>IF(N233="zákl. přenesená",J233,0)</f>
        <v>0</v>
      </c>
      <c r="BH233" s="167">
        <f>IF(N233="sníž. přenesená",J233,0)</f>
        <v>0</v>
      </c>
      <c r="BI233" s="167">
        <f>IF(N233="nulová",J233,0)</f>
        <v>0</v>
      </c>
      <c r="BJ233" s="17" t="s">
        <v>22</v>
      </c>
      <c r="BK233" s="167">
        <f>ROUND(I233*H233,2)</f>
        <v>0</v>
      </c>
      <c r="BL233" s="17" t="s">
        <v>151</v>
      </c>
      <c r="BM233" s="17" t="s">
        <v>460</v>
      </c>
    </row>
    <row r="234" spans="2:47" s="1" customFormat="1" ht="22.5" customHeight="1">
      <c r="B234" s="34"/>
      <c r="D234" s="168" t="s">
        <v>138</v>
      </c>
      <c r="F234" s="169" t="s">
        <v>461</v>
      </c>
      <c r="I234" s="131"/>
      <c r="L234" s="34"/>
      <c r="M234" s="63"/>
      <c r="N234" s="35"/>
      <c r="O234" s="35"/>
      <c r="P234" s="35"/>
      <c r="Q234" s="35"/>
      <c r="R234" s="35"/>
      <c r="S234" s="35"/>
      <c r="T234" s="64"/>
      <c r="AT234" s="17" t="s">
        <v>138</v>
      </c>
      <c r="AU234" s="17" t="s">
        <v>83</v>
      </c>
    </row>
    <row r="235" spans="2:51" s="10" customFormat="1" ht="22.5" customHeight="1">
      <c r="B235" s="170"/>
      <c r="D235" s="171" t="s">
        <v>140</v>
      </c>
      <c r="F235" s="173" t="s">
        <v>462</v>
      </c>
      <c r="H235" s="174">
        <v>441.899</v>
      </c>
      <c r="I235" s="175"/>
      <c r="L235" s="170"/>
      <c r="M235" s="176"/>
      <c r="N235" s="177"/>
      <c r="O235" s="177"/>
      <c r="P235" s="177"/>
      <c r="Q235" s="177"/>
      <c r="R235" s="177"/>
      <c r="S235" s="177"/>
      <c r="T235" s="178"/>
      <c r="AT235" s="179" t="s">
        <v>140</v>
      </c>
      <c r="AU235" s="179" t="s">
        <v>83</v>
      </c>
      <c r="AV235" s="10" t="s">
        <v>83</v>
      </c>
      <c r="AW235" s="10" t="s">
        <v>4</v>
      </c>
      <c r="AX235" s="10" t="s">
        <v>22</v>
      </c>
      <c r="AY235" s="179" t="s">
        <v>130</v>
      </c>
    </row>
    <row r="236" spans="2:65" s="1" customFormat="1" ht="22.5" customHeight="1">
      <c r="B236" s="155"/>
      <c r="C236" s="156" t="s">
        <v>463</v>
      </c>
      <c r="D236" s="156" t="s">
        <v>131</v>
      </c>
      <c r="E236" s="157" t="s">
        <v>464</v>
      </c>
      <c r="F236" s="158" t="s">
        <v>465</v>
      </c>
      <c r="G236" s="159" t="s">
        <v>344</v>
      </c>
      <c r="H236" s="160">
        <v>236.94</v>
      </c>
      <c r="I236" s="161"/>
      <c r="J236" s="162">
        <f>ROUND(I236*H236,2)</f>
        <v>0</v>
      </c>
      <c r="K236" s="158" t="s">
        <v>135</v>
      </c>
      <c r="L236" s="34"/>
      <c r="M236" s="163" t="s">
        <v>20</v>
      </c>
      <c r="N236" s="164" t="s">
        <v>46</v>
      </c>
      <c r="O236" s="35"/>
      <c r="P236" s="165">
        <f>O236*H236</f>
        <v>0</v>
      </c>
      <c r="Q236" s="165">
        <v>0.00047</v>
      </c>
      <c r="R236" s="165">
        <f>Q236*H236</f>
        <v>0.1113618</v>
      </c>
      <c r="S236" s="165">
        <v>0</v>
      </c>
      <c r="T236" s="166">
        <f>S236*H236</f>
        <v>0</v>
      </c>
      <c r="AR236" s="17" t="s">
        <v>151</v>
      </c>
      <c r="AT236" s="17" t="s">
        <v>131</v>
      </c>
      <c r="AU236" s="17" t="s">
        <v>83</v>
      </c>
      <c r="AY236" s="17" t="s">
        <v>130</v>
      </c>
      <c r="BE236" s="167">
        <f>IF(N236="základní",J236,0)</f>
        <v>0</v>
      </c>
      <c r="BF236" s="167">
        <f>IF(N236="snížená",J236,0)</f>
        <v>0</v>
      </c>
      <c r="BG236" s="167">
        <f>IF(N236="zákl. přenesená",J236,0)</f>
        <v>0</v>
      </c>
      <c r="BH236" s="167">
        <f>IF(N236="sníž. přenesená",J236,0)</f>
        <v>0</v>
      </c>
      <c r="BI236" s="167">
        <f>IF(N236="nulová",J236,0)</f>
        <v>0</v>
      </c>
      <c r="BJ236" s="17" t="s">
        <v>22</v>
      </c>
      <c r="BK236" s="167">
        <f>ROUND(I236*H236,2)</f>
        <v>0</v>
      </c>
      <c r="BL236" s="17" t="s">
        <v>151</v>
      </c>
      <c r="BM236" s="17" t="s">
        <v>466</v>
      </c>
    </row>
    <row r="237" spans="2:47" s="1" customFormat="1" ht="22.5" customHeight="1">
      <c r="B237" s="34"/>
      <c r="D237" s="168" t="s">
        <v>138</v>
      </c>
      <c r="F237" s="169" t="s">
        <v>467</v>
      </c>
      <c r="I237" s="131"/>
      <c r="L237" s="34"/>
      <c r="M237" s="63"/>
      <c r="N237" s="35"/>
      <c r="O237" s="35"/>
      <c r="P237" s="35"/>
      <c r="Q237" s="35"/>
      <c r="R237" s="35"/>
      <c r="S237" s="35"/>
      <c r="T237" s="64"/>
      <c r="AT237" s="17" t="s">
        <v>138</v>
      </c>
      <c r="AU237" s="17" t="s">
        <v>83</v>
      </c>
    </row>
    <row r="238" spans="2:47" s="1" customFormat="1" ht="30" customHeight="1">
      <c r="B238" s="34"/>
      <c r="D238" s="168" t="s">
        <v>249</v>
      </c>
      <c r="F238" s="211" t="s">
        <v>468</v>
      </c>
      <c r="I238" s="131"/>
      <c r="L238" s="34"/>
      <c r="M238" s="63"/>
      <c r="N238" s="35"/>
      <c r="O238" s="35"/>
      <c r="P238" s="35"/>
      <c r="Q238" s="35"/>
      <c r="R238" s="35"/>
      <c r="S238" s="35"/>
      <c r="T238" s="64"/>
      <c r="AT238" s="17" t="s">
        <v>249</v>
      </c>
      <c r="AU238" s="17" t="s">
        <v>83</v>
      </c>
    </row>
    <row r="239" spans="2:51" s="10" customFormat="1" ht="22.5" customHeight="1">
      <c r="B239" s="170"/>
      <c r="D239" s="168" t="s">
        <v>140</v>
      </c>
      <c r="E239" s="179" t="s">
        <v>20</v>
      </c>
      <c r="F239" s="196" t="s">
        <v>469</v>
      </c>
      <c r="H239" s="197">
        <v>236.94</v>
      </c>
      <c r="I239" s="175"/>
      <c r="L239" s="170"/>
      <c r="M239" s="176"/>
      <c r="N239" s="177"/>
      <c r="O239" s="177"/>
      <c r="P239" s="177"/>
      <c r="Q239" s="177"/>
      <c r="R239" s="177"/>
      <c r="S239" s="177"/>
      <c r="T239" s="178"/>
      <c r="AT239" s="179" t="s">
        <v>140</v>
      </c>
      <c r="AU239" s="179" t="s">
        <v>83</v>
      </c>
      <c r="AV239" s="10" t="s">
        <v>83</v>
      </c>
      <c r="AW239" s="10" t="s">
        <v>39</v>
      </c>
      <c r="AX239" s="10" t="s">
        <v>22</v>
      </c>
      <c r="AY239" s="179" t="s">
        <v>130</v>
      </c>
    </row>
    <row r="240" spans="2:63" s="9" customFormat="1" ht="29.25" customHeight="1">
      <c r="B240" s="143"/>
      <c r="D240" s="144" t="s">
        <v>74</v>
      </c>
      <c r="E240" s="194" t="s">
        <v>470</v>
      </c>
      <c r="F240" s="194" t="s">
        <v>471</v>
      </c>
      <c r="I240" s="146"/>
      <c r="J240" s="195">
        <f>BK240</f>
        <v>0</v>
      </c>
      <c r="L240" s="143"/>
      <c r="M240" s="148"/>
      <c r="N240" s="149"/>
      <c r="O240" s="149"/>
      <c r="P240" s="150">
        <f>SUM(P241:P249)</f>
        <v>0</v>
      </c>
      <c r="Q240" s="149"/>
      <c r="R240" s="150">
        <f>SUM(R241:R249)</f>
        <v>0</v>
      </c>
      <c r="S240" s="149"/>
      <c r="T240" s="151">
        <f>SUM(T241:T249)</f>
        <v>0</v>
      </c>
      <c r="AR240" s="152" t="s">
        <v>22</v>
      </c>
      <c r="AT240" s="153" t="s">
        <v>74</v>
      </c>
      <c r="AU240" s="153" t="s">
        <v>22</v>
      </c>
      <c r="AY240" s="152" t="s">
        <v>130</v>
      </c>
      <c r="BK240" s="154">
        <f>SUM(BK241:BK249)</f>
        <v>0</v>
      </c>
    </row>
    <row r="241" spans="2:65" s="1" customFormat="1" ht="22.5" customHeight="1">
      <c r="B241" s="155"/>
      <c r="C241" s="156" t="s">
        <v>472</v>
      </c>
      <c r="D241" s="156" t="s">
        <v>131</v>
      </c>
      <c r="E241" s="157" t="s">
        <v>473</v>
      </c>
      <c r="F241" s="158" t="s">
        <v>474</v>
      </c>
      <c r="G241" s="159" t="s">
        <v>319</v>
      </c>
      <c r="H241" s="160">
        <v>0.513</v>
      </c>
      <c r="I241" s="161"/>
      <c r="J241" s="162">
        <f>ROUND(I241*H241,2)</f>
        <v>0</v>
      </c>
      <c r="K241" s="158" t="s">
        <v>135</v>
      </c>
      <c r="L241" s="34"/>
      <c r="M241" s="163" t="s">
        <v>20</v>
      </c>
      <c r="N241" s="164" t="s">
        <v>46</v>
      </c>
      <c r="O241" s="35"/>
      <c r="P241" s="165">
        <f>O241*H241</f>
        <v>0</v>
      </c>
      <c r="Q241" s="165">
        <v>0</v>
      </c>
      <c r="R241" s="165">
        <f>Q241*H241</f>
        <v>0</v>
      </c>
      <c r="S241" s="165">
        <v>0</v>
      </c>
      <c r="T241" s="166">
        <f>S241*H241</f>
        <v>0</v>
      </c>
      <c r="AR241" s="17" t="s">
        <v>151</v>
      </c>
      <c r="AT241" s="17" t="s">
        <v>131</v>
      </c>
      <c r="AU241" s="17" t="s">
        <v>83</v>
      </c>
      <c r="AY241" s="17" t="s">
        <v>130</v>
      </c>
      <c r="BE241" s="167">
        <f>IF(N241="základní",J241,0)</f>
        <v>0</v>
      </c>
      <c r="BF241" s="167">
        <f>IF(N241="snížená",J241,0)</f>
        <v>0</v>
      </c>
      <c r="BG241" s="167">
        <f>IF(N241="zákl. přenesená",J241,0)</f>
        <v>0</v>
      </c>
      <c r="BH241" s="167">
        <f>IF(N241="sníž. přenesená",J241,0)</f>
        <v>0</v>
      </c>
      <c r="BI241" s="167">
        <f>IF(N241="nulová",J241,0)</f>
        <v>0</v>
      </c>
      <c r="BJ241" s="17" t="s">
        <v>22</v>
      </c>
      <c r="BK241" s="167">
        <f>ROUND(I241*H241,2)</f>
        <v>0</v>
      </c>
      <c r="BL241" s="17" t="s">
        <v>151</v>
      </c>
      <c r="BM241" s="17" t="s">
        <v>475</v>
      </c>
    </row>
    <row r="242" spans="2:47" s="1" customFormat="1" ht="30" customHeight="1">
      <c r="B242" s="34"/>
      <c r="D242" s="171" t="s">
        <v>138</v>
      </c>
      <c r="F242" s="180" t="s">
        <v>476</v>
      </c>
      <c r="I242" s="131"/>
      <c r="L242" s="34"/>
      <c r="M242" s="63"/>
      <c r="N242" s="35"/>
      <c r="O242" s="35"/>
      <c r="P242" s="35"/>
      <c r="Q242" s="35"/>
      <c r="R242" s="35"/>
      <c r="S242" s="35"/>
      <c r="T242" s="64"/>
      <c r="AT242" s="17" t="s">
        <v>138</v>
      </c>
      <c r="AU242" s="17" t="s">
        <v>83</v>
      </c>
    </row>
    <row r="243" spans="2:65" s="1" customFormat="1" ht="22.5" customHeight="1">
      <c r="B243" s="155"/>
      <c r="C243" s="156" t="s">
        <v>477</v>
      </c>
      <c r="D243" s="156" t="s">
        <v>131</v>
      </c>
      <c r="E243" s="157" t="s">
        <v>478</v>
      </c>
      <c r="F243" s="158" t="s">
        <v>479</v>
      </c>
      <c r="G243" s="159" t="s">
        <v>319</v>
      </c>
      <c r="H243" s="160">
        <v>9.747</v>
      </c>
      <c r="I243" s="161"/>
      <c r="J243" s="162">
        <f>ROUND(I243*H243,2)</f>
        <v>0</v>
      </c>
      <c r="K243" s="158" t="s">
        <v>135</v>
      </c>
      <c r="L243" s="34"/>
      <c r="M243" s="163" t="s">
        <v>20</v>
      </c>
      <c r="N243" s="164" t="s">
        <v>46</v>
      </c>
      <c r="O243" s="35"/>
      <c r="P243" s="165">
        <f>O243*H243</f>
        <v>0</v>
      </c>
      <c r="Q243" s="165">
        <v>0</v>
      </c>
      <c r="R243" s="165">
        <f>Q243*H243</f>
        <v>0</v>
      </c>
      <c r="S243" s="165">
        <v>0</v>
      </c>
      <c r="T243" s="166">
        <f>S243*H243</f>
        <v>0</v>
      </c>
      <c r="AR243" s="17" t="s">
        <v>151</v>
      </c>
      <c r="AT243" s="17" t="s">
        <v>131</v>
      </c>
      <c r="AU243" s="17" t="s">
        <v>83</v>
      </c>
      <c r="AY243" s="17" t="s">
        <v>130</v>
      </c>
      <c r="BE243" s="167">
        <f>IF(N243="základní",J243,0)</f>
        <v>0</v>
      </c>
      <c r="BF243" s="167">
        <f>IF(N243="snížená",J243,0)</f>
        <v>0</v>
      </c>
      <c r="BG243" s="167">
        <f>IF(N243="zákl. přenesená",J243,0)</f>
        <v>0</v>
      </c>
      <c r="BH243" s="167">
        <f>IF(N243="sníž. přenesená",J243,0)</f>
        <v>0</v>
      </c>
      <c r="BI243" s="167">
        <f>IF(N243="nulová",J243,0)</f>
        <v>0</v>
      </c>
      <c r="BJ243" s="17" t="s">
        <v>22</v>
      </c>
      <c r="BK243" s="167">
        <f>ROUND(I243*H243,2)</f>
        <v>0</v>
      </c>
      <c r="BL243" s="17" t="s">
        <v>151</v>
      </c>
      <c r="BM243" s="17" t="s">
        <v>480</v>
      </c>
    </row>
    <row r="244" spans="2:47" s="1" customFormat="1" ht="30" customHeight="1">
      <c r="B244" s="34"/>
      <c r="D244" s="168" t="s">
        <v>138</v>
      </c>
      <c r="F244" s="169" t="s">
        <v>481</v>
      </c>
      <c r="I244" s="131"/>
      <c r="L244" s="34"/>
      <c r="M244" s="63"/>
      <c r="N244" s="35"/>
      <c r="O244" s="35"/>
      <c r="P244" s="35"/>
      <c r="Q244" s="35"/>
      <c r="R244" s="35"/>
      <c r="S244" s="35"/>
      <c r="T244" s="64"/>
      <c r="AT244" s="17" t="s">
        <v>138</v>
      </c>
      <c r="AU244" s="17" t="s">
        <v>83</v>
      </c>
    </row>
    <row r="245" spans="2:51" s="10" customFormat="1" ht="22.5" customHeight="1">
      <c r="B245" s="170"/>
      <c r="D245" s="171" t="s">
        <v>140</v>
      </c>
      <c r="E245" s="172" t="s">
        <v>20</v>
      </c>
      <c r="F245" s="173" t="s">
        <v>482</v>
      </c>
      <c r="H245" s="174">
        <v>9.747</v>
      </c>
      <c r="I245" s="175"/>
      <c r="L245" s="170"/>
      <c r="M245" s="176"/>
      <c r="N245" s="177"/>
      <c r="O245" s="177"/>
      <c r="P245" s="177"/>
      <c r="Q245" s="177"/>
      <c r="R245" s="177"/>
      <c r="S245" s="177"/>
      <c r="T245" s="178"/>
      <c r="AT245" s="179" t="s">
        <v>140</v>
      </c>
      <c r="AU245" s="179" t="s">
        <v>83</v>
      </c>
      <c r="AV245" s="10" t="s">
        <v>83</v>
      </c>
      <c r="AW245" s="10" t="s">
        <v>39</v>
      </c>
      <c r="AX245" s="10" t="s">
        <v>22</v>
      </c>
      <c r="AY245" s="179" t="s">
        <v>130</v>
      </c>
    </row>
    <row r="246" spans="2:65" s="1" customFormat="1" ht="22.5" customHeight="1">
      <c r="B246" s="155"/>
      <c r="C246" s="156" t="s">
        <v>483</v>
      </c>
      <c r="D246" s="156" t="s">
        <v>131</v>
      </c>
      <c r="E246" s="157" t="s">
        <v>484</v>
      </c>
      <c r="F246" s="158" t="s">
        <v>485</v>
      </c>
      <c r="G246" s="159" t="s">
        <v>319</v>
      </c>
      <c r="H246" s="160">
        <v>0.513</v>
      </c>
      <c r="I246" s="161"/>
      <c r="J246" s="162">
        <f>ROUND(I246*H246,2)</f>
        <v>0</v>
      </c>
      <c r="K246" s="158" t="s">
        <v>135</v>
      </c>
      <c r="L246" s="34"/>
      <c r="M246" s="163" t="s">
        <v>20</v>
      </c>
      <c r="N246" s="164" t="s">
        <v>46</v>
      </c>
      <c r="O246" s="35"/>
      <c r="P246" s="165">
        <f>O246*H246</f>
        <v>0</v>
      </c>
      <c r="Q246" s="165">
        <v>0</v>
      </c>
      <c r="R246" s="165">
        <f>Q246*H246</f>
        <v>0</v>
      </c>
      <c r="S246" s="165">
        <v>0</v>
      </c>
      <c r="T246" s="166">
        <f>S246*H246</f>
        <v>0</v>
      </c>
      <c r="AR246" s="17" t="s">
        <v>151</v>
      </c>
      <c r="AT246" s="17" t="s">
        <v>131</v>
      </c>
      <c r="AU246" s="17" t="s">
        <v>83</v>
      </c>
      <c r="AY246" s="17" t="s">
        <v>130</v>
      </c>
      <c r="BE246" s="167">
        <f>IF(N246="základní",J246,0)</f>
        <v>0</v>
      </c>
      <c r="BF246" s="167">
        <f>IF(N246="snížená",J246,0)</f>
        <v>0</v>
      </c>
      <c r="BG246" s="167">
        <f>IF(N246="zákl. přenesená",J246,0)</f>
        <v>0</v>
      </c>
      <c r="BH246" s="167">
        <f>IF(N246="sníž. přenesená",J246,0)</f>
        <v>0</v>
      </c>
      <c r="BI246" s="167">
        <f>IF(N246="nulová",J246,0)</f>
        <v>0</v>
      </c>
      <c r="BJ246" s="17" t="s">
        <v>22</v>
      </c>
      <c r="BK246" s="167">
        <f>ROUND(I246*H246,2)</f>
        <v>0</v>
      </c>
      <c r="BL246" s="17" t="s">
        <v>151</v>
      </c>
      <c r="BM246" s="17" t="s">
        <v>486</v>
      </c>
    </row>
    <row r="247" spans="2:47" s="1" customFormat="1" ht="22.5" customHeight="1">
      <c r="B247" s="34"/>
      <c r="D247" s="171" t="s">
        <v>138</v>
      </c>
      <c r="F247" s="180" t="s">
        <v>487</v>
      </c>
      <c r="I247" s="131"/>
      <c r="L247" s="34"/>
      <c r="M247" s="63"/>
      <c r="N247" s="35"/>
      <c r="O247" s="35"/>
      <c r="P247" s="35"/>
      <c r="Q247" s="35"/>
      <c r="R247" s="35"/>
      <c r="S247" s="35"/>
      <c r="T247" s="64"/>
      <c r="AT247" s="17" t="s">
        <v>138</v>
      </c>
      <c r="AU247" s="17" t="s">
        <v>83</v>
      </c>
    </row>
    <row r="248" spans="2:65" s="1" customFormat="1" ht="22.5" customHeight="1">
      <c r="B248" s="155"/>
      <c r="C248" s="156" t="s">
        <v>488</v>
      </c>
      <c r="D248" s="156" t="s">
        <v>131</v>
      </c>
      <c r="E248" s="157" t="s">
        <v>489</v>
      </c>
      <c r="F248" s="158" t="s">
        <v>490</v>
      </c>
      <c r="G248" s="159" t="s">
        <v>319</v>
      </c>
      <c r="H248" s="160">
        <v>0.513</v>
      </c>
      <c r="I248" s="161"/>
      <c r="J248" s="162">
        <f>ROUND(I248*H248,2)</f>
        <v>0</v>
      </c>
      <c r="K248" s="158" t="s">
        <v>135</v>
      </c>
      <c r="L248" s="34"/>
      <c r="M248" s="163" t="s">
        <v>20</v>
      </c>
      <c r="N248" s="164" t="s">
        <v>46</v>
      </c>
      <c r="O248" s="35"/>
      <c r="P248" s="165">
        <f>O248*H248</f>
        <v>0</v>
      </c>
      <c r="Q248" s="165">
        <v>0</v>
      </c>
      <c r="R248" s="165">
        <f>Q248*H248</f>
        <v>0</v>
      </c>
      <c r="S248" s="165">
        <v>0</v>
      </c>
      <c r="T248" s="166">
        <f>S248*H248</f>
        <v>0</v>
      </c>
      <c r="AR248" s="17" t="s">
        <v>151</v>
      </c>
      <c r="AT248" s="17" t="s">
        <v>131</v>
      </c>
      <c r="AU248" s="17" t="s">
        <v>83</v>
      </c>
      <c r="AY248" s="17" t="s">
        <v>130</v>
      </c>
      <c r="BE248" s="167">
        <f>IF(N248="základní",J248,0)</f>
        <v>0</v>
      </c>
      <c r="BF248" s="167">
        <f>IF(N248="snížená",J248,0)</f>
        <v>0</v>
      </c>
      <c r="BG248" s="167">
        <f>IF(N248="zákl. přenesená",J248,0)</f>
        <v>0</v>
      </c>
      <c r="BH248" s="167">
        <f>IF(N248="sníž. přenesená",J248,0)</f>
        <v>0</v>
      </c>
      <c r="BI248" s="167">
        <f>IF(N248="nulová",J248,0)</f>
        <v>0</v>
      </c>
      <c r="BJ248" s="17" t="s">
        <v>22</v>
      </c>
      <c r="BK248" s="167">
        <f>ROUND(I248*H248,2)</f>
        <v>0</v>
      </c>
      <c r="BL248" s="17" t="s">
        <v>151</v>
      </c>
      <c r="BM248" s="17" t="s">
        <v>491</v>
      </c>
    </row>
    <row r="249" spans="2:47" s="1" customFormat="1" ht="22.5" customHeight="1">
      <c r="B249" s="34"/>
      <c r="D249" s="168" t="s">
        <v>138</v>
      </c>
      <c r="F249" s="169" t="s">
        <v>492</v>
      </c>
      <c r="I249" s="131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138</v>
      </c>
      <c r="AU249" s="17" t="s">
        <v>83</v>
      </c>
    </row>
    <row r="250" spans="2:63" s="9" customFormat="1" ht="29.25" customHeight="1">
      <c r="B250" s="143"/>
      <c r="D250" s="144" t="s">
        <v>74</v>
      </c>
      <c r="E250" s="194" t="s">
        <v>493</v>
      </c>
      <c r="F250" s="194" t="s">
        <v>494</v>
      </c>
      <c r="I250" s="146"/>
      <c r="J250" s="195">
        <f>BK250</f>
        <v>0</v>
      </c>
      <c r="L250" s="143"/>
      <c r="M250" s="148"/>
      <c r="N250" s="149"/>
      <c r="O250" s="149"/>
      <c r="P250" s="150">
        <f>SUM(P251:P252)</f>
        <v>0</v>
      </c>
      <c r="Q250" s="149"/>
      <c r="R250" s="150">
        <f>SUM(R251:R252)</f>
        <v>0</v>
      </c>
      <c r="S250" s="149"/>
      <c r="T250" s="151">
        <f>SUM(T251:T252)</f>
        <v>0</v>
      </c>
      <c r="AR250" s="152" t="s">
        <v>22</v>
      </c>
      <c r="AT250" s="153" t="s">
        <v>74</v>
      </c>
      <c r="AU250" s="153" t="s">
        <v>22</v>
      </c>
      <c r="AY250" s="152" t="s">
        <v>130</v>
      </c>
      <c r="BK250" s="154">
        <f>SUM(BK251:BK252)</f>
        <v>0</v>
      </c>
    </row>
    <row r="251" spans="2:65" s="1" customFormat="1" ht="22.5" customHeight="1">
      <c r="B251" s="155"/>
      <c r="C251" s="156" t="s">
        <v>495</v>
      </c>
      <c r="D251" s="156" t="s">
        <v>131</v>
      </c>
      <c r="E251" s="157" t="s">
        <v>496</v>
      </c>
      <c r="F251" s="158" t="s">
        <v>497</v>
      </c>
      <c r="G251" s="159" t="s">
        <v>319</v>
      </c>
      <c r="H251" s="160">
        <v>109.584</v>
      </c>
      <c r="I251" s="161"/>
      <c r="J251" s="162">
        <f>ROUND(I251*H251,2)</f>
        <v>0</v>
      </c>
      <c r="K251" s="158" t="s">
        <v>135</v>
      </c>
      <c r="L251" s="34"/>
      <c r="M251" s="163" t="s">
        <v>20</v>
      </c>
      <c r="N251" s="164" t="s">
        <v>46</v>
      </c>
      <c r="O251" s="35"/>
      <c r="P251" s="165">
        <f>O251*H251</f>
        <v>0</v>
      </c>
      <c r="Q251" s="165">
        <v>0</v>
      </c>
      <c r="R251" s="165">
        <f>Q251*H251</f>
        <v>0</v>
      </c>
      <c r="S251" s="165">
        <v>0</v>
      </c>
      <c r="T251" s="166">
        <f>S251*H251</f>
        <v>0</v>
      </c>
      <c r="AR251" s="17" t="s">
        <v>151</v>
      </c>
      <c r="AT251" s="17" t="s">
        <v>131</v>
      </c>
      <c r="AU251" s="17" t="s">
        <v>83</v>
      </c>
      <c r="AY251" s="17" t="s">
        <v>130</v>
      </c>
      <c r="BE251" s="167">
        <f>IF(N251="základní",J251,0)</f>
        <v>0</v>
      </c>
      <c r="BF251" s="167">
        <f>IF(N251="snížená",J251,0)</f>
        <v>0</v>
      </c>
      <c r="BG251" s="167">
        <f>IF(N251="zákl. přenesená",J251,0)</f>
        <v>0</v>
      </c>
      <c r="BH251" s="167">
        <f>IF(N251="sníž. přenesená",J251,0)</f>
        <v>0</v>
      </c>
      <c r="BI251" s="167">
        <f>IF(N251="nulová",J251,0)</f>
        <v>0</v>
      </c>
      <c r="BJ251" s="17" t="s">
        <v>22</v>
      </c>
      <c r="BK251" s="167">
        <f>ROUND(I251*H251,2)</f>
        <v>0</v>
      </c>
      <c r="BL251" s="17" t="s">
        <v>151</v>
      </c>
      <c r="BM251" s="17" t="s">
        <v>498</v>
      </c>
    </row>
    <row r="252" spans="2:47" s="1" customFormat="1" ht="30" customHeight="1">
      <c r="B252" s="34"/>
      <c r="D252" s="168" t="s">
        <v>138</v>
      </c>
      <c r="F252" s="169" t="s">
        <v>499</v>
      </c>
      <c r="I252" s="131"/>
      <c r="L252" s="34"/>
      <c r="M252" s="181"/>
      <c r="N252" s="182"/>
      <c r="O252" s="182"/>
      <c r="P252" s="182"/>
      <c r="Q252" s="182"/>
      <c r="R252" s="182"/>
      <c r="S252" s="182"/>
      <c r="T252" s="183"/>
      <c r="AT252" s="17" t="s">
        <v>138</v>
      </c>
      <c r="AU252" s="17" t="s">
        <v>83</v>
      </c>
    </row>
    <row r="253" spans="2:12" s="1" customFormat="1" ht="6.75" customHeight="1">
      <c r="B253" s="49"/>
      <c r="C253" s="50"/>
      <c r="D253" s="50"/>
      <c r="E253" s="50"/>
      <c r="F253" s="50"/>
      <c r="G253" s="50"/>
      <c r="H253" s="50"/>
      <c r="I253" s="116"/>
      <c r="J253" s="50"/>
      <c r="K253" s="50"/>
      <c r="L253" s="34"/>
    </row>
    <row r="254" ht="13.5">
      <c r="AT254" s="184"/>
    </row>
  </sheetData>
  <sheetProtection password="CC35" sheet="1" objects="1" scenarios="1" formatColumns="0" formatRows="0" sort="0" autoFilter="0"/>
  <autoFilter ref="C83:K83"/>
  <mergeCells count="9">
    <mergeCell ref="E76:H76"/>
    <mergeCell ref="G1:H1"/>
    <mergeCell ref="L2:V2"/>
    <mergeCell ref="E7:H7"/>
    <mergeCell ref="E9:H9"/>
    <mergeCell ref="E24:H24"/>
    <mergeCell ref="E45:H45"/>
    <mergeCell ref="E47:H47"/>
    <mergeCell ref="E74:H74"/>
  </mergeCells>
  <hyperlinks>
    <hyperlink ref="F1:G1" location="C2" tooltip="Krycí list soupisu" display="1) Krycí list soupisu"/>
    <hyperlink ref="G1:H1" location="C54" tooltip="Rekapitulace" display="2) Rekapitulace"/>
    <hyperlink ref="J1" location="C83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2"/>
      <c r="C1" s="282"/>
      <c r="D1" s="281" t="s">
        <v>1</v>
      </c>
      <c r="E1" s="282"/>
      <c r="F1" s="283" t="s">
        <v>1444</v>
      </c>
      <c r="G1" s="288" t="s">
        <v>1445</v>
      </c>
      <c r="H1" s="288"/>
      <c r="I1" s="289"/>
      <c r="J1" s="283" t="s">
        <v>1446</v>
      </c>
      <c r="K1" s="281" t="s">
        <v>102</v>
      </c>
      <c r="L1" s="283" t="s">
        <v>1447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92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83</v>
      </c>
    </row>
    <row r="4" spans="2:46" ht="36.75" customHeight="1">
      <c r="B4" s="21"/>
      <c r="C4" s="22"/>
      <c r="D4" s="23" t="s">
        <v>103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5" t="str">
        <f>'Rekapitulace stavby'!K6</f>
        <v>Rekonstrukce chodníků v obci Stěpánov</v>
      </c>
      <c r="F7" s="244"/>
      <c r="G7" s="244"/>
      <c r="H7" s="244"/>
      <c r="I7" s="94"/>
      <c r="J7" s="22"/>
      <c r="K7" s="24"/>
    </row>
    <row r="8" spans="2:11" s="1" customFormat="1" ht="15">
      <c r="B8" s="34"/>
      <c r="C8" s="35"/>
      <c r="D8" s="30" t="s">
        <v>104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6" t="s">
        <v>500</v>
      </c>
      <c r="F9" s="251"/>
      <c r="G9" s="251"/>
      <c r="H9" s="25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106</v>
      </c>
      <c r="G12" s="35"/>
      <c r="H12" s="35"/>
      <c r="I12" s="96" t="s">
        <v>25</v>
      </c>
      <c r="J12" s="97" t="str">
        <f>'Rekapitulace stavby'!AN8</f>
        <v>9.11.2015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tr">
        <f>IF('Rekapitulace stavby'!AN10="","",'Rekapitulace stavby'!AN10)</f>
        <v>00274101</v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Přelouč</v>
      </c>
      <c r="F15" s="35"/>
      <c r="G15" s="35"/>
      <c r="H15" s="35"/>
      <c r="I15" s="96" t="s">
        <v>33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38</v>
      </c>
      <c r="F21" s="35"/>
      <c r="G21" s="35"/>
      <c r="H21" s="35"/>
      <c r="I21" s="96" t="s">
        <v>33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7" t="s">
        <v>20</v>
      </c>
      <c r="F24" s="277"/>
      <c r="G24" s="277"/>
      <c r="H24" s="27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ROUND(J83,2)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7">
        <f>ROUND(SUM(BE83:BE234),2)</f>
        <v>0</v>
      </c>
      <c r="G30" s="35"/>
      <c r="H30" s="35"/>
      <c r="I30" s="108">
        <v>0.21</v>
      </c>
      <c r="J30" s="107">
        <f>ROUND(ROUND((SUM(BE83:BE234)),2)*I30,2)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7">
        <f>ROUND(SUM(BF83:BF234),2)</f>
        <v>0</v>
      </c>
      <c r="G31" s="35"/>
      <c r="H31" s="35"/>
      <c r="I31" s="108">
        <v>0.15</v>
      </c>
      <c r="J31" s="107">
        <f>ROUND(ROUND((SUM(BF83:BF234)),2)*I31,2)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7">
        <f>ROUND(SUM(BG83:BG234),2)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7">
        <f>ROUND(SUM(BH83:BH234),2)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7">
        <f>ROUND(SUM(BI83:BI234),2)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107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Rekonstrukce chodníků v obci Stěpánov</v>
      </c>
      <c r="F45" s="251"/>
      <c r="G45" s="251"/>
      <c r="H45" s="251"/>
      <c r="I45" s="95"/>
      <c r="J45" s="35"/>
      <c r="K45" s="38"/>
    </row>
    <row r="46" spans="2:11" s="1" customFormat="1" ht="14.25" customHeight="1">
      <c r="B46" s="34"/>
      <c r="C46" s="30" t="s">
        <v>104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SO 101.2 - Nový chodník - NEUZNATELNÉ</v>
      </c>
      <c r="F47" s="251"/>
      <c r="G47" s="251"/>
      <c r="H47" s="25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9.11.2015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Přelouč</v>
      </c>
      <c r="G51" s="35"/>
      <c r="H51" s="35"/>
      <c r="I51" s="96" t="s">
        <v>36</v>
      </c>
      <c r="J51" s="28" t="str">
        <f>E21</f>
        <v>PRODIN 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108</v>
      </c>
      <c r="D54" s="109"/>
      <c r="E54" s="109"/>
      <c r="F54" s="109"/>
      <c r="G54" s="109"/>
      <c r="H54" s="109"/>
      <c r="I54" s="120"/>
      <c r="J54" s="121" t="s">
        <v>109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110</v>
      </c>
      <c r="D56" s="35"/>
      <c r="E56" s="35"/>
      <c r="F56" s="35"/>
      <c r="G56" s="35"/>
      <c r="H56" s="35"/>
      <c r="I56" s="95"/>
      <c r="J56" s="105">
        <f>J83</f>
        <v>0</v>
      </c>
      <c r="K56" s="38"/>
      <c r="AU56" s="17" t="s">
        <v>111</v>
      </c>
    </row>
    <row r="57" spans="2:11" s="7" customFormat="1" ht="24.75" customHeight="1">
      <c r="B57" s="124"/>
      <c r="C57" s="125"/>
      <c r="D57" s="126" t="s">
        <v>178</v>
      </c>
      <c r="E57" s="127"/>
      <c r="F57" s="127"/>
      <c r="G57" s="127"/>
      <c r="H57" s="127"/>
      <c r="I57" s="128"/>
      <c r="J57" s="129">
        <f>J84</f>
        <v>0</v>
      </c>
      <c r="K57" s="130"/>
    </row>
    <row r="58" spans="2:11" s="11" customFormat="1" ht="19.5" customHeight="1">
      <c r="B58" s="185"/>
      <c r="C58" s="186"/>
      <c r="D58" s="187" t="s">
        <v>237</v>
      </c>
      <c r="E58" s="188"/>
      <c r="F58" s="188"/>
      <c r="G58" s="188"/>
      <c r="H58" s="188"/>
      <c r="I58" s="189"/>
      <c r="J58" s="190">
        <f>J85</f>
        <v>0</v>
      </c>
      <c r="K58" s="191"/>
    </row>
    <row r="59" spans="2:11" s="11" customFormat="1" ht="19.5" customHeight="1">
      <c r="B59" s="185"/>
      <c r="C59" s="186"/>
      <c r="D59" s="187" t="s">
        <v>239</v>
      </c>
      <c r="E59" s="188"/>
      <c r="F59" s="188"/>
      <c r="G59" s="188"/>
      <c r="H59" s="188"/>
      <c r="I59" s="189"/>
      <c r="J59" s="190">
        <f>J152</f>
        <v>0</v>
      </c>
      <c r="K59" s="191"/>
    </row>
    <row r="60" spans="2:11" s="11" customFormat="1" ht="19.5" customHeight="1">
      <c r="B60" s="185"/>
      <c r="C60" s="186"/>
      <c r="D60" s="187" t="s">
        <v>240</v>
      </c>
      <c r="E60" s="188"/>
      <c r="F60" s="188"/>
      <c r="G60" s="188"/>
      <c r="H60" s="188"/>
      <c r="I60" s="189"/>
      <c r="J60" s="190">
        <f>J156</f>
        <v>0</v>
      </c>
      <c r="K60" s="191"/>
    </row>
    <row r="61" spans="2:11" s="11" customFormat="1" ht="19.5" customHeight="1">
      <c r="B61" s="185"/>
      <c r="C61" s="186"/>
      <c r="D61" s="187" t="s">
        <v>179</v>
      </c>
      <c r="E61" s="188"/>
      <c r="F61" s="188"/>
      <c r="G61" s="188"/>
      <c r="H61" s="188"/>
      <c r="I61" s="189"/>
      <c r="J61" s="190">
        <f>J180</f>
        <v>0</v>
      </c>
      <c r="K61" s="191"/>
    </row>
    <row r="62" spans="2:11" s="11" customFormat="1" ht="19.5" customHeight="1">
      <c r="B62" s="185"/>
      <c r="C62" s="186"/>
      <c r="D62" s="187" t="s">
        <v>241</v>
      </c>
      <c r="E62" s="188"/>
      <c r="F62" s="188"/>
      <c r="G62" s="188"/>
      <c r="H62" s="188"/>
      <c r="I62" s="189"/>
      <c r="J62" s="190">
        <f>J207</f>
        <v>0</v>
      </c>
      <c r="K62" s="191"/>
    </row>
    <row r="63" spans="2:11" s="11" customFormat="1" ht="19.5" customHeight="1">
      <c r="B63" s="185"/>
      <c r="C63" s="186"/>
      <c r="D63" s="187" t="s">
        <v>242</v>
      </c>
      <c r="E63" s="188"/>
      <c r="F63" s="188"/>
      <c r="G63" s="188"/>
      <c r="H63" s="188"/>
      <c r="I63" s="189"/>
      <c r="J63" s="190">
        <f>J232</f>
        <v>0</v>
      </c>
      <c r="K63" s="191"/>
    </row>
    <row r="64" spans="2:11" s="1" customFormat="1" ht="21.75" customHeight="1">
      <c r="B64" s="34"/>
      <c r="C64" s="35"/>
      <c r="D64" s="35"/>
      <c r="E64" s="35"/>
      <c r="F64" s="35"/>
      <c r="G64" s="35"/>
      <c r="H64" s="35"/>
      <c r="I64" s="95"/>
      <c r="J64" s="35"/>
      <c r="K64" s="38"/>
    </row>
    <row r="65" spans="2:11" s="1" customFormat="1" ht="6.75" customHeight="1">
      <c r="B65" s="49"/>
      <c r="C65" s="50"/>
      <c r="D65" s="50"/>
      <c r="E65" s="50"/>
      <c r="F65" s="50"/>
      <c r="G65" s="50"/>
      <c r="H65" s="50"/>
      <c r="I65" s="116"/>
      <c r="J65" s="50"/>
      <c r="K65" s="51"/>
    </row>
    <row r="69" spans="2:12" s="1" customFormat="1" ht="6.75" customHeight="1">
      <c r="B69" s="52"/>
      <c r="C69" s="53"/>
      <c r="D69" s="53"/>
      <c r="E69" s="53"/>
      <c r="F69" s="53"/>
      <c r="G69" s="53"/>
      <c r="H69" s="53"/>
      <c r="I69" s="117"/>
      <c r="J69" s="53"/>
      <c r="K69" s="53"/>
      <c r="L69" s="34"/>
    </row>
    <row r="70" spans="2:12" s="1" customFormat="1" ht="36.75" customHeight="1">
      <c r="B70" s="34"/>
      <c r="C70" s="54" t="s">
        <v>113</v>
      </c>
      <c r="I70" s="131"/>
      <c r="L70" s="34"/>
    </row>
    <row r="71" spans="2:12" s="1" customFormat="1" ht="6.75" customHeight="1">
      <c r="B71" s="34"/>
      <c r="I71" s="131"/>
      <c r="L71" s="34"/>
    </row>
    <row r="72" spans="2:12" s="1" customFormat="1" ht="14.25" customHeight="1">
      <c r="B72" s="34"/>
      <c r="C72" s="56" t="s">
        <v>16</v>
      </c>
      <c r="I72" s="131"/>
      <c r="L72" s="34"/>
    </row>
    <row r="73" spans="2:12" s="1" customFormat="1" ht="22.5" customHeight="1">
      <c r="B73" s="34"/>
      <c r="E73" s="278" t="str">
        <f>E7</f>
        <v>Rekonstrukce chodníků v obci Stěpánov</v>
      </c>
      <c r="F73" s="241"/>
      <c r="G73" s="241"/>
      <c r="H73" s="241"/>
      <c r="I73" s="131"/>
      <c r="L73" s="34"/>
    </row>
    <row r="74" spans="2:12" s="1" customFormat="1" ht="14.25" customHeight="1">
      <c r="B74" s="34"/>
      <c r="C74" s="56" t="s">
        <v>104</v>
      </c>
      <c r="I74" s="131"/>
      <c r="L74" s="34"/>
    </row>
    <row r="75" spans="2:12" s="1" customFormat="1" ht="23.25" customHeight="1">
      <c r="B75" s="34"/>
      <c r="E75" s="259" t="str">
        <f>E9</f>
        <v>SO 101.2 - Nový chodník - NEUZNATELNÉ</v>
      </c>
      <c r="F75" s="241"/>
      <c r="G75" s="241"/>
      <c r="H75" s="241"/>
      <c r="I75" s="131"/>
      <c r="L75" s="34"/>
    </row>
    <row r="76" spans="2:12" s="1" customFormat="1" ht="6.75" customHeight="1">
      <c r="B76" s="34"/>
      <c r="I76" s="131"/>
      <c r="L76" s="34"/>
    </row>
    <row r="77" spans="2:12" s="1" customFormat="1" ht="18" customHeight="1">
      <c r="B77" s="34"/>
      <c r="C77" s="56" t="s">
        <v>23</v>
      </c>
      <c r="F77" s="132" t="str">
        <f>F12</f>
        <v> </v>
      </c>
      <c r="I77" s="133" t="s">
        <v>25</v>
      </c>
      <c r="J77" s="60" t="str">
        <f>IF(J12="","",J12)</f>
        <v>9.11.2015</v>
      </c>
      <c r="L77" s="34"/>
    </row>
    <row r="78" spans="2:12" s="1" customFormat="1" ht="6.75" customHeight="1">
      <c r="B78" s="34"/>
      <c r="I78" s="131"/>
      <c r="L78" s="34"/>
    </row>
    <row r="79" spans="2:12" s="1" customFormat="1" ht="15">
      <c r="B79" s="34"/>
      <c r="C79" s="56" t="s">
        <v>29</v>
      </c>
      <c r="F79" s="132" t="str">
        <f>E15</f>
        <v>Město Přelouč</v>
      </c>
      <c r="I79" s="133" t="s">
        <v>36</v>
      </c>
      <c r="J79" s="132" t="str">
        <f>E21</f>
        <v>PRODIN  a.s.</v>
      </c>
      <c r="L79" s="34"/>
    </row>
    <row r="80" spans="2:12" s="1" customFormat="1" ht="14.25" customHeight="1">
      <c r="B80" s="34"/>
      <c r="C80" s="56" t="s">
        <v>34</v>
      </c>
      <c r="F80" s="132">
        <f>IF(E18="","",E18)</f>
      </c>
      <c r="I80" s="131"/>
      <c r="L80" s="34"/>
    </row>
    <row r="81" spans="2:12" s="1" customFormat="1" ht="9.75" customHeight="1">
      <c r="B81" s="34"/>
      <c r="I81" s="131"/>
      <c r="L81" s="34"/>
    </row>
    <row r="82" spans="2:20" s="8" customFormat="1" ht="29.25" customHeight="1">
      <c r="B82" s="134"/>
      <c r="C82" s="135" t="s">
        <v>114</v>
      </c>
      <c r="D82" s="136" t="s">
        <v>60</v>
      </c>
      <c r="E82" s="136" t="s">
        <v>56</v>
      </c>
      <c r="F82" s="136" t="s">
        <v>115</v>
      </c>
      <c r="G82" s="136" t="s">
        <v>116</v>
      </c>
      <c r="H82" s="136" t="s">
        <v>117</v>
      </c>
      <c r="I82" s="137" t="s">
        <v>118</v>
      </c>
      <c r="J82" s="136" t="s">
        <v>109</v>
      </c>
      <c r="K82" s="138" t="s">
        <v>119</v>
      </c>
      <c r="L82" s="134"/>
      <c r="M82" s="67" t="s">
        <v>120</v>
      </c>
      <c r="N82" s="68" t="s">
        <v>45</v>
      </c>
      <c r="O82" s="68" t="s">
        <v>121</v>
      </c>
      <c r="P82" s="68" t="s">
        <v>122</v>
      </c>
      <c r="Q82" s="68" t="s">
        <v>123</v>
      </c>
      <c r="R82" s="68" t="s">
        <v>124</v>
      </c>
      <c r="S82" s="68" t="s">
        <v>125</v>
      </c>
      <c r="T82" s="69" t="s">
        <v>126</v>
      </c>
    </row>
    <row r="83" spans="2:63" s="1" customFormat="1" ht="29.25" customHeight="1">
      <c r="B83" s="34"/>
      <c r="C83" s="71" t="s">
        <v>110</v>
      </c>
      <c r="I83" s="131"/>
      <c r="J83" s="139">
        <f>BK83</f>
        <v>0</v>
      </c>
      <c r="L83" s="34"/>
      <c r="M83" s="70"/>
      <c r="N83" s="61"/>
      <c r="O83" s="61"/>
      <c r="P83" s="140">
        <f>P84</f>
        <v>0</v>
      </c>
      <c r="Q83" s="61"/>
      <c r="R83" s="140">
        <f>R84</f>
        <v>13.25329088</v>
      </c>
      <c r="S83" s="61"/>
      <c r="T83" s="141">
        <f>T84</f>
        <v>19.0305</v>
      </c>
      <c r="AT83" s="17" t="s">
        <v>74</v>
      </c>
      <c r="AU83" s="17" t="s">
        <v>111</v>
      </c>
      <c r="BK83" s="142">
        <f>BK84</f>
        <v>0</v>
      </c>
    </row>
    <row r="84" spans="2:63" s="9" customFormat="1" ht="36.75" customHeight="1">
      <c r="B84" s="143"/>
      <c r="D84" s="152" t="s">
        <v>74</v>
      </c>
      <c r="E84" s="192" t="s">
        <v>180</v>
      </c>
      <c r="F84" s="192" t="s">
        <v>181</v>
      </c>
      <c r="I84" s="146"/>
      <c r="J84" s="193">
        <f>BK84</f>
        <v>0</v>
      </c>
      <c r="L84" s="143"/>
      <c r="M84" s="148"/>
      <c r="N84" s="149"/>
      <c r="O84" s="149"/>
      <c r="P84" s="150">
        <f>P85+P152+P156+P180+P207+P232</f>
        <v>0</v>
      </c>
      <c r="Q84" s="149"/>
      <c r="R84" s="150">
        <f>R85+R152+R156+R180+R207+R232</f>
        <v>13.25329088</v>
      </c>
      <c r="S84" s="149"/>
      <c r="T84" s="151">
        <f>T85+T152+T156+T180+T207+T232</f>
        <v>19.0305</v>
      </c>
      <c r="AR84" s="152" t="s">
        <v>22</v>
      </c>
      <c r="AT84" s="153" t="s">
        <v>74</v>
      </c>
      <c r="AU84" s="153" t="s">
        <v>75</v>
      </c>
      <c r="AY84" s="152" t="s">
        <v>130</v>
      </c>
      <c r="BK84" s="154">
        <f>BK85+BK152+BK156+BK180+BK207+BK232</f>
        <v>0</v>
      </c>
    </row>
    <row r="85" spans="2:63" s="9" customFormat="1" ht="19.5" customHeight="1">
      <c r="B85" s="143"/>
      <c r="D85" s="144" t="s">
        <v>74</v>
      </c>
      <c r="E85" s="194" t="s">
        <v>22</v>
      </c>
      <c r="F85" s="194" t="s">
        <v>243</v>
      </c>
      <c r="I85" s="146"/>
      <c r="J85" s="195">
        <f>BK85</f>
        <v>0</v>
      </c>
      <c r="L85" s="143"/>
      <c r="M85" s="148"/>
      <c r="N85" s="149"/>
      <c r="O85" s="149"/>
      <c r="P85" s="150">
        <f>SUM(P86:P151)</f>
        <v>0</v>
      </c>
      <c r="Q85" s="149"/>
      <c r="R85" s="150">
        <f>SUM(R86:R151)</f>
        <v>0.6812050000000001</v>
      </c>
      <c r="S85" s="149"/>
      <c r="T85" s="151">
        <f>SUM(T86:T151)</f>
        <v>2.3075</v>
      </c>
      <c r="AR85" s="152" t="s">
        <v>22</v>
      </c>
      <c r="AT85" s="153" t="s">
        <v>74</v>
      </c>
      <c r="AU85" s="153" t="s">
        <v>22</v>
      </c>
      <c r="AY85" s="152" t="s">
        <v>130</v>
      </c>
      <c r="BK85" s="154">
        <f>SUM(BK86:BK151)</f>
        <v>0</v>
      </c>
    </row>
    <row r="86" spans="2:65" s="1" customFormat="1" ht="22.5" customHeight="1">
      <c r="B86" s="155"/>
      <c r="C86" s="156" t="s">
        <v>22</v>
      </c>
      <c r="D86" s="156" t="s">
        <v>131</v>
      </c>
      <c r="E86" s="157" t="s">
        <v>501</v>
      </c>
      <c r="F86" s="158" t="s">
        <v>502</v>
      </c>
      <c r="G86" s="159" t="s">
        <v>186</v>
      </c>
      <c r="H86" s="160">
        <v>1</v>
      </c>
      <c r="I86" s="161"/>
      <c r="J86" s="162">
        <f>ROUND(I86*H86,2)</f>
        <v>0</v>
      </c>
      <c r="K86" s="158" t="s">
        <v>20</v>
      </c>
      <c r="L86" s="34"/>
      <c r="M86" s="163" t="s">
        <v>20</v>
      </c>
      <c r="N86" s="164" t="s">
        <v>46</v>
      </c>
      <c r="O86" s="35"/>
      <c r="P86" s="165">
        <f>O86*H86</f>
        <v>0</v>
      </c>
      <c r="Q86" s="165">
        <v>0.00017</v>
      </c>
      <c r="R86" s="165">
        <f>Q86*H86</f>
        <v>0.00017</v>
      </c>
      <c r="S86" s="165">
        <v>0</v>
      </c>
      <c r="T86" s="166">
        <f>S86*H86</f>
        <v>0</v>
      </c>
      <c r="AR86" s="17" t="s">
        <v>151</v>
      </c>
      <c r="AT86" s="17" t="s">
        <v>131</v>
      </c>
      <c r="AU86" s="17" t="s">
        <v>83</v>
      </c>
      <c r="AY86" s="17" t="s">
        <v>130</v>
      </c>
      <c r="BE86" s="167">
        <f>IF(N86="základní",J86,0)</f>
        <v>0</v>
      </c>
      <c r="BF86" s="167">
        <f>IF(N86="snížená",J86,0)</f>
        <v>0</v>
      </c>
      <c r="BG86" s="167">
        <f>IF(N86="zákl. přenesená",J86,0)</f>
        <v>0</v>
      </c>
      <c r="BH86" s="167">
        <f>IF(N86="sníž. přenesená",J86,0)</f>
        <v>0</v>
      </c>
      <c r="BI86" s="167">
        <f>IF(N86="nulová",J86,0)</f>
        <v>0</v>
      </c>
      <c r="BJ86" s="17" t="s">
        <v>22</v>
      </c>
      <c r="BK86" s="167">
        <f>ROUND(I86*H86,2)</f>
        <v>0</v>
      </c>
      <c r="BL86" s="17" t="s">
        <v>151</v>
      </c>
      <c r="BM86" s="17" t="s">
        <v>503</v>
      </c>
    </row>
    <row r="87" spans="2:47" s="1" customFormat="1" ht="30" customHeight="1">
      <c r="B87" s="34"/>
      <c r="D87" s="171" t="s">
        <v>249</v>
      </c>
      <c r="F87" s="210" t="s">
        <v>250</v>
      </c>
      <c r="I87" s="131"/>
      <c r="L87" s="34"/>
      <c r="M87" s="63"/>
      <c r="N87" s="35"/>
      <c r="O87" s="35"/>
      <c r="P87" s="35"/>
      <c r="Q87" s="35"/>
      <c r="R87" s="35"/>
      <c r="S87" s="35"/>
      <c r="T87" s="64"/>
      <c r="AT87" s="17" t="s">
        <v>249</v>
      </c>
      <c r="AU87" s="17" t="s">
        <v>83</v>
      </c>
    </row>
    <row r="88" spans="2:65" s="1" customFormat="1" ht="22.5" customHeight="1">
      <c r="B88" s="155"/>
      <c r="C88" s="156" t="s">
        <v>83</v>
      </c>
      <c r="D88" s="156" t="s">
        <v>131</v>
      </c>
      <c r="E88" s="157" t="s">
        <v>504</v>
      </c>
      <c r="F88" s="158" t="s">
        <v>505</v>
      </c>
      <c r="G88" s="159" t="s">
        <v>344</v>
      </c>
      <c r="H88" s="160">
        <v>4</v>
      </c>
      <c r="I88" s="161"/>
      <c r="J88" s="162">
        <f>ROUND(I88*H88,2)</f>
        <v>0</v>
      </c>
      <c r="K88" s="158" t="s">
        <v>135</v>
      </c>
      <c r="L88" s="34"/>
      <c r="M88" s="163" t="s">
        <v>20</v>
      </c>
      <c r="N88" s="164" t="s">
        <v>46</v>
      </c>
      <c r="O88" s="35"/>
      <c r="P88" s="165">
        <f>O88*H88</f>
        <v>0</v>
      </c>
      <c r="Q88" s="165">
        <v>0</v>
      </c>
      <c r="R88" s="165">
        <f>Q88*H88</f>
        <v>0</v>
      </c>
      <c r="S88" s="165">
        <v>0.5</v>
      </c>
      <c r="T88" s="166">
        <f>S88*H88</f>
        <v>2</v>
      </c>
      <c r="AR88" s="17" t="s">
        <v>151</v>
      </c>
      <c r="AT88" s="17" t="s">
        <v>131</v>
      </c>
      <c r="AU88" s="17" t="s">
        <v>83</v>
      </c>
      <c r="AY88" s="17" t="s">
        <v>130</v>
      </c>
      <c r="BE88" s="167">
        <f>IF(N88="základní",J88,0)</f>
        <v>0</v>
      </c>
      <c r="BF88" s="167">
        <f>IF(N88="snížená",J88,0)</f>
        <v>0</v>
      </c>
      <c r="BG88" s="167">
        <f>IF(N88="zákl. přenesená",J88,0)</f>
        <v>0</v>
      </c>
      <c r="BH88" s="167">
        <f>IF(N88="sníž. přenesená",J88,0)</f>
        <v>0</v>
      </c>
      <c r="BI88" s="167">
        <f>IF(N88="nulová",J88,0)</f>
        <v>0</v>
      </c>
      <c r="BJ88" s="17" t="s">
        <v>22</v>
      </c>
      <c r="BK88" s="167">
        <f>ROUND(I88*H88,2)</f>
        <v>0</v>
      </c>
      <c r="BL88" s="17" t="s">
        <v>151</v>
      </c>
      <c r="BM88" s="17" t="s">
        <v>506</v>
      </c>
    </row>
    <row r="89" spans="2:47" s="1" customFormat="1" ht="42" customHeight="1">
      <c r="B89" s="34"/>
      <c r="D89" s="168" t="s">
        <v>138</v>
      </c>
      <c r="F89" s="169" t="s">
        <v>507</v>
      </c>
      <c r="I89" s="131"/>
      <c r="L89" s="34"/>
      <c r="M89" s="63"/>
      <c r="N89" s="35"/>
      <c r="O89" s="35"/>
      <c r="P89" s="35"/>
      <c r="Q89" s="35"/>
      <c r="R89" s="35"/>
      <c r="S89" s="35"/>
      <c r="T89" s="64"/>
      <c r="AT89" s="17" t="s">
        <v>138</v>
      </c>
      <c r="AU89" s="17" t="s">
        <v>83</v>
      </c>
    </row>
    <row r="90" spans="2:47" s="1" customFormat="1" ht="30" customHeight="1">
      <c r="B90" s="34"/>
      <c r="D90" s="168" t="s">
        <v>249</v>
      </c>
      <c r="F90" s="211" t="s">
        <v>250</v>
      </c>
      <c r="I90" s="131"/>
      <c r="L90" s="34"/>
      <c r="M90" s="63"/>
      <c r="N90" s="35"/>
      <c r="O90" s="35"/>
      <c r="P90" s="35"/>
      <c r="Q90" s="35"/>
      <c r="R90" s="35"/>
      <c r="S90" s="35"/>
      <c r="T90" s="64"/>
      <c r="AT90" s="17" t="s">
        <v>249</v>
      </c>
      <c r="AU90" s="17" t="s">
        <v>83</v>
      </c>
    </row>
    <row r="91" spans="2:51" s="10" customFormat="1" ht="22.5" customHeight="1">
      <c r="B91" s="170"/>
      <c r="D91" s="171" t="s">
        <v>140</v>
      </c>
      <c r="E91" s="172" t="s">
        <v>20</v>
      </c>
      <c r="F91" s="173" t="s">
        <v>508</v>
      </c>
      <c r="H91" s="174">
        <v>4</v>
      </c>
      <c r="I91" s="175"/>
      <c r="L91" s="170"/>
      <c r="M91" s="176"/>
      <c r="N91" s="177"/>
      <c r="O91" s="177"/>
      <c r="P91" s="177"/>
      <c r="Q91" s="177"/>
      <c r="R91" s="177"/>
      <c r="S91" s="177"/>
      <c r="T91" s="178"/>
      <c r="AT91" s="179" t="s">
        <v>140</v>
      </c>
      <c r="AU91" s="179" t="s">
        <v>83</v>
      </c>
      <c r="AV91" s="10" t="s">
        <v>83</v>
      </c>
      <c r="AW91" s="10" t="s">
        <v>39</v>
      </c>
      <c r="AX91" s="10" t="s">
        <v>22</v>
      </c>
      <c r="AY91" s="179" t="s">
        <v>130</v>
      </c>
    </row>
    <row r="92" spans="2:65" s="1" customFormat="1" ht="22.5" customHeight="1">
      <c r="B92" s="155"/>
      <c r="C92" s="156" t="s">
        <v>145</v>
      </c>
      <c r="D92" s="156" t="s">
        <v>131</v>
      </c>
      <c r="E92" s="157" t="s">
        <v>244</v>
      </c>
      <c r="F92" s="158" t="s">
        <v>245</v>
      </c>
      <c r="G92" s="159" t="s">
        <v>246</v>
      </c>
      <c r="H92" s="160">
        <v>1.5</v>
      </c>
      <c r="I92" s="161"/>
      <c r="J92" s="162">
        <f>ROUND(I92*H92,2)</f>
        <v>0</v>
      </c>
      <c r="K92" s="158" t="s">
        <v>135</v>
      </c>
      <c r="L92" s="34"/>
      <c r="M92" s="163" t="s">
        <v>20</v>
      </c>
      <c r="N92" s="164" t="s">
        <v>46</v>
      </c>
      <c r="O92" s="35"/>
      <c r="P92" s="165">
        <f>O92*H92</f>
        <v>0</v>
      </c>
      <c r="Q92" s="165">
        <v>0</v>
      </c>
      <c r="R92" s="165">
        <f>Q92*H92</f>
        <v>0</v>
      </c>
      <c r="S92" s="165">
        <v>0.205</v>
      </c>
      <c r="T92" s="166">
        <f>S92*H92</f>
        <v>0.3075</v>
      </c>
      <c r="AR92" s="17" t="s">
        <v>151</v>
      </c>
      <c r="AT92" s="17" t="s">
        <v>131</v>
      </c>
      <c r="AU92" s="17" t="s">
        <v>83</v>
      </c>
      <c r="AY92" s="17" t="s">
        <v>130</v>
      </c>
      <c r="BE92" s="167">
        <f>IF(N92="základní",J92,0)</f>
        <v>0</v>
      </c>
      <c r="BF92" s="167">
        <f>IF(N92="snížená",J92,0)</f>
        <v>0</v>
      </c>
      <c r="BG92" s="167">
        <f>IF(N92="zákl. přenesená",J92,0)</f>
        <v>0</v>
      </c>
      <c r="BH92" s="167">
        <f>IF(N92="sníž. přenesená",J92,0)</f>
        <v>0</v>
      </c>
      <c r="BI92" s="167">
        <f>IF(N92="nulová",J92,0)</f>
        <v>0</v>
      </c>
      <c r="BJ92" s="17" t="s">
        <v>22</v>
      </c>
      <c r="BK92" s="167">
        <f>ROUND(I92*H92,2)</f>
        <v>0</v>
      </c>
      <c r="BL92" s="17" t="s">
        <v>151</v>
      </c>
      <c r="BM92" s="17" t="s">
        <v>509</v>
      </c>
    </row>
    <row r="93" spans="2:47" s="1" customFormat="1" ht="30" customHeight="1">
      <c r="B93" s="34"/>
      <c r="D93" s="168" t="s">
        <v>138</v>
      </c>
      <c r="F93" s="169" t="s">
        <v>248</v>
      </c>
      <c r="I93" s="131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138</v>
      </c>
      <c r="AU93" s="17" t="s">
        <v>83</v>
      </c>
    </row>
    <row r="94" spans="2:47" s="1" customFormat="1" ht="30" customHeight="1">
      <c r="B94" s="34"/>
      <c r="D94" s="171" t="s">
        <v>249</v>
      </c>
      <c r="F94" s="210" t="s">
        <v>250</v>
      </c>
      <c r="I94" s="131"/>
      <c r="L94" s="34"/>
      <c r="M94" s="63"/>
      <c r="N94" s="35"/>
      <c r="O94" s="35"/>
      <c r="P94" s="35"/>
      <c r="Q94" s="35"/>
      <c r="R94" s="35"/>
      <c r="S94" s="35"/>
      <c r="T94" s="64"/>
      <c r="AT94" s="17" t="s">
        <v>249</v>
      </c>
      <c r="AU94" s="17" t="s">
        <v>83</v>
      </c>
    </row>
    <row r="95" spans="2:65" s="1" customFormat="1" ht="22.5" customHeight="1">
      <c r="B95" s="155"/>
      <c r="C95" s="156" t="s">
        <v>151</v>
      </c>
      <c r="D95" s="156" t="s">
        <v>131</v>
      </c>
      <c r="E95" s="157" t="s">
        <v>251</v>
      </c>
      <c r="F95" s="158" t="s">
        <v>252</v>
      </c>
      <c r="G95" s="159" t="s">
        <v>253</v>
      </c>
      <c r="H95" s="160">
        <v>2</v>
      </c>
      <c r="I95" s="161"/>
      <c r="J95" s="162">
        <f>ROUND(I95*H95,2)</f>
        <v>0</v>
      </c>
      <c r="K95" s="158" t="s">
        <v>135</v>
      </c>
      <c r="L95" s="34"/>
      <c r="M95" s="163" t="s">
        <v>20</v>
      </c>
      <c r="N95" s="164" t="s">
        <v>46</v>
      </c>
      <c r="O95" s="35"/>
      <c r="P95" s="165">
        <f>O95*H95</f>
        <v>0</v>
      </c>
      <c r="Q95" s="165">
        <v>0</v>
      </c>
      <c r="R95" s="165">
        <f>Q95*H95</f>
        <v>0</v>
      </c>
      <c r="S95" s="165">
        <v>0</v>
      </c>
      <c r="T95" s="166">
        <f>S95*H95</f>
        <v>0</v>
      </c>
      <c r="AR95" s="17" t="s">
        <v>151</v>
      </c>
      <c r="AT95" s="17" t="s">
        <v>131</v>
      </c>
      <c r="AU95" s="17" t="s">
        <v>83</v>
      </c>
      <c r="AY95" s="17" t="s">
        <v>130</v>
      </c>
      <c r="BE95" s="167">
        <f>IF(N95="základní",J95,0)</f>
        <v>0</v>
      </c>
      <c r="BF95" s="167">
        <f>IF(N95="snížená",J95,0)</f>
        <v>0</v>
      </c>
      <c r="BG95" s="167">
        <f>IF(N95="zákl. přenesená",J95,0)</f>
        <v>0</v>
      </c>
      <c r="BH95" s="167">
        <f>IF(N95="sníž. přenesená",J95,0)</f>
        <v>0</v>
      </c>
      <c r="BI95" s="167">
        <f>IF(N95="nulová",J95,0)</f>
        <v>0</v>
      </c>
      <c r="BJ95" s="17" t="s">
        <v>22</v>
      </c>
      <c r="BK95" s="167">
        <f>ROUND(I95*H95,2)</f>
        <v>0</v>
      </c>
      <c r="BL95" s="17" t="s">
        <v>151</v>
      </c>
      <c r="BM95" s="17" t="s">
        <v>510</v>
      </c>
    </row>
    <row r="96" spans="2:47" s="1" customFormat="1" ht="30" customHeight="1">
      <c r="B96" s="34"/>
      <c r="D96" s="168" t="s">
        <v>138</v>
      </c>
      <c r="F96" s="169" t="s">
        <v>255</v>
      </c>
      <c r="I96" s="131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138</v>
      </c>
      <c r="AU96" s="17" t="s">
        <v>83</v>
      </c>
    </row>
    <row r="97" spans="2:47" s="1" customFormat="1" ht="30" customHeight="1">
      <c r="B97" s="34"/>
      <c r="D97" s="168" t="s">
        <v>249</v>
      </c>
      <c r="F97" s="211" t="s">
        <v>250</v>
      </c>
      <c r="I97" s="131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249</v>
      </c>
      <c r="AU97" s="17" t="s">
        <v>83</v>
      </c>
    </row>
    <row r="98" spans="2:51" s="10" customFormat="1" ht="22.5" customHeight="1">
      <c r="B98" s="170"/>
      <c r="D98" s="171" t="s">
        <v>140</v>
      </c>
      <c r="E98" s="172" t="s">
        <v>20</v>
      </c>
      <c r="F98" s="173" t="s">
        <v>511</v>
      </c>
      <c r="H98" s="174">
        <v>2</v>
      </c>
      <c r="I98" s="175"/>
      <c r="L98" s="170"/>
      <c r="M98" s="176"/>
      <c r="N98" s="177"/>
      <c r="O98" s="177"/>
      <c r="P98" s="177"/>
      <c r="Q98" s="177"/>
      <c r="R98" s="177"/>
      <c r="S98" s="177"/>
      <c r="T98" s="178"/>
      <c r="AT98" s="179" t="s">
        <v>140</v>
      </c>
      <c r="AU98" s="179" t="s">
        <v>83</v>
      </c>
      <c r="AV98" s="10" t="s">
        <v>83</v>
      </c>
      <c r="AW98" s="10" t="s">
        <v>39</v>
      </c>
      <c r="AX98" s="10" t="s">
        <v>22</v>
      </c>
      <c r="AY98" s="179" t="s">
        <v>130</v>
      </c>
    </row>
    <row r="99" spans="2:65" s="1" customFormat="1" ht="22.5" customHeight="1">
      <c r="B99" s="155"/>
      <c r="C99" s="156" t="s">
        <v>129</v>
      </c>
      <c r="D99" s="156" t="s">
        <v>131</v>
      </c>
      <c r="E99" s="157" t="s">
        <v>257</v>
      </c>
      <c r="F99" s="158" t="s">
        <v>258</v>
      </c>
      <c r="G99" s="159" t="s">
        <v>253</v>
      </c>
      <c r="H99" s="160">
        <v>4</v>
      </c>
      <c r="I99" s="161"/>
      <c r="J99" s="162">
        <f>ROUND(I99*H99,2)</f>
        <v>0</v>
      </c>
      <c r="K99" s="158" t="s">
        <v>135</v>
      </c>
      <c r="L99" s="34"/>
      <c r="M99" s="163" t="s">
        <v>20</v>
      </c>
      <c r="N99" s="164" t="s">
        <v>46</v>
      </c>
      <c r="O99" s="35"/>
      <c r="P99" s="165">
        <f>O99*H99</f>
        <v>0</v>
      </c>
      <c r="Q99" s="165">
        <v>0</v>
      </c>
      <c r="R99" s="165">
        <f>Q99*H99</f>
        <v>0</v>
      </c>
      <c r="S99" s="165">
        <v>0</v>
      </c>
      <c r="T99" s="166">
        <f>S99*H99</f>
        <v>0</v>
      </c>
      <c r="AR99" s="17" t="s">
        <v>151</v>
      </c>
      <c r="AT99" s="17" t="s">
        <v>131</v>
      </c>
      <c r="AU99" s="17" t="s">
        <v>83</v>
      </c>
      <c r="AY99" s="17" t="s">
        <v>130</v>
      </c>
      <c r="BE99" s="167">
        <f>IF(N99="základní",J99,0)</f>
        <v>0</v>
      </c>
      <c r="BF99" s="167">
        <f>IF(N99="snížená",J99,0)</f>
        <v>0</v>
      </c>
      <c r="BG99" s="167">
        <f>IF(N99="zákl. přenesená",J99,0)</f>
        <v>0</v>
      </c>
      <c r="BH99" s="167">
        <f>IF(N99="sníž. přenesená",J99,0)</f>
        <v>0</v>
      </c>
      <c r="BI99" s="167">
        <f>IF(N99="nulová",J99,0)</f>
        <v>0</v>
      </c>
      <c r="BJ99" s="17" t="s">
        <v>22</v>
      </c>
      <c r="BK99" s="167">
        <f>ROUND(I99*H99,2)</f>
        <v>0</v>
      </c>
      <c r="BL99" s="17" t="s">
        <v>151</v>
      </c>
      <c r="BM99" s="17" t="s">
        <v>512</v>
      </c>
    </row>
    <row r="100" spans="2:47" s="1" customFormat="1" ht="30" customHeight="1">
      <c r="B100" s="34"/>
      <c r="D100" s="168" t="s">
        <v>138</v>
      </c>
      <c r="F100" s="169" t="s">
        <v>260</v>
      </c>
      <c r="I100" s="131"/>
      <c r="L100" s="34"/>
      <c r="M100" s="63"/>
      <c r="N100" s="35"/>
      <c r="O100" s="35"/>
      <c r="P100" s="35"/>
      <c r="Q100" s="35"/>
      <c r="R100" s="35"/>
      <c r="S100" s="35"/>
      <c r="T100" s="64"/>
      <c r="AT100" s="17" t="s">
        <v>138</v>
      </c>
      <c r="AU100" s="17" t="s">
        <v>83</v>
      </c>
    </row>
    <row r="101" spans="2:47" s="1" customFormat="1" ht="30" customHeight="1">
      <c r="B101" s="34"/>
      <c r="D101" s="168" t="s">
        <v>249</v>
      </c>
      <c r="F101" s="211" t="s">
        <v>250</v>
      </c>
      <c r="I101" s="131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249</v>
      </c>
      <c r="AU101" s="17" t="s">
        <v>83</v>
      </c>
    </row>
    <row r="102" spans="2:51" s="10" customFormat="1" ht="22.5" customHeight="1">
      <c r="B102" s="170"/>
      <c r="D102" s="171" t="s">
        <v>140</v>
      </c>
      <c r="E102" s="172" t="s">
        <v>20</v>
      </c>
      <c r="F102" s="173" t="s">
        <v>513</v>
      </c>
      <c r="H102" s="174">
        <v>4</v>
      </c>
      <c r="I102" s="175"/>
      <c r="L102" s="170"/>
      <c r="M102" s="176"/>
      <c r="N102" s="177"/>
      <c r="O102" s="177"/>
      <c r="P102" s="177"/>
      <c r="Q102" s="177"/>
      <c r="R102" s="177"/>
      <c r="S102" s="177"/>
      <c r="T102" s="178"/>
      <c r="AT102" s="179" t="s">
        <v>140</v>
      </c>
      <c r="AU102" s="179" t="s">
        <v>83</v>
      </c>
      <c r="AV102" s="10" t="s">
        <v>83</v>
      </c>
      <c r="AW102" s="10" t="s">
        <v>39</v>
      </c>
      <c r="AX102" s="10" t="s">
        <v>22</v>
      </c>
      <c r="AY102" s="179" t="s">
        <v>130</v>
      </c>
    </row>
    <row r="103" spans="2:65" s="1" customFormat="1" ht="22.5" customHeight="1">
      <c r="B103" s="155"/>
      <c r="C103" s="156" t="s">
        <v>161</v>
      </c>
      <c r="D103" s="156" t="s">
        <v>131</v>
      </c>
      <c r="E103" s="157" t="s">
        <v>263</v>
      </c>
      <c r="F103" s="158" t="s">
        <v>264</v>
      </c>
      <c r="G103" s="159" t="s">
        <v>253</v>
      </c>
      <c r="H103" s="160">
        <v>4</v>
      </c>
      <c r="I103" s="161"/>
      <c r="J103" s="162">
        <f>ROUND(I103*H103,2)</f>
        <v>0</v>
      </c>
      <c r="K103" s="158" t="s">
        <v>135</v>
      </c>
      <c r="L103" s="34"/>
      <c r="M103" s="163" t="s">
        <v>20</v>
      </c>
      <c r="N103" s="164" t="s">
        <v>46</v>
      </c>
      <c r="O103" s="35"/>
      <c r="P103" s="165">
        <f>O103*H103</f>
        <v>0</v>
      </c>
      <c r="Q103" s="165">
        <v>0</v>
      </c>
      <c r="R103" s="165">
        <f>Q103*H103</f>
        <v>0</v>
      </c>
      <c r="S103" s="165">
        <v>0</v>
      </c>
      <c r="T103" s="166">
        <f>S103*H103</f>
        <v>0</v>
      </c>
      <c r="AR103" s="17" t="s">
        <v>151</v>
      </c>
      <c r="AT103" s="17" t="s">
        <v>131</v>
      </c>
      <c r="AU103" s="17" t="s">
        <v>83</v>
      </c>
      <c r="AY103" s="17" t="s">
        <v>130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7" t="s">
        <v>22</v>
      </c>
      <c r="BK103" s="167">
        <f>ROUND(I103*H103,2)</f>
        <v>0</v>
      </c>
      <c r="BL103" s="17" t="s">
        <v>151</v>
      </c>
      <c r="BM103" s="17" t="s">
        <v>514</v>
      </c>
    </row>
    <row r="104" spans="2:47" s="1" customFormat="1" ht="30" customHeight="1">
      <c r="B104" s="34"/>
      <c r="D104" s="171" t="s">
        <v>138</v>
      </c>
      <c r="F104" s="180" t="s">
        <v>266</v>
      </c>
      <c r="I104" s="131"/>
      <c r="L104" s="34"/>
      <c r="M104" s="63"/>
      <c r="N104" s="35"/>
      <c r="O104" s="35"/>
      <c r="P104" s="35"/>
      <c r="Q104" s="35"/>
      <c r="R104" s="35"/>
      <c r="S104" s="35"/>
      <c r="T104" s="64"/>
      <c r="AT104" s="17" t="s">
        <v>138</v>
      </c>
      <c r="AU104" s="17" t="s">
        <v>83</v>
      </c>
    </row>
    <row r="105" spans="2:65" s="1" customFormat="1" ht="22.5" customHeight="1">
      <c r="B105" s="155"/>
      <c r="C105" s="156" t="s">
        <v>167</v>
      </c>
      <c r="D105" s="156" t="s">
        <v>131</v>
      </c>
      <c r="E105" s="157" t="s">
        <v>276</v>
      </c>
      <c r="F105" s="158" t="s">
        <v>277</v>
      </c>
      <c r="G105" s="159" t="s">
        <v>253</v>
      </c>
      <c r="H105" s="160">
        <v>12</v>
      </c>
      <c r="I105" s="161"/>
      <c r="J105" s="162">
        <f>ROUND(I105*H105,2)</f>
        <v>0</v>
      </c>
      <c r="K105" s="158" t="s">
        <v>135</v>
      </c>
      <c r="L105" s="34"/>
      <c r="M105" s="163" t="s">
        <v>20</v>
      </c>
      <c r="N105" s="164" t="s">
        <v>46</v>
      </c>
      <c r="O105" s="35"/>
      <c r="P105" s="165">
        <f>O105*H105</f>
        <v>0</v>
      </c>
      <c r="Q105" s="165">
        <v>0</v>
      </c>
      <c r="R105" s="165">
        <f>Q105*H105</f>
        <v>0</v>
      </c>
      <c r="S105" s="165">
        <v>0</v>
      </c>
      <c r="T105" s="166">
        <f>S105*H105</f>
        <v>0</v>
      </c>
      <c r="AR105" s="17" t="s">
        <v>151</v>
      </c>
      <c r="AT105" s="17" t="s">
        <v>131</v>
      </c>
      <c r="AU105" s="17" t="s">
        <v>83</v>
      </c>
      <c r="AY105" s="17" t="s">
        <v>130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17" t="s">
        <v>22</v>
      </c>
      <c r="BK105" s="167">
        <f>ROUND(I105*H105,2)</f>
        <v>0</v>
      </c>
      <c r="BL105" s="17" t="s">
        <v>151</v>
      </c>
      <c r="BM105" s="17" t="s">
        <v>515</v>
      </c>
    </row>
    <row r="106" spans="2:47" s="1" customFormat="1" ht="30" customHeight="1">
      <c r="B106" s="34"/>
      <c r="D106" s="168" t="s">
        <v>138</v>
      </c>
      <c r="F106" s="169" t="s">
        <v>279</v>
      </c>
      <c r="I106" s="131"/>
      <c r="L106" s="34"/>
      <c r="M106" s="63"/>
      <c r="N106" s="35"/>
      <c r="O106" s="35"/>
      <c r="P106" s="35"/>
      <c r="Q106" s="35"/>
      <c r="R106" s="35"/>
      <c r="S106" s="35"/>
      <c r="T106" s="64"/>
      <c r="AT106" s="17" t="s">
        <v>138</v>
      </c>
      <c r="AU106" s="17" t="s">
        <v>83</v>
      </c>
    </row>
    <row r="107" spans="2:51" s="10" customFormat="1" ht="22.5" customHeight="1">
      <c r="B107" s="170"/>
      <c r="D107" s="168" t="s">
        <v>140</v>
      </c>
      <c r="E107" s="179" t="s">
        <v>20</v>
      </c>
      <c r="F107" s="196" t="s">
        <v>516</v>
      </c>
      <c r="H107" s="197">
        <v>6</v>
      </c>
      <c r="I107" s="175"/>
      <c r="L107" s="170"/>
      <c r="M107" s="176"/>
      <c r="N107" s="177"/>
      <c r="O107" s="177"/>
      <c r="P107" s="177"/>
      <c r="Q107" s="177"/>
      <c r="R107" s="177"/>
      <c r="S107" s="177"/>
      <c r="T107" s="178"/>
      <c r="AT107" s="179" t="s">
        <v>140</v>
      </c>
      <c r="AU107" s="179" t="s">
        <v>83</v>
      </c>
      <c r="AV107" s="10" t="s">
        <v>83</v>
      </c>
      <c r="AW107" s="10" t="s">
        <v>39</v>
      </c>
      <c r="AX107" s="10" t="s">
        <v>75</v>
      </c>
      <c r="AY107" s="179" t="s">
        <v>130</v>
      </c>
    </row>
    <row r="108" spans="2:51" s="10" customFormat="1" ht="22.5" customHeight="1">
      <c r="B108" s="170"/>
      <c r="D108" s="168" t="s">
        <v>140</v>
      </c>
      <c r="E108" s="179" t="s">
        <v>20</v>
      </c>
      <c r="F108" s="196" t="s">
        <v>517</v>
      </c>
      <c r="H108" s="197">
        <v>6</v>
      </c>
      <c r="I108" s="175"/>
      <c r="L108" s="170"/>
      <c r="M108" s="176"/>
      <c r="N108" s="177"/>
      <c r="O108" s="177"/>
      <c r="P108" s="177"/>
      <c r="Q108" s="177"/>
      <c r="R108" s="177"/>
      <c r="S108" s="177"/>
      <c r="T108" s="178"/>
      <c r="AT108" s="179" t="s">
        <v>140</v>
      </c>
      <c r="AU108" s="179" t="s">
        <v>83</v>
      </c>
      <c r="AV108" s="10" t="s">
        <v>83</v>
      </c>
      <c r="AW108" s="10" t="s">
        <v>39</v>
      </c>
      <c r="AX108" s="10" t="s">
        <v>75</v>
      </c>
      <c r="AY108" s="179" t="s">
        <v>130</v>
      </c>
    </row>
    <row r="109" spans="2:51" s="12" customFormat="1" ht="22.5" customHeight="1">
      <c r="B109" s="198"/>
      <c r="D109" s="171" t="s">
        <v>140</v>
      </c>
      <c r="E109" s="199" t="s">
        <v>20</v>
      </c>
      <c r="F109" s="200" t="s">
        <v>204</v>
      </c>
      <c r="H109" s="201">
        <v>12</v>
      </c>
      <c r="I109" s="202"/>
      <c r="L109" s="198"/>
      <c r="M109" s="203"/>
      <c r="N109" s="204"/>
      <c r="O109" s="204"/>
      <c r="P109" s="204"/>
      <c r="Q109" s="204"/>
      <c r="R109" s="204"/>
      <c r="S109" s="204"/>
      <c r="T109" s="205"/>
      <c r="AT109" s="206" t="s">
        <v>140</v>
      </c>
      <c r="AU109" s="206" t="s">
        <v>83</v>
      </c>
      <c r="AV109" s="12" t="s">
        <v>151</v>
      </c>
      <c r="AW109" s="12" t="s">
        <v>39</v>
      </c>
      <c r="AX109" s="12" t="s">
        <v>22</v>
      </c>
      <c r="AY109" s="206" t="s">
        <v>130</v>
      </c>
    </row>
    <row r="110" spans="2:65" s="1" customFormat="1" ht="22.5" customHeight="1">
      <c r="B110" s="155"/>
      <c r="C110" s="156" t="s">
        <v>171</v>
      </c>
      <c r="D110" s="156" t="s">
        <v>131</v>
      </c>
      <c r="E110" s="157" t="s">
        <v>297</v>
      </c>
      <c r="F110" s="158" t="s">
        <v>298</v>
      </c>
      <c r="G110" s="159" t="s">
        <v>253</v>
      </c>
      <c r="H110" s="160">
        <v>6</v>
      </c>
      <c r="I110" s="161"/>
      <c r="J110" s="162">
        <f>ROUND(I110*H110,2)</f>
        <v>0</v>
      </c>
      <c r="K110" s="158" t="s">
        <v>135</v>
      </c>
      <c r="L110" s="34"/>
      <c r="M110" s="163" t="s">
        <v>20</v>
      </c>
      <c r="N110" s="164" t="s">
        <v>46</v>
      </c>
      <c r="O110" s="35"/>
      <c r="P110" s="165">
        <f>O110*H110</f>
        <v>0</v>
      </c>
      <c r="Q110" s="165">
        <v>0</v>
      </c>
      <c r="R110" s="165">
        <f>Q110*H110</f>
        <v>0</v>
      </c>
      <c r="S110" s="165">
        <v>0</v>
      </c>
      <c r="T110" s="166">
        <f>S110*H110</f>
        <v>0</v>
      </c>
      <c r="AR110" s="17" t="s">
        <v>151</v>
      </c>
      <c r="AT110" s="17" t="s">
        <v>131</v>
      </c>
      <c r="AU110" s="17" t="s">
        <v>83</v>
      </c>
      <c r="AY110" s="17" t="s">
        <v>130</v>
      </c>
      <c r="BE110" s="167">
        <f>IF(N110="základní",J110,0)</f>
        <v>0</v>
      </c>
      <c r="BF110" s="167">
        <f>IF(N110="snížená",J110,0)</f>
        <v>0</v>
      </c>
      <c r="BG110" s="167">
        <f>IF(N110="zákl. přenesená",J110,0)</f>
        <v>0</v>
      </c>
      <c r="BH110" s="167">
        <f>IF(N110="sníž. přenesená",J110,0)</f>
        <v>0</v>
      </c>
      <c r="BI110" s="167">
        <f>IF(N110="nulová",J110,0)</f>
        <v>0</v>
      </c>
      <c r="BJ110" s="17" t="s">
        <v>22</v>
      </c>
      <c r="BK110" s="167">
        <f>ROUND(I110*H110,2)</f>
        <v>0</v>
      </c>
      <c r="BL110" s="17" t="s">
        <v>151</v>
      </c>
      <c r="BM110" s="17" t="s">
        <v>518</v>
      </c>
    </row>
    <row r="111" spans="2:47" s="1" customFormat="1" ht="30" customHeight="1">
      <c r="B111" s="34"/>
      <c r="D111" s="171" t="s">
        <v>138</v>
      </c>
      <c r="F111" s="180" t="s">
        <v>300</v>
      </c>
      <c r="I111" s="131"/>
      <c r="L111" s="34"/>
      <c r="M111" s="63"/>
      <c r="N111" s="35"/>
      <c r="O111" s="35"/>
      <c r="P111" s="35"/>
      <c r="Q111" s="35"/>
      <c r="R111" s="35"/>
      <c r="S111" s="35"/>
      <c r="T111" s="64"/>
      <c r="AT111" s="17" t="s">
        <v>138</v>
      </c>
      <c r="AU111" s="17" t="s">
        <v>83</v>
      </c>
    </row>
    <row r="112" spans="2:65" s="1" customFormat="1" ht="22.5" customHeight="1">
      <c r="B112" s="155"/>
      <c r="C112" s="156" t="s">
        <v>182</v>
      </c>
      <c r="D112" s="156" t="s">
        <v>131</v>
      </c>
      <c r="E112" s="157" t="s">
        <v>310</v>
      </c>
      <c r="F112" s="158" t="s">
        <v>311</v>
      </c>
      <c r="G112" s="159" t="s">
        <v>253</v>
      </c>
      <c r="H112" s="160">
        <v>6</v>
      </c>
      <c r="I112" s="161"/>
      <c r="J112" s="162">
        <f>ROUND(I112*H112,2)</f>
        <v>0</v>
      </c>
      <c r="K112" s="158" t="s">
        <v>135</v>
      </c>
      <c r="L112" s="34"/>
      <c r="M112" s="163" t="s">
        <v>20</v>
      </c>
      <c r="N112" s="164" t="s">
        <v>46</v>
      </c>
      <c r="O112" s="35"/>
      <c r="P112" s="165">
        <f>O112*H112</f>
        <v>0</v>
      </c>
      <c r="Q112" s="165">
        <v>0</v>
      </c>
      <c r="R112" s="165">
        <f>Q112*H112</f>
        <v>0</v>
      </c>
      <c r="S112" s="165">
        <v>0</v>
      </c>
      <c r="T112" s="166">
        <f>S112*H112</f>
        <v>0</v>
      </c>
      <c r="AR112" s="17" t="s">
        <v>151</v>
      </c>
      <c r="AT112" s="17" t="s">
        <v>131</v>
      </c>
      <c r="AU112" s="17" t="s">
        <v>83</v>
      </c>
      <c r="AY112" s="17" t="s">
        <v>130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17" t="s">
        <v>22</v>
      </c>
      <c r="BK112" s="167">
        <f>ROUND(I112*H112,2)</f>
        <v>0</v>
      </c>
      <c r="BL112" s="17" t="s">
        <v>151</v>
      </c>
      <c r="BM112" s="17" t="s">
        <v>519</v>
      </c>
    </row>
    <row r="113" spans="2:47" s="1" customFormat="1" ht="22.5" customHeight="1">
      <c r="B113" s="34"/>
      <c r="D113" s="168" t="s">
        <v>138</v>
      </c>
      <c r="F113" s="169" t="s">
        <v>311</v>
      </c>
      <c r="I113" s="131"/>
      <c r="L113" s="34"/>
      <c r="M113" s="63"/>
      <c r="N113" s="35"/>
      <c r="O113" s="35"/>
      <c r="P113" s="35"/>
      <c r="Q113" s="35"/>
      <c r="R113" s="35"/>
      <c r="S113" s="35"/>
      <c r="T113" s="64"/>
      <c r="AT113" s="17" t="s">
        <v>138</v>
      </c>
      <c r="AU113" s="17" t="s">
        <v>83</v>
      </c>
    </row>
    <row r="114" spans="2:51" s="10" customFormat="1" ht="22.5" customHeight="1">
      <c r="B114" s="170"/>
      <c r="D114" s="171" t="s">
        <v>140</v>
      </c>
      <c r="E114" s="172" t="s">
        <v>20</v>
      </c>
      <c r="F114" s="173" t="s">
        <v>520</v>
      </c>
      <c r="H114" s="174">
        <v>6</v>
      </c>
      <c r="I114" s="175"/>
      <c r="L114" s="170"/>
      <c r="M114" s="176"/>
      <c r="N114" s="177"/>
      <c r="O114" s="177"/>
      <c r="P114" s="177"/>
      <c r="Q114" s="177"/>
      <c r="R114" s="177"/>
      <c r="S114" s="177"/>
      <c r="T114" s="178"/>
      <c r="AT114" s="179" t="s">
        <v>140</v>
      </c>
      <c r="AU114" s="179" t="s">
        <v>83</v>
      </c>
      <c r="AV114" s="10" t="s">
        <v>83</v>
      </c>
      <c r="AW114" s="10" t="s">
        <v>39</v>
      </c>
      <c r="AX114" s="10" t="s">
        <v>22</v>
      </c>
      <c r="AY114" s="179" t="s">
        <v>130</v>
      </c>
    </row>
    <row r="115" spans="2:65" s="1" customFormat="1" ht="22.5" customHeight="1">
      <c r="B115" s="155"/>
      <c r="C115" s="156" t="s">
        <v>27</v>
      </c>
      <c r="D115" s="156" t="s">
        <v>131</v>
      </c>
      <c r="E115" s="157" t="s">
        <v>342</v>
      </c>
      <c r="F115" s="158" t="s">
        <v>343</v>
      </c>
      <c r="G115" s="159" t="s">
        <v>344</v>
      </c>
      <c r="H115" s="160">
        <v>21</v>
      </c>
      <c r="I115" s="161"/>
      <c r="J115" s="162">
        <f>ROUND(I115*H115,2)</f>
        <v>0</v>
      </c>
      <c r="K115" s="158" t="s">
        <v>135</v>
      </c>
      <c r="L115" s="34"/>
      <c r="M115" s="163" t="s">
        <v>20</v>
      </c>
      <c r="N115" s="164" t="s">
        <v>46</v>
      </c>
      <c r="O115" s="35"/>
      <c r="P115" s="165">
        <f>O115*H115</f>
        <v>0</v>
      </c>
      <c r="Q115" s="165">
        <v>0</v>
      </c>
      <c r="R115" s="165">
        <f>Q115*H115</f>
        <v>0</v>
      </c>
      <c r="S115" s="165">
        <v>0</v>
      </c>
      <c r="T115" s="166">
        <f>S115*H115</f>
        <v>0</v>
      </c>
      <c r="AR115" s="17" t="s">
        <v>151</v>
      </c>
      <c r="AT115" s="17" t="s">
        <v>131</v>
      </c>
      <c r="AU115" s="17" t="s">
        <v>83</v>
      </c>
      <c r="AY115" s="17" t="s">
        <v>130</v>
      </c>
      <c r="BE115" s="167">
        <f>IF(N115="základní",J115,0)</f>
        <v>0</v>
      </c>
      <c r="BF115" s="167">
        <f>IF(N115="snížená",J115,0)</f>
        <v>0</v>
      </c>
      <c r="BG115" s="167">
        <f>IF(N115="zákl. přenesená",J115,0)</f>
        <v>0</v>
      </c>
      <c r="BH115" s="167">
        <f>IF(N115="sníž. přenesená",J115,0)</f>
        <v>0</v>
      </c>
      <c r="BI115" s="167">
        <f>IF(N115="nulová",J115,0)</f>
        <v>0</v>
      </c>
      <c r="BJ115" s="17" t="s">
        <v>22</v>
      </c>
      <c r="BK115" s="167">
        <f>ROUND(I115*H115,2)</f>
        <v>0</v>
      </c>
      <c r="BL115" s="17" t="s">
        <v>151</v>
      </c>
      <c r="BM115" s="17" t="s">
        <v>521</v>
      </c>
    </row>
    <row r="116" spans="2:47" s="1" customFormat="1" ht="30" customHeight="1">
      <c r="B116" s="34"/>
      <c r="D116" s="168" t="s">
        <v>138</v>
      </c>
      <c r="F116" s="169" t="s">
        <v>346</v>
      </c>
      <c r="I116" s="131"/>
      <c r="L116" s="34"/>
      <c r="M116" s="63"/>
      <c r="N116" s="35"/>
      <c r="O116" s="35"/>
      <c r="P116" s="35"/>
      <c r="Q116" s="35"/>
      <c r="R116" s="35"/>
      <c r="S116" s="35"/>
      <c r="T116" s="64"/>
      <c r="AT116" s="17" t="s">
        <v>138</v>
      </c>
      <c r="AU116" s="17" t="s">
        <v>83</v>
      </c>
    </row>
    <row r="117" spans="2:47" s="1" customFormat="1" ht="30" customHeight="1">
      <c r="B117" s="34"/>
      <c r="D117" s="171" t="s">
        <v>249</v>
      </c>
      <c r="F117" s="210" t="s">
        <v>352</v>
      </c>
      <c r="I117" s="131"/>
      <c r="L117" s="34"/>
      <c r="M117" s="63"/>
      <c r="N117" s="35"/>
      <c r="O117" s="35"/>
      <c r="P117" s="35"/>
      <c r="Q117" s="35"/>
      <c r="R117" s="35"/>
      <c r="S117" s="35"/>
      <c r="T117" s="64"/>
      <c r="AT117" s="17" t="s">
        <v>249</v>
      </c>
      <c r="AU117" s="17" t="s">
        <v>83</v>
      </c>
    </row>
    <row r="118" spans="2:65" s="1" customFormat="1" ht="22.5" customHeight="1">
      <c r="B118" s="155"/>
      <c r="C118" s="156" t="s">
        <v>303</v>
      </c>
      <c r="D118" s="156" t="s">
        <v>131</v>
      </c>
      <c r="E118" s="157" t="s">
        <v>522</v>
      </c>
      <c r="F118" s="158" t="s">
        <v>523</v>
      </c>
      <c r="G118" s="159" t="s">
        <v>344</v>
      </c>
      <c r="H118" s="160">
        <v>121</v>
      </c>
      <c r="I118" s="161"/>
      <c r="J118" s="162">
        <f>ROUND(I118*H118,2)</f>
        <v>0</v>
      </c>
      <c r="K118" s="158" t="s">
        <v>135</v>
      </c>
      <c r="L118" s="34"/>
      <c r="M118" s="163" t="s">
        <v>20</v>
      </c>
      <c r="N118" s="164" t="s">
        <v>46</v>
      </c>
      <c r="O118" s="35"/>
      <c r="P118" s="165">
        <f>O118*H118</f>
        <v>0</v>
      </c>
      <c r="Q118" s="165">
        <v>0</v>
      </c>
      <c r="R118" s="165">
        <f>Q118*H118</f>
        <v>0</v>
      </c>
      <c r="S118" s="165">
        <v>0</v>
      </c>
      <c r="T118" s="166">
        <f>S118*H118</f>
        <v>0</v>
      </c>
      <c r="AR118" s="17" t="s">
        <v>151</v>
      </c>
      <c r="AT118" s="17" t="s">
        <v>131</v>
      </c>
      <c r="AU118" s="17" t="s">
        <v>83</v>
      </c>
      <c r="AY118" s="17" t="s">
        <v>130</v>
      </c>
      <c r="BE118" s="167">
        <f>IF(N118="základní",J118,0)</f>
        <v>0</v>
      </c>
      <c r="BF118" s="167">
        <f>IF(N118="snížená",J118,0)</f>
        <v>0</v>
      </c>
      <c r="BG118" s="167">
        <f>IF(N118="zákl. přenesená",J118,0)</f>
        <v>0</v>
      </c>
      <c r="BH118" s="167">
        <f>IF(N118="sníž. přenesená",J118,0)</f>
        <v>0</v>
      </c>
      <c r="BI118" s="167">
        <f>IF(N118="nulová",J118,0)</f>
        <v>0</v>
      </c>
      <c r="BJ118" s="17" t="s">
        <v>22</v>
      </c>
      <c r="BK118" s="167">
        <f>ROUND(I118*H118,2)</f>
        <v>0</v>
      </c>
      <c r="BL118" s="17" t="s">
        <v>151</v>
      </c>
      <c r="BM118" s="17" t="s">
        <v>524</v>
      </c>
    </row>
    <row r="119" spans="2:47" s="1" customFormat="1" ht="30" customHeight="1">
      <c r="B119" s="34"/>
      <c r="D119" s="168" t="s">
        <v>138</v>
      </c>
      <c r="F119" s="169" t="s">
        <v>525</v>
      </c>
      <c r="I119" s="131"/>
      <c r="L119" s="34"/>
      <c r="M119" s="63"/>
      <c r="N119" s="35"/>
      <c r="O119" s="35"/>
      <c r="P119" s="35"/>
      <c r="Q119" s="35"/>
      <c r="R119" s="35"/>
      <c r="S119" s="35"/>
      <c r="T119" s="64"/>
      <c r="AT119" s="17" t="s">
        <v>138</v>
      </c>
      <c r="AU119" s="17" t="s">
        <v>83</v>
      </c>
    </row>
    <row r="120" spans="2:47" s="1" customFormat="1" ht="30" customHeight="1">
      <c r="B120" s="34"/>
      <c r="D120" s="168" t="s">
        <v>249</v>
      </c>
      <c r="F120" s="211" t="s">
        <v>526</v>
      </c>
      <c r="I120" s="131"/>
      <c r="L120" s="34"/>
      <c r="M120" s="63"/>
      <c r="N120" s="35"/>
      <c r="O120" s="35"/>
      <c r="P120" s="35"/>
      <c r="Q120" s="35"/>
      <c r="R120" s="35"/>
      <c r="S120" s="35"/>
      <c r="T120" s="64"/>
      <c r="AT120" s="17" t="s">
        <v>249</v>
      </c>
      <c r="AU120" s="17" t="s">
        <v>83</v>
      </c>
    </row>
    <row r="121" spans="2:51" s="10" customFormat="1" ht="22.5" customHeight="1">
      <c r="B121" s="170"/>
      <c r="D121" s="171" t="s">
        <v>140</v>
      </c>
      <c r="E121" s="172" t="s">
        <v>20</v>
      </c>
      <c r="F121" s="173" t="s">
        <v>527</v>
      </c>
      <c r="H121" s="174">
        <v>121</v>
      </c>
      <c r="I121" s="175"/>
      <c r="L121" s="170"/>
      <c r="M121" s="176"/>
      <c r="N121" s="177"/>
      <c r="O121" s="177"/>
      <c r="P121" s="177"/>
      <c r="Q121" s="177"/>
      <c r="R121" s="177"/>
      <c r="S121" s="177"/>
      <c r="T121" s="178"/>
      <c r="AT121" s="179" t="s">
        <v>140</v>
      </c>
      <c r="AU121" s="179" t="s">
        <v>83</v>
      </c>
      <c r="AV121" s="10" t="s">
        <v>83</v>
      </c>
      <c r="AW121" s="10" t="s">
        <v>39</v>
      </c>
      <c r="AX121" s="10" t="s">
        <v>22</v>
      </c>
      <c r="AY121" s="179" t="s">
        <v>130</v>
      </c>
    </row>
    <row r="122" spans="2:65" s="1" customFormat="1" ht="22.5" customHeight="1">
      <c r="B122" s="155"/>
      <c r="C122" s="156" t="s">
        <v>309</v>
      </c>
      <c r="D122" s="156" t="s">
        <v>131</v>
      </c>
      <c r="E122" s="157" t="s">
        <v>528</v>
      </c>
      <c r="F122" s="158" t="s">
        <v>529</v>
      </c>
      <c r="G122" s="159" t="s">
        <v>344</v>
      </c>
      <c r="H122" s="160">
        <v>161.34</v>
      </c>
      <c r="I122" s="161"/>
      <c r="J122" s="162">
        <f>ROUND(I122*H122,2)</f>
        <v>0</v>
      </c>
      <c r="K122" s="158" t="s">
        <v>135</v>
      </c>
      <c r="L122" s="34"/>
      <c r="M122" s="163" t="s">
        <v>20</v>
      </c>
      <c r="N122" s="164" t="s">
        <v>46</v>
      </c>
      <c r="O122" s="35"/>
      <c r="P122" s="165">
        <f>O122*H122</f>
        <v>0</v>
      </c>
      <c r="Q122" s="165">
        <v>0</v>
      </c>
      <c r="R122" s="165">
        <f>Q122*H122</f>
        <v>0</v>
      </c>
      <c r="S122" s="165">
        <v>0</v>
      </c>
      <c r="T122" s="166">
        <f>S122*H122</f>
        <v>0</v>
      </c>
      <c r="AR122" s="17" t="s">
        <v>151</v>
      </c>
      <c r="AT122" s="17" t="s">
        <v>131</v>
      </c>
      <c r="AU122" s="17" t="s">
        <v>83</v>
      </c>
      <c r="AY122" s="17" t="s">
        <v>130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7" t="s">
        <v>22</v>
      </c>
      <c r="BK122" s="167">
        <f>ROUND(I122*H122,2)</f>
        <v>0</v>
      </c>
      <c r="BL122" s="17" t="s">
        <v>151</v>
      </c>
      <c r="BM122" s="17" t="s">
        <v>530</v>
      </c>
    </row>
    <row r="123" spans="2:47" s="1" customFormat="1" ht="30" customHeight="1">
      <c r="B123" s="34"/>
      <c r="D123" s="168" t="s">
        <v>138</v>
      </c>
      <c r="F123" s="169" t="s">
        <v>531</v>
      </c>
      <c r="I123" s="131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138</v>
      </c>
      <c r="AU123" s="17" t="s">
        <v>83</v>
      </c>
    </row>
    <row r="124" spans="2:47" s="1" customFormat="1" ht="30" customHeight="1">
      <c r="B124" s="34"/>
      <c r="D124" s="168" t="s">
        <v>249</v>
      </c>
      <c r="F124" s="211" t="s">
        <v>526</v>
      </c>
      <c r="I124" s="131"/>
      <c r="L124" s="34"/>
      <c r="M124" s="63"/>
      <c r="N124" s="35"/>
      <c r="O124" s="35"/>
      <c r="P124" s="35"/>
      <c r="Q124" s="35"/>
      <c r="R124" s="35"/>
      <c r="S124" s="35"/>
      <c r="T124" s="64"/>
      <c r="AT124" s="17" t="s">
        <v>249</v>
      </c>
      <c r="AU124" s="17" t="s">
        <v>83</v>
      </c>
    </row>
    <row r="125" spans="2:51" s="10" customFormat="1" ht="22.5" customHeight="1">
      <c r="B125" s="170"/>
      <c r="D125" s="171" t="s">
        <v>140</v>
      </c>
      <c r="E125" s="172" t="s">
        <v>20</v>
      </c>
      <c r="F125" s="173" t="s">
        <v>532</v>
      </c>
      <c r="H125" s="174">
        <v>161.34</v>
      </c>
      <c r="I125" s="175"/>
      <c r="L125" s="170"/>
      <c r="M125" s="176"/>
      <c r="N125" s="177"/>
      <c r="O125" s="177"/>
      <c r="P125" s="177"/>
      <c r="Q125" s="177"/>
      <c r="R125" s="177"/>
      <c r="S125" s="177"/>
      <c r="T125" s="178"/>
      <c r="AT125" s="179" t="s">
        <v>140</v>
      </c>
      <c r="AU125" s="179" t="s">
        <v>83</v>
      </c>
      <c r="AV125" s="10" t="s">
        <v>83</v>
      </c>
      <c r="AW125" s="10" t="s">
        <v>39</v>
      </c>
      <c r="AX125" s="10" t="s">
        <v>22</v>
      </c>
      <c r="AY125" s="179" t="s">
        <v>130</v>
      </c>
    </row>
    <row r="126" spans="2:65" s="1" customFormat="1" ht="22.5" customHeight="1">
      <c r="B126" s="155"/>
      <c r="C126" s="212" t="s">
        <v>316</v>
      </c>
      <c r="D126" s="212" t="s">
        <v>336</v>
      </c>
      <c r="E126" s="213" t="s">
        <v>533</v>
      </c>
      <c r="F126" s="214" t="s">
        <v>534</v>
      </c>
      <c r="G126" s="215" t="s">
        <v>535</v>
      </c>
      <c r="H126" s="216">
        <v>4.235</v>
      </c>
      <c r="I126" s="217"/>
      <c r="J126" s="218">
        <f>ROUND(I126*H126,2)</f>
        <v>0</v>
      </c>
      <c r="K126" s="214" t="s">
        <v>135</v>
      </c>
      <c r="L126" s="219"/>
      <c r="M126" s="220" t="s">
        <v>20</v>
      </c>
      <c r="N126" s="221" t="s">
        <v>46</v>
      </c>
      <c r="O126" s="35"/>
      <c r="P126" s="165">
        <f>O126*H126</f>
        <v>0</v>
      </c>
      <c r="Q126" s="165">
        <v>0.001</v>
      </c>
      <c r="R126" s="165">
        <f>Q126*H126</f>
        <v>0.004235</v>
      </c>
      <c r="S126" s="165">
        <v>0</v>
      </c>
      <c r="T126" s="166">
        <f>S126*H126</f>
        <v>0</v>
      </c>
      <c r="AR126" s="17" t="s">
        <v>171</v>
      </c>
      <c r="AT126" s="17" t="s">
        <v>336</v>
      </c>
      <c r="AU126" s="17" t="s">
        <v>83</v>
      </c>
      <c r="AY126" s="17" t="s">
        <v>130</v>
      </c>
      <c r="BE126" s="167">
        <f>IF(N126="základní",J126,0)</f>
        <v>0</v>
      </c>
      <c r="BF126" s="167">
        <f>IF(N126="snížená",J126,0)</f>
        <v>0</v>
      </c>
      <c r="BG126" s="167">
        <f>IF(N126="zákl. přenesená",J126,0)</f>
        <v>0</v>
      </c>
      <c r="BH126" s="167">
        <f>IF(N126="sníž. přenesená",J126,0)</f>
        <v>0</v>
      </c>
      <c r="BI126" s="167">
        <f>IF(N126="nulová",J126,0)</f>
        <v>0</v>
      </c>
      <c r="BJ126" s="17" t="s">
        <v>22</v>
      </c>
      <c r="BK126" s="167">
        <f>ROUND(I126*H126,2)</f>
        <v>0</v>
      </c>
      <c r="BL126" s="17" t="s">
        <v>151</v>
      </c>
      <c r="BM126" s="17" t="s">
        <v>536</v>
      </c>
    </row>
    <row r="127" spans="2:47" s="1" customFormat="1" ht="22.5" customHeight="1">
      <c r="B127" s="34"/>
      <c r="D127" s="168" t="s">
        <v>138</v>
      </c>
      <c r="F127" s="169" t="s">
        <v>537</v>
      </c>
      <c r="I127" s="131"/>
      <c r="L127" s="34"/>
      <c r="M127" s="63"/>
      <c r="N127" s="35"/>
      <c r="O127" s="35"/>
      <c r="P127" s="35"/>
      <c r="Q127" s="35"/>
      <c r="R127" s="35"/>
      <c r="S127" s="35"/>
      <c r="T127" s="64"/>
      <c r="AT127" s="17" t="s">
        <v>138</v>
      </c>
      <c r="AU127" s="17" t="s">
        <v>83</v>
      </c>
    </row>
    <row r="128" spans="2:51" s="10" customFormat="1" ht="22.5" customHeight="1">
      <c r="B128" s="170"/>
      <c r="D128" s="168" t="s">
        <v>140</v>
      </c>
      <c r="E128" s="179" t="s">
        <v>20</v>
      </c>
      <c r="F128" s="196" t="s">
        <v>538</v>
      </c>
      <c r="H128" s="197">
        <v>282.34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140</v>
      </c>
      <c r="AU128" s="179" t="s">
        <v>83</v>
      </c>
      <c r="AV128" s="10" t="s">
        <v>83</v>
      </c>
      <c r="AW128" s="10" t="s">
        <v>39</v>
      </c>
      <c r="AX128" s="10" t="s">
        <v>22</v>
      </c>
      <c r="AY128" s="179" t="s">
        <v>130</v>
      </c>
    </row>
    <row r="129" spans="2:51" s="10" customFormat="1" ht="22.5" customHeight="1">
      <c r="B129" s="170"/>
      <c r="D129" s="171" t="s">
        <v>140</v>
      </c>
      <c r="F129" s="173" t="s">
        <v>539</v>
      </c>
      <c r="H129" s="174">
        <v>4.235</v>
      </c>
      <c r="I129" s="175"/>
      <c r="L129" s="170"/>
      <c r="M129" s="176"/>
      <c r="N129" s="177"/>
      <c r="O129" s="177"/>
      <c r="P129" s="177"/>
      <c r="Q129" s="177"/>
      <c r="R129" s="177"/>
      <c r="S129" s="177"/>
      <c r="T129" s="178"/>
      <c r="AT129" s="179" t="s">
        <v>140</v>
      </c>
      <c r="AU129" s="179" t="s">
        <v>83</v>
      </c>
      <c r="AV129" s="10" t="s">
        <v>83</v>
      </c>
      <c r="AW129" s="10" t="s">
        <v>4</v>
      </c>
      <c r="AX129" s="10" t="s">
        <v>22</v>
      </c>
      <c r="AY129" s="179" t="s">
        <v>130</v>
      </c>
    </row>
    <row r="130" spans="2:65" s="1" customFormat="1" ht="22.5" customHeight="1">
      <c r="B130" s="155"/>
      <c r="C130" s="156" t="s">
        <v>324</v>
      </c>
      <c r="D130" s="156" t="s">
        <v>131</v>
      </c>
      <c r="E130" s="157" t="s">
        <v>348</v>
      </c>
      <c r="F130" s="158" t="s">
        <v>349</v>
      </c>
      <c r="G130" s="159" t="s">
        <v>344</v>
      </c>
      <c r="H130" s="160">
        <v>240.34</v>
      </c>
      <c r="I130" s="161"/>
      <c r="J130" s="162">
        <f>ROUND(I130*H130,2)</f>
        <v>0</v>
      </c>
      <c r="K130" s="158" t="s">
        <v>135</v>
      </c>
      <c r="L130" s="34"/>
      <c r="M130" s="163" t="s">
        <v>20</v>
      </c>
      <c r="N130" s="164" t="s">
        <v>46</v>
      </c>
      <c r="O130" s="35"/>
      <c r="P130" s="165">
        <f>O130*H130</f>
        <v>0</v>
      </c>
      <c r="Q130" s="165">
        <v>0</v>
      </c>
      <c r="R130" s="165">
        <f>Q130*H130</f>
        <v>0</v>
      </c>
      <c r="S130" s="165">
        <v>0</v>
      </c>
      <c r="T130" s="166">
        <f>S130*H130</f>
        <v>0</v>
      </c>
      <c r="AR130" s="17" t="s">
        <v>151</v>
      </c>
      <c r="AT130" s="17" t="s">
        <v>131</v>
      </c>
      <c r="AU130" s="17" t="s">
        <v>83</v>
      </c>
      <c r="AY130" s="17" t="s">
        <v>130</v>
      </c>
      <c r="BE130" s="167">
        <f>IF(N130="základní",J130,0)</f>
        <v>0</v>
      </c>
      <c r="BF130" s="167">
        <f>IF(N130="snížená",J130,0)</f>
        <v>0</v>
      </c>
      <c r="BG130" s="167">
        <f>IF(N130="zákl. přenesená",J130,0)</f>
        <v>0</v>
      </c>
      <c r="BH130" s="167">
        <f>IF(N130="sníž. přenesená",J130,0)</f>
        <v>0</v>
      </c>
      <c r="BI130" s="167">
        <f>IF(N130="nulová",J130,0)</f>
        <v>0</v>
      </c>
      <c r="BJ130" s="17" t="s">
        <v>22</v>
      </c>
      <c r="BK130" s="167">
        <f>ROUND(I130*H130,2)</f>
        <v>0</v>
      </c>
      <c r="BL130" s="17" t="s">
        <v>151</v>
      </c>
      <c r="BM130" s="17" t="s">
        <v>540</v>
      </c>
    </row>
    <row r="131" spans="2:47" s="1" customFormat="1" ht="22.5" customHeight="1">
      <c r="B131" s="34"/>
      <c r="D131" s="168" t="s">
        <v>138</v>
      </c>
      <c r="F131" s="169" t="s">
        <v>351</v>
      </c>
      <c r="I131" s="131"/>
      <c r="L131" s="34"/>
      <c r="M131" s="63"/>
      <c r="N131" s="35"/>
      <c r="O131" s="35"/>
      <c r="P131" s="35"/>
      <c r="Q131" s="35"/>
      <c r="R131" s="35"/>
      <c r="S131" s="35"/>
      <c r="T131" s="64"/>
      <c r="AT131" s="17" t="s">
        <v>138</v>
      </c>
      <c r="AU131" s="17" t="s">
        <v>83</v>
      </c>
    </row>
    <row r="132" spans="2:47" s="1" customFormat="1" ht="30" customHeight="1">
      <c r="B132" s="34"/>
      <c r="D132" s="168" t="s">
        <v>249</v>
      </c>
      <c r="F132" s="211" t="s">
        <v>352</v>
      </c>
      <c r="I132" s="131"/>
      <c r="L132" s="34"/>
      <c r="M132" s="63"/>
      <c r="N132" s="35"/>
      <c r="O132" s="35"/>
      <c r="P132" s="35"/>
      <c r="Q132" s="35"/>
      <c r="R132" s="35"/>
      <c r="S132" s="35"/>
      <c r="T132" s="64"/>
      <c r="AT132" s="17" t="s">
        <v>249</v>
      </c>
      <c r="AU132" s="17" t="s">
        <v>83</v>
      </c>
    </row>
    <row r="133" spans="2:51" s="10" customFormat="1" ht="22.5" customHeight="1">
      <c r="B133" s="170"/>
      <c r="D133" s="171" t="s">
        <v>140</v>
      </c>
      <c r="E133" s="172" t="s">
        <v>20</v>
      </c>
      <c r="F133" s="173" t="s">
        <v>541</v>
      </c>
      <c r="H133" s="174">
        <v>240.34</v>
      </c>
      <c r="I133" s="175"/>
      <c r="L133" s="170"/>
      <c r="M133" s="176"/>
      <c r="N133" s="177"/>
      <c r="O133" s="177"/>
      <c r="P133" s="177"/>
      <c r="Q133" s="177"/>
      <c r="R133" s="177"/>
      <c r="S133" s="177"/>
      <c r="T133" s="178"/>
      <c r="AT133" s="179" t="s">
        <v>140</v>
      </c>
      <c r="AU133" s="179" t="s">
        <v>83</v>
      </c>
      <c r="AV133" s="10" t="s">
        <v>83</v>
      </c>
      <c r="AW133" s="10" t="s">
        <v>39</v>
      </c>
      <c r="AX133" s="10" t="s">
        <v>22</v>
      </c>
      <c r="AY133" s="179" t="s">
        <v>130</v>
      </c>
    </row>
    <row r="134" spans="2:65" s="1" customFormat="1" ht="22.5" customHeight="1">
      <c r="B134" s="155"/>
      <c r="C134" s="156" t="s">
        <v>8</v>
      </c>
      <c r="D134" s="156" t="s">
        <v>131</v>
      </c>
      <c r="E134" s="157" t="s">
        <v>355</v>
      </c>
      <c r="F134" s="158" t="s">
        <v>356</v>
      </c>
      <c r="G134" s="159" t="s">
        <v>344</v>
      </c>
      <c r="H134" s="160">
        <v>52.8</v>
      </c>
      <c r="I134" s="161"/>
      <c r="J134" s="162">
        <f>ROUND(I134*H134,2)</f>
        <v>0</v>
      </c>
      <c r="K134" s="158" t="s">
        <v>135</v>
      </c>
      <c r="L134" s="34"/>
      <c r="M134" s="163" t="s">
        <v>20</v>
      </c>
      <c r="N134" s="164" t="s">
        <v>46</v>
      </c>
      <c r="O134" s="35"/>
      <c r="P134" s="165">
        <f>O134*H134</f>
        <v>0</v>
      </c>
      <c r="Q134" s="165">
        <v>0</v>
      </c>
      <c r="R134" s="165">
        <f>Q134*H134</f>
        <v>0</v>
      </c>
      <c r="S134" s="165">
        <v>0</v>
      </c>
      <c r="T134" s="166">
        <f>S134*H134</f>
        <v>0</v>
      </c>
      <c r="AR134" s="17" t="s">
        <v>151</v>
      </c>
      <c r="AT134" s="17" t="s">
        <v>131</v>
      </c>
      <c r="AU134" s="17" t="s">
        <v>83</v>
      </c>
      <c r="AY134" s="17" t="s">
        <v>130</v>
      </c>
      <c r="BE134" s="167">
        <f>IF(N134="základní",J134,0)</f>
        <v>0</v>
      </c>
      <c r="BF134" s="167">
        <f>IF(N134="snížená",J134,0)</f>
        <v>0</v>
      </c>
      <c r="BG134" s="167">
        <f>IF(N134="zákl. přenesená",J134,0)</f>
        <v>0</v>
      </c>
      <c r="BH134" s="167">
        <f>IF(N134="sníž. přenesená",J134,0)</f>
        <v>0</v>
      </c>
      <c r="BI134" s="167">
        <f>IF(N134="nulová",J134,0)</f>
        <v>0</v>
      </c>
      <c r="BJ134" s="17" t="s">
        <v>22</v>
      </c>
      <c r="BK134" s="167">
        <f>ROUND(I134*H134,2)</f>
        <v>0</v>
      </c>
      <c r="BL134" s="17" t="s">
        <v>151</v>
      </c>
      <c r="BM134" s="17" t="s">
        <v>542</v>
      </c>
    </row>
    <row r="135" spans="2:47" s="1" customFormat="1" ht="22.5" customHeight="1">
      <c r="B135" s="34"/>
      <c r="D135" s="168" t="s">
        <v>138</v>
      </c>
      <c r="F135" s="169" t="s">
        <v>358</v>
      </c>
      <c r="I135" s="131"/>
      <c r="L135" s="34"/>
      <c r="M135" s="63"/>
      <c r="N135" s="35"/>
      <c r="O135" s="35"/>
      <c r="P135" s="35"/>
      <c r="Q135" s="35"/>
      <c r="R135" s="35"/>
      <c r="S135" s="35"/>
      <c r="T135" s="64"/>
      <c r="AT135" s="17" t="s">
        <v>138</v>
      </c>
      <c r="AU135" s="17" t="s">
        <v>83</v>
      </c>
    </row>
    <row r="136" spans="2:47" s="1" customFormat="1" ht="30" customHeight="1">
      <c r="B136" s="34"/>
      <c r="D136" s="168" t="s">
        <v>249</v>
      </c>
      <c r="F136" s="211" t="s">
        <v>352</v>
      </c>
      <c r="I136" s="131"/>
      <c r="L136" s="34"/>
      <c r="M136" s="63"/>
      <c r="N136" s="35"/>
      <c r="O136" s="35"/>
      <c r="P136" s="35"/>
      <c r="Q136" s="35"/>
      <c r="R136" s="35"/>
      <c r="S136" s="35"/>
      <c r="T136" s="64"/>
      <c r="AT136" s="17" t="s">
        <v>249</v>
      </c>
      <c r="AU136" s="17" t="s">
        <v>83</v>
      </c>
    </row>
    <row r="137" spans="2:51" s="10" customFormat="1" ht="22.5" customHeight="1">
      <c r="B137" s="170"/>
      <c r="D137" s="168" t="s">
        <v>140</v>
      </c>
      <c r="E137" s="179" t="s">
        <v>20</v>
      </c>
      <c r="F137" s="196" t="s">
        <v>543</v>
      </c>
      <c r="H137" s="197">
        <v>26.4</v>
      </c>
      <c r="I137" s="175"/>
      <c r="L137" s="170"/>
      <c r="M137" s="176"/>
      <c r="N137" s="177"/>
      <c r="O137" s="177"/>
      <c r="P137" s="177"/>
      <c r="Q137" s="177"/>
      <c r="R137" s="177"/>
      <c r="S137" s="177"/>
      <c r="T137" s="178"/>
      <c r="AT137" s="179" t="s">
        <v>140</v>
      </c>
      <c r="AU137" s="179" t="s">
        <v>83</v>
      </c>
      <c r="AV137" s="10" t="s">
        <v>83</v>
      </c>
      <c r="AW137" s="10" t="s">
        <v>39</v>
      </c>
      <c r="AX137" s="10" t="s">
        <v>75</v>
      </c>
      <c r="AY137" s="179" t="s">
        <v>130</v>
      </c>
    </row>
    <row r="138" spans="2:51" s="10" customFormat="1" ht="22.5" customHeight="1">
      <c r="B138" s="170"/>
      <c r="D138" s="168" t="s">
        <v>140</v>
      </c>
      <c r="E138" s="179" t="s">
        <v>20</v>
      </c>
      <c r="F138" s="196" t="s">
        <v>544</v>
      </c>
      <c r="H138" s="197">
        <v>26.4</v>
      </c>
      <c r="I138" s="175"/>
      <c r="L138" s="170"/>
      <c r="M138" s="176"/>
      <c r="N138" s="177"/>
      <c r="O138" s="177"/>
      <c r="P138" s="177"/>
      <c r="Q138" s="177"/>
      <c r="R138" s="177"/>
      <c r="S138" s="177"/>
      <c r="T138" s="178"/>
      <c r="AT138" s="179" t="s">
        <v>140</v>
      </c>
      <c r="AU138" s="179" t="s">
        <v>83</v>
      </c>
      <c r="AV138" s="10" t="s">
        <v>83</v>
      </c>
      <c r="AW138" s="10" t="s">
        <v>39</v>
      </c>
      <c r="AX138" s="10" t="s">
        <v>75</v>
      </c>
      <c r="AY138" s="179" t="s">
        <v>130</v>
      </c>
    </row>
    <row r="139" spans="2:51" s="12" customFormat="1" ht="22.5" customHeight="1">
      <c r="B139" s="198"/>
      <c r="D139" s="171" t="s">
        <v>140</v>
      </c>
      <c r="E139" s="199" t="s">
        <v>20</v>
      </c>
      <c r="F139" s="200" t="s">
        <v>204</v>
      </c>
      <c r="H139" s="201">
        <v>52.8</v>
      </c>
      <c r="I139" s="202"/>
      <c r="L139" s="198"/>
      <c r="M139" s="203"/>
      <c r="N139" s="204"/>
      <c r="O139" s="204"/>
      <c r="P139" s="204"/>
      <c r="Q139" s="204"/>
      <c r="R139" s="204"/>
      <c r="S139" s="204"/>
      <c r="T139" s="205"/>
      <c r="AT139" s="206" t="s">
        <v>140</v>
      </c>
      <c r="AU139" s="206" t="s">
        <v>83</v>
      </c>
      <c r="AV139" s="12" t="s">
        <v>151</v>
      </c>
      <c r="AW139" s="12" t="s">
        <v>39</v>
      </c>
      <c r="AX139" s="12" t="s">
        <v>22</v>
      </c>
      <c r="AY139" s="206" t="s">
        <v>130</v>
      </c>
    </row>
    <row r="140" spans="2:65" s="1" customFormat="1" ht="22.5" customHeight="1">
      <c r="B140" s="155"/>
      <c r="C140" s="156" t="s">
        <v>335</v>
      </c>
      <c r="D140" s="156" t="s">
        <v>131</v>
      </c>
      <c r="E140" s="157" t="s">
        <v>362</v>
      </c>
      <c r="F140" s="158" t="s">
        <v>363</v>
      </c>
      <c r="G140" s="159" t="s">
        <v>344</v>
      </c>
      <c r="H140" s="160">
        <v>21</v>
      </c>
      <c r="I140" s="161"/>
      <c r="J140" s="162">
        <f>ROUND(I140*H140,2)</f>
        <v>0</v>
      </c>
      <c r="K140" s="158" t="s">
        <v>135</v>
      </c>
      <c r="L140" s="34"/>
      <c r="M140" s="163" t="s">
        <v>20</v>
      </c>
      <c r="N140" s="164" t="s">
        <v>46</v>
      </c>
      <c r="O140" s="35"/>
      <c r="P140" s="165">
        <f>O140*H140</f>
        <v>0</v>
      </c>
      <c r="Q140" s="165">
        <v>0</v>
      </c>
      <c r="R140" s="165">
        <f>Q140*H140</f>
        <v>0</v>
      </c>
      <c r="S140" s="165">
        <v>0</v>
      </c>
      <c r="T140" s="166">
        <f>S140*H140</f>
        <v>0</v>
      </c>
      <c r="AR140" s="17" t="s">
        <v>151</v>
      </c>
      <c r="AT140" s="17" t="s">
        <v>131</v>
      </c>
      <c r="AU140" s="17" t="s">
        <v>83</v>
      </c>
      <c r="AY140" s="17" t="s">
        <v>130</v>
      </c>
      <c r="BE140" s="167">
        <f>IF(N140="základní",J140,0)</f>
        <v>0</v>
      </c>
      <c r="BF140" s="167">
        <f>IF(N140="snížená",J140,0)</f>
        <v>0</v>
      </c>
      <c r="BG140" s="167">
        <f>IF(N140="zákl. přenesená",J140,0)</f>
        <v>0</v>
      </c>
      <c r="BH140" s="167">
        <f>IF(N140="sníž. přenesená",J140,0)</f>
        <v>0</v>
      </c>
      <c r="BI140" s="167">
        <f>IF(N140="nulová",J140,0)</f>
        <v>0</v>
      </c>
      <c r="BJ140" s="17" t="s">
        <v>22</v>
      </c>
      <c r="BK140" s="167">
        <f>ROUND(I140*H140,2)</f>
        <v>0</v>
      </c>
      <c r="BL140" s="17" t="s">
        <v>151</v>
      </c>
      <c r="BM140" s="17" t="s">
        <v>545</v>
      </c>
    </row>
    <row r="141" spans="2:47" s="1" customFormat="1" ht="30" customHeight="1">
      <c r="B141" s="34"/>
      <c r="D141" s="168" t="s">
        <v>138</v>
      </c>
      <c r="F141" s="169" t="s">
        <v>365</v>
      </c>
      <c r="I141" s="131"/>
      <c r="L141" s="34"/>
      <c r="M141" s="63"/>
      <c r="N141" s="35"/>
      <c r="O141" s="35"/>
      <c r="P141" s="35"/>
      <c r="Q141" s="35"/>
      <c r="R141" s="35"/>
      <c r="S141" s="35"/>
      <c r="T141" s="64"/>
      <c r="AT141" s="17" t="s">
        <v>138</v>
      </c>
      <c r="AU141" s="17" t="s">
        <v>83</v>
      </c>
    </row>
    <row r="142" spans="2:47" s="1" customFormat="1" ht="30" customHeight="1">
      <c r="B142" s="34"/>
      <c r="D142" s="171" t="s">
        <v>249</v>
      </c>
      <c r="F142" s="210" t="s">
        <v>352</v>
      </c>
      <c r="I142" s="131"/>
      <c r="L142" s="34"/>
      <c r="M142" s="63"/>
      <c r="N142" s="35"/>
      <c r="O142" s="35"/>
      <c r="P142" s="35"/>
      <c r="Q142" s="35"/>
      <c r="R142" s="35"/>
      <c r="S142" s="35"/>
      <c r="T142" s="64"/>
      <c r="AT142" s="17" t="s">
        <v>249</v>
      </c>
      <c r="AU142" s="17" t="s">
        <v>83</v>
      </c>
    </row>
    <row r="143" spans="2:65" s="1" customFormat="1" ht="22.5" customHeight="1">
      <c r="B143" s="155"/>
      <c r="C143" s="156" t="s">
        <v>341</v>
      </c>
      <c r="D143" s="156" t="s">
        <v>131</v>
      </c>
      <c r="E143" s="157" t="s">
        <v>367</v>
      </c>
      <c r="F143" s="158" t="s">
        <v>368</v>
      </c>
      <c r="G143" s="159" t="s">
        <v>344</v>
      </c>
      <c r="H143" s="160">
        <v>21</v>
      </c>
      <c r="I143" s="161"/>
      <c r="J143" s="162">
        <f>ROUND(I143*H143,2)</f>
        <v>0</v>
      </c>
      <c r="K143" s="158" t="s">
        <v>135</v>
      </c>
      <c r="L143" s="34"/>
      <c r="M143" s="163" t="s">
        <v>20</v>
      </c>
      <c r="N143" s="164" t="s">
        <v>46</v>
      </c>
      <c r="O143" s="35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AR143" s="17" t="s">
        <v>151</v>
      </c>
      <c r="AT143" s="17" t="s">
        <v>131</v>
      </c>
      <c r="AU143" s="17" t="s">
        <v>83</v>
      </c>
      <c r="AY143" s="17" t="s">
        <v>130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17" t="s">
        <v>22</v>
      </c>
      <c r="BK143" s="167">
        <f>ROUND(I143*H143,2)</f>
        <v>0</v>
      </c>
      <c r="BL143" s="17" t="s">
        <v>151</v>
      </c>
      <c r="BM143" s="17" t="s">
        <v>546</v>
      </c>
    </row>
    <row r="144" spans="2:47" s="1" customFormat="1" ht="30" customHeight="1">
      <c r="B144" s="34"/>
      <c r="D144" s="168" t="s">
        <v>138</v>
      </c>
      <c r="F144" s="169" t="s">
        <v>370</v>
      </c>
      <c r="I144" s="131"/>
      <c r="L144" s="34"/>
      <c r="M144" s="63"/>
      <c r="N144" s="35"/>
      <c r="O144" s="35"/>
      <c r="P144" s="35"/>
      <c r="Q144" s="35"/>
      <c r="R144" s="35"/>
      <c r="S144" s="35"/>
      <c r="T144" s="64"/>
      <c r="AT144" s="17" t="s">
        <v>138</v>
      </c>
      <c r="AU144" s="17" t="s">
        <v>83</v>
      </c>
    </row>
    <row r="145" spans="2:47" s="1" customFormat="1" ht="30" customHeight="1">
      <c r="B145" s="34"/>
      <c r="D145" s="171" t="s">
        <v>249</v>
      </c>
      <c r="F145" s="210" t="s">
        <v>352</v>
      </c>
      <c r="I145" s="131"/>
      <c r="L145" s="34"/>
      <c r="M145" s="63"/>
      <c r="N145" s="35"/>
      <c r="O145" s="35"/>
      <c r="P145" s="35"/>
      <c r="Q145" s="35"/>
      <c r="R145" s="35"/>
      <c r="S145" s="35"/>
      <c r="T145" s="64"/>
      <c r="AT145" s="17" t="s">
        <v>249</v>
      </c>
      <c r="AU145" s="17" t="s">
        <v>83</v>
      </c>
    </row>
    <row r="146" spans="2:65" s="1" customFormat="1" ht="22.5" customHeight="1">
      <c r="B146" s="155"/>
      <c r="C146" s="156" t="s">
        <v>547</v>
      </c>
      <c r="D146" s="156" t="s">
        <v>131</v>
      </c>
      <c r="E146" s="157" t="s">
        <v>548</v>
      </c>
      <c r="F146" s="158" t="s">
        <v>549</v>
      </c>
      <c r="G146" s="159" t="s">
        <v>344</v>
      </c>
      <c r="H146" s="160">
        <v>72</v>
      </c>
      <c r="I146" s="161"/>
      <c r="J146" s="162">
        <f>ROUND(I146*H146,2)</f>
        <v>0</v>
      </c>
      <c r="K146" s="158" t="s">
        <v>135</v>
      </c>
      <c r="L146" s="34"/>
      <c r="M146" s="163" t="s">
        <v>20</v>
      </c>
      <c r="N146" s="164" t="s">
        <v>46</v>
      </c>
      <c r="O146" s="35"/>
      <c r="P146" s="165">
        <f>O146*H146</f>
        <v>0</v>
      </c>
      <c r="Q146" s="165">
        <v>0.0094</v>
      </c>
      <c r="R146" s="165">
        <f>Q146*H146</f>
        <v>0.6768000000000001</v>
      </c>
      <c r="S146" s="165">
        <v>0</v>
      </c>
      <c r="T146" s="166">
        <f>S146*H146</f>
        <v>0</v>
      </c>
      <c r="AR146" s="17" t="s">
        <v>151</v>
      </c>
      <c r="AT146" s="17" t="s">
        <v>131</v>
      </c>
      <c r="AU146" s="17" t="s">
        <v>83</v>
      </c>
      <c r="AY146" s="17" t="s">
        <v>130</v>
      </c>
      <c r="BE146" s="167">
        <f>IF(N146="základní",J146,0)</f>
        <v>0</v>
      </c>
      <c r="BF146" s="167">
        <f>IF(N146="snížená",J146,0)</f>
        <v>0</v>
      </c>
      <c r="BG146" s="167">
        <f>IF(N146="zákl. přenesená",J146,0)</f>
        <v>0</v>
      </c>
      <c r="BH146" s="167">
        <f>IF(N146="sníž. přenesená",J146,0)</f>
        <v>0</v>
      </c>
      <c r="BI146" s="167">
        <f>IF(N146="nulová",J146,0)</f>
        <v>0</v>
      </c>
      <c r="BJ146" s="17" t="s">
        <v>22</v>
      </c>
      <c r="BK146" s="167">
        <f>ROUND(I146*H146,2)</f>
        <v>0</v>
      </c>
      <c r="BL146" s="17" t="s">
        <v>151</v>
      </c>
      <c r="BM146" s="17" t="s">
        <v>550</v>
      </c>
    </row>
    <row r="147" spans="2:47" s="1" customFormat="1" ht="22.5" customHeight="1">
      <c r="B147" s="34"/>
      <c r="D147" s="168" t="s">
        <v>138</v>
      </c>
      <c r="F147" s="169" t="s">
        <v>551</v>
      </c>
      <c r="I147" s="131"/>
      <c r="L147" s="34"/>
      <c r="M147" s="63"/>
      <c r="N147" s="35"/>
      <c r="O147" s="35"/>
      <c r="P147" s="35"/>
      <c r="Q147" s="35"/>
      <c r="R147" s="35"/>
      <c r="S147" s="35"/>
      <c r="T147" s="64"/>
      <c r="AT147" s="17" t="s">
        <v>138</v>
      </c>
      <c r="AU147" s="17" t="s">
        <v>83</v>
      </c>
    </row>
    <row r="148" spans="2:47" s="1" customFormat="1" ht="30" customHeight="1">
      <c r="B148" s="34"/>
      <c r="D148" s="168" t="s">
        <v>249</v>
      </c>
      <c r="F148" s="211" t="s">
        <v>352</v>
      </c>
      <c r="I148" s="131"/>
      <c r="L148" s="34"/>
      <c r="M148" s="63"/>
      <c r="N148" s="35"/>
      <c r="O148" s="35"/>
      <c r="P148" s="35"/>
      <c r="Q148" s="35"/>
      <c r="R148" s="35"/>
      <c r="S148" s="35"/>
      <c r="T148" s="64"/>
      <c r="AT148" s="17" t="s">
        <v>249</v>
      </c>
      <c r="AU148" s="17" t="s">
        <v>83</v>
      </c>
    </row>
    <row r="149" spans="2:51" s="10" customFormat="1" ht="22.5" customHeight="1">
      <c r="B149" s="170"/>
      <c r="D149" s="171" t="s">
        <v>140</v>
      </c>
      <c r="E149" s="172" t="s">
        <v>20</v>
      </c>
      <c r="F149" s="173" t="s">
        <v>552</v>
      </c>
      <c r="H149" s="174">
        <v>72</v>
      </c>
      <c r="I149" s="175"/>
      <c r="L149" s="170"/>
      <c r="M149" s="176"/>
      <c r="N149" s="177"/>
      <c r="O149" s="177"/>
      <c r="P149" s="177"/>
      <c r="Q149" s="177"/>
      <c r="R149" s="177"/>
      <c r="S149" s="177"/>
      <c r="T149" s="178"/>
      <c r="AT149" s="179" t="s">
        <v>140</v>
      </c>
      <c r="AU149" s="179" t="s">
        <v>83</v>
      </c>
      <c r="AV149" s="10" t="s">
        <v>83</v>
      </c>
      <c r="AW149" s="10" t="s">
        <v>39</v>
      </c>
      <c r="AX149" s="10" t="s">
        <v>22</v>
      </c>
      <c r="AY149" s="179" t="s">
        <v>130</v>
      </c>
    </row>
    <row r="150" spans="2:65" s="1" customFormat="1" ht="22.5" customHeight="1">
      <c r="B150" s="155"/>
      <c r="C150" s="156" t="s">
        <v>553</v>
      </c>
      <c r="D150" s="156" t="s">
        <v>131</v>
      </c>
      <c r="E150" s="157" t="s">
        <v>554</v>
      </c>
      <c r="F150" s="158" t="s">
        <v>555</v>
      </c>
      <c r="G150" s="159" t="s">
        <v>344</v>
      </c>
      <c r="H150" s="160">
        <v>72</v>
      </c>
      <c r="I150" s="161"/>
      <c r="J150" s="162">
        <f>ROUND(I150*H150,2)</f>
        <v>0</v>
      </c>
      <c r="K150" s="158" t="s">
        <v>135</v>
      </c>
      <c r="L150" s="34"/>
      <c r="M150" s="163" t="s">
        <v>20</v>
      </c>
      <c r="N150" s="164" t="s">
        <v>46</v>
      </c>
      <c r="O150" s="35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AR150" s="17" t="s">
        <v>151</v>
      </c>
      <c r="AT150" s="17" t="s">
        <v>131</v>
      </c>
      <c r="AU150" s="17" t="s">
        <v>83</v>
      </c>
      <c r="AY150" s="17" t="s">
        <v>130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7" t="s">
        <v>22</v>
      </c>
      <c r="BK150" s="167">
        <f>ROUND(I150*H150,2)</f>
        <v>0</v>
      </c>
      <c r="BL150" s="17" t="s">
        <v>151</v>
      </c>
      <c r="BM150" s="17" t="s">
        <v>556</v>
      </c>
    </row>
    <row r="151" spans="2:47" s="1" customFormat="1" ht="22.5" customHeight="1">
      <c r="B151" s="34"/>
      <c r="D151" s="168" t="s">
        <v>138</v>
      </c>
      <c r="F151" s="169" t="s">
        <v>557</v>
      </c>
      <c r="I151" s="131"/>
      <c r="L151" s="34"/>
      <c r="M151" s="63"/>
      <c r="N151" s="35"/>
      <c r="O151" s="35"/>
      <c r="P151" s="35"/>
      <c r="Q151" s="35"/>
      <c r="R151" s="35"/>
      <c r="S151" s="35"/>
      <c r="T151" s="64"/>
      <c r="AT151" s="17" t="s">
        <v>138</v>
      </c>
      <c r="AU151" s="17" t="s">
        <v>83</v>
      </c>
    </row>
    <row r="152" spans="2:63" s="9" customFormat="1" ht="29.25" customHeight="1">
      <c r="B152" s="143"/>
      <c r="D152" s="144" t="s">
        <v>74</v>
      </c>
      <c r="E152" s="194" t="s">
        <v>151</v>
      </c>
      <c r="F152" s="194" t="s">
        <v>378</v>
      </c>
      <c r="I152" s="146"/>
      <c r="J152" s="195">
        <f>BK152</f>
        <v>0</v>
      </c>
      <c r="L152" s="143"/>
      <c r="M152" s="148"/>
      <c r="N152" s="149"/>
      <c r="O152" s="149"/>
      <c r="P152" s="150">
        <f>SUM(P153:P155)</f>
        <v>0</v>
      </c>
      <c r="Q152" s="149"/>
      <c r="R152" s="150">
        <f>SUM(R153:R155)</f>
        <v>3.44522</v>
      </c>
      <c r="S152" s="149"/>
      <c r="T152" s="151">
        <f>SUM(T153:T155)</f>
        <v>0</v>
      </c>
      <c r="AR152" s="152" t="s">
        <v>22</v>
      </c>
      <c r="AT152" s="153" t="s">
        <v>74</v>
      </c>
      <c r="AU152" s="153" t="s">
        <v>22</v>
      </c>
      <c r="AY152" s="152" t="s">
        <v>130</v>
      </c>
      <c r="BK152" s="154">
        <f>SUM(BK153:BK155)</f>
        <v>0</v>
      </c>
    </row>
    <row r="153" spans="2:65" s="1" customFormat="1" ht="22.5" customHeight="1">
      <c r="B153" s="155"/>
      <c r="C153" s="156" t="s">
        <v>558</v>
      </c>
      <c r="D153" s="156" t="s">
        <v>131</v>
      </c>
      <c r="E153" s="157" t="s">
        <v>380</v>
      </c>
      <c r="F153" s="158" t="s">
        <v>381</v>
      </c>
      <c r="G153" s="159" t="s">
        <v>344</v>
      </c>
      <c r="H153" s="160">
        <v>17</v>
      </c>
      <c r="I153" s="161"/>
      <c r="J153" s="162">
        <f>ROUND(I153*H153,2)</f>
        <v>0</v>
      </c>
      <c r="K153" s="158" t="s">
        <v>135</v>
      </c>
      <c r="L153" s="34"/>
      <c r="M153" s="163" t="s">
        <v>20</v>
      </c>
      <c r="N153" s="164" t="s">
        <v>46</v>
      </c>
      <c r="O153" s="35"/>
      <c r="P153" s="165">
        <f>O153*H153</f>
        <v>0</v>
      </c>
      <c r="Q153" s="165">
        <v>0.20266</v>
      </c>
      <c r="R153" s="165">
        <f>Q153*H153</f>
        <v>3.44522</v>
      </c>
      <c r="S153" s="165">
        <v>0</v>
      </c>
      <c r="T153" s="166">
        <f>S153*H153</f>
        <v>0</v>
      </c>
      <c r="AR153" s="17" t="s">
        <v>151</v>
      </c>
      <c r="AT153" s="17" t="s">
        <v>131</v>
      </c>
      <c r="AU153" s="17" t="s">
        <v>83</v>
      </c>
      <c r="AY153" s="17" t="s">
        <v>130</v>
      </c>
      <c r="BE153" s="167">
        <f>IF(N153="základní",J153,0)</f>
        <v>0</v>
      </c>
      <c r="BF153" s="167">
        <f>IF(N153="snížená",J153,0)</f>
        <v>0</v>
      </c>
      <c r="BG153" s="167">
        <f>IF(N153="zákl. přenesená",J153,0)</f>
        <v>0</v>
      </c>
      <c r="BH153" s="167">
        <f>IF(N153="sníž. přenesená",J153,0)</f>
        <v>0</v>
      </c>
      <c r="BI153" s="167">
        <f>IF(N153="nulová",J153,0)</f>
        <v>0</v>
      </c>
      <c r="BJ153" s="17" t="s">
        <v>22</v>
      </c>
      <c r="BK153" s="167">
        <f>ROUND(I153*H153,2)</f>
        <v>0</v>
      </c>
      <c r="BL153" s="17" t="s">
        <v>151</v>
      </c>
      <c r="BM153" s="17" t="s">
        <v>559</v>
      </c>
    </row>
    <row r="154" spans="2:47" s="1" customFormat="1" ht="22.5" customHeight="1">
      <c r="B154" s="34"/>
      <c r="D154" s="168" t="s">
        <v>138</v>
      </c>
      <c r="F154" s="169" t="s">
        <v>383</v>
      </c>
      <c r="I154" s="131"/>
      <c r="L154" s="34"/>
      <c r="M154" s="63"/>
      <c r="N154" s="35"/>
      <c r="O154" s="35"/>
      <c r="P154" s="35"/>
      <c r="Q154" s="35"/>
      <c r="R154" s="35"/>
      <c r="S154" s="35"/>
      <c r="T154" s="64"/>
      <c r="AT154" s="17" t="s">
        <v>138</v>
      </c>
      <c r="AU154" s="17" t="s">
        <v>83</v>
      </c>
    </row>
    <row r="155" spans="2:47" s="1" customFormat="1" ht="30" customHeight="1">
      <c r="B155" s="34"/>
      <c r="D155" s="168" t="s">
        <v>249</v>
      </c>
      <c r="F155" s="211" t="s">
        <v>352</v>
      </c>
      <c r="I155" s="131"/>
      <c r="L155" s="34"/>
      <c r="M155" s="63"/>
      <c r="N155" s="35"/>
      <c r="O155" s="35"/>
      <c r="P155" s="35"/>
      <c r="Q155" s="35"/>
      <c r="R155" s="35"/>
      <c r="S155" s="35"/>
      <c r="T155" s="64"/>
      <c r="AT155" s="17" t="s">
        <v>249</v>
      </c>
      <c r="AU155" s="17" t="s">
        <v>83</v>
      </c>
    </row>
    <row r="156" spans="2:63" s="9" customFormat="1" ht="29.25" customHeight="1">
      <c r="B156" s="143"/>
      <c r="D156" s="144" t="s">
        <v>74</v>
      </c>
      <c r="E156" s="194" t="s">
        <v>129</v>
      </c>
      <c r="F156" s="194" t="s">
        <v>393</v>
      </c>
      <c r="I156" s="146"/>
      <c r="J156" s="195">
        <f>BK156</f>
        <v>0</v>
      </c>
      <c r="L156" s="143"/>
      <c r="M156" s="148"/>
      <c r="N156" s="149"/>
      <c r="O156" s="149"/>
      <c r="P156" s="150">
        <f>SUM(P157:P179)</f>
        <v>0</v>
      </c>
      <c r="Q156" s="149"/>
      <c r="R156" s="150">
        <f>SUM(R157:R179)</f>
        <v>3.7260600000000004</v>
      </c>
      <c r="S156" s="149"/>
      <c r="T156" s="151">
        <f>SUM(T157:T179)</f>
        <v>0</v>
      </c>
      <c r="AR156" s="152" t="s">
        <v>22</v>
      </c>
      <c r="AT156" s="153" t="s">
        <v>74</v>
      </c>
      <c r="AU156" s="153" t="s">
        <v>22</v>
      </c>
      <c r="AY156" s="152" t="s">
        <v>130</v>
      </c>
      <c r="BK156" s="154">
        <f>SUM(BK157:BK179)</f>
        <v>0</v>
      </c>
    </row>
    <row r="157" spans="2:65" s="1" customFormat="1" ht="22.5" customHeight="1">
      <c r="B157" s="155"/>
      <c r="C157" s="156" t="s">
        <v>7</v>
      </c>
      <c r="D157" s="156" t="s">
        <v>131</v>
      </c>
      <c r="E157" s="157" t="s">
        <v>395</v>
      </c>
      <c r="F157" s="158" t="s">
        <v>396</v>
      </c>
      <c r="G157" s="159" t="s">
        <v>344</v>
      </c>
      <c r="H157" s="160">
        <v>11.91</v>
      </c>
      <c r="I157" s="161"/>
      <c r="J157" s="162">
        <f>ROUND(I157*H157,2)</f>
        <v>0</v>
      </c>
      <c r="K157" s="158" t="s">
        <v>135</v>
      </c>
      <c r="L157" s="34"/>
      <c r="M157" s="163" t="s">
        <v>20</v>
      </c>
      <c r="N157" s="164" t="s">
        <v>46</v>
      </c>
      <c r="O157" s="35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AR157" s="17" t="s">
        <v>151</v>
      </c>
      <c r="AT157" s="17" t="s">
        <v>131</v>
      </c>
      <c r="AU157" s="17" t="s">
        <v>83</v>
      </c>
      <c r="AY157" s="17" t="s">
        <v>130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7" t="s">
        <v>22</v>
      </c>
      <c r="BK157" s="167">
        <f>ROUND(I157*H157,2)</f>
        <v>0</v>
      </c>
      <c r="BL157" s="17" t="s">
        <v>151</v>
      </c>
      <c r="BM157" s="17" t="s">
        <v>560</v>
      </c>
    </row>
    <row r="158" spans="2:47" s="1" customFormat="1" ht="22.5" customHeight="1">
      <c r="B158" s="34"/>
      <c r="D158" s="168" t="s">
        <v>138</v>
      </c>
      <c r="F158" s="169" t="s">
        <v>398</v>
      </c>
      <c r="I158" s="131"/>
      <c r="L158" s="34"/>
      <c r="M158" s="63"/>
      <c r="N158" s="35"/>
      <c r="O158" s="35"/>
      <c r="P158" s="35"/>
      <c r="Q158" s="35"/>
      <c r="R158" s="35"/>
      <c r="S158" s="35"/>
      <c r="T158" s="64"/>
      <c r="AT158" s="17" t="s">
        <v>138</v>
      </c>
      <c r="AU158" s="17" t="s">
        <v>83</v>
      </c>
    </row>
    <row r="159" spans="2:47" s="1" customFormat="1" ht="30" customHeight="1">
      <c r="B159" s="34"/>
      <c r="D159" s="168" t="s">
        <v>249</v>
      </c>
      <c r="F159" s="211" t="s">
        <v>384</v>
      </c>
      <c r="I159" s="131"/>
      <c r="L159" s="34"/>
      <c r="M159" s="63"/>
      <c r="N159" s="35"/>
      <c r="O159" s="35"/>
      <c r="P159" s="35"/>
      <c r="Q159" s="35"/>
      <c r="R159" s="35"/>
      <c r="S159" s="35"/>
      <c r="T159" s="64"/>
      <c r="AT159" s="17" t="s">
        <v>249</v>
      </c>
      <c r="AU159" s="17" t="s">
        <v>83</v>
      </c>
    </row>
    <row r="160" spans="2:51" s="10" customFormat="1" ht="22.5" customHeight="1">
      <c r="B160" s="170"/>
      <c r="D160" s="168" t="s">
        <v>140</v>
      </c>
      <c r="E160" s="179" t="s">
        <v>20</v>
      </c>
      <c r="F160" s="196" t="s">
        <v>561</v>
      </c>
      <c r="H160" s="197">
        <v>11.16</v>
      </c>
      <c r="I160" s="175"/>
      <c r="L160" s="170"/>
      <c r="M160" s="176"/>
      <c r="N160" s="177"/>
      <c r="O160" s="177"/>
      <c r="P160" s="177"/>
      <c r="Q160" s="177"/>
      <c r="R160" s="177"/>
      <c r="S160" s="177"/>
      <c r="T160" s="178"/>
      <c r="AT160" s="179" t="s">
        <v>140</v>
      </c>
      <c r="AU160" s="179" t="s">
        <v>83</v>
      </c>
      <c r="AV160" s="10" t="s">
        <v>83</v>
      </c>
      <c r="AW160" s="10" t="s">
        <v>39</v>
      </c>
      <c r="AX160" s="10" t="s">
        <v>75</v>
      </c>
      <c r="AY160" s="179" t="s">
        <v>130</v>
      </c>
    </row>
    <row r="161" spans="2:51" s="10" customFormat="1" ht="22.5" customHeight="1">
      <c r="B161" s="170"/>
      <c r="D161" s="168" t="s">
        <v>140</v>
      </c>
      <c r="E161" s="179" t="s">
        <v>20</v>
      </c>
      <c r="F161" s="196" t="s">
        <v>562</v>
      </c>
      <c r="H161" s="197">
        <v>0.75</v>
      </c>
      <c r="I161" s="175"/>
      <c r="L161" s="170"/>
      <c r="M161" s="176"/>
      <c r="N161" s="177"/>
      <c r="O161" s="177"/>
      <c r="P161" s="177"/>
      <c r="Q161" s="177"/>
      <c r="R161" s="177"/>
      <c r="S161" s="177"/>
      <c r="T161" s="178"/>
      <c r="AT161" s="179" t="s">
        <v>140</v>
      </c>
      <c r="AU161" s="179" t="s">
        <v>83</v>
      </c>
      <c r="AV161" s="10" t="s">
        <v>83</v>
      </c>
      <c r="AW161" s="10" t="s">
        <v>39</v>
      </c>
      <c r="AX161" s="10" t="s">
        <v>75</v>
      </c>
      <c r="AY161" s="179" t="s">
        <v>130</v>
      </c>
    </row>
    <row r="162" spans="2:51" s="12" customFormat="1" ht="22.5" customHeight="1">
      <c r="B162" s="198"/>
      <c r="D162" s="171" t="s">
        <v>140</v>
      </c>
      <c r="E162" s="199" t="s">
        <v>20</v>
      </c>
      <c r="F162" s="200" t="s">
        <v>204</v>
      </c>
      <c r="H162" s="201">
        <v>11.91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206" t="s">
        <v>140</v>
      </c>
      <c r="AU162" s="206" t="s">
        <v>83</v>
      </c>
      <c r="AV162" s="12" t="s">
        <v>151</v>
      </c>
      <c r="AW162" s="12" t="s">
        <v>39</v>
      </c>
      <c r="AX162" s="12" t="s">
        <v>22</v>
      </c>
      <c r="AY162" s="206" t="s">
        <v>130</v>
      </c>
    </row>
    <row r="163" spans="2:65" s="1" customFormat="1" ht="22.5" customHeight="1">
      <c r="B163" s="155"/>
      <c r="C163" s="156" t="s">
        <v>354</v>
      </c>
      <c r="D163" s="156" t="s">
        <v>131</v>
      </c>
      <c r="E163" s="157" t="s">
        <v>408</v>
      </c>
      <c r="F163" s="158" t="s">
        <v>409</v>
      </c>
      <c r="G163" s="159" t="s">
        <v>344</v>
      </c>
      <c r="H163" s="160">
        <v>17</v>
      </c>
      <c r="I163" s="161"/>
      <c r="J163" s="162">
        <f>ROUND(I163*H163,2)</f>
        <v>0</v>
      </c>
      <c r="K163" s="158" t="s">
        <v>135</v>
      </c>
      <c r="L163" s="34"/>
      <c r="M163" s="163" t="s">
        <v>20</v>
      </c>
      <c r="N163" s="164" t="s">
        <v>46</v>
      </c>
      <c r="O163" s="35"/>
      <c r="P163" s="165">
        <f>O163*H163</f>
        <v>0</v>
      </c>
      <c r="Q163" s="165">
        <v>0</v>
      </c>
      <c r="R163" s="165">
        <f>Q163*H163</f>
        <v>0</v>
      </c>
      <c r="S163" s="165">
        <v>0</v>
      </c>
      <c r="T163" s="166">
        <f>S163*H163</f>
        <v>0</v>
      </c>
      <c r="AR163" s="17" t="s">
        <v>151</v>
      </c>
      <c r="AT163" s="17" t="s">
        <v>131</v>
      </c>
      <c r="AU163" s="17" t="s">
        <v>83</v>
      </c>
      <c r="AY163" s="17" t="s">
        <v>130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7" t="s">
        <v>22</v>
      </c>
      <c r="BK163" s="167">
        <f>ROUND(I163*H163,2)</f>
        <v>0</v>
      </c>
      <c r="BL163" s="17" t="s">
        <v>151</v>
      </c>
      <c r="BM163" s="17" t="s">
        <v>563</v>
      </c>
    </row>
    <row r="164" spans="2:47" s="1" customFormat="1" ht="22.5" customHeight="1">
      <c r="B164" s="34"/>
      <c r="D164" s="168" t="s">
        <v>138</v>
      </c>
      <c r="F164" s="169" t="s">
        <v>411</v>
      </c>
      <c r="I164" s="131"/>
      <c r="L164" s="34"/>
      <c r="M164" s="63"/>
      <c r="N164" s="35"/>
      <c r="O164" s="35"/>
      <c r="P164" s="35"/>
      <c r="Q164" s="35"/>
      <c r="R164" s="35"/>
      <c r="S164" s="35"/>
      <c r="T164" s="64"/>
      <c r="AT164" s="17" t="s">
        <v>138</v>
      </c>
      <c r="AU164" s="17" t="s">
        <v>83</v>
      </c>
    </row>
    <row r="165" spans="2:47" s="1" customFormat="1" ht="30" customHeight="1">
      <c r="B165" s="34"/>
      <c r="D165" s="171" t="s">
        <v>249</v>
      </c>
      <c r="F165" s="210" t="s">
        <v>352</v>
      </c>
      <c r="I165" s="131"/>
      <c r="L165" s="34"/>
      <c r="M165" s="63"/>
      <c r="N165" s="35"/>
      <c r="O165" s="35"/>
      <c r="P165" s="35"/>
      <c r="Q165" s="35"/>
      <c r="R165" s="35"/>
      <c r="S165" s="35"/>
      <c r="T165" s="64"/>
      <c r="AT165" s="17" t="s">
        <v>249</v>
      </c>
      <c r="AU165" s="17" t="s">
        <v>83</v>
      </c>
    </row>
    <row r="166" spans="2:65" s="1" customFormat="1" ht="22.5" customHeight="1">
      <c r="B166" s="155"/>
      <c r="C166" s="156" t="s">
        <v>361</v>
      </c>
      <c r="D166" s="156" t="s">
        <v>131</v>
      </c>
      <c r="E166" s="157" t="s">
        <v>414</v>
      </c>
      <c r="F166" s="158" t="s">
        <v>415</v>
      </c>
      <c r="G166" s="159" t="s">
        <v>344</v>
      </c>
      <c r="H166" s="160">
        <v>2.64</v>
      </c>
      <c r="I166" s="161"/>
      <c r="J166" s="162">
        <f>ROUND(I166*H166,2)</f>
        <v>0</v>
      </c>
      <c r="K166" s="158" t="s">
        <v>135</v>
      </c>
      <c r="L166" s="34"/>
      <c r="M166" s="163" t="s">
        <v>20</v>
      </c>
      <c r="N166" s="164" t="s">
        <v>46</v>
      </c>
      <c r="O166" s="35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AR166" s="17" t="s">
        <v>151</v>
      </c>
      <c r="AT166" s="17" t="s">
        <v>131</v>
      </c>
      <c r="AU166" s="17" t="s">
        <v>83</v>
      </c>
      <c r="AY166" s="17" t="s">
        <v>130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7" t="s">
        <v>22</v>
      </c>
      <c r="BK166" s="167">
        <f>ROUND(I166*H166,2)</f>
        <v>0</v>
      </c>
      <c r="BL166" s="17" t="s">
        <v>151</v>
      </c>
      <c r="BM166" s="17" t="s">
        <v>564</v>
      </c>
    </row>
    <row r="167" spans="2:47" s="1" customFormat="1" ht="22.5" customHeight="1">
      <c r="B167" s="34"/>
      <c r="D167" s="168" t="s">
        <v>138</v>
      </c>
      <c r="F167" s="169" t="s">
        <v>417</v>
      </c>
      <c r="I167" s="131"/>
      <c r="L167" s="34"/>
      <c r="M167" s="63"/>
      <c r="N167" s="35"/>
      <c r="O167" s="35"/>
      <c r="P167" s="35"/>
      <c r="Q167" s="35"/>
      <c r="R167" s="35"/>
      <c r="S167" s="35"/>
      <c r="T167" s="64"/>
      <c r="AT167" s="17" t="s">
        <v>138</v>
      </c>
      <c r="AU167" s="17" t="s">
        <v>83</v>
      </c>
    </row>
    <row r="168" spans="2:47" s="1" customFormat="1" ht="30" customHeight="1">
      <c r="B168" s="34"/>
      <c r="D168" s="168" t="s">
        <v>249</v>
      </c>
      <c r="F168" s="211" t="s">
        <v>352</v>
      </c>
      <c r="I168" s="131"/>
      <c r="L168" s="34"/>
      <c r="M168" s="63"/>
      <c r="N168" s="35"/>
      <c r="O168" s="35"/>
      <c r="P168" s="35"/>
      <c r="Q168" s="35"/>
      <c r="R168" s="35"/>
      <c r="S168" s="35"/>
      <c r="T168" s="64"/>
      <c r="AT168" s="17" t="s">
        <v>249</v>
      </c>
      <c r="AU168" s="17" t="s">
        <v>83</v>
      </c>
    </row>
    <row r="169" spans="2:51" s="10" customFormat="1" ht="22.5" customHeight="1">
      <c r="B169" s="170"/>
      <c r="D169" s="171" t="s">
        <v>140</v>
      </c>
      <c r="E169" s="172" t="s">
        <v>20</v>
      </c>
      <c r="F169" s="173" t="s">
        <v>565</v>
      </c>
      <c r="H169" s="174">
        <v>2.64</v>
      </c>
      <c r="I169" s="175"/>
      <c r="L169" s="170"/>
      <c r="M169" s="176"/>
      <c r="N169" s="177"/>
      <c r="O169" s="177"/>
      <c r="P169" s="177"/>
      <c r="Q169" s="177"/>
      <c r="R169" s="177"/>
      <c r="S169" s="177"/>
      <c r="T169" s="178"/>
      <c r="AT169" s="179" t="s">
        <v>140</v>
      </c>
      <c r="AU169" s="179" t="s">
        <v>83</v>
      </c>
      <c r="AV169" s="10" t="s">
        <v>83</v>
      </c>
      <c r="AW169" s="10" t="s">
        <v>39</v>
      </c>
      <c r="AX169" s="10" t="s">
        <v>22</v>
      </c>
      <c r="AY169" s="179" t="s">
        <v>130</v>
      </c>
    </row>
    <row r="170" spans="2:65" s="1" customFormat="1" ht="22.5" customHeight="1">
      <c r="B170" s="155"/>
      <c r="C170" s="156" t="s">
        <v>366</v>
      </c>
      <c r="D170" s="156" t="s">
        <v>131</v>
      </c>
      <c r="E170" s="157" t="s">
        <v>566</v>
      </c>
      <c r="F170" s="158" t="s">
        <v>567</v>
      </c>
      <c r="G170" s="159" t="s">
        <v>344</v>
      </c>
      <c r="H170" s="160">
        <v>2.5</v>
      </c>
      <c r="I170" s="161"/>
      <c r="J170" s="162">
        <f>ROUND(I170*H170,2)</f>
        <v>0</v>
      </c>
      <c r="K170" s="158" t="s">
        <v>20</v>
      </c>
      <c r="L170" s="34"/>
      <c r="M170" s="163" t="s">
        <v>20</v>
      </c>
      <c r="N170" s="164" t="s">
        <v>46</v>
      </c>
      <c r="O170" s="35"/>
      <c r="P170" s="165">
        <f>O170*H170</f>
        <v>0</v>
      </c>
      <c r="Q170" s="165">
        <v>0</v>
      </c>
      <c r="R170" s="165">
        <f>Q170*H170</f>
        <v>0</v>
      </c>
      <c r="S170" s="165">
        <v>0</v>
      </c>
      <c r="T170" s="166">
        <f>S170*H170</f>
        <v>0</v>
      </c>
      <c r="AR170" s="17" t="s">
        <v>151</v>
      </c>
      <c r="AT170" s="17" t="s">
        <v>131</v>
      </c>
      <c r="AU170" s="17" t="s">
        <v>83</v>
      </c>
      <c r="AY170" s="17" t="s">
        <v>130</v>
      </c>
      <c r="BE170" s="167">
        <f>IF(N170="základní",J170,0)</f>
        <v>0</v>
      </c>
      <c r="BF170" s="167">
        <f>IF(N170="snížená",J170,0)</f>
        <v>0</v>
      </c>
      <c r="BG170" s="167">
        <f>IF(N170="zákl. přenesená",J170,0)</f>
        <v>0</v>
      </c>
      <c r="BH170" s="167">
        <f>IF(N170="sníž. přenesená",J170,0)</f>
        <v>0</v>
      </c>
      <c r="BI170" s="167">
        <f>IF(N170="nulová",J170,0)</f>
        <v>0</v>
      </c>
      <c r="BJ170" s="17" t="s">
        <v>22</v>
      </c>
      <c r="BK170" s="167">
        <f>ROUND(I170*H170,2)</f>
        <v>0</v>
      </c>
      <c r="BL170" s="17" t="s">
        <v>151</v>
      </c>
      <c r="BM170" s="17" t="s">
        <v>568</v>
      </c>
    </row>
    <row r="171" spans="2:47" s="1" customFormat="1" ht="30" customHeight="1">
      <c r="B171" s="34"/>
      <c r="D171" s="168" t="s">
        <v>138</v>
      </c>
      <c r="F171" s="169" t="s">
        <v>569</v>
      </c>
      <c r="I171" s="131"/>
      <c r="L171" s="34"/>
      <c r="M171" s="63"/>
      <c r="N171" s="35"/>
      <c r="O171" s="35"/>
      <c r="P171" s="35"/>
      <c r="Q171" s="35"/>
      <c r="R171" s="35"/>
      <c r="S171" s="35"/>
      <c r="T171" s="64"/>
      <c r="AT171" s="17" t="s">
        <v>138</v>
      </c>
      <c r="AU171" s="17" t="s">
        <v>83</v>
      </c>
    </row>
    <row r="172" spans="2:47" s="1" customFormat="1" ht="30" customHeight="1">
      <c r="B172" s="34"/>
      <c r="D172" s="168" t="s">
        <v>249</v>
      </c>
      <c r="F172" s="211" t="s">
        <v>352</v>
      </c>
      <c r="I172" s="131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249</v>
      </c>
      <c r="AU172" s="17" t="s">
        <v>83</v>
      </c>
    </row>
    <row r="173" spans="2:51" s="10" customFormat="1" ht="22.5" customHeight="1">
      <c r="B173" s="170"/>
      <c r="D173" s="171" t="s">
        <v>140</v>
      </c>
      <c r="E173" s="172" t="s">
        <v>20</v>
      </c>
      <c r="F173" s="173" t="s">
        <v>570</v>
      </c>
      <c r="H173" s="174">
        <v>2.5</v>
      </c>
      <c r="I173" s="175"/>
      <c r="L173" s="170"/>
      <c r="M173" s="176"/>
      <c r="N173" s="177"/>
      <c r="O173" s="177"/>
      <c r="P173" s="177"/>
      <c r="Q173" s="177"/>
      <c r="R173" s="177"/>
      <c r="S173" s="177"/>
      <c r="T173" s="178"/>
      <c r="AT173" s="179" t="s">
        <v>140</v>
      </c>
      <c r="AU173" s="179" t="s">
        <v>83</v>
      </c>
      <c r="AV173" s="10" t="s">
        <v>83</v>
      </c>
      <c r="AW173" s="10" t="s">
        <v>39</v>
      </c>
      <c r="AX173" s="10" t="s">
        <v>22</v>
      </c>
      <c r="AY173" s="179" t="s">
        <v>130</v>
      </c>
    </row>
    <row r="174" spans="2:65" s="1" customFormat="1" ht="22.5" customHeight="1">
      <c r="B174" s="155"/>
      <c r="C174" s="156" t="s">
        <v>372</v>
      </c>
      <c r="D174" s="156" t="s">
        <v>131</v>
      </c>
      <c r="E174" s="157" t="s">
        <v>420</v>
      </c>
      <c r="F174" s="158" t="s">
        <v>421</v>
      </c>
      <c r="G174" s="159" t="s">
        <v>344</v>
      </c>
      <c r="H174" s="160">
        <v>17</v>
      </c>
      <c r="I174" s="161"/>
      <c r="J174" s="162">
        <f>ROUND(I174*H174,2)</f>
        <v>0</v>
      </c>
      <c r="K174" s="158" t="s">
        <v>135</v>
      </c>
      <c r="L174" s="34"/>
      <c r="M174" s="163" t="s">
        <v>20</v>
      </c>
      <c r="N174" s="164" t="s">
        <v>46</v>
      </c>
      <c r="O174" s="35"/>
      <c r="P174" s="165">
        <f>O174*H174</f>
        <v>0</v>
      </c>
      <c r="Q174" s="165">
        <v>0.08425</v>
      </c>
      <c r="R174" s="165">
        <f>Q174*H174</f>
        <v>1.43225</v>
      </c>
      <c r="S174" s="165">
        <v>0</v>
      </c>
      <c r="T174" s="166">
        <f>S174*H174</f>
        <v>0</v>
      </c>
      <c r="AR174" s="17" t="s">
        <v>151</v>
      </c>
      <c r="AT174" s="17" t="s">
        <v>131</v>
      </c>
      <c r="AU174" s="17" t="s">
        <v>83</v>
      </c>
      <c r="AY174" s="17" t="s">
        <v>130</v>
      </c>
      <c r="BE174" s="167">
        <f>IF(N174="základní",J174,0)</f>
        <v>0</v>
      </c>
      <c r="BF174" s="167">
        <f>IF(N174="snížená",J174,0)</f>
        <v>0</v>
      </c>
      <c r="BG174" s="167">
        <f>IF(N174="zákl. přenesená",J174,0)</f>
        <v>0</v>
      </c>
      <c r="BH174" s="167">
        <f>IF(N174="sníž. přenesená",J174,0)</f>
        <v>0</v>
      </c>
      <c r="BI174" s="167">
        <f>IF(N174="nulová",J174,0)</f>
        <v>0</v>
      </c>
      <c r="BJ174" s="17" t="s">
        <v>22</v>
      </c>
      <c r="BK174" s="167">
        <f>ROUND(I174*H174,2)</f>
        <v>0</v>
      </c>
      <c r="BL174" s="17" t="s">
        <v>151</v>
      </c>
      <c r="BM174" s="17" t="s">
        <v>571</v>
      </c>
    </row>
    <row r="175" spans="2:47" s="1" customFormat="1" ht="42" customHeight="1">
      <c r="B175" s="34"/>
      <c r="D175" s="168" t="s">
        <v>138</v>
      </c>
      <c r="F175" s="169" t="s">
        <v>423</v>
      </c>
      <c r="I175" s="131"/>
      <c r="L175" s="34"/>
      <c r="M175" s="63"/>
      <c r="N175" s="35"/>
      <c r="O175" s="35"/>
      <c r="P175" s="35"/>
      <c r="Q175" s="35"/>
      <c r="R175" s="35"/>
      <c r="S175" s="35"/>
      <c r="T175" s="64"/>
      <c r="AT175" s="17" t="s">
        <v>138</v>
      </c>
      <c r="AU175" s="17" t="s">
        <v>83</v>
      </c>
    </row>
    <row r="176" spans="2:47" s="1" customFormat="1" ht="30" customHeight="1">
      <c r="B176" s="34"/>
      <c r="D176" s="171" t="s">
        <v>249</v>
      </c>
      <c r="F176" s="210" t="s">
        <v>352</v>
      </c>
      <c r="I176" s="131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249</v>
      </c>
      <c r="AU176" s="17" t="s">
        <v>83</v>
      </c>
    </row>
    <row r="177" spans="2:65" s="1" customFormat="1" ht="22.5" customHeight="1">
      <c r="B177" s="155"/>
      <c r="C177" s="212" t="s">
        <v>379</v>
      </c>
      <c r="D177" s="212" t="s">
        <v>336</v>
      </c>
      <c r="E177" s="213" t="s">
        <v>425</v>
      </c>
      <c r="F177" s="214" t="s">
        <v>426</v>
      </c>
      <c r="G177" s="215" t="s">
        <v>344</v>
      </c>
      <c r="H177" s="216">
        <v>17.51</v>
      </c>
      <c r="I177" s="217"/>
      <c r="J177" s="218">
        <f>ROUND(I177*H177,2)</f>
        <v>0</v>
      </c>
      <c r="K177" s="214" t="s">
        <v>20</v>
      </c>
      <c r="L177" s="219"/>
      <c r="M177" s="220" t="s">
        <v>20</v>
      </c>
      <c r="N177" s="221" t="s">
        <v>46</v>
      </c>
      <c r="O177" s="35"/>
      <c r="P177" s="165">
        <f>O177*H177</f>
        <v>0</v>
      </c>
      <c r="Q177" s="165">
        <v>0.131</v>
      </c>
      <c r="R177" s="165">
        <f>Q177*H177</f>
        <v>2.29381</v>
      </c>
      <c r="S177" s="165">
        <v>0</v>
      </c>
      <c r="T177" s="166">
        <f>S177*H177</f>
        <v>0</v>
      </c>
      <c r="AR177" s="17" t="s">
        <v>171</v>
      </c>
      <c r="AT177" s="17" t="s">
        <v>336</v>
      </c>
      <c r="AU177" s="17" t="s">
        <v>83</v>
      </c>
      <c r="AY177" s="17" t="s">
        <v>130</v>
      </c>
      <c r="BE177" s="167">
        <f>IF(N177="základní",J177,0)</f>
        <v>0</v>
      </c>
      <c r="BF177" s="167">
        <f>IF(N177="snížená",J177,0)</f>
        <v>0</v>
      </c>
      <c r="BG177" s="167">
        <f>IF(N177="zákl. přenesená",J177,0)</f>
        <v>0</v>
      </c>
      <c r="BH177" s="167">
        <f>IF(N177="sníž. přenesená",J177,0)</f>
        <v>0</v>
      </c>
      <c r="BI177" s="167">
        <f>IF(N177="nulová",J177,0)</f>
        <v>0</v>
      </c>
      <c r="BJ177" s="17" t="s">
        <v>22</v>
      </c>
      <c r="BK177" s="167">
        <f>ROUND(I177*H177,2)</f>
        <v>0</v>
      </c>
      <c r="BL177" s="17" t="s">
        <v>151</v>
      </c>
      <c r="BM177" s="17" t="s">
        <v>572</v>
      </c>
    </row>
    <row r="178" spans="2:47" s="1" customFormat="1" ht="30" customHeight="1">
      <c r="B178" s="34"/>
      <c r="D178" s="168" t="s">
        <v>138</v>
      </c>
      <c r="F178" s="169" t="s">
        <v>428</v>
      </c>
      <c r="I178" s="131"/>
      <c r="L178" s="34"/>
      <c r="M178" s="63"/>
      <c r="N178" s="35"/>
      <c r="O178" s="35"/>
      <c r="P178" s="35"/>
      <c r="Q178" s="35"/>
      <c r="R178" s="35"/>
      <c r="S178" s="35"/>
      <c r="T178" s="64"/>
      <c r="AT178" s="17" t="s">
        <v>138</v>
      </c>
      <c r="AU178" s="17" t="s">
        <v>83</v>
      </c>
    </row>
    <row r="179" spans="2:51" s="10" customFormat="1" ht="22.5" customHeight="1">
      <c r="B179" s="170"/>
      <c r="D179" s="168" t="s">
        <v>140</v>
      </c>
      <c r="F179" s="196" t="s">
        <v>573</v>
      </c>
      <c r="H179" s="197">
        <v>17.51</v>
      </c>
      <c r="I179" s="175"/>
      <c r="L179" s="170"/>
      <c r="M179" s="176"/>
      <c r="N179" s="177"/>
      <c r="O179" s="177"/>
      <c r="P179" s="177"/>
      <c r="Q179" s="177"/>
      <c r="R179" s="177"/>
      <c r="S179" s="177"/>
      <c r="T179" s="178"/>
      <c r="AT179" s="179" t="s">
        <v>140</v>
      </c>
      <c r="AU179" s="179" t="s">
        <v>83</v>
      </c>
      <c r="AV179" s="10" t="s">
        <v>83</v>
      </c>
      <c r="AW179" s="10" t="s">
        <v>4</v>
      </c>
      <c r="AX179" s="10" t="s">
        <v>22</v>
      </c>
      <c r="AY179" s="179" t="s">
        <v>130</v>
      </c>
    </row>
    <row r="180" spans="2:63" s="9" customFormat="1" ht="29.25" customHeight="1">
      <c r="B180" s="143"/>
      <c r="D180" s="144" t="s">
        <v>74</v>
      </c>
      <c r="E180" s="194" t="s">
        <v>182</v>
      </c>
      <c r="F180" s="194" t="s">
        <v>183</v>
      </c>
      <c r="I180" s="146"/>
      <c r="J180" s="195">
        <f>BK180</f>
        <v>0</v>
      </c>
      <c r="L180" s="143"/>
      <c r="M180" s="148"/>
      <c r="N180" s="149"/>
      <c r="O180" s="149"/>
      <c r="P180" s="150">
        <f>SUM(P181:P206)</f>
        <v>0</v>
      </c>
      <c r="Q180" s="149"/>
      <c r="R180" s="150">
        <f>SUM(R181:R206)</f>
        <v>5.400805879999999</v>
      </c>
      <c r="S180" s="149"/>
      <c r="T180" s="151">
        <f>SUM(T181:T206)</f>
        <v>16.723</v>
      </c>
      <c r="AR180" s="152" t="s">
        <v>22</v>
      </c>
      <c r="AT180" s="153" t="s">
        <v>74</v>
      </c>
      <c r="AU180" s="153" t="s">
        <v>22</v>
      </c>
      <c r="AY180" s="152" t="s">
        <v>130</v>
      </c>
      <c r="BK180" s="154">
        <f>SUM(BK181:BK206)</f>
        <v>0</v>
      </c>
    </row>
    <row r="181" spans="2:65" s="1" customFormat="1" ht="22.5" customHeight="1">
      <c r="B181" s="155"/>
      <c r="C181" s="156" t="s">
        <v>386</v>
      </c>
      <c r="D181" s="156" t="s">
        <v>131</v>
      </c>
      <c r="E181" s="157" t="s">
        <v>437</v>
      </c>
      <c r="F181" s="158" t="s">
        <v>438</v>
      </c>
      <c r="G181" s="159" t="s">
        <v>246</v>
      </c>
      <c r="H181" s="160">
        <v>3.5</v>
      </c>
      <c r="I181" s="161"/>
      <c r="J181" s="162">
        <f>ROUND(I181*H181,2)</f>
        <v>0</v>
      </c>
      <c r="K181" s="158" t="s">
        <v>20</v>
      </c>
      <c r="L181" s="34"/>
      <c r="M181" s="163" t="s">
        <v>20</v>
      </c>
      <c r="N181" s="164" t="s">
        <v>46</v>
      </c>
      <c r="O181" s="35"/>
      <c r="P181" s="165">
        <f>O181*H181</f>
        <v>0</v>
      </c>
      <c r="Q181" s="165">
        <v>2E-05</v>
      </c>
      <c r="R181" s="165">
        <f>Q181*H181</f>
        <v>7.000000000000001E-05</v>
      </c>
      <c r="S181" s="165">
        <v>0</v>
      </c>
      <c r="T181" s="166">
        <f>S181*H181</f>
        <v>0</v>
      </c>
      <c r="AR181" s="17" t="s">
        <v>151</v>
      </c>
      <c r="AT181" s="17" t="s">
        <v>131</v>
      </c>
      <c r="AU181" s="17" t="s">
        <v>83</v>
      </c>
      <c r="AY181" s="17" t="s">
        <v>130</v>
      </c>
      <c r="BE181" s="167">
        <f>IF(N181="základní",J181,0)</f>
        <v>0</v>
      </c>
      <c r="BF181" s="167">
        <f>IF(N181="snížená",J181,0)</f>
        <v>0</v>
      </c>
      <c r="BG181" s="167">
        <f>IF(N181="zákl. přenesená",J181,0)</f>
        <v>0</v>
      </c>
      <c r="BH181" s="167">
        <f>IF(N181="sníž. přenesená",J181,0)</f>
        <v>0</v>
      </c>
      <c r="BI181" s="167">
        <f>IF(N181="nulová",J181,0)</f>
        <v>0</v>
      </c>
      <c r="BJ181" s="17" t="s">
        <v>22</v>
      </c>
      <c r="BK181" s="167">
        <f>ROUND(I181*H181,2)</f>
        <v>0</v>
      </c>
      <c r="BL181" s="17" t="s">
        <v>151</v>
      </c>
      <c r="BM181" s="17" t="s">
        <v>574</v>
      </c>
    </row>
    <row r="182" spans="2:47" s="1" customFormat="1" ht="22.5" customHeight="1">
      <c r="B182" s="34"/>
      <c r="D182" s="168" t="s">
        <v>138</v>
      </c>
      <c r="F182" s="169" t="s">
        <v>438</v>
      </c>
      <c r="I182" s="131"/>
      <c r="L182" s="34"/>
      <c r="M182" s="63"/>
      <c r="N182" s="35"/>
      <c r="O182" s="35"/>
      <c r="P182" s="35"/>
      <c r="Q182" s="35"/>
      <c r="R182" s="35"/>
      <c r="S182" s="35"/>
      <c r="T182" s="64"/>
      <c r="AT182" s="17" t="s">
        <v>138</v>
      </c>
      <c r="AU182" s="17" t="s">
        <v>83</v>
      </c>
    </row>
    <row r="183" spans="2:47" s="1" customFormat="1" ht="30" customHeight="1">
      <c r="B183" s="34"/>
      <c r="D183" s="168" t="s">
        <v>249</v>
      </c>
      <c r="F183" s="211" t="s">
        <v>352</v>
      </c>
      <c r="I183" s="131"/>
      <c r="L183" s="34"/>
      <c r="M183" s="63"/>
      <c r="N183" s="35"/>
      <c r="O183" s="35"/>
      <c r="P183" s="35"/>
      <c r="Q183" s="35"/>
      <c r="R183" s="35"/>
      <c r="S183" s="35"/>
      <c r="T183" s="64"/>
      <c r="AT183" s="17" t="s">
        <v>249</v>
      </c>
      <c r="AU183" s="17" t="s">
        <v>83</v>
      </c>
    </row>
    <row r="184" spans="2:51" s="10" customFormat="1" ht="22.5" customHeight="1">
      <c r="B184" s="170"/>
      <c r="D184" s="171" t="s">
        <v>140</v>
      </c>
      <c r="E184" s="172" t="s">
        <v>20</v>
      </c>
      <c r="F184" s="173" t="s">
        <v>575</v>
      </c>
      <c r="H184" s="174">
        <v>3.5</v>
      </c>
      <c r="I184" s="175"/>
      <c r="L184" s="170"/>
      <c r="M184" s="176"/>
      <c r="N184" s="177"/>
      <c r="O184" s="177"/>
      <c r="P184" s="177"/>
      <c r="Q184" s="177"/>
      <c r="R184" s="177"/>
      <c r="S184" s="177"/>
      <c r="T184" s="178"/>
      <c r="AT184" s="179" t="s">
        <v>140</v>
      </c>
      <c r="AU184" s="179" t="s">
        <v>83</v>
      </c>
      <c r="AV184" s="10" t="s">
        <v>83</v>
      </c>
      <c r="AW184" s="10" t="s">
        <v>39</v>
      </c>
      <c r="AX184" s="10" t="s">
        <v>22</v>
      </c>
      <c r="AY184" s="179" t="s">
        <v>130</v>
      </c>
    </row>
    <row r="185" spans="2:65" s="1" customFormat="1" ht="31.5" customHeight="1">
      <c r="B185" s="155"/>
      <c r="C185" s="156" t="s">
        <v>394</v>
      </c>
      <c r="D185" s="156" t="s">
        <v>131</v>
      </c>
      <c r="E185" s="157" t="s">
        <v>442</v>
      </c>
      <c r="F185" s="158" t="s">
        <v>443</v>
      </c>
      <c r="G185" s="159" t="s">
        <v>246</v>
      </c>
      <c r="H185" s="160">
        <v>1.5</v>
      </c>
      <c r="I185" s="161"/>
      <c r="J185" s="162">
        <f>ROUND(I185*H185,2)</f>
        <v>0</v>
      </c>
      <c r="K185" s="158" t="s">
        <v>135</v>
      </c>
      <c r="L185" s="34"/>
      <c r="M185" s="163" t="s">
        <v>20</v>
      </c>
      <c r="N185" s="164" t="s">
        <v>46</v>
      </c>
      <c r="O185" s="35"/>
      <c r="P185" s="165">
        <f>O185*H185</f>
        <v>0</v>
      </c>
      <c r="Q185" s="165">
        <v>0.1554</v>
      </c>
      <c r="R185" s="165">
        <f>Q185*H185</f>
        <v>0.23310000000000003</v>
      </c>
      <c r="S185" s="165">
        <v>0</v>
      </c>
      <c r="T185" s="166">
        <f>S185*H185</f>
        <v>0</v>
      </c>
      <c r="AR185" s="17" t="s">
        <v>151</v>
      </c>
      <c r="AT185" s="17" t="s">
        <v>131</v>
      </c>
      <c r="AU185" s="17" t="s">
        <v>83</v>
      </c>
      <c r="AY185" s="17" t="s">
        <v>130</v>
      </c>
      <c r="BE185" s="167">
        <f>IF(N185="základní",J185,0)</f>
        <v>0</v>
      </c>
      <c r="BF185" s="167">
        <f>IF(N185="snížená",J185,0)</f>
        <v>0</v>
      </c>
      <c r="BG185" s="167">
        <f>IF(N185="zákl. přenesená",J185,0)</f>
        <v>0</v>
      </c>
      <c r="BH185" s="167">
        <f>IF(N185="sníž. přenesená",J185,0)</f>
        <v>0</v>
      </c>
      <c r="BI185" s="167">
        <f>IF(N185="nulová",J185,0)</f>
        <v>0</v>
      </c>
      <c r="BJ185" s="17" t="s">
        <v>22</v>
      </c>
      <c r="BK185" s="167">
        <f>ROUND(I185*H185,2)</f>
        <v>0</v>
      </c>
      <c r="BL185" s="17" t="s">
        <v>151</v>
      </c>
      <c r="BM185" s="17" t="s">
        <v>576</v>
      </c>
    </row>
    <row r="186" spans="2:47" s="1" customFormat="1" ht="30" customHeight="1">
      <c r="B186" s="34"/>
      <c r="D186" s="168" t="s">
        <v>138</v>
      </c>
      <c r="F186" s="169" t="s">
        <v>445</v>
      </c>
      <c r="I186" s="131"/>
      <c r="L186" s="34"/>
      <c r="M186" s="63"/>
      <c r="N186" s="35"/>
      <c r="O186" s="35"/>
      <c r="P186" s="35"/>
      <c r="Q186" s="35"/>
      <c r="R186" s="35"/>
      <c r="S186" s="35"/>
      <c r="T186" s="64"/>
      <c r="AT186" s="17" t="s">
        <v>138</v>
      </c>
      <c r="AU186" s="17" t="s">
        <v>83</v>
      </c>
    </row>
    <row r="187" spans="2:47" s="1" customFormat="1" ht="30" customHeight="1">
      <c r="B187" s="34"/>
      <c r="D187" s="171" t="s">
        <v>249</v>
      </c>
      <c r="F187" s="210" t="s">
        <v>352</v>
      </c>
      <c r="I187" s="131"/>
      <c r="L187" s="34"/>
      <c r="M187" s="63"/>
      <c r="N187" s="35"/>
      <c r="O187" s="35"/>
      <c r="P187" s="35"/>
      <c r="Q187" s="35"/>
      <c r="R187" s="35"/>
      <c r="S187" s="35"/>
      <c r="T187" s="64"/>
      <c r="AT187" s="17" t="s">
        <v>249</v>
      </c>
      <c r="AU187" s="17" t="s">
        <v>83</v>
      </c>
    </row>
    <row r="188" spans="2:65" s="1" customFormat="1" ht="22.5" customHeight="1">
      <c r="B188" s="155"/>
      <c r="C188" s="212" t="s">
        <v>401</v>
      </c>
      <c r="D188" s="212" t="s">
        <v>336</v>
      </c>
      <c r="E188" s="213" t="s">
        <v>447</v>
      </c>
      <c r="F188" s="214" t="s">
        <v>448</v>
      </c>
      <c r="G188" s="215" t="s">
        <v>186</v>
      </c>
      <c r="H188" s="216">
        <v>2</v>
      </c>
      <c r="I188" s="217"/>
      <c r="J188" s="218">
        <f>ROUND(I188*H188,2)</f>
        <v>0</v>
      </c>
      <c r="K188" s="214" t="s">
        <v>20</v>
      </c>
      <c r="L188" s="219"/>
      <c r="M188" s="220" t="s">
        <v>20</v>
      </c>
      <c r="N188" s="221" t="s">
        <v>46</v>
      </c>
      <c r="O188" s="35"/>
      <c r="P188" s="165">
        <f>O188*H188</f>
        <v>0</v>
      </c>
      <c r="Q188" s="165">
        <v>0.086</v>
      </c>
      <c r="R188" s="165">
        <f>Q188*H188</f>
        <v>0.172</v>
      </c>
      <c r="S188" s="165">
        <v>0</v>
      </c>
      <c r="T188" s="166">
        <f>S188*H188</f>
        <v>0</v>
      </c>
      <c r="AR188" s="17" t="s">
        <v>171</v>
      </c>
      <c r="AT188" s="17" t="s">
        <v>336</v>
      </c>
      <c r="AU188" s="17" t="s">
        <v>83</v>
      </c>
      <c r="AY188" s="17" t="s">
        <v>130</v>
      </c>
      <c r="BE188" s="167">
        <f>IF(N188="základní",J188,0)</f>
        <v>0</v>
      </c>
      <c r="BF188" s="167">
        <f>IF(N188="snížená",J188,0)</f>
        <v>0</v>
      </c>
      <c r="BG188" s="167">
        <f>IF(N188="zákl. přenesená",J188,0)</f>
        <v>0</v>
      </c>
      <c r="BH188" s="167">
        <f>IF(N188="sníž. přenesená",J188,0)</f>
        <v>0</v>
      </c>
      <c r="BI188" s="167">
        <f>IF(N188="nulová",J188,0)</f>
        <v>0</v>
      </c>
      <c r="BJ188" s="17" t="s">
        <v>22</v>
      </c>
      <c r="BK188" s="167">
        <f>ROUND(I188*H188,2)</f>
        <v>0</v>
      </c>
      <c r="BL188" s="17" t="s">
        <v>151</v>
      </c>
      <c r="BM188" s="17" t="s">
        <v>577</v>
      </c>
    </row>
    <row r="189" spans="2:47" s="1" customFormat="1" ht="22.5" customHeight="1">
      <c r="B189" s="34"/>
      <c r="D189" s="168" t="s">
        <v>138</v>
      </c>
      <c r="F189" s="169" t="s">
        <v>450</v>
      </c>
      <c r="I189" s="131"/>
      <c r="L189" s="34"/>
      <c r="M189" s="63"/>
      <c r="N189" s="35"/>
      <c r="O189" s="35"/>
      <c r="P189" s="35"/>
      <c r="Q189" s="35"/>
      <c r="R189" s="35"/>
      <c r="S189" s="35"/>
      <c r="T189" s="64"/>
      <c r="AT189" s="17" t="s">
        <v>138</v>
      </c>
      <c r="AU189" s="17" t="s">
        <v>83</v>
      </c>
    </row>
    <row r="190" spans="2:51" s="10" customFormat="1" ht="22.5" customHeight="1">
      <c r="B190" s="170"/>
      <c r="D190" s="171" t="s">
        <v>140</v>
      </c>
      <c r="F190" s="173" t="s">
        <v>578</v>
      </c>
      <c r="H190" s="174">
        <v>2</v>
      </c>
      <c r="I190" s="175"/>
      <c r="L190" s="170"/>
      <c r="M190" s="176"/>
      <c r="N190" s="177"/>
      <c r="O190" s="177"/>
      <c r="P190" s="177"/>
      <c r="Q190" s="177"/>
      <c r="R190" s="177"/>
      <c r="S190" s="177"/>
      <c r="T190" s="178"/>
      <c r="AT190" s="179" t="s">
        <v>140</v>
      </c>
      <c r="AU190" s="179" t="s">
        <v>83</v>
      </c>
      <c r="AV190" s="10" t="s">
        <v>83</v>
      </c>
      <c r="AW190" s="10" t="s">
        <v>4</v>
      </c>
      <c r="AX190" s="10" t="s">
        <v>22</v>
      </c>
      <c r="AY190" s="179" t="s">
        <v>130</v>
      </c>
    </row>
    <row r="191" spans="2:65" s="1" customFormat="1" ht="31.5" customHeight="1">
      <c r="B191" s="155"/>
      <c r="C191" s="156" t="s">
        <v>407</v>
      </c>
      <c r="D191" s="156" t="s">
        <v>131</v>
      </c>
      <c r="E191" s="157" t="s">
        <v>452</v>
      </c>
      <c r="F191" s="158" t="s">
        <v>453</v>
      </c>
      <c r="G191" s="159" t="s">
        <v>246</v>
      </c>
      <c r="H191" s="160">
        <v>27.9</v>
      </c>
      <c r="I191" s="161"/>
      <c r="J191" s="162">
        <f>ROUND(I191*H191,2)</f>
        <v>0</v>
      </c>
      <c r="K191" s="158" t="s">
        <v>135</v>
      </c>
      <c r="L191" s="34"/>
      <c r="M191" s="163" t="s">
        <v>20</v>
      </c>
      <c r="N191" s="164" t="s">
        <v>46</v>
      </c>
      <c r="O191" s="35"/>
      <c r="P191" s="165">
        <f>O191*H191</f>
        <v>0</v>
      </c>
      <c r="Q191" s="165">
        <v>0.1295</v>
      </c>
      <c r="R191" s="165">
        <f>Q191*H191</f>
        <v>3.61305</v>
      </c>
      <c r="S191" s="165">
        <v>0</v>
      </c>
      <c r="T191" s="166">
        <f>S191*H191</f>
        <v>0</v>
      </c>
      <c r="AR191" s="17" t="s">
        <v>151</v>
      </c>
      <c r="AT191" s="17" t="s">
        <v>131</v>
      </c>
      <c r="AU191" s="17" t="s">
        <v>83</v>
      </c>
      <c r="AY191" s="17" t="s">
        <v>130</v>
      </c>
      <c r="BE191" s="167">
        <f>IF(N191="základní",J191,0)</f>
        <v>0</v>
      </c>
      <c r="BF191" s="167">
        <f>IF(N191="snížená",J191,0)</f>
        <v>0</v>
      </c>
      <c r="BG191" s="167">
        <f>IF(N191="zákl. přenesená",J191,0)</f>
        <v>0</v>
      </c>
      <c r="BH191" s="167">
        <f>IF(N191="sníž. přenesená",J191,0)</f>
        <v>0</v>
      </c>
      <c r="BI191" s="167">
        <f>IF(N191="nulová",J191,0)</f>
        <v>0</v>
      </c>
      <c r="BJ191" s="17" t="s">
        <v>22</v>
      </c>
      <c r="BK191" s="167">
        <f>ROUND(I191*H191,2)</f>
        <v>0</v>
      </c>
      <c r="BL191" s="17" t="s">
        <v>151</v>
      </c>
      <c r="BM191" s="17" t="s">
        <v>579</v>
      </c>
    </row>
    <row r="192" spans="2:47" s="1" customFormat="1" ht="42" customHeight="1">
      <c r="B192" s="34"/>
      <c r="D192" s="168" t="s">
        <v>138</v>
      </c>
      <c r="F192" s="169" t="s">
        <v>455</v>
      </c>
      <c r="I192" s="131"/>
      <c r="L192" s="34"/>
      <c r="M192" s="63"/>
      <c r="N192" s="35"/>
      <c r="O192" s="35"/>
      <c r="P192" s="35"/>
      <c r="Q192" s="35"/>
      <c r="R192" s="35"/>
      <c r="S192" s="35"/>
      <c r="T192" s="64"/>
      <c r="AT192" s="17" t="s">
        <v>138</v>
      </c>
      <c r="AU192" s="17" t="s">
        <v>83</v>
      </c>
    </row>
    <row r="193" spans="2:47" s="1" customFormat="1" ht="30" customHeight="1">
      <c r="B193" s="34"/>
      <c r="D193" s="168" t="s">
        <v>249</v>
      </c>
      <c r="F193" s="211" t="s">
        <v>352</v>
      </c>
      <c r="I193" s="131"/>
      <c r="L193" s="34"/>
      <c r="M193" s="63"/>
      <c r="N193" s="35"/>
      <c r="O193" s="35"/>
      <c r="P193" s="35"/>
      <c r="Q193" s="35"/>
      <c r="R193" s="35"/>
      <c r="S193" s="35"/>
      <c r="T193" s="64"/>
      <c r="AT193" s="17" t="s">
        <v>249</v>
      </c>
      <c r="AU193" s="17" t="s">
        <v>83</v>
      </c>
    </row>
    <row r="194" spans="2:51" s="10" customFormat="1" ht="22.5" customHeight="1">
      <c r="B194" s="170"/>
      <c r="D194" s="171" t="s">
        <v>140</v>
      </c>
      <c r="E194" s="172" t="s">
        <v>20</v>
      </c>
      <c r="F194" s="173" t="s">
        <v>580</v>
      </c>
      <c r="H194" s="174">
        <v>27.9</v>
      </c>
      <c r="I194" s="175"/>
      <c r="L194" s="170"/>
      <c r="M194" s="176"/>
      <c r="N194" s="177"/>
      <c r="O194" s="177"/>
      <c r="P194" s="177"/>
      <c r="Q194" s="177"/>
      <c r="R194" s="177"/>
      <c r="S194" s="177"/>
      <c r="T194" s="178"/>
      <c r="AT194" s="179" t="s">
        <v>140</v>
      </c>
      <c r="AU194" s="179" t="s">
        <v>83</v>
      </c>
      <c r="AV194" s="10" t="s">
        <v>83</v>
      </c>
      <c r="AW194" s="10" t="s">
        <v>39</v>
      </c>
      <c r="AX194" s="10" t="s">
        <v>22</v>
      </c>
      <c r="AY194" s="179" t="s">
        <v>130</v>
      </c>
    </row>
    <row r="195" spans="2:65" s="1" customFormat="1" ht="22.5" customHeight="1">
      <c r="B195" s="155"/>
      <c r="C195" s="212" t="s">
        <v>413</v>
      </c>
      <c r="D195" s="212" t="s">
        <v>336</v>
      </c>
      <c r="E195" s="213" t="s">
        <v>458</v>
      </c>
      <c r="F195" s="214" t="s">
        <v>459</v>
      </c>
      <c r="G195" s="215" t="s">
        <v>186</v>
      </c>
      <c r="H195" s="216">
        <v>56.84</v>
      </c>
      <c r="I195" s="217"/>
      <c r="J195" s="218">
        <f>ROUND(I195*H195,2)</f>
        <v>0</v>
      </c>
      <c r="K195" s="214" t="s">
        <v>20</v>
      </c>
      <c r="L195" s="219"/>
      <c r="M195" s="220" t="s">
        <v>20</v>
      </c>
      <c r="N195" s="221" t="s">
        <v>46</v>
      </c>
      <c r="O195" s="35"/>
      <c r="P195" s="165">
        <f>O195*H195</f>
        <v>0</v>
      </c>
      <c r="Q195" s="165">
        <v>0.024</v>
      </c>
      <c r="R195" s="165">
        <f>Q195*H195</f>
        <v>1.36416</v>
      </c>
      <c r="S195" s="165">
        <v>0</v>
      </c>
      <c r="T195" s="166">
        <f>S195*H195</f>
        <v>0</v>
      </c>
      <c r="AR195" s="17" t="s">
        <v>171</v>
      </c>
      <c r="AT195" s="17" t="s">
        <v>336</v>
      </c>
      <c r="AU195" s="17" t="s">
        <v>83</v>
      </c>
      <c r="AY195" s="17" t="s">
        <v>130</v>
      </c>
      <c r="BE195" s="167">
        <f>IF(N195="základní",J195,0)</f>
        <v>0</v>
      </c>
      <c r="BF195" s="167">
        <f>IF(N195="snížená",J195,0)</f>
        <v>0</v>
      </c>
      <c r="BG195" s="167">
        <f>IF(N195="zákl. přenesená",J195,0)</f>
        <v>0</v>
      </c>
      <c r="BH195" s="167">
        <f>IF(N195="sníž. přenesená",J195,0)</f>
        <v>0</v>
      </c>
      <c r="BI195" s="167">
        <f>IF(N195="nulová",J195,0)</f>
        <v>0</v>
      </c>
      <c r="BJ195" s="17" t="s">
        <v>22</v>
      </c>
      <c r="BK195" s="167">
        <f>ROUND(I195*H195,2)</f>
        <v>0</v>
      </c>
      <c r="BL195" s="17" t="s">
        <v>151</v>
      </c>
      <c r="BM195" s="17" t="s">
        <v>581</v>
      </c>
    </row>
    <row r="196" spans="2:47" s="1" customFormat="1" ht="22.5" customHeight="1">
      <c r="B196" s="34"/>
      <c r="D196" s="168" t="s">
        <v>138</v>
      </c>
      <c r="F196" s="169" t="s">
        <v>461</v>
      </c>
      <c r="I196" s="131"/>
      <c r="L196" s="34"/>
      <c r="M196" s="63"/>
      <c r="N196" s="35"/>
      <c r="O196" s="35"/>
      <c r="P196" s="35"/>
      <c r="Q196" s="35"/>
      <c r="R196" s="35"/>
      <c r="S196" s="35"/>
      <c r="T196" s="64"/>
      <c r="AT196" s="17" t="s">
        <v>138</v>
      </c>
      <c r="AU196" s="17" t="s">
        <v>83</v>
      </c>
    </row>
    <row r="197" spans="2:51" s="10" customFormat="1" ht="22.5" customHeight="1">
      <c r="B197" s="170"/>
      <c r="D197" s="171" t="s">
        <v>140</v>
      </c>
      <c r="F197" s="173" t="s">
        <v>582</v>
      </c>
      <c r="H197" s="174">
        <v>56.84</v>
      </c>
      <c r="I197" s="175"/>
      <c r="L197" s="170"/>
      <c r="M197" s="176"/>
      <c r="N197" s="177"/>
      <c r="O197" s="177"/>
      <c r="P197" s="177"/>
      <c r="Q197" s="177"/>
      <c r="R197" s="177"/>
      <c r="S197" s="177"/>
      <c r="T197" s="178"/>
      <c r="AT197" s="179" t="s">
        <v>140</v>
      </c>
      <c r="AU197" s="179" t="s">
        <v>83</v>
      </c>
      <c r="AV197" s="10" t="s">
        <v>83</v>
      </c>
      <c r="AW197" s="10" t="s">
        <v>4</v>
      </c>
      <c r="AX197" s="10" t="s">
        <v>22</v>
      </c>
      <c r="AY197" s="179" t="s">
        <v>130</v>
      </c>
    </row>
    <row r="198" spans="2:65" s="1" customFormat="1" ht="22.5" customHeight="1">
      <c r="B198" s="155"/>
      <c r="C198" s="156" t="s">
        <v>419</v>
      </c>
      <c r="D198" s="156" t="s">
        <v>131</v>
      </c>
      <c r="E198" s="157" t="s">
        <v>464</v>
      </c>
      <c r="F198" s="158" t="s">
        <v>465</v>
      </c>
      <c r="G198" s="159" t="s">
        <v>344</v>
      </c>
      <c r="H198" s="160">
        <v>39.204</v>
      </c>
      <c r="I198" s="161"/>
      <c r="J198" s="162">
        <f>ROUND(I198*H198,2)</f>
        <v>0</v>
      </c>
      <c r="K198" s="158" t="s">
        <v>135</v>
      </c>
      <c r="L198" s="34"/>
      <c r="M198" s="163" t="s">
        <v>20</v>
      </c>
      <c r="N198" s="164" t="s">
        <v>46</v>
      </c>
      <c r="O198" s="35"/>
      <c r="P198" s="165">
        <f>O198*H198</f>
        <v>0</v>
      </c>
      <c r="Q198" s="165">
        <v>0.00047</v>
      </c>
      <c r="R198" s="165">
        <f>Q198*H198</f>
        <v>0.01842588</v>
      </c>
      <c r="S198" s="165">
        <v>0</v>
      </c>
      <c r="T198" s="166">
        <f>S198*H198</f>
        <v>0</v>
      </c>
      <c r="AR198" s="17" t="s">
        <v>151</v>
      </c>
      <c r="AT198" s="17" t="s">
        <v>131</v>
      </c>
      <c r="AU198" s="17" t="s">
        <v>83</v>
      </c>
      <c r="AY198" s="17" t="s">
        <v>130</v>
      </c>
      <c r="BE198" s="167">
        <f>IF(N198="základní",J198,0)</f>
        <v>0</v>
      </c>
      <c r="BF198" s="167">
        <f>IF(N198="snížená",J198,0)</f>
        <v>0</v>
      </c>
      <c r="BG198" s="167">
        <f>IF(N198="zákl. přenesená",J198,0)</f>
        <v>0</v>
      </c>
      <c r="BH198" s="167">
        <f>IF(N198="sníž. přenesená",J198,0)</f>
        <v>0</v>
      </c>
      <c r="BI198" s="167">
        <f>IF(N198="nulová",J198,0)</f>
        <v>0</v>
      </c>
      <c r="BJ198" s="17" t="s">
        <v>22</v>
      </c>
      <c r="BK198" s="167">
        <f>ROUND(I198*H198,2)</f>
        <v>0</v>
      </c>
      <c r="BL198" s="17" t="s">
        <v>151</v>
      </c>
      <c r="BM198" s="17" t="s">
        <v>583</v>
      </c>
    </row>
    <row r="199" spans="2:47" s="1" customFormat="1" ht="22.5" customHeight="1">
      <c r="B199" s="34"/>
      <c r="D199" s="168" t="s">
        <v>138</v>
      </c>
      <c r="F199" s="169" t="s">
        <v>467</v>
      </c>
      <c r="I199" s="131"/>
      <c r="L199" s="34"/>
      <c r="M199" s="63"/>
      <c r="N199" s="35"/>
      <c r="O199" s="35"/>
      <c r="P199" s="35"/>
      <c r="Q199" s="35"/>
      <c r="R199" s="35"/>
      <c r="S199" s="35"/>
      <c r="T199" s="64"/>
      <c r="AT199" s="17" t="s">
        <v>138</v>
      </c>
      <c r="AU199" s="17" t="s">
        <v>83</v>
      </c>
    </row>
    <row r="200" spans="2:47" s="1" customFormat="1" ht="30" customHeight="1">
      <c r="B200" s="34"/>
      <c r="D200" s="168" t="s">
        <v>249</v>
      </c>
      <c r="F200" s="211" t="s">
        <v>352</v>
      </c>
      <c r="I200" s="131"/>
      <c r="L200" s="34"/>
      <c r="M200" s="63"/>
      <c r="N200" s="35"/>
      <c r="O200" s="35"/>
      <c r="P200" s="35"/>
      <c r="Q200" s="35"/>
      <c r="R200" s="35"/>
      <c r="S200" s="35"/>
      <c r="T200" s="64"/>
      <c r="AT200" s="17" t="s">
        <v>249</v>
      </c>
      <c r="AU200" s="17" t="s">
        <v>83</v>
      </c>
    </row>
    <row r="201" spans="2:51" s="10" customFormat="1" ht="22.5" customHeight="1">
      <c r="B201" s="170"/>
      <c r="D201" s="171" t="s">
        <v>140</v>
      </c>
      <c r="E201" s="172" t="s">
        <v>20</v>
      </c>
      <c r="F201" s="173" t="s">
        <v>584</v>
      </c>
      <c r="H201" s="174">
        <v>39.204</v>
      </c>
      <c r="I201" s="175"/>
      <c r="L201" s="170"/>
      <c r="M201" s="176"/>
      <c r="N201" s="177"/>
      <c r="O201" s="177"/>
      <c r="P201" s="177"/>
      <c r="Q201" s="177"/>
      <c r="R201" s="177"/>
      <c r="S201" s="177"/>
      <c r="T201" s="178"/>
      <c r="AT201" s="179" t="s">
        <v>140</v>
      </c>
      <c r="AU201" s="179" t="s">
        <v>83</v>
      </c>
      <c r="AV201" s="10" t="s">
        <v>83</v>
      </c>
      <c r="AW201" s="10" t="s">
        <v>39</v>
      </c>
      <c r="AX201" s="10" t="s">
        <v>22</v>
      </c>
      <c r="AY201" s="179" t="s">
        <v>130</v>
      </c>
    </row>
    <row r="202" spans="2:65" s="1" customFormat="1" ht="22.5" customHeight="1">
      <c r="B202" s="155"/>
      <c r="C202" s="156" t="s">
        <v>424</v>
      </c>
      <c r="D202" s="156" t="s">
        <v>131</v>
      </c>
      <c r="E202" s="157" t="s">
        <v>585</v>
      </c>
      <c r="F202" s="158" t="s">
        <v>586</v>
      </c>
      <c r="G202" s="159" t="s">
        <v>186</v>
      </c>
      <c r="H202" s="160">
        <v>3</v>
      </c>
      <c r="I202" s="161"/>
      <c r="J202" s="162">
        <f>ROUND(I202*H202,2)</f>
        <v>0</v>
      </c>
      <c r="K202" s="158" t="s">
        <v>135</v>
      </c>
      <c r="L202" s="34"/>
      <c r="M202" s="163" t="s">
        <v>20</v>
      </c>
      <c r="N202" s="164" t="s">
        <v>46</v>
      </c>
      <c r="O202" s="35"/>
      <c r="P202" s="165">
        <f>O202*H202</f>
        <v>0</v>
      </c>
      <c r="Q202" s="165">
        <v>0</v>
      </c>
      <c r="R202" s="165">
        <f>Q202*H202</f>
        <v>0</v>
      </c>
      <c r="S202" s="165">
        <v>0.001</v>
      </c>
      <c r="T202" s="166">
        <f>S202*H202</f>
        <v>0.003</v>
      </c>
      <c r="AR202" s="17" t="s">
        <v>335</v>
      </c>
      <c r="AT202" s="17" t="s">
        <v>131</v>
      </c>
      <c r="AU202" s="17" t="s">
        <v>83</v>
      </c>
      <c r="AY202" s="17" t="s">
        <v>130</v>
      </c>
      <c r="BE202" s="167">
        <f>IF(N202="základní",J202,0)</f>
        <v>0</v>
      </c>
      <c r="BF202" s="167">
        <f>IF(N202="snížená",J202,0)</f>
        <v>0</v>
      </c>
      <c r="BG202" s="167">
        <f>IF(N202="zákl. přenesená",J202,0)</f>
        <v>0</v>
      </c>
      <c r="BH202" s="167">
        <f>IF(N202="sníž. přenesená",J202,0)</f>
        <v>0</v>
      </c>
      <c r="BI202" s="167">
        <f>IF(N202="nulová",J202,0)</f>
        <v>0</v>
      </c>
      <c r="BJ202" s="17" t="s">
        <v>22</v>
      </c>
      <c r="BK202" s="167">
        <f>ROUND(I202*H202,2)</f>
        <v>0</v>
      </c>
      <c r="BL202" s="17" t="s">
        <v>335</v>
      </c>
      <c r="BM202" s="17" t="s">
        <v>587</v>
      </c>
    </row>
    <row r="203" spans="2:47" s="1" customFormat="1" ht="30" customHeight="1">
      <c r="B203" s="34"/>
      <c r="D203" s="168" t="s">
        <v>249</v>
      </c>
      <c r="F203" s="211" t="s">
        <v>588</v>
      </c>
      <c r="I203" s="131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249</v>
      </c>
      <c r="AU203" s="17" t="s">
        <v>83</v>
      </c>
    </row>
    <row r="204" spans="2:51" s="10" customFormat="1" ht="31.5" customHeight="1">
      <c r="B204" s="170"/>
      <c r="D204" s="171" t="s">
        <v>140</v>
      </c>
      <c r="E204" s="172" t="s">
        <v>20</v>
      </c>
      <c r="F204" s="173" t="s">
        <v>589</v>
      </c>
      <c r="H204" s="174">
        <v>3</v>
      </c>
      <c r="I204" s="175"/>
      <c r="L204" s="170"/>
      <c r="M204" s="176"/>
      <c r="N204" s="177"/>
      <c r="O204" s="177"/>
      <c r="P204" s="177"/>
      <c r="Q204" s="177"/>
      <c r="R204" s="177"/>
      <c r="S204" s="177"/>
      <c r="T204" s="178"/>
      <c r="AT204" s="179" t="s">
        <v>140</v>
      </c>
      <c r="AU204" s="179" t="s">
        <v>83</v>
      </c>
      <c r="AV204" s="10" t="s">
        <v>83</v>
      </c>
      <c r="AW204" s="10" t="s">
        <v>39</v>
      </c>
      <c r="AX204" s="10" t="s">
        <v>22</v>
      </c>
      <c r="AY204" s="179" t="s">
        <v>130</v>
      </c>
    </row>
    <row r="205" spans="2:65" s="1" customFormat="1" ht="22.5" customHeight="1">
      <c r="B205" s="155"/>
      <c r="C205" s="156" t="s">
        <v>430</v>
      </c>
      <c r="D205" s="156" t="s">
        <v>131</v>
      </c>
      <c r="E205" s="157" t="s">
        <v>590</v>
      </c>
      <c r="F205" s="158" t="s">
        <v>591</v>
      </c>
      <c r="G205" s="159" t="s">
        <v>253</v>
      </c>
      <c r="H205" s="160">
        <v>8.36</v>
      </c>
      <c r="I205" s="161"/>
      <c r="J205" s="162">
        <f>ROUND(I205*H205,2)</f>
        <v>0</v>
      </c>
      <c r="K205" s="158" t="s">
        <v>20</v>
      </c>
      <c r="L205" s="34"/>
      <c r="M205" s="163" t="s">
        <v>20</v>
      </c>
      <c r="N205" s="164" t="s">
        <v>46</v>
      </c>
      <c r="O205" s="35"/>
      <c r="P205" s="165">
        <f>O205*H205</f>
        <v>0</v>
      </c>
      <c r="Q205" s="165">
        <v>0</v>
      </c>
      <c r="R205" s="165">
        <f>Q205*H205</f>
        <v>0</v>
      </c>
      <c r="S205" s="165">
        <v>2</v>
      </c>
      <c r="T205" s="166">
        <f>S205*H205</f>
        <v>16.72</v>
      </c>
      <c r="AR205" s="17" t="s">
        <v>151</v>
      </c>
      <c r="AT205" s="17" t="s">
        <v>131</v>
      </c>
      <c r="AU205" s="17" t="s">
        <v>83</v>
      </c>
      <c r="AY205" s="17" t="s">
        <v>130</v>
      </c>
      <c r="BE205" s="167">
        <f>IF(N205="základní",J205,0)</f>
        <v>0</v>
      </c>
      <c r="BF205" s="167">
        <f>IF(N205="snížená",J205,0)</f>
        <v>0</v>
      </c>
      <c r="BG205" s="167">
        <f>IF(N205="zákl. přenesená",J205,0)</f>
        <v>0</v>
      </c>
      <c r="BH205" s="167">
        <f>IF(N205="sníž. přenesená",J205,0)</f>
        <v>0</v>
      </c>
      <c r="BI205" s="167">
        <f>IF(N205="nulová",J205,0)</f>
        <v>0</v>
      </c>
      <c r="BJ205" s="17" t="s">
        <v>22</v>
      </c>
      <c r="BK205" s="167">
        <f>ROUND(I205*H205,2)</f>
        <v>0</v>
      </c>
      <c r="BL205" s="17" t="s">
        <v>151</v>
      </c>
      <c r="BM205" s="17" t="s">
        <v>592</v>
      </c>
    </row>
    <row r="206" spans="2:47" s="1" customFormat="1" ht="30" customHeight="1">
      <c r="B206" s="34"/>
      <c r="D206" s="168" t="s">
        <v>249</v>
      </c>
      <c r="F206" s="211" t="s">
        <v>250</v>
      </c>
      <c r="I206" s="131"/>
      <c r="L206" s="34"/>
      <c r="M206" s="63"/>
      <c r="N206" s="35"/>
      <c r="O206" s="35"/>
      <c r="P206" s="35"/>
      <c r="Q206" s="35"/>
      <c r="R206" s="35"/>
      <c r="S206" s="35"/>
      <c r="T206" s="64"/>
      <c r="AT206" s="17" t="s">
        <v>249</v>
      </c>
      <c r="AU206" s="17" t="s">
        <v>83</v>
      </c>
    </row>
    <row r="207" spans="2:63" s="9" customFormat="1" ht="29.25" customHeight="1">
      <c r="B207" s="143"/>
      <c r="D207" s="144" t="s">
        <v>74</v>
      </c>
      <c r="E207" s="194" t="s">
        <v>470</v>
      </c>
      <c r="F207" s="194" t="s">
        <v>471</v>
      </c>
      <c r="I207" s="146"/>
      <c r="J207" s="195">
        <f>BK207</f>
        <v>0</v>
      </c>
      <c r="L207" s="143"/>
      <c r="M207" s="148"/>
      <c r="N207" s="149"/>
      <c r="O207" s="149"/>
      <c r="P207" s="150">
        <f>SUM(P208:P231)</f>
        <v>0</v>
      </c>
      <c r="Q207" s="149"/>
      <c r="R207" s="150">
        <f>SUM(R208:R231)</f>
        <v>0</v>
      </c>
      <c r="S207" s="149"/>
      <c r="T207" s="151">
        <f>SUM(T208:T231)</f>
        <v>0</v>
      </c>
      <c r="AR207" s="152" t="s">
        <v>22</v>
      </c>
      <c r="AT207" s="153" t="s">
        <v>74</v>
      </c>
      <c r="AU207" s="153" t="s">
        <v>22</v>
      </c>
      <c r="AY207" s="152" t="s">
        <v>130</v>
      </c>
      <c r="BK207" s="154">
        <f>SUM(BK208:BK231)</f>
        <v>0</v>
      </c>
    </row>
    <row r="208" spans="2:65" s="1" customFormat="1" ht="22.5" customHeight="1">
      <c r="B208" s="155"/>
      <c r="C208" s="156" t="s">
        <v>436</v>
      </c>
      <c r="D208" s="156" t="s">
        <v>131</v>
      </c>
      <c r="E208" s="157" t="s">
        <v>593</v>
      </c>
      <c r="F208" s="158" t="s">
        <v>594</v>
      </c>
      <c r="G208" s="159" t="s">
        <v>319</v>
      </c>
      <c r="H208" s="160">
        <v>18.72</v>
      </c>
      <c r="I208" s="161"/>
      <c r="J208" s="162">
        <f>ROUND(I208*H208,2)</f>
        <v>0</v>
      </c>
      <c r="K208" s="158" t="s">
        <v>135</v>
      </c>
      <c r="L208" s="34"/>
      <c r="M208" s="163" t="s">
        <v>20</v>
      </c>
      <c r="N208" s="164" t="s">
        <v>46</v>
      </c>
      <c r="O208" s="35"/>
      <c r="P208" s="165">
        <f>O208*H208</f>
        <v>0</v>
      </c>
      <c r="Q208" s="165">
        <v>0</v>
      </c>
      <c r="R208" s="165">
        <f>Q208*H208</f>
        <v>0</v>
      </c>
      <c r="S208" s="165">
        <v>0</v>
      </c>
      <c r="T208" s="166">
        <f>S208*H208</f>
        <v>0</v>
      </c>
      <c r="AR208" s="17" t="s">
        <v>151</v>
      </c>
      <c r="AT208" s="17" t="s">
        <v>131</v>
      </c>
      <c r="AU208" s="17" t="s">
        <v>83</v>
      </c>
      <c r="AY208" s="17" t="s">
        <v>130</v>
      </c>
      <c r="BE208" s="167">
        <f>IF(N208="základní",J208,0)</f>
        <v>0</v>
      </c>
      <c r="BF208" s="167">
        <f>IF(N208="snížená",J208,0)</f>
        <v>0</v>
      </c>
      <c r="BG208" s="167">
        <f>IF(N208="zákl. přenesená",J208,0)</f>
        <v>0</v>
      </c>
      <c r="BH208" s="167">
        <f>IF(N208="sníž. přenesená",J208,0)</f>
        <v>0</v>
      </c>
      <c r="BI208" s="167">
        <f>IF(N208="nulová",J208,0)</f>
        <v>0</v>
      </c>
      <c r="BJ208" s="17" t="s">
        <v>22</v>
      </c>
      <c r="BK208" s="167">
        <f>ROUND(I208*H208,2)</f>
        <v>0</v>
      </c>
      <c r="BL208" s="17" t="s">
        <v>151</v>
      </c>
      <c r="BM208" s="17" t="s">
        <v>595</v>
      </c>
    </row>
    <row r="209" spans="2:47" s="1" customFormat="1" ht="30" customHeight="1">
      <c r="B209" s="34"/>
      <c r="D209" s="168" t="s">
        <v>138</v>
      </c>
      <c r="F209" s="169" t="s">
        <v>596</v>
      </c>
      <c r="I209" s="131"/>
      <c r="L209" s="34"/>
      <c r="M209" s="63"/>
      <c r="N209" s="35"/>
      <c r="O209" s="35"/>
      <c r="P209" s="35"/>
      <c r="Q209" s="35"/>
      <c r="R209" s="35"/>
      <c r="S209" s="35"/>
      <c r="T209" s="64"/>
      <c r="AT209" s="17" t="s">
        <v>138</v>
      </c>
      <c r="AU209" s="17" t="s">
        <v>83</v>
      </c>
    </row>
    <row r="210" spans="2:51" s="10" customFormat="1" ht="22.5" customHeight="1">
      <c r="B210" s="170"/>
      <c r="D210" s="168" t="s">
        <v>140</v>
      </c>
      <c r="E210" s="179" t="s">
        <v>20</v>
      </c>
      <c r="F210" s="196" t="s">
        <v>597</v>
      </c>
      <c r="H210" s="197">
        <v>2</v>
      </c>
      <c r="I210" s="175"/>
      <c r="L210" s="170"/>
      <c r="M210" s="176"/>
      <c r="N210" s="177"/>
      <c r="O210" s="177"/>
      <c r="P210" s="177"/>
      <c r="Q210" s="177"/>
      <c r="R210" s="177"/>
      <c r="S210" s="177"/>
      <c r="T210" s="178"/>
      <c r="AT210" s="179" t="s">
        <v>140</v>
      </c>
      <c r="AU210" s="179" t="s">
        <v>83</v>
      </c>
      <c r="AV210" s="10" t="s">
        <v>83</v>
      </c>
      <c r="AW210" s="10" t="s">
        <v>39</v>
      </c>
      <c r="AX210" s="10" t="s">
        <v>75</v>
      </c>
      <c r="AY210" s="179" t="s">
        <v>130</v>
      </c>
    </row>
    <row r="211" spans="2:51" s="10" customFormat="1" ht="22.5" customHeight="1">
      <c r="B211" s="170"/>
      <c r="D211" s="168" t="s">
        <v>140</v>
      </c>
      <c r="E211" s="179" t="s">
        <v>20</v>
      </c>
      <c r="F211" s="196" t="s">
        <v>598</v>
      </c>
      <c r="H211" s="197">
        <v>16.72</v>
      </c>
      <c r="I211" s="175"/>
      <c r="L211" s="170"/>
      <c r="M211" s="176"/>
      <c r="N211" s="177"/>
      <c r="O211" s="177"/>
      <c r="P211" s="177"/>
      <c r="Q211" s="177"/>
      <c r="R211" s="177"/>
      <c r="S211" s="177"/>
      <c r="T211" s="178"/>
      <c r="AT211" s="179" t="s">
        <v>140</v>
      </c>
      <c r="AU211" s="179" t="s">
        <v>83</v>
      </c>
      <c r="AV211" s="10" t="s">
        <v>83</v>
      </c>
      <c r="AW211" s="10" t="s">
        <v>39</v>
      </c>
      <c r="AX211" s="10" t="s">
        <v>75</v>
      </c>
      <c r="AY211" s="179" t="s">
        <v>130</v>
      </c>
    </row>
    <row r="212" spans="2:51" s="12" customFormat="1" ht="22.5" customHeight="1">
      <c r="B212" s="198"/>
      <c r="D212" s="171" t="s">
        <v>140</v>
      </c>
      <c r="E212" s="199" t="s">
        <v>20</v>
      </c>
      <c r="F212" s="200" t="s">
        <v>204</v>
      </c>
      <c r="H212" s="201">
        <v>18.72</v>
      </c>
      <c r="I212" s="202"/>
      <c r="L212" s="198"/>
      <c r="M212" s="203"/>
      <c r="N212" s="204"/>
      <c r="O212" s="204"/>
      <c r="P212" s="204"/>
      <c r="Q212" s="204"/>
      <c r="R212" s="204"/>
      <c r="S212" s="204"/>
      <c r="T212" s="205"/>
      <c r="AT212" s="206" t="s">
        <v>140</v>
      </c>
      <c r="AU212" s="206" t="s">
        <v>83</v>
      </c>
      <c r="AV212" s="12" t="s">
        <v>151</v>
      </c>
      <c r="AW212" s="12" t="s">
        <v>39</v>
      </c>
      <c r="AX212" s="12" t="s">
        <v>22</v>
      </c>
      <c r="AY212" s="206" t="s">
        <v>130</v>
      </c>
    </row>
    <row r="213" spans="2:65" s="1" customFormat="1" ht="22.5" customHeight="1">
      <c r="B213" s="155"/>
      <c r="C213" s="156" t="s">
        <v>441</v>
      </c>
      <c r="D213" s="156" t="s">
        <v>131</v>
      </c>
      <c r="E213" s="157" t="s">
        <v>599</v>
      </c>
      <c r="F213" s="158" t="s">
        <v>600</v>
      </c>
      <c r="G213" s="159" t="s">
        <v>319</v>
      </c>
      <c r="H213" s="160">
        <v>355.68</v>
      </c>
      <c r="I213" s="161"/>
      <c r="J213" s="162">
        <f>ROUND(I213*H213,2)</f>
        <v>0</v>
      </c>
      <c r="K213" s="158" t="s">
        <v>135</v>
      </c>
      <c r="L213" s="34"/>
      <c r="M213" s="163" t="s">
        <v>20</v>
      </c>
      <c r="N213" s="164" t="s">
        <v>46</v>
      </c>
      <c r="O213" s="35"/>
      <c r="P213" s="165">
        <f>O213*H213</f>
        <v>0</v>
      </c>
      <c r="Q213" s="165">
        <v>0</v>
      </c>
      <c r="R213" s="165">
        <f>Q213*H213</f>
        <v>0</v>
      </c>
      <c r="S213" s="165">
        <v>0</v>
      </c>
      <c r="T213" s="166">
        <f>S213*H213</f>
        <v>0</v>
      </c>
      <c r="AR213" s="17" t="s">
        <v>151</v>
      </c>
      <c r="AT213" s="17" t="s">
        <v>131</v>
      </c>
      <c r="AU213" s="17" t="s">
        <v>83</v>
      </c>
      <c r="AY213" s="17" t="s">
        <v>130</v>
      </c>
      <c r="BE213" s="167">
        <f>IF(N213="základní",J213,0)</f>
        <v>0</v>
      </c>
      <c r="BF213" s="167">
        <f>IF(N213="snížená",J213,0)</f>
        <v>0</v>
      </c>
      <c r="BG213" s="167">
        <f>IF(N213="zákl. přenesená",J213,0)</f>
        <v>0</v>
      </c>
      <c r="BH213" s="167">
        <f>IF(N213="sníž. přenesená",J213,0)</f>
        <v>0</v>
      </c>
      <c r="BI213" s="167">
        <f>IF(N213="nulová",J213,0)</f>
        <v>0</v>
      </c>
      <c r="BJ213" s="17" t="s">
        <v>22</v>
      </c>
      <c r="BK213" s="167">
        <f>ROUND(I213*H213,2)</f>
        <v>0</v>
      </c>
      <c r="BL213" s="17" t="s">
        <v>151</v>
      </c>
      <c r="BM213" s="17" t="s">
        <v>601</v>
      </c>
    </row>
    <row r="214" spans="2:47" s="1" customFormat="1" ht="30" customHeight="1">
      <c r="B214" s="34"/>
      <c r="D214" s="168" t="s">
        <v>138</v>
      </c>
      <c r="F214" s="169" t="s">
        <v>602</v>
      </c>
      <c r="I214" s="131"/>
      <c r="L214" s="34"/>
      <c r="M214" s="63"/>
      <c r="N214" s="35"/>
      <c r="O214" s="35"/>
      <c r="P214" s="35"/>
      <c r="Q214" s="35"/>
      <c r="R214" s="35"/>
      <c r="S214" s="35"/>
      <c r="T214" s="64"/>
      <c r="AT214" s="17" t="s">
        <v>138</v>
      </c>
      <c r="AU214" s="17" t="s">
        <v>83</v>
      </c>
    </row>
    <row r="215" spans="2:51" s="10" customFormat="1" ht="22.5" customHeight="1">
      <c r="B215" s="170"/>
      <c r="D215" s="171" t="s">
        <v>140</v>
      </c>
      <c r="E215" s="172" t="s">
        <v>20</v>
      </c>
      <c r="F215" s="173" t="s">
        <v>603</v>
      </c>
      <c r="H215" s="174">
        <v>355.68</v>
      </c>
      <c r="I215" s="175"/>
      <c r="L215" s="170"/>
      <c r="M215" s="176"/>
      <c r="N215" s="177"/>
      <c r="O215" s="177"/>
      <c r="P215" s="177"/>
      <c r="Q215" s="177"/>
      <c r="R215" s="177"/>
      <c r="S215" s="177"/>
      <c r="T215" s="178"/>
      <c r="AT215" s="179" t="s">
        <v>140</v>
      </c>
      <c r="AU215" s="179" t="s">
        <v>83</v>
      </c>
      <c r="AV215" s="10" t="s">
        <v>83</v>
      </c>
      <c r="AW215" s="10" t="s">
        <v>39</v>
      </c>
      <c r="AX215" s="10" t="s">
        <v>22</v>
      </c>
      <c r="AY215" s="179" t="s">
        <v>130</v>
      </c>
    </row>
    <row r="216" spans="2:65" s="1" customFormat="1" ht="22.5" customHeight="1">
      <c r="B216" s="155"/>
      <c r="C216" s="156" t="s">
        <v>446</v>
      </c>
      <c r="D216" s="156" t="s">
        <v>131</v>
      </c>
      <c r="E216" s="157" t="s">
        <v>473</v>
      </c>
      <c r="F216" s="158" t="s">
        <v>474</v>
      </c>
      <c r="G216" s="159" t="s">
        <v>319</v>
      </c>
      <c r="H216" s="160">
        <v>0.308</v>
      </c>
      <c r="I216" s="161"/>
      <c r="J216" s="162">
        <f>ROUND(I216*H216,2)</f>
        <v>0</v>
      </c>
      <c r="K216" s="158" t="s">
        <v>135</v>
      </c>
      <c r="L216" s="34"/>
      <c r="M216" s="163" t="s">
        <v>20</v>
      </c>
      <c r="N216" s="164" t="s">
        <v>46</v>
      </c>
      <c r="O216" s="35"/>
      <c r="P216" s="165">
        <f>O216*H216</f>
        <v>0</v>
      </c>
      <c r="Q216" s="165">
        <v>0</v>
      </c>
      <c r="R216" s="165">
        <f>Q216*H216</f>
        <v>0</v>
      </c>
      <c r="S216" s="165">
        <v>0</v>
      </c>
      <c r="T216" s="166">
        <f>S216*H216</f>
        <v>0</v>
      </c>
      <c r="AR216" s="17" t="s">
        <v>151</v>
      </c>
      <c r="AT216" s="17" t="s">
        <v>131</v>
      </c>
      <c r="AU216" s="17" t="s">
        <v>83</v>
      </c>
      <c r="AY216" s="17" t="s">
        <v>130</v>
      </c>
      <c r="BE216" s="167">
        <f>IF(N216="základní",J216,0)</f>
        <v>0</v>
      </c>
      <c r="BF216" s="167">
        <f>IF(N216="snížená",J216,0)</f>
        <v>0</v>
      </c>
      <c r="BG216" s="167">
        <f>IF(N216="zákl. přenesená",J216,0)</f>
        <v>0</v>
      </c>
      <c r="BH216" s="167">
        <f>IF(N216="sníž. přenesená",J216,0)</f>
        <v>0</v>
      </c>
      <c r="BI216" s="167">
        <f>IF(N216="nulová",J216,0)</f>
        <v>0</v>
      </c>
      <c r="BJ216" s="17" t="s">
        <v>22</v>
      </c>
      <c r="BK216" s="167">
        <f>ROUND(I216*H216,2)</f>
        <v>0</v>
      </c>
      <c r="BL216" s="17" t="s">
        <v>151</v>
      </c>
      <c r="BM216" s="17" t="s">
        <v>604</v>
      </c>
    </row>
    <row r="217" spans="2:47" s="1" customFormat="1" ht="30" customHeight="1">
      <c r="B217" s="34"/>
      <c r="D217" s="168" t="s">
        <v>138</v>
      </c>
      <c r="F217" s="169" t="s">
        <v>476</v>
      </c>
      <c r="I217" s="131"/>
      <c r="L217" s="34"/>
      <c r="M217" s="63"/>
      <c r="N217" s="35"/>
      <c r="O217" s="35"/>
      <c r="P217" s="35"/>
      <c r="Q217" s="35"/>
      <c r="R217" s="35"/>
      <c r="S217" s="35"/>
      <c r="T217" s="64"/>
      <c r="AT217" s="17" t="s">
        <v>138</v>
      </c>
      <c r="AU217" s="17" t="s">
        <v>83</v>
      </c>
    </row>
    <row r="218" spans="2:51" s="10" customFormat="1" ht="22.5" customHeight="1">
      <c r="B218" s="170"/>
      <c r="D218" s="171" t="s">
        <v>140</v>
      </c>
      <c r="E218" s="172" t="s">
        <v>20</v>
      </c>
      <c r="F218" s="173" t="s">
        <v>605</v>
      </c>
      <c r="H218" s="174">
        <v>0.308</v>
      </c>
      <c r="I218" s="175"/>
      <c r="L218" s="170"/>
      <c r="M218" s="176"/>
      <c r="N218" s="177"/>
      <c r="O218" s="177"/>
      <c r="P218" s="177"/>
      <c r="Q218" s="177"/>
      <c r="R218" s="177"/>
      <c r="S218" s="177"/>
      <c r="T218" s="178"/>
      <c r="AT218" s="179" t="s">
        <v>140</v>
      </c>
      <c r="AU218" s="179" t="s">
        <v>83</v>
      </c>
      <c r="AV218" s="10" t="s">
        <v>83</v>
      </c>
      <c r="AW218" s="10" t="s">
        <v>39</v>
      </c>
      <c r="AX218" s="10" t="s">
        <v>22</v>
      </c>
      <c r="AY218" s="179" t="s">
        <v>130</v>
      </c>
    </row>
    <row r="219" spans="2:65" s="1" customFormat="1" ht="22.5" customHeight="1">
      <c r="B219" s="155"/>
      <c r="C219" s="156" t="s">
        <v>451</v>
      </c>
      <c r="D219" s="156" t="s">
        <v>131</v>
      </c>
      <c r="E219" s="157" t="s">
        <v>478</v>
      </c>
      <c r="F219" s="158" t="s">
        <v>479</v>
      </c>
      <c r="G219" s="159" t="s">
        <v>319</v>
      </c>
      <c r="H219" s="160">
        <v>5.852</v>
      </c>
      <c r="I219" s="161"/>
      <c r="J219" s="162">
        <f>ROUND(I219*H219,2)</f>
        <v>0</v>
      </c>
      <c r="K219" s="158" t="s">
        <v>135</v>
      </c>
      <c r="L219" s="34"/>
      <c r="M219" s="163" t="s">
        <v>20</v>
      </c>
      <c r="N219" s="164" t="s">
        <v>46</v>
      </c>
      <c r="O219" s="35"/>
      <c r="P219" s="165">
        <f>O219*H219</f>
        <v>0</v>
      </c>
      <c r="Q219" s="165">
        <v>0</v>
      </c>
      <c r="R219" s="165">
        <f>Q219*H219</f>
        <v>0</v>
      </c>
      <c r="S219" s="165">
        <v>0</v>
      </c>
      <c r="T219" s="166">
        <f>S219*H219</f>
        <v>0</v>
      </c>
      <c r="AR219" s="17" t="s">
        <v>151</v>
      </c>
      <c r="AT219" s="17" t="s">
        <v>131</v>
      </c>
      <c r="AU219" s="17" t="s">
        <v>83</v>
      </c>
      <c r="AY219" s="17" t="s">
        <v>130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7" t="s">
        <v>22</v>
      </c>
      <c r="BK219" s="167">
        <f>ROUND(I219*H219,2)</f>
        <v>0</v>
      </c>
      <c r="BL219" s="17" t="s">
        <v>151</v>
      </c>
      <c r="BM219" s="17" t="s">
        <v>606</v>
      </c>
    </row>
    <row r="220" spans="2:47" s="1" customFormat="1" ht="30" customHeight="1">
      <c r="B220" s="34"/>
      <c r="D220" s="168" t="s">
        <v>138</v>
      </c>
      <c r="F220" s="169" t="s">
        <v>481</v>
      </c>
      <c r="I220" s="131"/>
      <c r="L220" s="34"/>
      <c r="M220" s="63"/>
      <c r="N220" s="35"/>
      <c r="O220" s="35"/>
      <c r="P220" s="35"/>
      <c r="Q220" s="35"/>
      <c r="R220" s="35"/>
      <c r="S220" s="35"/>
      <c r="T220" s="64"/>
      <c r="AT220" s="17" t="s">
        <v>138</v>
      </c>
      <c r="AU220" s="17" t="s">
        <v>83</v>
      </c>
    </row>
    <row r="221" spans="2:51" s="10" customFormat="1" ht="22.5" customHeight="1">
      <c r="B221" s="170"/>
      <c r="D221" s="171" t="s">
        <v>140</v>
      </c>
      <c r="E221" s="172" t="s">
        <v>20</v>
      </c>
      <c r="F221" s="173" t="s">
        <v>607</v>
      </c>
      <c r="H221" s="174">
        <v>5.852</v>
      </c>
      <c r="I221" s="175"/>
      <c r="L221" s="170"/>
      <c r="M221" s="176"/>
      <c r="N221" s="177"/>
      <c r="O221" s="177"/>
      <c r="P221" s="177"/>
      <c r="Q221" s="177"/>
      <c r="R221" s="177"/>
      <c r="S221" s="177"/>
      <c r="T221" s="178"/>
      <c r="AT221" s="179" t="s">
        <v>140</v>
      </c>
      <c r="AU221" s="179" t="s">
        <v>83</v>
      </c>
      <c r="AV221" s="10" t="s">
        <v>83</v>
      </c>
      <c r="AW221" s="10" t="s">
        <v>39</v>
      </c>
      <c r="AX221" s="10" t="s">
        <v>22</v>
      </c>
      <c r="AY221" s="179" t="s">
        <v>130</v>
      </c>
    </row>
    <row r="222" spans="2:65" s="1" customFormat="1" ht="22.5" customHeight="1">
      <c r="B222" s="155"/>
      <c r="C222" s="156" t="s">
        <v>457</v>
      </c>
      <c r="D222" s="156" t="s">
        <v>131</v>
      </c>
      <c r="E222" s="157" t="s">
        <v>608</v>
      </c>
      <c r="F222" s="158" t="s">
        <v>609</v>
      </c>
      <c r="G222" s="159" t="s">
        <v>319</v>
      </c>
      <c r="H222" s="160">
        <v>18.72</v>
      </c>
      <c r="I222" s="161"/>
      <c r="J222" s="162">
        <f>ROUND(I222*H222,2)</f>
        <v>0</v>
      </c>
      <c r="K222" s="158" t="s">
        <v>135</v>
      </c>
      <c r="L222" s="34"/>
      <c r="M222" s="163" t="s">
        <v>20</v>
      </c>
      <c r="N222" s="164" t="s">
        <v>46</v>
      </c>
      <c r="O222" s="35"/>
      <c r="P222" s="165">
        <f>O222*H222</f>
        <v>0</v>
      </c>
      <c r="Q222" s="165">
        <v>0</v>
      </c>
      <c r="R222" s="165">
        <f>Q222*H222</f>
        <v>0</v>
      </c>
      <c r="S222" s="165">
        <v>0</v>
      </c>
      <c r="T222" s="166">
        <f>S222*H222</f>
        <v>0</v>
      </c>
      <c r="AR222" s="17" t="s">
        <v>151</v>
      </c>
      <c r="AT222" s="17" t="s">
        <v>131</v>
      </c>
      <c r="AU222" s="17" t="s">
        <v>83</v>
      </c>
      <c r="AY222" s="17" t="s">
        <v>130</v>
      </c>
      <c r="BE222" s="167">
        <f>IF(N222="základní",J222,0)</f>
        <v>0</v>
      </c>
      <c r="BF222" s="167">
        <f>IF(N222="snížená",J222,0)</f>
        <v>0</v>
      </c>
      <c r="BG222" s="167">
        <f>IF(N222="zákl. přenesená",J222,0)</f>
        <v>0</v>
      </c>
      <c r="BH222" s="167">
        <f>IF(N222="sníž. přenesená",J222,0)</f>
        <v>0</v>
      </c>
      <c r="BI222" s="167">
        <f>IF(N222="nulová",J222,0)</f>
        <v>0</v>
      </c>
      <c r="BJ222" s="17" t="s">
        <v>22</v>
      </c>
      <c r="BK222" s="167">
        <f>ROUND(I222*H222,2)</f>
        <v>0</v>
      </c>
      <c r="BL222" s="17" t="s">
        <v>151</v>
      </c>
      <c r="BM222" s="17" t="s">
        <v>610</v>
      </c>
    </row>
    <row r="223" spans="2:47" s="1" customFormat="1" ht="22.5" customHeight="1">
      <c r="B223" s="34"/>
      <c r="D223" s="171" t="s">
        <v>138</v>
      </c>
      <c r="F223" s="180" t="s">
        <v>611</v>
      </c>
      <c r="I223" s="131"/>
      <c r="L223" s="34"/>
      <c r="M223" s="63"/>
      <c r="N223" s="35"/>
      <c r="O223" s="35"/>
      <c r="P223" s="35"/>
      <c r="Q223" s="35"/>
      <c r="R223" s="35"/>
      <c r="S223" s="35"/>
      <c r="T223" s="64"/>
      <c r="AT223" s="17" t="s">
        <v>138</v>
      </c>
      <c r="AU223" s="17" t="s">
        <v>83</v>
      </c>
    </row>
    <row r="224" spans="2:65" s="1" customFormat="1" ht="22.5" customHeight="1">
      <c r="B224" s="155"/>
      <c r="C224" s="156" t="s">
        <v>463</v>
      </c>
      <c r="D224" s="156" t="s">
        <v>131</v>
      </c>
      <c r="E224" s="157" t="s">
        <v>484</v>
      </c>
      <c r="F224" s="158" t="s">
        <v>485</v>
      </c>
      <c r="G224" s="159" t="s">
        <v>319</v>
      </c>
      <c r="H224" s="160">
        <v>0.308</v>
      </c>
      <c r="I224" s="161"/>
      <c r="J224" s="162">
        <f>ROUND(I224*H224,2)</f>
        <v>0</v>
      </c>
      <c r="K224" s="158" t="s">
        <v>135</v>
      </c>
      <c r="L224" s="34"/>
      <c r="M224" s="163" t="s">
        <v>20</v>
      </c>
      <c r="N224" s="164" t="s">
        <v>46</v>
      </c>
      <c r="O224" s="35"/>
      <c r="P224" s="165">
        <f>O224*H224</f>
        <v>0</v>
      </c>
      <c r="Q224" s="165">
        <v>0</v>
      </c>
      <c r="R224" s="165">
        <f>Q224*H224</f>
        <v>0</v>
      </c>
      <c r="S224" s="165">
        <v>0</v>
      </c>
      <c r="T224" s="166">
        <f>S224*H224</f>
        <v>0</v>
      </c>
      <c r="AR224" s="17" t="s">
        <v>151</v>
      </c>
      <c r="AT224" s="17" t="s">
        <v>131</v>
      </c>
      <c r="AU224" s="17" t="s">
        <v>83</v>
      </c>
      <c r="AY224" s="17" t="s">
        <v>130</v>
      </c>
      <c r="BE224" s="167">
        <f>IF(N224="základní",J224,0)</f>
        <v>0</v>
      </c>
      <c r="BF224" s="167">
        <f>IF(N224="snížená",J224,0)</f>
        <v>0</v>
      </c>
      <c r="BG224" s="167">
        <f>IF(N224="zákl. přenesená",J224,0)</f>
        <v>0</v>
      </c>
      <c r="BH224" s="167">
        <f>IF(N224="sníž. přenesená",J224,0)</f>
        <v>0</v>
      </c>
      <c r="BI224" s="167">
        <f>IF(N224="nulová",J224,0)</f>
        <v>0</v>
      </c>
      <c r="BJ224" s="17" t="s">
        <v>22</v>
      </c>
      <c r="BK224" s="167">
        <f>ROUND(I224*H224,2)</f>
        <v>0</v>
      </c>
      <c r="BL224" s="17" t="s">
        <v>151</v>
      </c>
      <c r="BM224" s="17" t="s">
        <v>612</v>
      </c>
    </row>
    <row r="225" spans="2:47" s="1" customFormat="1" ht="22.5" customHeight="1">
      <c r="B225" s="34"/>
      <c r="D225" s="171" t="s">
        <v>138</v>
      </c>
      <c r="F225" s="180" t="s">
        <v>487</v>
      </c>
      <c r="I225" s="131"/>
      <c r="L225" s="34"/>
      <c r="M225" s="63"/>
      <c r="N225" s="35"/>
      <c r="O225" s="35"/>
      <c r="P225" s="35"/>
      <c r="Q225" s="35"/>
      <c r="R225" s="35"/>
      <c r="S225" s="35"/>
      <c r="T225" s="64"/>
      <c r="AT225" s="17" t="s">
        <v>138</v>
      </c>
      <c r="AU225" s="17" t="s">
        <v>83</v>
      </c>
    </row>
    <row r="226" spans="2:65" s="1" customFormat="1" ht="22.5" customHeight="1">
      <c r="B226" s="155"/>
      <c r="C226" s="156" t="s">
        <v>472</v>
      </c>
      <c r="D226" s="156" t="s">
        <v>131</v>
      </c>
      <c r="E226" s="157" t="s">
        <v>489</v>
      </c>
      <c r="F226" s="158" t="s">
        <v>490</v>
      </c>
      <c r="G226" s="159" t="s">
        <v>319</v>
      </c>
      <c r="H226" s="160">
        <v>19.028</v>
      </c>
      <c r="I226" s="161"/>
      <c r="J226" s="162">
        <f>ROUND(I226*H226,2)</f>
        <v>0</v>
      </c>
      <c r="K226" s="158" t="s">
        <v>135</v>
      </c>
      <c r="L226" s="34"/>
      <c r="M226" s="163" t="s">
        <v>20</v>
      </c>
      <c r="N226" s="164" t="s">
        <v>46</v>
      </c>
      <c r="O226" s="35"/>
      <c r="P226" s="165">
        <f>O226*H226</f>
        <v>0</v>
      </c>
      <c r="Q226" s="165">
        <v>0</v>
      </c>
      <c r="R226" s="165">
        <f>Q226*H226</f>
        <v>0</v>
      </c>
      <c r="S226" s="165">
        <v>0</v>
      </c>
      <c r="T226" s="166">
        <f>S226*H226</f>
        <v>0</v>
      </c>
      <c r="AR226" s="17" t="s">
        <v>151</v>
      </c>
      <c r="AT226" s="17" t="s">
        <v>131</v>
      </c>
      <c r="AU226" s="17" t="s">
        <v>83</v>
      </c>
      <c r="AY226" s="17" t="s">
        <v>130</v>
      </c>
      <c r="BE226" s="167">
        <f>IF(N226="základní",J226,0)</f>
        <v>0</v>
      </c>
      <c r="BF226" s="167">
        <f>IF(N226="snížená",J226,0)</f>
        <v>0</v>
      </c>
      <c r="BG226" s="167">
        <f>IF(N226="zákl. přenesená",J226,0)</f>
        <v>0</v>
      </c>
      <c r="BH226" s="167">
        <f>IF(N226="sníž. přenesená",J226,0)</f>
        <v>0</v>
      </c>
      <c r="BI226" s="167">
        <f>IF(N226="nulová",J226,0)</f>
        <v>0</v>
      </c>
      <c r="BJ226" s="17" t="s">
        <v>22</v>
      </c>
      <c r="BK226" s="167">
        <f>ROUND(I226*H226,2)</f>
        <v>0</v>
      </c>
      <c r="BL226" s="17" t="s">
        <v>151</v>
      </c>
      <c r="BM226" s="17" t="s">
        <v>613</v>
      </c>
    </row>
    <row r="227" spans="2:47" s="1" customFormat="1" ht="22.5" customHeight="1">
      <c r="B227" s="34"/>
      <c r="D227" s="168" t="s">
        <v>138</v>
      </c>
      <c r="F227" s="169" t="s">
        <v>492</v>
      </c>
      <c r="I227" s="131"/>
      <c r="L227" s="34"/>
      <c r="M227" s="63"/>
      <c r="N227" s="35"/>
      <c r="O227" s="35"/>
      <c r="P227" s="35"/>
      <c r="Q227" s="35"/>
      <c r="R227" s="35"/>
      <c r="S227" s="35"/>
      <c r="T227" s="64"/>
      <c r="AT227" s="17" t="s">
        <v>138</v>
      </c>
      <c r="AU227" s="17" t="s">
        <v>83</v>
      </c>
    </row>
    <row r="228" spans="2:51" s="10" customFormat="1" ht="22.5" customHeight="1">
      <c r="B228" s="170"/>
      <c r="D228" s="168" t="s">
        <v>140</v>
      </c>
      <c r="E228" s="179" t="s">
        <v>20</v>
      </c>
      <c r="F228" s="196" t="s">
        <v>597</v>
      </c>
      <c r="H228" s="197">
        <v>2</v>
      </c>
      <c r="I228" s="175"/>
      <c r="L228" s="170"/>
      <c r="M228" s="176"/>
      <c r="N228" s="177"/>
      <c r="O228" s="177"/>
      <c r="P228" s="177"/>
      <c r="Q228" s="177"/>
      <c r="R228" s="177"/>
      <c r="S228" s="177"/>
      <c r="T228" s="178"/>
      <c r="AT228" s="179" t="s">
        <v>140</v>
      </c>
      <c r="AU228" s="179" t="s">
        <v>83</v>
      </c>
      <c r="AV228" s="10" t="s">
        <v>83</v>
      </c>
      <c r="AW228" s="10" t="s">
        <v>39</v>
      </c>
      <c r="AX228" s="10" t="s">
        <v>75</v>
      </c>
      <c r="AY228" s="179" t="s">
        <v>130</v>
      </c>
    </row>
    <row r="229" spans="2:51" s="10" customFormat="1" ht="22.5" customHeight="1">
      <c r="B229" s="170"/>
      <c r="D229" s="168" t="s">
        <v>140</v>
      </c>
      <c r="E229" s="179" t="s">
        <v>20</v>
      </c>
      <c r="F229" s="196" t="s">
        <v>598</v>
      </c>
      <c r="H229" s="197">
        <v>16.72</v>
      </c>
      <c r="I229" s="175"/>
      <c r="L229" s="170"/>
      <c r="M229" s="176"/>
      <c r="N229" s="177"/>
      <c r="O229" s="177"/>
      <c r="P229" s="177"/>
      <c r="Q229" s="177"/>
      <c r="R229" s="177"/>
      <c r="S229" s="177"/>
      <c r="T229" s="178"/>
      <c r="AT229" s="179" t="s">
        <v>140</v>
      </c>
      <c r="AU229" s="179" t="s">
        <v>83</v>
      </c>
      <c r="AV229" s="10" t="s">
        <v>83</v>
      </c>
      <c r="AW229" s="10" t="s">
        <v>39</v>
      </c>
      <c r="AX229" s="10" t="s">
        <v>75</v>
      </c>
      <c r="AY229" s="179" t="s">
        <v>130</v>
      </c>
    </row>
    <row r="230" spans="2:51" s="10" customFormat="1" ht="22.5" customHeight="1">
      <c r="B230" s="170"/>
      <c r="D230" s="168" t="s">
        <v>140</v>
      </c>
      <c r="E230" s="179" t="s">
        <v>20</v>
      </c>
      <c r="F230" s="196" t="s">
        <v>605</v>
      </c>
      <c r="H230" s="197">
        <v>0.308</v>
      </c>
      <c r="I230" s="175"/>
      <c r="L230" s="170"/>
      <c r="M230" s="176"/>
      <c r="N230" s="177"/>
      <c r="O230" s="177"/>
      <c r="P230" s="177"/>
      <c r="Q230" s="177"/>
      <c r="R230" s="177"/>
      <c r="S230" s="177"/>
      <c r="T230" s="178"/>
      <c r="AT230" s="179" t="s">
        <v>140</v>
      </c>
      <c r="AU230" s="179" t="s">
        <v>83</v>
      </c>
      <c r="AV230" s="10" t="s">
        <v>83</v>
      </c>
      <c r="AW230" s="10" t="s">
        <v>39</v>
      </c>
      <c r="AX230" s="10" t="s">
        <v>75</v>
      </c>
      <c r="AY230" s="179" t="s">
        <v>130</v>
      </c>
    </row>
    <row r="231" spans="2:51" s="12" customFormat="1" ht="22.5" customHeight="1">
      <c r="B231" s="198"/>
      <c r="D231" s="168" t="s">
        <v>140</v>
      </c>
      <c r="E231" s="222" t="s">
        <v>20</v>
      </c>
      <c r="F231" s="223" t="s">
        <v>204</v>
      </c>
      <c r="H231" s="224">
        <v>19.028</v>
      </c>
      <c r="I231" s="202"/>
      <c r="L231" s="198"/>
      <c r="M231" s="203"/>
      <c r="N231" s="204"/>
      <c r="O231" s="204"/>
      <c r="P231" s="204"/>
      <c r="Q231" s="204"/>
      <c r="R231" s="204"/>
      <c r="S231" s="204"/>
      <c r="T231" s="205"/>
      <c r="AT231" s="206" t="s">
        <v>140</v>
      </c>
      <c r="AU231" s="206" t="s">
        <v>83</v>
      </c>
      <c r="AV231" s="12" t="s">
        <v>151</v>
      </c>
      <c r="AW231" s="12" t="s">
        <v>39</v>
      </c>
      <c r="AX231" s="12" t="s">
        <v>22</v>
      </c>
      <c r="AY231" s="206" t="s">
        <v>130</v>
      </c>
    </row>
    <row r="232" spans="2:63" s="9" customFormat="1" ht="29.25" customHeight="1">
      <c r="B232" s="143"/>
      <c r="D232" s="144" t="s">
        <v>74</v>
      </c>
      <c r="E232" s="194" t="s">
        <v>493</v>
      </c>
      <c r="F232" s="194" t="s">
        <v>494</v>
      </c>
      <c r="I232" s="146"/>
      <c r="J232" s="195">
        <f>BK232</f>
        <v>0</v>
      </c>
      <c r="L232" s="143"/>
      <c r="M232" s="148"/>
      <c r="N232" s="149"/>
      <c r="O232" s="149"/>
      <c r="P232" s="150">
        <f>SUM(P233:P234)</f>
        <v>0</v>
      </c>
      <c r="Q232" s="149"/>
      <c r="R232" s="150">
        <f>SUM(R233:R234)</f>
        <v>0</v>
      </c>
      <c r="S232" s="149"/>
      <c r="T232" s="151">
        <f>SUM(T233:T234)</f>
        <v>0</v>
      </c>
      <c r="AR232" s="152" t="s">
        <v>22</v>
      </c>
      <c r="AT232" s="153" t="s">
        <v>74</v>
      </c>
      <c r="AU232" s="153" t="s">
        <v>22</v>
      </c>
      <c r="AY232" s="152" t="s">
        <v>130</v>
      </c>
      <c r="BK232" s="154">
        <f>SUM(BK233:BK234)</f>
        <v>0</v>
      </c>
    </row>
    <row r="233" spans="2:65" s="1" customFormat="1" ht="22.5" customHeight="1">
      <c r="B233" s="155"/>
      <c r="C233" s="156" t="s">
        <v>477</v>
      </c>
      <c r="D233" s="156" t="s">
        <v>131</v>
      </c>
      <c r="E233" s="157" t="s">
        <v>496</v>
      </c>
      <c r="F233" s="158" t="s">
        <v>497</v>
      </c>
      <c r="G233" s="159" t="s">
        <v>319</v>
      </c>
      <c r="H233" s="160">
        <v>13.253</v>
      </c>
      <c r="I233" s="161"/>
      <c r="J233" s="162">
        <f>ROUND(I233*H233,2)</f>
        <v>0</v>
      </c>
      <c r="K233" s="158" t="s">
        <v>135</v>
      </c>
      <c r="L233" s="34"/>
      <c r="M233" s="163" t="s">
        <v>20</v>
      </c>
      <c r="N233" s="164" t="s">
        <v>46</v>
      </c>
      <c r="O233" s="35"/>
      <c r="P233" s="165">
        <f>O233*H233</f>
        <v>0</v>
      </c>
      <c r="Q233" s="165">
        <v>0</v>
      </c>
      <c r="R233" s="165">
        <f>Q233*H233</f>
        <v>0</v>
      </c>
      <c r="S233" s="165">
        <v>0</v>
      </c>
      <c r="T233" s="166">
        <f>S233*H233</f>
        <v>0</v>
      </c>
      <c r="AR233" s="17" t="s">
        <v>151</v>
      </c>
      <c r="AT233" s="17" t="s">
        <v>131</v>
      </c>
      <c r="AU233" s="17" t="s">
        <v>83</v>
      </c>
      <c r="AY233" s="17" t="s">
        <v>130</v>
      </c>
      <c r="BE233" s="167">
        <f>IF(N233="základní",J233,0)</f>
        <v>0</v>
      </c>
      <c r="BF233" s="167">
        <f>IF(N233="snížená",J233,0)</f>
        <v>0</v>
      </c>
      <c r="BG233" s="167">
        <f>IF(N233="zákl. přenesená",J233,0)</f>
        <v>0</v>
      </c>
      <c r="BH233" s="167">
        <f>IF(N233="sníž. přenesená",J233,0)</f>
        <v>0</v>
      </c>
      <c r="BI233" s="167">
        <f>IF(N233="nulová",J233,0)</f>
        <v>0</v>
      </c>
      <c r="BJ233" s="17" t="s">
        <v>22</v>
      </c>
      <c r="BK233" s="167">
        <f>ROUND(I233*H233,2)</f>
        <v>0</v>
      </c>
      <c r="BL233" s="17" t="s">
        <v>151</v>
      </c>
      <c r="BM233" s="17" t="s">
        <v>614</v>
      </c>
    </row>
    <row r="234" spans="2:47" s="1" customFormat="1" ht="30" customHeight="1">
      <c r="B234" s="34"/>
      <c r="D234" s="168" t="s">
        <v>138</v>
      </c>
      <c r="F234" s="169" t="s">
        <v>499</v>
      </c>
      <c r="I234" s="131"/>
      <c r="L234" s="34"/>
      <c r="M234" s="181"/>
      <c r="N234" s="182"/>
      <c r="O234" s="182"/>
      <c r="P234" s="182"/>
      <c r="Q234" s="182"/>
      <c r="R234" s="182"/>
      <c r="S234" s="182"/>
      <c r="T234" s="183"/>
      <c r="AT234" s="17" t="s">
        <v>138</v>
      </c>
      <c r="AU234" s="17" t="s">
        <v>83</v>
      </c>
    </row>
    <row r="235" spans="2:12" s="1" customFormat="1" ht="6.75" customHeight="1">
      <c r="B235" s="49"/>
      <c r="C235" s="50"/>
      <c r="D235" s="50"/>
      <c r="E235" s="50"/>
      <c r="F235" s="50"/>
      <c r="G235" s="50"/>
      <c r="H235" s="50"/>
      <c r="I235" s="116"/>
      <c r="J235" s="50"/>
      <c r="K235" s="50"/>
      <c r="L235" s="34"/>
    </row>
    <row r="254" ht="13.5">
      <c r="AT254" s="184"/>
    </row>
  </sheetData>
  <sheetProtection password="CC35" sheet="1" objects="1" scenarios="1" formatColumns="0" formatRows="0" sort="0" autoFilter="0"/>
  <autoFilter ref="C82:K82"/>
  <mergeCells count="9">
    <mergeCell ref="E75:H75"/>
    <mergeCell ref="G1:H1"/>
    <mergeCell ref="L2:V2"/>
    <mergeCell ref="E7:H7"/>
    <mergeCell ref="E9:H9"/>
    <mergeCell ref="E24:H24"/>
    <mergeCell ref="E45:H45"/>
    <mergeCell ref="E47:H47"/>
    <mergeCell ref="E73:H73"/>
  </mergeCells>
  <hyperlinks>
    <hyperlink ref="F1:G1" location="C2" tooltip="Krycí list soupisu" display="1) Krycí list soupisu"/>
    <hyperlink ref="G1:H1" location="C54" tooltip="Rekapitulace" display="2) Rekapitulace"/>
    <hyperlink ref="J1" location="C82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2"/>
      <c r="C1" s="282"/>
      <c r="D1" s="281" t="s">
        <v>1</v>
      </c>
      <c r="E1" s="282"/>
      <c r="F1" s="283" t="s">
        <v>1444</v>
      </c>
      <c r="G1" s="288" t="s">
        <v>1445</v>
      </c>
      <c r="H1" s="288"/>
      <c r="I1" s="289"/>
      <c r="J1" s="283" t="s">
        <v>1446</v>
      </c>
      <c r="K1" s="281" t="s">
        <v>102</v>
      </c>
      <c r="L1" s="283" t="s">
        <v>1447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95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83</v>
      </c>
    </row>
    <row r="4" spans="2:46" ht="36.75" customHeight="1">
      <c r="B4" s="21"/>
      <c r="C4" s="22"/>
      <c r="D4" s="23" t="s">
        <v>103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5" t="str">
        <f>'Rekapitulace stavby'!K6</f>
        <v>Rekonstrukce chodníků v obci Stěpánov</v>
      </c>
      <c r="F7" s="244"/>
      <c r="G7" s="244"/>
      <c r="H7" s="244"/>
      <c r="I7" s="94"/>
      <c r="J7" s="22"/>
      <c r="K7" s="24"/>
    </row>
    <row r="8" spans="2:11" s="1" customFormat="1" ht="15">
      <c r="B8" s="34"/>
      <c r="C8" s="35"/>
      <c r="D8" s="30" t="s">
        <v>104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6" t="s">
        <v>615</v>
      </c>
      <c r="F9" s="251"/>
      <c r="G9" s="251"/>
      <c r="H9" s="25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106</v>
      </c>
      <c r="G12" s="35"/>
      <c r="H12" s="35"/>
      <c r="I12" s="96" t="s">
        <v>25</v>
      </c>
      <c r="J12" s="97" t="str">
        <f>'Rekapitulace stavby'!AN8</f>
        <v>9.11.2015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tr">
        <f>IF('Rekapitulace stavby'!AN10="","",'Rekapitulace stavby'!AN10)</f>
        <v>00274101</v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Přelouč</v>
      </c>
      <c r="F15" s="35"/>
      <c r="G15" s="35"/>
      <c r="H15" s="35"/>
      <c r="I15" s="96" t="s">
        <v>33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38</v>
      </c>
      <c r="F21" s="35"/>
      <c r="G21" s="35"/>
      <c r="H21" s="35"/>
      <c r="I21" s="96" t="s">
        <v>33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7" t="s">
        <v>20</v>
      </c>
      <c r="F24" s="277"/>
      <c r="G24" s="277"/>
      <c r="H24" s="27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ROUND(J88,2)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7">
        <f>ROUND(SUM(BE88:BE591),2)</f>
        <v>0</v>
      </c>
      <c r="G30" s="35"/>
      <c r="H30" s="35"/>
      <c r="I30" s="108">
        <v>0.21</v>
      </c>
      <c r="J30" s="107">
        <f>ROUND(ROUND((SUM(BE88:BE591)),2)*I30,2)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7">
        <f>ROUND(SUM(BF88:BF591),2)</f>
        <v>0</v>
      </c>
      <c r="G31" s="35"/>
      <c r="H31" s="35"/>
      <c r="I31" s="108">
        <v>0.15</v>
      </c>
      <c r="J31" s="107">
        <f>ROUND(ROUND((SUM(BF88:BF591)),2)*I31,2)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7">
        <f>ROUND(SUM(BG88:BG591),2)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7">
        <f>ROUND(SUM(BH88:BH591),2)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7">
        <f>ROUND(SUM(BI88:BI591),2)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107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Rekonstrukce chodníků v obci Stěpánov</v>
      </c>
      <c r="F45" s="251"/>
      <c r="G45" s="251"/>
      <c r="H45" s="251"/>
      <c r="I45" s="95"/>
      <c r="J45" s="35"/>
      <c r="K45" s="38"/>
    </row>
    <row r="46" spans="2:11" s="1" customFormat="1" ht="14.25" customHeight="1">
      <c r="B46" s="34"/>
      <c r="C46" s="30" t="s">
        <v>104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SO 102.1 - Zpevněné plochy podél silnice III/322 18 - UZNATELNÉ</v>
      </c>
      <c r="F47" s="251"/>
      <c r="G47" s="251"/>
      <c r="H47" s="25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9.11.2015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Přelouč</v>
      </c>
      <c r="G51" s="35"/>
      <c r="H51" s="35"/>
      <c r="I51" s="96" t="s">
        <v>36</v>
      </c>
      <c r="J51" s="28" t="str">
        <f>E21</f>
        <v>PRODIN 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108</v>
      </c>
      <c r="D54" s="109"/>
      <c r="E54" s="109"/>
      <c r="F54" s="109"/>
      <c r="G54" s="109"/>
      <c r="H54" s="109"/>
      <c r="I54" s="120"/>
      <c r="J54" s="121" t="s">
        <v>109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110</v>
      </c>
      <c r="D56" s="35"/>
      <c r="E56" s="35"/>
      <c r="F56" s="35"/>
      <c r="G56" s="35"/>
      <c r="H56" s="35"/>
      <c r="I56" s="95"/>
      <c r="J56" s="105">
        <f>J88</f>
        <v>0</v>
      </c>
      <c r="K56" s="38"/>
      <c r="AU56" s="17" t="s">
        <v>111</v>
      </c>
    </row>
    <row r="57" spans="2:11" s="7" customFormat="1" ht="24.75" customHeight="1">
      <c r="B57" s="124"/>
      <c r="C57" s="125"/>
      <c r="D57" s="126" t="s">
        <v>178</v>
      </c>
      <c r="E57" s="127"/>
      <c r="F57" s="127"/>
      <c r="G57" s="127"/>
      <c r="H57" s="127"/>
      <c r="I57" s="128"/>
      <c r="J57" s="129">
        <f>J89</f>
        <v>0</v>
      </c>
      <c r="K57" s="130"/>
    </row>
    <row r="58" spans="2:11" s="11" customFormat="1" ht="19.5" customHeight="1">
      <c r="B58" s="185"/>
      <c r="C58" s="186"/>
      <c r="D58" s="187" t="s">
        <v>237</v>
      </c>
      <c r="E58" s="188"/>
      <c r="F58" s="188"/>
      <c r="G58" s="188"/>
      <c r="H58" s="188"/>
      <c r="I58" s="189"/>
      <c r="J58" s="190">
        <f>J90</f>
        <v>0</v>
      </c>
      <c r="K58" s="191"/>
    </row>
    <row r="59" spans="2:11" s="11" customFormat="1" ht="19.5" customHeight="1">
      <c r="B59" s="185"/>
      <c r="C59" s="186"/>
      <c r="D59" s="187" t="s">
        <v>616</v>
      </c>
      <c r="E59" s="188"/>
      <c r="F59" s="188"/>
      <c r="G59" s="188"/>
      <c r="H59" s="188"/>
      <c r="I59" s="189"/>
      <c r="J59" s="190">
        <f>J236</f>
        <v>0</v>
      </c>
      <c r="K59" s="191"/>
    </row>
    <row r="60" spans="2:11" s="11" customFormat="1" ht="19.5" customHeight="1">
      <c r="B60" s="185"/>
      <c r="C60" s="186"/>
      <c r="D60" s="187" t="s">
        <v>238</v>
      </c>
      <c r="E60" s="188"/>
      <c r="F60" s="188"/>
      <c r="G60" s="188"/>
      <c r="H60" s="188"/>
      <c r="I60" s="189"/>
      <c r="J60" s="190">
        <f>J241</f>
        <v>0</v>
      </c>
      <c r="K60" s="191"/>
    </row>
    <row r="61" spans="2:11" s="11" customFormat="1" ht="19.5" customHeight="1">
      <c r="B61" s="185"/>
      <c r="C61" s="186"/>
      <c r="D61" s="187" t="s">
        <v>239</v>
      </c>
      <c r="E61" s="188"/>
      <c r="F61" s="188"/>
      <c r="G61" s="188"/>
      <c r="H61" s="188"/>
      <c r="I61" s="189"/>
      <c r="J61" s="190">
        <f>J253</f>
        <v>0</v>
      </c>
      <c r="K61" s="191"/>
    </row>
    <row r="62" spans="2:11" s="11" customFormat="1" ht="19.5" customHeight="1">
      <c r="B62" s="185"/>
      <c r="C62" s="186"/>
      <c r="D62" s="187" t="s">
        <v>240</v>
      </c>
      <c r="E62" s="188"/>
      <c r="F62" s="188"/>
      <c r="G62" s="188"/>
      <c r="H62" s="188"/>
      <c r="I62" s="189"/>
      <c r="J62" s="190">
        <f>J278</f>
        <v>0</v>
      </c>
      <c r="K62" s="191"/>
    </row>
    <row r="63" spans="2:11" s="11" customFormat="1" ht="19.5" customHeight="1">
      <c r="B63" s="185"/>
      <c r="C63" s="186"/>
      <c r="D63" s="187" t="s">
        <v>617</v>
      </c>
      <c r="E63" s="188"/>
      <c r="F63" s="188"/>
      <c r="G63" s="188"/>
      <c r="H63" s="188"/>
      <c r="I63" s="189"/>
      <c r="J63" s="190">
        <f>J392</f>
        <v>0</v>
      </c>
      <c r="K63" s="191"/>
    </row>
    <row r="64" spans="2:11" s="11" customFormat="1" ht="19.5" customHeight="1">
      <c r="B64" s="185"/>
      <c r="C64" s="186"/>
      <c r="D64" s="187" t="s">
        <v>179</v>
      </c>
      <c r="E64" s="188"/>
      <c r="F64" s="188"/>
      <c r="G64" s="188"/>
      <c r="H64" s="188"/>
      <c r="I64" s="189"/>
      <c r="J64" s="190">
        <f>J467</f>
        <v>0</v>
      </c>
      <c r="K64" s="191"/>
    </row>
    <row r="65" spans="2:11" s="11" customFormat="1" ht="19.5" customHeight="1">
      <c r="B65" s="185"/>
      <c r="C65" s="186"/>
      <c r="D65" s="187" t="s">
        <v>241</v>
      </c>
      <c r="E65" s="188"/>
      <c r="F65" s="188"/>
      <c r="G65" s="188"/>
      <c r="H65" s="188"/>
      <c r="I65" s="189"/>
      <c r="J65" s="190">
        <f>J543</f>
        <v>0</v>
      </c>
      <c r="K65" s="191"/>
    </row>
    <row r="66" spans="2:11" s="11" customFormat="1" ht="19.5" customHeight="1">
      <c r="B66" s="185"/>
      <c r="C66" s="186"/>
      <c r="D66" s="187" t="s">
        <v>242</v>
      </c>
      <c r="E66" s="188"/>
      <c r="F66" s="188"/>
      <c r="G66" s="188"/>
      <c r="H66" s="188"/>
      <c r="I66" s="189"/>
      <c r="J66" s="190">
        <f>J583</f>
        <v>0</v>
      </c>
      <c r="K66" s="191"/>
    </row>
    <row r="67" spans="2:11" s="7" customFormat="1" ht="24.75" customHeight="1">
      <c r="B67" s="124"/>
      <c r="C67" s="125"/>
      <c r="D67" s="126" t="s">
        <v>618</v>
      </c>
      <c r="E67" s="127"/>
      <c r="F67" s="127"/>
      <c r="G67" s="127"/>
      <c r="H67" s="127"/>
      <c r="I67" s="128"/>
      <c r="J67" s="129">
        <f>J586</f>
        <v>0</v>
      </c>
      <c r="K67" s="130"/>
    </row>
    <row r="68" spans="2:11" s="11" customFormat="1" ht="19.5" customHeight="1">
      <c r="B68" s="185"/>
      <c r="C68" s="186"/>
      <c r="D68" s="187" t="s">
        <v>619</v>
      </c>
      <c r="E68" s="188"/>
      <c r="F68" s="188"/>
      <c r="G68" s="188"/>
      <c r="H68" s="188"/>
      <c r="I68" s="189"/>
      <c r="J68" s="190">
        <f>J587</f>
        <v>0</v>
      </c>
      <c r="K68" s="191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95"/>
      <c r="J69" s="35"/>
      <c r="K69" s="38"/>
    </row>
    <row r="70" spans="2:11" s="1" customFormat="1" ht="6.75" customHeight="1">
      <c r="B70" s="49"/>
      <c r="C70" s="50"/>
      <c r="D70" s="50"/>
      <c r="E70" s="50"/>
      <c r="F70" s="50"/>
      <c r="G70" s="50"/>
      <c r="H70" s="50"/>
      <c r="I70" s="116"/>
      <c r="J70" s="50"/>
      <c r="K70" s="51"/>
    </row>
    <row r="74" spans="2:12" s="1" customFormat="1" ht="6.75" customHeight="1">
      <c r="B74" s="52"/>
      <c r="C74" s="53"/>
      <c r="D74" s="53"/>
      <c r="E74" s="53"/>
      <c r="F74" s="53"/>
      <c r="G74" s="53"/>
      <c r="H74" s="53"/>
      <c r="I74" s="117"/>
      <c r="J74" s="53"/>
      <c r="K74" s="53"/>
      <c r="L74" s="34"/>
    </row>
    <row r="75" spans="2:12" s="1" customFormat="1" ht="36.75" customHeight="1">
      <c r="B75" s="34"/>
      <c r="C75" s="54" t="s">
        <v>113</v>
      </c>
      <c r="I75" s="131"/>
      <c r="L75" s="34"/>
    </row>
    <row r="76" spans="2:12" s="1" customFormat="1" ht="6.75" customHeight="1">
      <c r="B76" s="34"/>
      <c r="I76" s="131"/>
      <c r="L76" s="34"/>
    </row>
    <row r="77" spans="2:12" s="1" customFormat="1" ht="14.25" customHeight="1">
      <c r="B77" s="34"/>
      <c r="C77" s="56" t="s">
        <v>16</v>
      </c>
      <c r="I77" s="131"/>
      <c r="L77" s="34"/>
    </row>
    <row r="78" spans="2:12" s="1" customFormat="1" ht="22.5" customHeight="1">
      <c r="B78" s="34"/>
      <c r="E78" s="278" t="str">
        <f>E7</f>
        <v>Rekonstrukce chodníků v obci Stěpánov</v>
      </c>
      <c r="F78" s="241"/>
      <c r="G78" s="241"/>
      <c r="H78" s="241"/>
      <c r="I78" s="131"/>
      <c r="L78" s="34"/>
    </row>
    <row r="79" spans="2:12" s="1" customFormat="1" ht="14.25" customHeight="1">
      <c r="B79" s="34"/>
      <c r="C79" s="56" t="s">
        <v>104</v>
      </c>
      <c r="I79" s="131"/>
      <c r="L79" s="34"/>
    </row>
    <row r="80" spans="2:12" s="1" customFormat="1" ht="23.25" customHeight="1">
      <c r="B80" s="34"/>
      <c r="E80" s="259" t="str">
        <f>E9</f>
        <v>SO 102.1 - Zpevněné plochy podél silnice III/322 18 - UZNATELNÉ</v>
      </c>
      <c r="F80" s="241"/>
      <c r="G80" s="241"/>
      <c r="H80" s="241"/>
      <c r="I80" s="131"/>
      <c r="L80" s="34"/>
    </row>
    <row r="81" spans="2:12" s="1" customFormat="1" ht="6.75" customHeight="1">
      <c r="B81" s="34"/>
      <c r="I81" s="131"/>
      <c r="L81" s="34"/>
    </row>
    <row r="82" spans="2:12" s="1" customFormat="1" ht="18" customHeight="1">
      <c r="B82" s="34"/>
      <c r="C82" s="56" t="s">
        <v>23</v>
      </c>
      <c r="F82" s="132" t="str">
        <f>F12</f>
        <v> </v>
      </c>
      <c r="I82" s="133" t="s">
        <v>25</v>
      </c>
      <c r="J82" s="60" t="str">
        <f>IF(J12="","",J12)</f>
        <v>9.11.2015</v>
      </c>
      <c r="L82" s="34"/>
    </row>
    <row r="83" spans="2:12" s="1" customFormat="1" ht="6.75" customHeight="1">
      <c r="B83" s="34"/>
      <c r="I83" s="131"/>
      <c r="L83" s="34"/>
    </row>
    <row r="84" spans="2:12" s="1" customFormat="1" ht="15">
      <c r="B84" s="34"/>
      <c r="C84" s="56" t="s">
        <v>29</v>
      </c>
      <c r="F84" s="132" t="str">
        <f>E15</f>
        <v>Město Přelouč</v>
      </c>
      <c r="I84" s="133" t="s">
        <v>36</v>
      </c>
      <c r="J84" s="132" t="str">
        <f>E21</f>
        <v>PRODIN  a.s.</v>
      </c>
      <c r="L84" s="34"/>
    </row>
    <row r="85" spans="2:12" s="1" customFormat="1" ht="14.25" customHeight="1">
      <c r="B85" s="34"/>
      <c r="C85" s="56" t="s">
        <v>34</v>
      </c>
      <c r="F85" s="132">
        <f>IF(E18="","",E18)</f>
      </c>
      <c r="I85" s="131"/>
      <c r="L85" s="34"/>
    </row>
    <row r="86" spans="2:12" s="1" customFormat="1" ht="9.75" customHeight="1">
      <c r="B86" s="34"/>
      <c r="I86" s="131"/>
      <c r="L86" s="34"/>
    </row>
    <row r="87" spans="2:20" s="8" customFormat="1" ht="29.25" customHeight="1">
      <c r="B87" s="134"/>
      <c r="C87" s="135" t="s">
        <v>114</v>
      </c>
      <c r="D87" s="136" t="s">
        <v>60</v>
      </c>
      <c r="E87" s="136" t="s">
        <v>56</v>
      </c>
      <c r="F87" s="136" t="s">
        <v>115</v>
      </c>
      <c r="G87" s="136" t="s">
        <v>116</v>
      </c>
      <c r="H87" s="136" t="s">
        <v>117</v>
      </c>
      <c r="I87" s="137" t="s">
        <v>118</v>
      </c>
      <c r="J87" s="136" t="s">
        <v>109</v>
      </c>
      <c r="K87" s="138" t="s">
        <v>119</v>
      </c>
      <c r="L87" s="134"/>
      <c r="M87" s="67" t="s">
        <v>120</v>
      </c>
      <c r="N87" s="68" t="s">
        <v>45</v>
      </c>
      <c r="O87" s="68" t="s">
        <v>121</v>
      </c>
      <c r="P87" s="68" t="s">
        <v>122</v>
      </c>
      <c r="Q87" s="68" t="s">
        <v>123</v>
      </c>
      <c r="R87" s="68" t="s">
        <v>124</v>
      </c>
      <c r="S87" s="68" t="s">
        <v>125</v>
      </c>
      <c r="T87" s="69" t="s">
        <v>126</v>
      </c>
    </row>
    <row r="88" spans="2:63" s="1" customFormat="1" ht="29.25" customHeight="1">
      <c r="B88" s="34"/>
      <c r="C88" s="71" t="s">
        <v>110</v>
      </c>
      <c r="I88" s="131"/>
      <c r="J88" s="139">
        <f>BK88</f>
        <v>0</v>
      </c>
      <c r="L88" s="34"/>
      <c r="M88" s="70"/>
      <c r="N88" s="61"/>
      <c r="O88" s="61"/>
      <c r="P88" s="140">
        <f>P89+P586</f>
        <v>0</v>
      </c>
      <c r="Q88" s="61"/>
      <c r="R88" s="140">
        <f>R89+R586</f>
        <v>1541.1630339200003</v>
      </c>
      <c r="S88" s="61"/>
      <c r="T88" s="141">
        <f>T89+T586</f>
        <v>1397.964</v>
      </c>
      <c r="AT88" s="17" t="s">
        <v>74</v>
      </c>
      <c r="AU88" s="17" t="s">
        <v>111</v>
      </c>
      <c r="BK88" s="142">
        <f>BK89+BK586</f>
        <v>0</v>
      </c>
    </row>
    <row r="89" spans="2:63" s="9" customFormat="1" ht="36.75" customHeight="1">
      <c r="B89" s="143"/>
      <c r="D89" s="152" t="s">
        <v>74</v>
      </c>
      <c r="E89" s="192" t="s">
        <v>180</v>
      </c>
      <c r="F89" s="192" t="s">
        <v>181</v>
      </c>
      <c r="I89" s="146"/>
      <c r="J89" s="193">
        <f>BK89</f>
        <v>0</v>
      </c>
      <c r="L89" s="143"/>
      <c r="M89" s="148"/>
      <c r="N89" s="149"/>
      <c r="O89" s="149"/>
      <c r="P89" s="150">
        <f>P90+P236+P241+P253+P278+P392+P467+P543+P583</f>
        <v>0</v>
      </c>
      <c r="Q89" s="149"/>
      <c r="R89" s="150">
        <f>R90+R236+R241+R253+R278+R392+R467+R543+R583</f>
        <v>1541.1183039200002</v>
      </c>
      <c r="S89" s="149"/>
      <c r="T89" s="151">
        <f>T90+T236+T241+T253+T278+T392+T467+T543+T583</f>
        <v>1397.964</v>
      </c>
      <c r="AR89" s="152" t="s">
        <v>22</v>
      </c>
      <c r="AT89" s="153" t="s">
        <v>74</v>
      </c>
      <c r="AU89" s="153" t="s">
        <v>75</v>
      </c>
      <c r="AY89" s="152" t="s">
        <v>130</v>
      </c>
      <c r="BK89" s="154">
        <f>BK90+BK236+BK241+BK253+BK278+BK392+BK467+BK543+BK583</f>
        <v>0</v>
      </c>
    </row>
    <row r="90" spans="2:63" s="9" customFormat="1" ht="19.5" customHeight="1">
      <c r="B90" s="143"/>
      <c r="D90" s="144" t="s">
        <v>74</v>
      </c>
      <c r="E90" s="194" t="s">
        <v>22</v>
      </c>
      <c r="F90" s="194" t="s">
        <v>243</v>
      </c>
      <c r="I90" s="146"/>
      <c r="J90" s="195">
        <f>BK90</f>
        <v>0</v>
      </c>
      <c r="L90" s="143"/>
      <c r="M90" s="148"/>
      <c r="N90" s="149"/>
      <c r="O90" s="149"/>
      <c r="P90" s="150">
        <f>SUM(P91:P235)</f>
        <v>0</v>
      </c>
      <c r="Q90" s="149"/>
      <c r="R90" s="150">
        <f>SUM(R91:R235)</f>
        <v>151.013115</v>
      </c>
      <c r="S90" s="149"/>
      <c r="T90" s="151">
        <f>SUM(T91:T235)</f>
        <v>1394.1935</v>
      </c>
      <c r="AR90" s="152" t="s">
        <v>22</v>
      </c>
      <c r="AT90" s="153" t="s">
        <v>74</v>
      </c>
      <c r="AU90" s="153" t="s">
        <v>22</v>
      </c>
      <c r="AY90" s="152" t="s">
        <v>130</v>
      </c>
      <c r="BK90" s="154">
        <f>SUM(BK91:BK235)</f>
        <v>0</v>
      </c>
    </row>
    <row r="91" spans="2:65" s="1" customFormat="1" ht="22.5" customHeight="1">
      <c r="B91" s="155"/>
      <c r="C91" s="156" t="s">
        <v>22</v>
      </c>
      <c r="D91" s="156" t="s">
        <v>131</v>
      </c>
      <c r="E91" s="157" t="s">
        <v>620</v>
      </c>
      <c r="F91" s="158" t="s">
        <v>621</v>
      </c>
      <c r="G91" s="159" t="s">
        <v>344</v>
      </c>
      <c r="H91" s="160">
        <v>40</v>
      </c>
      <c r="I91" s="161"/>
      <c r="J91" s="162">
        <f>ROUND(I91*H91,2)</f>
        <v>0</v>
      </c>
      <c r="K91" s="158" t="s">
        <v>20</v>
      </c>
      <c r="L91" s="34"/>
      <c r="M91" s="163" t="s">
        <v>20</v>
      </c>
      <c r="N91" s="164" t="s">
        <v>46</v>
      </c>
      <c r="O91" s="35"/>
      <c r="P91" s="165">
        <f>O91*H91</f>
        <v>0</v>
      </c>
      <c r="Q91" s="165">
        <v>0</v>
      </c>
      <c r="R91" s="165">
        <f>Q91*H91</f>
        <v>0</v>
      </c>
      <c r="S91" s="165">
        <v>0</v>
      </c>
      <c r="T91" s="166">
        <f>S91*H91</f>
        <v>0</v>
      </c>
      <c r="AR91" s="17" t="s">
        <v>151</v>
      </c>
      <c r="AT91" s="17" t="s">
        <v>131</v>
      </c>
      <c r="AU91" s="17" t="s">
        <v>83</v>
      </c>
      <c r="AY91" s="17" t="s">
        <v>130</v>
      </c>
      <c r="BE91" s="167">
        <f>IF(N91="základní",J91,0)</f>
        <v>0</v>
      </c>
      <c r="BF91" s="167">
        <f>IF(N91="snížená",J91,0)</f>
        <v>0</v>
      </c>
      <c r="BG91" s="167">
        <f>IF(N91="zákl. přenesená",J91,0)</f>
        <v>0</v>
      </c>
      <c r="BH91" s="167">
        <f>IF(N91="sníž. přenesená",J91,0)</f>
        <v>0</v>
      </c>
      <c r="BI91" s="167">
        <f>IF(N91="nulová",J91,0)</f>
        <v>0</v>
      </c>
      <c r="BJ91" s="17" t="s">
        <v>22</v>
      </c>
      <c r="BK91" s="167">
        <f>ROUND(I91*H91,2)</f>
        <v>0</v>
      </c>
      <c r="BL91" s="17" t="s">
        <v>151</v>
      </c>
      <c r="BM91" s="17" t="s">
        <v>622</v>
      </c>
    </row>
    <row r="92" spans="2:47" s="1" customFormat="1" ht="30" customHeight="1">
      <c r="B92" s="34"/>
      <c r="D92" s="168" t="s">
        <v>138</v>
      </c>
      <c r="F92" s="169" t="s">
        <v>623</v>
      </c>
      <c r="I92" s="131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138</v>
      </c>
      <c r="AU92" s="17" t="s">
        <v>83</v>
      </c>
    </row>
    <row r="93" spans="2:47" s="1" customFormat="1" ht="30" customHeight="1">
      <c r="B93" s="34"/>
      <c r="D93" s="171" t="s">
        <v>249</v>
      </c>
      <c r="F93" s="210" t="s">
        <v>624</v>
      </c>
      <c r="I93" s="131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249</v>
      </c>
      <c r="AU93" s="17" t="s">
        <v>83</v>
      </c>
    </row>
    <row r="94" spans="2:65" s="1" customFormat="1" ht="22.5" customHeight="1">
      <c r="B94" s="155"/>
      <c r="C94" s="156" t="s">
        <v>83</v>
      </c>
      <c r="D94" s="156" t="s">
        <v>131</v>
      </c>
      <c r="E94" s="157" t="s">
        <v>625</v>
      </c>
      <c r="F94" s="158" t="s">
        <v>626</v>
      </c>
      <c r="G94" s="159" t="s">
        <v>344</v>
      </c>
      <c r="H94" s="160">
        <v>1075.4</v>
      </c>
      <c r="I94" s="161"/>
      <c r="J94" s="162">
        <f>ROUND(I94*H94,2)</f>
        <v>0</v>
      </c>
      <c r="K94" s="158" t="s">
        <v>135</v>
      </c>
      <c r="L94" s="34"/>
      <c r="M94" s="163" t="s">
        <v>20</v>
      </c>
      <c r="N94" s="164" t="s">
        <v>46</v>
      </c>
      <c r="O94" s="35"/>
      <c r="P94" s="165">
        <f>O94*H94</f>
        <v>0</v>
      </c>
      <c r="Q94" s="165">
        <v>0</v>
      </c>
      <c r="R94" s="165">
        <f>Q94*H94</f>
        <v>0</v>
      </c>
      <c r="S94" s="165">
        <v>0.255</v>
      </c>
      <c r="T94" s="166">
        <f>S94*H94</f>
        <v>274.22700000000003</v>
      </c>
      <c r="AR94" s="17" t="s">
        <v>151</v>
      </c>
      <c r="AT94" s="17" t="s">
        <v>131</v>
      </c>
      <c r="AU94" s="17" t="s">
        <v>83</v>
      </c>
      <c r="AY94" s="17" t="s">
        <v>130</v>
      </c>
      <c r="BE94" s="167">
        <f>IF(N94="základní",J94,0)</f>
        <v>0</v>
      </c>
      <c r="BF94" s="167">
        <f>IF(N94="snížená",J94,0)</f>
        <v>0</v>
      </c>
      <c r="BG94" s="167">
        <f>IF(N94="zákl. přenesená",J94,0)</f>
        <v>0</v>
      </c>
      <c r="BH94" s="167">
        <f>IF(N94="sníž. přenesená",J94,0)</f>
        <v>0</v>
      </c>
      <c r="BI94" s="167">
        <f>IF(N94="nulová",J94,0)</f>
        <v>0</v>
      </c>
      <c r="BJ94" s="17" t="s">
        <v>22</v>
      </c>
      <c r="BK94" s="167">
        <f>ROUND(I94*H94,2)</f>
        <v>0</v>
      </c>
      <c r="BL94" s="17" t="s">
        <v>151</v>
      </c>
      <c r="BM94" s="17" t="s">
        <v>627</v>
      </c>
    </row>
    <row r="95" spans="2:47" s="1" customFormat="1" ht="42" customHeight="1">
      <c r="B95" s="34"/>
      <c r="D95" s="168" t="s">
        <v>138</v>
      </c>
      <c r="F95" s="169" t="s">
        <v>628</v>
      </c>
      <c r="I95" s="131"/>
      <c r="L95" s="34"/>
      <c r="M95" s="63"/>
      <c r="N95" s="35"/>
      <c r="O95" s="35"/>
      <c r="P95" s="35"/>
      <c r="Q95" s="35"/>
      <c r="R95" s="35"/>
      <c r="S95" s="35"/>
      <c r="T95" s="64"/>
      <c r="AT95" s="17" t="s">
        <v>138</v>
      </c>
      <c r="AU95" s="17" t="s">
        <v>83</v>
      </c>
    </row>
    <row r="96" spans="2:47" s="1" customFormat="1" ht="30" customHeight="1">
      <c r="B96" s="34"/>
      <c r="D96" s="168" t="s">
        <v>249</v>
      </c>
      <c r="F96" s="211" t="s">
        <v>624</v>
      </c>
      <c r="I96" s="131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249</v>
      </c>
      <c r="AU96" s="17" t="s">
        <v>83</v>
      </c>
    </row>
    <row r="97" spans="2:51" s="10" customFormat="1" ht="22.5" customHeight="1">
      <c r="B97" s="170"/>
      <c r="D97" s="168" t="s">
        <v>140</v>
      </c>
      <c r="E97" s="179" t="s">
        <v>20</v>
      </c>
      <c r="F97" s="196" t="s">
        <v>629</v>
      </c>
      <c r="H97" s="197">
        <v>1071.4</v>
      </c>
      <c r="I97" s="175"/>
      <c r="L97" s="170"/>
      <c r="M97" s="176"/>
      <c r="N97" s="177"/>
      <c r="O97" s="177"/>
      <c r="P97" s="177"/>
      <c r="Q97" s="177"/>
      <c r="R97" s="177"/>
      <c r="S97" s="177"/>
      <c r="T97" s="178"/>
      <c r="AT97" s="179" t="s">
        <v>140</v>
      </c>
      <c r="AU97" s="179" t="s">
        <v>83</v>
      </c>
      <c r="AV97" s="10" t="s">
        <v>83</v>
      </c>
      <c r="AW97" s="10" t="s">
        <v>39</v>
      </c>
      <c r="AX97" s="10" t="s">
        <v>75</v>
      </c>
      <c r="AY97" s="179" t="s">
        <v>130</v>
      </c>
    </row>
    <row r="98" spans="2:51" s="10" customFormat="1" ht="22.5" customHeight="1">
      <c r="B98" s="170"/>
      <c r="D98" s="168" t="s">
        <v>140</v>
      </c>
      <c r="E98" s="179" t="s">
        <v>20</v>
      </c>
      <c r="F98" s="196" t="s">
        <v>630</v>
      </c>
      <c r="H98" s="197">
        <v>4</v>
      </c>
      <c r="I98" s="175"/>
      <c r="L98" s="170"/>
      <c r="M98" s="176"/>
      <c r="N98" s="177"/>
      <c r="O98" s="177"/>
      <c r="P98" s="177"/>
      <c r="Q98" s="177"/>
      <c r="R98" s="177"/>
      <c r="S98" s="177"/>
      <c r="T98" s="178"/>
      <c r="AT98" s="179" t="s">
        <v>140</v>
      </c>
      <c r="AU98" s="179" t="s">
        <v>83</v>
      </c>
      <c r="AV98" s="10" t="s">
        <v>83</v>
      </c>
      <c r="AW98" s="10" t="s">
        <v>39</v>
      </c>
      <c r="AX98" s="10" t="s">
        <v>75</v>
      </c>
      <c r="AY98" s="179" t="s">
        <v>130</v>
      </c>
    </row>
    <row r="99" spans="2:51" s="12" customFormat="1" ht="22.5" customHeight="1">
      <c r="B99" s="198"/>
      <c r="D99" s="171" t="s">
        <v>140</v>
      </c>
      <c r="E99" s="199" t="s">
        <v>20</v>
      </c>
      <c r="F99" s="200" t="s">
        <v>204</v>
      </c>
      <c r="H99" s="201">
        <v>1075.4</v>
      </c>
      <c r="I99" s="202"/>
      <c r="L99" s="198"/>
      <c r="M99" s="203"/>
      <c r="N99" s="204"/>
      <c r="O99" s="204"/>
      <c r="P99" s="204"/>
      <c r="Q99" s="204"/>
      <c r="R99" s="204"/>
      <c r="S99" s="204"/>
      <c r="T99" s="205"/>
      <c r="AT99" s="206" t="s">
        <v>140</v>
      </c>
      <c r="AU99" s="206" t="s">
        <v>83</v>
      </c>
      <c r="AV99" s="12" t="s">
        <v>151</v>
      </c>
      <c r="AW99" s="12" t="s">
        <v>39</v>
      </c>
      <c r="AX99" s="12" t="s">
        <v>22</v>
      </c>
      <c r="AY99" s="206" t="s">
        <v>130</v>
      </c>
    </row>
    <row r="100" spans="2:65" s="1" customFormat="1" ht="22.5" customHeight="1">
      <c r="B100" s="155"/>
      <c r="C100" s="156" t="s">
        <v>145</v>
      </c>
      <c r="D100" s="156" t="s">
        <v>131</v>
      </c>
      <c r="E100" s="157" t="s">
        <v>631</v>
      </c>
      <c r="F100" s="158" t="s">
        <v>632</v>
      </c>
      <c r="G100" s="159" t="s">
        <v>344</v>
      </c>
      <c r="H100" s="160">
        <v>56.5</v>
      </c>
      <c r="I100" s="161"/>
      <c r="J100" s="162">
        <f>ROUND(I100*H100,2)</f>
        <v>0</v>
      </c>
      <c r="K100" s="158" t="s">
        <v>135</v>
      </c>
      <c r="L100" s="34"/>
      <c r="M100" s="163" t="s">
        <v>20</v>
      </c>
      <c r="N100" s="164" t="s">
        <v>46</v>
      </c>
      <c r="O100" s="35"/>
      <c r="P100" s="165">
        <f>O100*H100</f>
        <v>0</v>
      </c>
      <c r="Q100" s="165">
        <v>0</v>
      </c>
      <c r="R100" s="165">
        <f>Q100*H100</f>
        <v>0</v>
      </c>
      <c r="S100" s="165">
        <v>0.26</v>
      </c>
      <c r="T100" s="166">
        <f>S100*H100</f>
        <v>14.690000000000001</v>
      </c>
      <c r="AR100" s="17" t="s">
        <v>151</v>
      </c>
      <c r="AT100" s="17" t="s">
        <v>131</v>
      </c>
      <c r="AU100" s="17" t="s">
        <v>83</v>
      </c>
      <c r="AY100" s="17" t="s">
        <v>130</v>
      </c>
      <c r="BE100" s="167">
        <f>IF(N100="základní",J100,0)</f>
        <v>0</v>
      </c>
      <c r="BF100" s="167">
        <f>IF(N100="snížená",J100,0)</f>
        <v>0</v>
      </c>
      <c r="BG100" s="167">
        <f>IF(N100="zákl. přenesená",J100,0)</f>
        <v>0</v>
      </c>
      <c r="BH100" s="167">
        <f>IF(N100="sníž. přenesená",J100,0)</f>
        <v>0</v>
      </c>
      <c r="BI100" s="167">
        <f>IF(N100="nulová",J100,0)</f>
        <v>0</v>
      </c>
      <c r="BJ100" s="17" t="s">
        <v>22</v>
      </c>
      <c r="BK100" s="167">
        <f>ROUND(I100*H100,2)</f>
        <v>0</v>
      </c>
      <c r="BL100" s="17" t="s">
        <v>151</v>
      </c>
      <c r="BM100" s="17" t="s">
        <v>633</v>
      </c>
    </row>
    <row r="101" spans="2:47" s="1" customFormat="1" ht="42" customHeight="1">
      <c r="B101" s="34"/>
      <c r="D101" s="168" t="s">
        <v>138</v>
      </c>
      <c r="F101" s="169" t="s">
        <v>634</v>
      </c>
      <c r="I101" s="131"/>
      <c r="L101" s="34"/>
      <c r="M101" s="63"/>
      <c r="N101" s="35"/>
      <c r="O101" s="35"/>
      <c r="P101" s="35"/>
      <c r="Q101" s="35"/>
      <c r="R101" s="35"/>
      <c r="S101" s="35"/>
      <c r="T101" s="64"/>
      <c r="AT101" s="17" t="s">
        <v>138</v>
      </c>
      <c r="AU101" s="17" t="s">
        <v>83</v>
      </c>
    </row>
    <row r="102" spans="2:47" s="1" customFormat="1" ht="30" customHeight="1">
      <c r="B102" s="34"/>
      <c r="D102" s="171" t="s">
        <v>249</v>
      </c>
      <c r="F102" s="210" t="s">
        <v>624</v>
      </c>
      <c r="I102" s="131"/>
      <c r="L102" s="34"/>
      <c r="M102" s="63"/>
      <c r="N102" s="35"/>
      <c r="O102" s="35"/>
      <c r="P102" s="35"/>
      <c r="Q102" s="35"/>
      <c r="R102" s="35"/>
      <c r="S102" s="35"/>
      <c r="T102" s="64"/>
      <c r="AT102" s="17" t="s">
        <v>249</v>
      </c>
      <c r="AU102" s="17" t="s">
        <v>83</v>
      </c>
    </row>
    <row r="103" spans="2:65" s="1" customFormat="1" ht="22.5" customHeight="1">
      <c r="B103" s="155"/>
      <c r="C103" s="156" t="s">
        <v>151</v>
      </c>
      <c r="D103" s="156" t="s">
        <v>131</v>
      </c>
      <c r="E103" s="157" t="s">
        <v>504</v>
      </c>
      <c r="F103" s="158" t="s">
        <v>505</v>
      </c>
      <c r="G103" s="159" t="s">
        <v>344</v>
      </c>
      <c r="H103" s="160">
        <v>20</v>
      </c>
      <c r="I103" s="161"/>
      <c r="J103" s="162">
        <f>ROUND(I103*H103,2)</f>
        <v>0</v>
      </c>
      <c r="K103" s="158" t="s">
        <v>135</v>
      </c>
      <c r="L103" s="34"/>
      <c r="M103" s="163" t="s">
        <v>20</v>
      </c>
      <c r="N103" s="164" t="s">
        <v>46</v>
      </c>
      <c r="O103" s="35"/>
      <c r="P103" s="165">
        <f>O103*H103</f>
        <v>0</v>
      </c>
      <c r="Q103" s="165">
        <v>0</v>
      </c>
      <c r="R103" s="165">
        <f>Q103*H103</f>
        <v>0</v>
      </c>
      <c r="S103" s="165">
        <v>0.5</v>
      </c>
      <c r="T103" s="166">
        <f>S103*H103</f>
        <v>10</v>
      </c>
      <c r="AR103" s="17" t="s">
        <v>151</v>
      </c>
      <c r="AT103" s="17" t="s">
        <v>131</v>
      </c>
      <c r="AU103" s="17" t="s">
        <v>83</v>
      </c>
      <c r="AY103" s="17" t="s">
        <v>130</v>
      </c>
      <c r="BE103" s="167">
        <f>IF(N103="základní",J103,0)</f>
        <v>0</v>
      </c>
      <c r="BF103" s="167">
        <f>IF(N103="snížená",J103,0)</f>
        <v>0</v>
      </c>
      <c r="BG103" s="167">
        <f>IF(N103="zákl. přenesená",J103,0)</f>
        <v>0</v>
      </c>
      <c r="BH103" s="167">
        <f>IF(N103="sníž. přenesená",J103,0)</f>
        <v>0</v>
      </c>
      <c r="BI103" s="167">
        <f>IF(N103="nulová",J103,0)</f>
        <v>0</v>
      </c>
      <c r="BJ103" s="17" t="s">
        <v>22</v>
      </c>
      <c r="BK103" s="167">
        <f>ROUND(I103*H103,2)</f>
        <v>0</v>
      </c>
      <c r="BL103" s="17" t="s">
        <v>151</v>
      </c>
      <c r="BM103" s="17" t="s">
        <v>635</v>
      </c>
    </row>
    <row r="104" spans="2:47" s="1" customFormat="1" ht="42" customHeight="1">
      <c r="B104" s="34"/>
      <c r="D104" s="168" t="s">
        <v>138</v>
      </c>
      <c r="F104" s="169" t="s">
        <v>507</v>
      </c>
      <c r="I104" s="131"/>
      <c r="L104" s="34"/>
      <c r="M104" s="63"/>
      <c r="N104" s="35"/>
      <c r="O104" s="35"/>
      <c r="P104" s="35"/>
      <c r="Q104" s="35"/>
      <c r="R104" s="35"/>
      <c r="S104" s="35"/>
      <c r="T104" s="64"/>
      <c r="AT104" s="17" t="s">
        <v>138</v>
      </c>
      <c r="AU104" s="17" t="s">
        <v>83</v>
      </c>
    </row>
    <row r="105" spans="2:47" s="1" customFormat="1" ht="30" customHeight="1">
      <c r="B105" s="34"/>
      <c r="D105" s="168" t="s">
        <v>249</v>
      </c>
      <c r="F105" s="211" t="s">
        <v>624</v>
      </c>
      <c r="I105" s="131"/>
      <c r="L105" s="34"/>
      <c r="M105" s="63"/>
      <c r="N105" s="35"/>
      <c r="O105" s="35"/>
      <c r="P105" s="35"/>
      <c r="Q105" s="35"/>
      <c r="R105" s="35"/>
      <c r="S105" s="35"/>
      <c r="T105" s="64"/>
      <c r="AT105" s="17" t="s">
        <v>249</v>
      </c>
      <c r="AU105" s="17" t="s">
        <v>83</v>
      </c>
    </row>
    <row r="106" spans="2:51" s="10" customFormat="1" ht="22.5" customHeight="1">
      <c r="B106" s="170"/>
      <c r="D106" s="171" t="s">
        <v>140</v>
      </c>
      <c r="E106" s="172" t="s">
        <v>20</v>
      </c>
      <c r="F106" s="173" t="s">
        <v>636</v>
      </c>
      <c r="H106" s="174">
        <v>20</v>
      </c>
      <c r="I106" s="175"/>
      <c r="L106" s="170"/>
      <c r="M106" s="176"/>
      <c r="N106" s="177"/>
      <c r="O106" s="177"/>
      <c r="P106" s="177"/>
      <c r="Q106" s="177"/>
      <c r="R106" s="177"/>
      <c r="S106" s="177"/>
      <c r="T106" s="178"/>
      <c r="AT106" s="179" t="s">
        <v>140</v>
      </c>
      <c r="AU106" s="179" t="s">
        <v>83</v>
      </c>
      <c r="AV106" s="10" t="s">
        <v>83</v>
      </c>
      <c r="AW106" s="10" t="s">
        <v>39</v>
      </c>
      <c r="AX106" s="10" t="s">
        <v>22</v>
      </c>
      <c r="AY106" s="179" t="s">
        <v>130</v>
      </c>
    </row>
    <row r="107" spans="2:65" s="1" customFormat="1" ht="22.5" customHeight="1">
      <c r="B107" s="155"/>
      <c r="C107" s="156" t="s">
        <v>129</v>
      </c>
      <c r="D107" s="156" t="s">
        <v>131</v>
      </c>
      <c r="E107" s="157" t="s">
        <v>637</v>
      </c>
      <c r="F107" s="158" t="s">
        <v>638</v>
      </c>
      <c r="G107" s="159" t="s">
        <v>344</v>
      </c>
      <c r="H107" s="160">
        <v>20</v>
      </c>
      <c r="I107" s="161"/>
      <c r="J107" s="162">
        <f>ROUND(I107*H107,2)</f>
        <v>0</v>
      </c>
      <c r="K107" s="158" t="s">
        <v>135</v>
      </c>
      <c r="L107" s="34"/>
      <c r="M107" s="163" t="s">
        <v>20</v>
      </c>
      <c r="N107" s="164" t="s">
        <v>46</v>
      </c>
      <c r="O107" s="35"/>
      <c r="P107" s="165">
        <f>O107*H107</f>
        <v>0</v>
      </c>
      <c r="Q107" s="165">
        <v>0</v>
      </c>
      <c r="R107" s="165">
        <f>Q107*H107</f>
        <v>0</v>
      </c>
      <c r="S107" s="165">
        <v>0.098</v>
      </c>
      <c r="T107" s="166">
        <f>S107*H107</f>
        <v>1.96</v>
      </c>
      <c r="AR107" s="17" t="s">
        <v>151</v>
      </c>
      <c r="AT107" s="17" t="s">
        <v>131</v>
      </c>
      <c r="AU107" s="17" t="s">
        <v>83</v>
      </c>
      <c r="AY107" s="17" t="s">
        <v>130</v>
      </c>
      <c r="BE107" s="167">
        <f>IF(N107="základní",J107,0)</f>
        <v>0</v>
      </c>
      <c r="BF107" s="167">
        <f>IF(N107="snížená",J107,0)</f>
        <v>0</v>
      </c>
      <c r="BG107" s="167">
        <f>IF(N107="zákl. přenesená",J107,0)</f>
        <v>0</v>
      </c>
      <c r="BH107" s="167">
        <f>IF(N107="sníž. přenesená",J107,0)</f>
        <v>0</v>
      </c>
      <c r="BI107" s="167">
        <f>IF(N107="nulová",J107,0)</f>
        <v>0</v>
      </c>
      <c r="BJ107" s="17" t="s">
        <v>22</v>
      </c>
      <c r="BK107" s="167">
        <f>ROUND(I107*H107,2)</f>
        <v>0</v>
      </c>
      <c r="BL107" s="17" t="s">
        <v>151</v>
      </c>
      <c r="BM107" s="17" t="s">
        <v>639</v>
      </c>
    </row>
    <row r="108" spans="2:47" s="1" customFormat="1" ht="30" customHeight="1">
      <c r="B108" s="34"/>
      <c r="D108" s="168" t="s">
        <v>138</v>
      </c>
      <c r="F108" s="169" t="s">
        <v>640</v>
      </c>
      <c r="I108" s="131"/>
      <c r="L108" s="34"/>
      <c r="M108" s="63"/>
      <c r="N108" s="35"/>
      <c r="O108" s="35"/>
      <c r="P108" s="35"/>
      <c r="Q108" s="35"/>
      <c r="R108" s="35"/>
      <c r="S108" s="35"/>
      <c r="T108" s="64"/>
      <c r="AT108" s="17" t="s">
        <v>138</v>
      </c>
      <c r="AU108" s="17" t="s">
        <v>83</v>
      </c>
    </row>
    <row r="109" spans="2:47" s="1" customFormat="1" ht="30" customHeight="1">
      <c r="B109" s="34"/>
      <c r="D109" s="168" t="s">
        <v>249</v>
      </c>
      <c r="F109" s="211" t="s">
        <v>624</v>
      </c>
      <c r="I109" s="131"/>
      <c r="L109" s="34"/>
      <c r="M109" s="63"/>
      <c r="N109" s="35"/>
      <c r="O109" s="35"/>
      <c r="P109" s="35"/>
      <c r="Q109" s="35"/>
      <c r="R109" s="35"/>
      <c r="S109" s="35"/>
      <c r="T109" s="64"/>
      <c r="AT109" s="17" t="s">
        <v>249</v>
      </c>
      <c r="AU109" s="17" t="s">
        <v>83</v>
      </c>
    </row>
    <row r="110" spans="2:51" s="10" customFormat="1" ht="22.5" customHeight="1">
      <c r="B110" s="170"/>
      <c r="D110" s="171" t="s">
        <v>140</v>
      </c>
      <c r="E110" s="172" t="s">
        <v>20</v>
      </c>
      <c r="F110" s="173" t="s">
        <v>636</v>
      </c>
      <c r="H110" s="174">
        <v>20</v>
      </c>
      <c r="I110" s="175"/>
      <c r="L110" s="170"/>
      <c r="M110" s="176"/>
      <c r="N110" s="177"/>
      <c r="O110" s="177"/>
      <c r="P110" s="177"/>
      <c r="Q110" s="177"/>
      <c r="R110" s="177"/>
      <c r="S110" s="177"/>
      <c r="T110" s="178"/>
      <c r="AT110" s="179" t="s">
        <v>140</v>
      </c>
      <c r="AU110" s="179" t="s">
        <v>83</v>
      </c>
      <c r="AV110" s="10" t="s">
        <v>83</v>
      </c>
      <c r="AW110" s="10" t="s">
        <v>39</v>
      </c>
      <c r="AX110" s="10" t="s">
        <v>22</v>
      </c>
      <c r="AY110" s="179" t="s">
        <v>130</v>
      </c>
    </row>
    <row r="111" spans="2:65" s="1" customFormat="1" ht="22.5" customHeight="1">
      <c r="B111" s="155"/>
      <c r="C111" s="156" t="s">
        <v>161</v>
      </c>
      <c r="D111" s="156" t="s">
        <v>131</v>
      </c>
      <c r="E111" s="157" t="s">
        <v>641</v>
      </c>
      <c r="F111" s="158" t="s">
        <v>642</v>
      </c>
      <c r="G111" s="159" t="s">
        <v>344</v>
      </c>
      <c r="H111" s="160">
        <v>121.5</v>
      </c>
      <c r="I111" s="161"/>
      <c r="J111" s="162">
        <f>ROUND(I111*H111,2)</f>
        <v>0</v>
      </c>
      <c r="K111" s="158" t="s">
        <v>135</v>
      </c>
      <c r="L111" s="34"/>
      <c r="M111" s="163" t="s">
        <v>20</v>
      </c>
      <c r="N111" s="164" t="s">
        <v>46</v>
      </c>
      <c r="O111" s="35"/>
      <c r="P111" s="165">
        <f>O111*H111</f>
        <v>0</v>
      </c>
      <c r="Q111" s="165">
        <v>0</v>
      </c>
      <c r="R111" s="165">
        <f>Q111*H111</f>
        <v>0</v>
      </c>
      <c r="S111" s="165">
        <v>0.4</v>
      </c>
      <c r="T111" s="166">
        <f>S111*H111</f>
        <v>48.6</v>
      </c>
      <c r="AR111" s="17" t="s">
        <v>151</v>
      </c>
      <c r="AT111" s="17" t="s">
        <v>131</v>
      </c>
      <c r="AU111" s="17" t="s">
        <v>83</v>
      </c>
      <c r="AY111" s="17" t="s">
        <v>130</v>
      </c>
      <c r="BE111" s="167">
        <f>IF(N111="základní",J111,0)</f>
        <v>0</v>
      </c>
      <c r="BF111" s="167">
        <f>IF(N111="snížená",J111,0)</f>
        <v>0</v>
      </c>
      <c r="BG111" s="167">
        <f>IF(N111="zákl. přenesená",J111,0)</f>
        <v>0</v>
      </c>
      <c r="BH111" s="167">
        <f>IF(N111="sníž. přenesená",J111,0)</f>
        <v>0</v>
      </c>
      <c r="BI111" s="167">
        <f>IF(N111="nulová",J111,0)</f>
        <v>0</v>
      </c>
      <c r="BJ111" s="17" t="s">
        <v>22</v>
      </c>
      <c r="BK111" s="167">
        <f>ROUND(I111*H111,2)</f>
        <v>0</v>
      </c>
      <c r="BL111" s="17" t="s">
        <v>151</v>
      </c>
      <c r="BM111" s="17" t="s">
        <v>643</v>
      </c>
    </row>
    <row r="112" spans="2:47" s="1" customFormat="1" ht="42" customHeight="1">
      <c r="B112" s="34"/>
      <c r="D112" s="168" t="s">
        <v>138</v>
      </c>
      <c r="F112" s="169" t="s">
        <v>644</v>
      </c>
      <c r="I112" s="131"/>
      <c r="L112" s="34"/>
      <c r="M112" s="63"/>
      <c r="N112" s="35"/>
      <c r="O112" s="35"/>
      <c r="P112" s="35"/>
      <c r="Q112" s="35"/>
      <c r="R112" s="35"/>
      <c r="S112" s="35"/>
      <c r="T112" s="64"/>
      <c r="AT112" s="17" t="s">
        <v>138</v>
      </c>
      <c r="AU112" s="17" t="s">
        <v>83</v>
      </c>
    </row>
    <row r="113" spans="2:47" s="1" customFormat="1" ht="30" customHeight="1">
      <c r="B113" s="34"/>
      <c r="D113" s="168" t="s">
        <v>249</v>
      </c>
      <c r="F113" s="211" t="s">
        <v>624</v>
      </c>
      <c r="I113" s="131"/>
      <c r="L113" s="34"/>
      <c r="M113" s="63"/>
      <c r="N113" s="35"/>
      <c r="O113" s="35"/>
      <c r="P113" s="35"/>
      <c r="Q113" s="35"/>
      <c r="R113" s="35"/>
      <c r="S113" s="35"/>
      <c r="T113" s="64"/>
      <c r="AT113" s="17" t="s">
        <v>249</v>
      </c>
      <c r="AU113" s="17" t="s">
        <v>83</v>
      </c>
    </row>
    <row r="114" spans="2:51" s="10" customFormat="1" ht="22.5" customHeight="1">
      <c r="B114" s="170"/>
      <c r="D114" s="168" t="s">
        <v>140</v>
      </c>
      <c r="E114" s="179" t="s">
        <v>20</v>
      </c>
      <c r="F114" s="196" t="s">
        <v>645</v>
      </c>
      <c r="H114" s="197">
        <v>53</v>
      </c>
      <c r="I114" s="175"/>
      <c r="L114" s="170"/>
      <c r="M114" s="176"/>
      <c r="N114" s="177"/>
      <c r="O114" s="177"/>
      <c r="P114" s="177"/>
      <c r="Q114" s="177"/>
      <c r="R114" s="177"/>
      <c r="S114" s="177"/>
      <c r="T114" s="178"/>
      <c r="AT114" s="179" t="s">
        <v>140</v>
      </c>
      <c r="AU114" s="179" t="s">
        <v>83</v>
      </c>
      <c r="AV114" s="10" t="s">
        <v>83</v>
      </c>
      <c r="AW114" s="10" t="s">
        <v>39</v>
      </c>
      <c r="AX114" s="10" t="s">
        <v>75</v>
      </c>
      <c r="AY114" s="179" t="s">
        <v>130</v>
      </c>
    </row>
    <row r="115" spans="2:51" s="10" customFormat="1" ht="22.5" customHeight="1">
      <c r="B115" s="170"/>
      <c r="D115" s="168" t="s">
        <v>140</v>
      </c>
      <c r="E115" s="179" t="s">
        <v>20</v>
      </c>
      <c r="F115" s="196" t="s">
        <v>646</v>
      </c>
      <c r="H115" s="197">
        <v>12</v>
      </c>
      <c r="I115" s="175"/>
      <c r="L115" s="170"/>
      <c r="M115" s="176"/>
      <c r="N115" s="177"/>
      <c r="O115" s="177"/>
      <c r="P115" s="177"/>
      <c r="Q115" s="177"/>
      <c r="R115" s="177"/>
      <c r="S115" s="177"/>
      <c r="T115" s="178"/>
      <c r="AT115" s="179" t="s">
        <v>140</v>
      </c>
      <c r="AU115" s="179" t="s">
        <v>83</v>
      </c>
      <c r="AV115" s="10" t="s">
        <v>83</v>
      </c>
      <c r="AW115" s="10" t="s">
        <v>39</v>
      </c>
      <c r="AX115" s="10" t="s">
        <v>75</v>
      </c>
      <c r="AY115" s="179" t="s">
        <v>130</v>
      </c>
    </row>
    <row r="116" spans="2:51" s="10" customFormat="1" ht="22.5" customHeight="1">
      <c r="B116" s="170"/>
      <c r="D116" s="168" t="s">
        <v>140</v>
      </c>
      <c r="E116" s="179" t="s">
        <v>20</v>
      </c>
      <c r="F116" s="196" t="s">
        <v>647</v>
      </c>
      <c r="H116" s="197">
        <v>56.5</v>
      </c>
      <c r="I116" s="175"/>
      <c r="L116" s="170"/>
      <c r="M116" s="176"/>
      <c r="N116" s="177"/>
      <c r="O116" s="177"/>
      <c r="P116" s="177"/>
      <c r="Q116" s="177"/>
      <c r="R116" s="177"/>
      <c r="S116" s="177"/>
      <c r="T116" s="178"/>
      <c r="AT116" s="179" t="s">
        <v>140</v>
      </c>
      <c r="AU116" s="179" t="s">
        <v>83</v>
      </c>
      <c r="AV116" s="10" t="s">
        <v>83</v>
      </c>
      <c r="AW116" s="10" t="s">
        <v>39</v>
      </c>
      <c r="AX116" s="10" t="s">
        <v>75</v>
      </c>
      <c r="AY116" s="179" t="s">
        <v>130</v>
      </c>
    </row>
    <row r="117" spans="2:51" s="12" customFormat="1" ht="22.5" customHeight="1">
      <c r="B117" s="198"/>
      <c r="D117" s="171" t="s">
        <v>140</v>
      </c>
      <c r="E117" s="199" t="s">
        <v>20</v>
      </c>
      <c r="F117" s="200" t="s">
        <v>204</v>
      </c>
      <c r="H117" s="201">
        <v>121.5</v>
      </c>
      <c r="I117" s="202"/>
      <c r="L117" s="198"/>
      <c r="M117" s="203"/>
      <c r="N117" s="204"/>
      <c r="O117" s="204"/>
      <c r="P117" s="204"/>
      <c r="Q117" s="204"/>
      <c r="R117" s="204"/>
      <c r="S117" s="204"/>
      <c r="T117" s="205"/>
      <c r="AT117" s="206" t="s">
        <v>140</v>
      </c>
      <c r="AU117" s="206" t="s">
        <v>83</v>
      </c>
      <c r="AV117" s="12" t="s">
        <v>151</v>
      </c>
      <c r="AW117" s="12" t="s">
        <v>39</v>
      </c>
      <c r="AX117" s="12" t="s">
        <v>22</v>
      </c>
      <c r="AY117" s="206" t="s">
        <v>130</v>
      </c>
    </row>
    <row r="118" spans="2:65" s="1" customFormat="1" ht="22.5" customHeight="1">
      <c r="B118" s="155"/>
      <c r="C118" s="156" t="s">
        <v>167</v>
      </c>
      <c r="D118" s="156" t="s">
        <v>131</v>
      </c>
      <c r="E118" s="157" t="s">
        <v>648</v>
      </c>
      <c r="F118" s="158" t="s">
        <v>649</v>
      </c>
      <c r="G118" s="159" t="s">
        <v>344</v>
      </c>
      <c r="H118" s="160">
        <v>246.5</v>
      </c>
      <c r="I118" s="161"/>
      <c r="J118" s="162">
        <f>ROUND(I118*H118,2)</f>
        <v>0</v>
      </c>
      <c r="K118" s="158" t="s">
        <v>135</v>
      </c>
      <c r="L118" s="34"/>
      <c r="M118" s="163" t="s">
        <v>20</v>
      </c>
      <c r="N118" s="164" t="s">
        <v>46</v>
      </c>
      <c r="O118" s="35"/>
      <c r="P118" s="165">
        <f>O118*H118</f>
        <v>0</v>
      </c>
      <c r="Q118" s="165">
        <v>0</v>
      </c>
      <c r="R118" s="165">
        <f>Q118*H118</f>
        <v>0</v>
      </c>
      <c r="S118" s="165">
        <v>0.235</v>
      </c>
      <c r="T118" s="166">
        <f>S118*H118</f>
        <v>57.927499999999995</v>
      </c>
      <c r="AR118" s="17" t="s">
        <v>151</v>
      </c>
      <c r="AT118" s="17" t="s">
        <v>131</v>
      </c>
      <c r="AU118" s="17" t="s">
        <v>83</v>
      </c>
      <c r="AY118" s="17" t="s">
        <v>130</v>
      </c>
      <c r="BE118" s="167">
        <f>IF(N118="základní",J118,0)</f>
        <v>0</v>
      </c>
      <c r="BF118" s="167">
        <f>IF(N118="snížená",J118,0)</f>
        <v>0</v>
      </c>
      <c r="BG118" s="167">
        <f>IF(N118="zákl. přenesená",J118,0)</f>
        <v>0</v>
      </c>
      <c r="BH118" s="167">
        <f>IF(N118="sníž. přenesená",J118,0)</f>
        <v>0</v>
      </c>
      <c r="BI118" s="167">
        <f>IF(N118="nulová",J118,0)</f>
        <v>0</v>
      </c>
      <c r="BJ118" s="17" t="s">
        <v>22</v>
      </c>
      <c r="BK118" s="167">
        <f>ROUND(I118*H118,2)</f>
        <v>0</v>
      </c>
      <c r="BL118" s="17" t="s">
        <v>151</v>
      </c>
      <c r="BM118" s="17" t="s">
        <v>650</v>
      </c>
    </row>
    <row r="119" spans="2:47" s="1" customFormat="1" ht="42" customHeight="1">
      <c r="B119" s="34"/>
      <c r="D119" s="168" t="s">
        <v>138</v>
      </c>
      <c r="F119" s="169" t="s">
        <v>651</v>
      </c>
      <c r="I119" s="131"/>
      <c r="L119" s="34"/>
      <c r="M119" s="63"/>
      <c r="N119" s="35"/>
      <c r="O119" s="35"/>
      <c r="P119" s="35"/>
      <c r="Q119" s="35"/>
      <c r="R119" s="35"/>
      <c r="S119" s="35"/>
      <c r="T119" s="64"/>
      <c r="AT119" s="17" t="s">
        <v>138</v>
      </c>
      <c r="AU119" s="17" t="s">
        <v>83</v>
      </c>
    </row>
    <row r="120" spans="2:47" s="1" customFormat="1" ht="30" customHeight="1">
      <c r="B120" s="34"/>
      <c r="D120" s="168" t="s">
        <v>249</v>
      </c>
      <c r="F120" s="211" t="s">
        <v>624</v>
      </c>
      <c r="I120" s="131"/>
      <c r="L120" s="34"/>
      <c r="M120" s="63"/>
      <c r="N120" s="35"/>
      <c r="O120" s="35"/>
      <c r="P120" s="35"/>
      <c r="Q120" s="35"/>
      <c r="R120" s="35"/>
      <c r="S120" s="35"/>
      <c r="T120" s="64"/>
      <c r="AT120" s="17" t="s">
        <v>249</v>
      </c>
      <c r="AU120" s="17" t="s">
        <v>83</v>
      </c>
    </row>
    <row r="121" spans="2:51" s="10" customFormat="1" ht="22.5" customHeight="1">
      <c r="B121" s="170"/>
      <c r="D121" s="171" t="s">
        <v>140</v>
      </c>
      <c r="E121" s="172" t="s">
        <v>20</v>
      </c>
      <c r="F121" s="173" t="s">
        <v>652</v>
      </c>
      <c r="H121" s="174">
        <v>246.5</v>
      </c>
      <c r="I121" s="175"/>
      <c r="L121" s="170"/>
      <c r="M121" s="176"/>
      <c r="N121" s="177"/>
      <c r="O121" s="177"/>
      <c r="P121" s="177"/>
      <c r="Q121" s="177"/>
      <c r="R121" s="177"/>
      <c r="S121" s="177"/>
      <c r="T121" s="178"/>
      <c r="AT121" s="179" t="s">
        <v>140</v>
      </c>
      <c r="AU121" s="179" t="s">
        <v>83</v>
      </c>
      <c r="AV121" s="10" t="s">
        <v>83</v>
      </c>
      <c r="AW121" s="10" t="s">
        <v>39</v>
      </c>
      <c r="AX121" s="10" t="s">
        <v>22</v>
      </c>
      <c r="AY121" s="179" t="s">
        <v>130</v>
      </c>
    </row>
    <row r="122" spans="2:65" s="1" customFormat="1" ht="22.5" customHeight="1">
      <c r="B122" s="155"/>
      <c r="C122" s="156" t="s">
        <v>171</v>
      </c>
      <c r="D122" s="156" t="s">
        <v>131</v>
      </c>
      <c r="E122" s="157" t="s">
        <v>653</v>
      </c>
      <c r="F122" s="158" t="s">
        <v>654</v>
      </c>
      <c r="G122" s="159" t="s">
        <v>344</v>
      </c>
      <c r="H122" s="160">
        <v>1098.4</v>
      </c>
      <c r="I122" s="161"/>
      <c r="J122" s="162">
        <f>ROUND(I122*H122,2)</f>
        <v>0</v>
      </c>
      <c r="K122" s="158" t="s">
        <v>135</v>
      </c>
      <c r="L122" s="34"/>
      <c r="M122" s="163" t="s">
        <v>20</v>
      </c>
      <c r="N122" s="164" t="s">
        <v>46</v>
      </c>
      <c r="O122" s="35"/>
      <c r="P122" s="165">
        <f>O122*H122</f>
        <v>0</v>
      </c>
      <c r="Q122" s="165">
        <v>0</v>
      </c>
      <c r="R122" s="165">
        <f>Q122*H122</f>
        <v>0</v>
      </c>
      <c r="S122" s="165">
        <v>0.4</v>
      </c>
      <c r="T122" s="166">
        <f>S122*H122</f>
        <v>439.36000000000007</v>
      </c>
      <c r="AR122" s="17" t="s">
        <v>151</v>
      </c>
      <c r="AT122" s="17" t="s">
        <v>131</v>
      </c>
      <c r="AU122" s="17" t="s">
        <v>83</v>
      </c>
      <c r="AY122" s="17" t="s">
        <v>130</v>
      </c>
      <c r="BE122" s="167">
        <f>IF(N122="základní",J122,0)</f>
        <v>0</v>
      </c>
      <c r="BF122" s="167">
        <f>IF(N122="snížená",J122,0)</f>
        <v>0</v>
      </c>
      <c r="BG122" s="167">
        <f>IF(N122="zákl. přenesená",J122,0)</f>
        <v>0</v>
      </c>
      <c r="BH122" s="167">
        <f>IF(N122="sníž. přenesená",J122,0)</f>
        <v>0</v>
      </c>
      <c r="BI122" s="167">
        <f>IF(N122="nulová",J122,0)</f>
        <v>0</v>
      </c>
      <c r="BJ122" s="17" t="s">
        <v>22</v>
      </c>
      <c r="BK122" s="167">
        <f>ROUND(I122*H122,2)</f>
        <v>0</v>
      </c>
      <c r="BL122" s="17" t="s">
        <v>151</v>
      </c>
      <c r="BM122" s="17" t="s">
        <v>655</v>
      </c>
    </row>
    <row r="123" spans="2:47" s="1" customFormat="1" ht="42" customHeight="1">
      <c r="B123" s="34"/>
      <c r="D123" s="168" t="s">
        <v>138</v>
      </c>
      <c r="F123" s="169" t="s">
        <v>656</v>
      </c>
      <c r="I123" s="131"/>
      <c r="L123" s="34"/>
      <c r="M123" s="63"/>
      <c r="N123" s="35"/>
      <c r="O123" s="35"/>
      <c r="P123" s="35"/>
      <c r="Q123" s="35"/>
      <c r="R123" s="35"/>
      <c r="S123" s="35"/>
      <c r="T123" s="64"/>
      <c r="AT123" s="17" t="s">
        <v>138</v>
      </c>
      <c r="AU123" s="17" t="s">
        <v>83</v>
      </c>
    </row>
    <row r="124" spans="2:47" s="1" customFormat="1" ht="30" customHeight="1">
      <c r="B124" s="34"/>
      <c r="D124" s="168" t="s">
        <v>249</v>
      </c>
      <c r="F124" s="211" t="s">
        <v>624</v>
      </c>
      <c r="I124" s="131"/>
      <c r="L124" s="34"/>
      <c r="M124" s="63"/>
      <c r="N124" s="35"/>
      <c r="O124" s="35"/>
      <c r="P124" s="35"/>
      <c r="Q124" s="35"/>
      <c r="R124" s="35"/>
      <c r="S124" s="35"/>
      <c r="T124" s="64"/>
      <c r="AT124" s="17" t="s">
        <v>249</v>
      </c>
      <c r="AU124" s="17" t="s">
        <v>83</v>
      </c>
    </row>
    <row r="125" spans="2:51" s="10" customFormat="1" ht="22.5" customHeight="1">
      <c r="B125" s="170"/>
      <c r="D125" s="168" t="s">
        <v>140</v>
      </c>
      <c r="E125" s="179" t="s">
        <v>20</v>
      </c>
      <c r="F125" s="196" t="s">
        <v>629</v>
      </c>
      <c r="H125" s="197">
        <v>1071.4</v>
      </c>
      <c r="I125" s="175"/>
      <c r="L125" s="170"/>
      <c r="M125" s="176"/>
      <c r="N125" s="177"/>
      <c r="O125" s="177"/>
      <c r="P125" s="177"/>
      <c r="Q125" s="177"/>
      <c r="R125" s="177"/>
      <c r="S125" s="177"/>
      <c r="T125" s="178"/>
      <c r="AT125" s="179" t="s">
        <v>140</v>
      </c>
      <c r="AU125" s="179" t="s">
        <v>83</v>
      </c>
      <c r="AV125" s="10" t="s">
        <v>83</v>
      </c>
      <c r="AW125" s="10" t="s">
        <v>39</v>
      </c>
      <c r="AX125" s="10" t="s">
        <v>75</v>
      </c>
      <c r="AY125" s="179" t="s">
        <v>130</v>
      </c>
    </row>
    <row r="126" spans="2:51" s="10" customFormat="1" ht="22.5" customHeight="1">
      <c r="B126" s="170"/>
      <c r="D126" s="168" t="s">
        <v>140</v>
      </c>
      <c r="E126" s="179" t="s">
        <v>20</v>
      </c>
      <c r="F126" s="196" t="s">
        <v>630</v>
      </c>
      <c r="H126" s="197">
        <v>4</v>
      </c>
      <c r="I126" s="175"/>
      <c r="L126" s="170"/>
      <c r="M126" s="176"/>
      <c r="N126" s="177"/>
      <c r="O126" s="177"/>
      <c r="P126" s="177"/>
      <c r="Q126" s="177"/>
      <c r="R126" s="177"/>
      <c r="S126" s="177"/>
      <c r="T126" s="178"/>
      <c r="AT126" s="179" t="s">
        <v>140</v>
      </c>
      <c r="AU126" s="179" t="s">
        <v>83</v>
      </c>
      <c r="AV126" s="10" t="s">
        <v>83</v>
      </c>
      <c r="AW126" s="10" t="s">
        <v>39</v>
      </c>
      <c r="AX126" s="10" t="s">
        <v>75</v>
      </c>
      <c r="AY126" s="179" t="s">
        <v>130</v>
      </c>
    </row>
    <row r="127" spans="2:51" s="10" customFormat="1" ht="22.5" customHeight="1">
      <c r="B127" s="170"/>
      <c r="D127" s="168" t="s">
        <v>140</v>
      </c>
      <c r="E127" s="179" t="s">
        <v>20</v>
      </c>
      <c r="F127" s="196" t="s">
        <v>657</v>
      </c>
      <c r="H127" s="197">
        <v>23</v>
      </c>
      <c r="I127" s="175"/>
      <c r="L127" s="170"/>
      <c r="M127" s="176"/>
      <c r="N127" s="177"/>
      <c r="O127" s="177"/>
      <c r="P127" s="177"/>
      <c r="Q127" s="177"/>
      <c r="R127" s="177"/>
      <c r="S127" s="177"/>
      <c r="T127" s="178"/>
      <c r="AT127" s="179" t="s">
        <v>140</v>
      </c>
      <c r="AU127" s="179" t="s">
        <v>83</v>
      </c>
      <c r="AV127" s="10" t="s">
        <v>83</v>
      </c>
      <c r="AW127" s="10" t="s">
        <v>39</v>
      </c>
      <c r="AX127" s="10" t="s">
        <v>75</v>
      </c>
      <c r="AY127" s="179" t="s">
        <v>130</v>
      </c>
    </row>
    <row r="128" spans="2:51" s="12" customFormat="1" ht="22.5" customHeight="1">
      <c r="B128" s="198"/>
      <c r="D128" s="171" t="s">
        <v>140</v>
      </c>
      <c r="E128" s="199" t="s">
        <v>20</v>
      </c>
      <c r="F128" s="200" t="s">
        <v>204</v>
      </c>
      <c r="H128" s="201">
        <v>1098.4</v>
      </c>
      <c r="I128" s="202"/>
      <c r="L128" s="198"/>
      <c r="M128" s="203"/>
      <c r="N128" s="204"/>
      <c r="O128" s="204"/>
      <c r="P128" s="204"/>
      <c r="Q128" s="204"/>
      <c r="R128" s="204"/>
      <c r="S128" s="204"/>
      <c r="T128" s="205"/>
      <c r="AT128" s="206" t="s">
        <v>140</v>
      </c>
      <c r="AU128" s="206" t="s">
        <v>83</v>
      </c>
      <c r="AV128" s="12" t="s">
        <v>151</v>
      </c>
      <c r="AW128" s="12" t="s">
        <v>39</v>
      </c>
      <c r="AX128" s="12" t="s">
        <v>22</v>
      </c>
      <c r="AY128" s="206" t="s">
        <v>130</v>
      </c>
    </row>
    <row r="129" spans="2:65" s="1" customFormat="1" ht="22.5" customHeight="1">
      <c r="B129" s="155"/>
      <c r="C129" s="156" t="s">
        <v>182</v>
      </c>
      <c r="D129" s="156" t="s">
        <v>131</v>
      </c>
      <c r="E129" s="157" t="s">
        <v>658</v>
      </c>
      <c r="F129" s="158" t="s">
        <v>659</v>
      </c>
      <c r="G129" s="159" t="s">
        <v>344</v>
      </c>
      <c r="H129" s="160">
        <v>246.5</v>
      </c>
      <c r="I129" s="161"/>
      <c r="J129" s="162">
        <f>ROUND(I129*H129,2)</f>
        <v>0</v>
      </c>
      <c r="K129" s="158" t="s">
        <v>135</v>
      </c>
      <c r="L129" s="34"/>
      <c r="M129" s="163" t="s">
        <v>20</v>
      </c>
      <c r="N129" s="164" t="s">
        <v>46</v>
      </c>
      <c r="O129" s="35"/>
      <c r="P129" s="165">
        <f>O129*H129</f>
        <v>0</v>
      </c>
      <c r="Q129" s="165">
        <v>0</v>
      </c>
      <c r="R129" s="165">
        <f>Q129*H129</f>
        <v>0</v>
      </c>
      <c r="S129" s="165">
        <v>0.225</v>
      </c>
      <c r="T129" s="166">
        <f>S129*H129</f>
        <v>55.4625</v>
      </c>
      <c r="AR129" s="17" t="s">
        <v>151</v>
      </c>
      <c r="AT129" s="17" t="s">
        <v>131</v>
      </c>
      <c r="AU129" s="17" t="s">
        <v>83</v>
      </c>
      <c r="AY129" s="17" t="s">
        <v>130</v>
      </c>
      <c r="BE129" s="167">
        <f>IF(N129="základní",J129,0)</f>
        <v>0</v>
      </c>
      <c r="BF129" s="167">
        <f>IF(N129="snížená",J129,0)</f>
        <v>0</v>
      </c>
      <c r="BG129" s="167">
        <f>IF(N129="zákl. přenesená",J129,0)</f>
        <v>0</v>
      </c>
      <c r="BH129" s="167">
        <f>IF(N129="sníž. přenesená",J129,0)</f>
        <v>0</v>
      </c>
      <c r="BI129" s="167">
        <f>IF(N129="nulová",J129,0)</f>
        <v>0</v>
      </c>
      <c r="BJ129" s="17" t="s">
        <v>22</v>
      </c>
      <c r="BK129" s="167">
        <f>ROUND(I129*H129,2)</f>
        <v>0</v>
      </c>
      <c r="BL129" s="17" t="s">
        <v>151</v>
      </c>
      <c r="BM129" s="17" t="s">
        <v>660</v>
      </c>
    </row>
    <row r="130" spans="2:47" s="1" customFormat="1" ht="42" customHeight="1">
      <c r="B130" s="34"/>
      <c r="D130" s="168" t="s">
        <v>138</v>
      </c>
      <c r="F130" s="169" t="s">
        <v>661</v>
      </c>
      <c r="I130" s="131"/>
      <c r="L130" s="34"/>
      <c r="M130" s="63"/>
      <c r="N130" s="35"/>
      <c r="O130" s="35"/>
      <c r="P130" s="35"/>
      <c r="Q130" s="35"/>
      <c r="R130" s="35"/>
      <c r="S130" s="35"/>
      <c r="T130" s="64"/>
      <c r="AT130" s="17" t="s">
        <v>138</v>
      </c>
      <c r="AU130" s="17" t="s">
        <v>83</v>
      </c>
    </row>
    <row r="131" spans="2:47" s="1" customFormat="1" ht="30" customHeight="1">
      <c r="B131" s="34"/>
      <c r="D131" s="168" t="s">
        <v>249</v>
      </c>
      <c r="F131" s="211" t="s">
        <v>624</v>
      </c>
      <c r="I131" s="131"/>
      <c r="L131" s="34"/>
      <c r="M131" s="63"/>
      <c r="N131" s="35"/>
      <c r="O131" s="35"/>
      <c r="P131" s="35"/>
      <c r="Q131" s="35"/>
      <c r="R131" s="35"/>
      <c r="S131" s="35"/>
      <c r="T131" s="64"/>
      <c r="AT131" s="17" t="s">
        <v>249</v>
      </c>
      <c r="AU131" s="17" t="s">
        <v>83</v>
      </c>
    </row>
    <row r="132" spans="2:51" s="10" customFormat="1" ht="22.5" customHeight="1">
      <c r="B132" s="170"/>
      <c r="D132" s="171" t="s">
        <v>140</v>
      </c>
      <c r="E132" s="172" t="s">
        <v>20</v>
      </c>
      <c r="F132" s="173" t="s">
        <v>662</v>
      </c>
      <c r="H132" s="174">
        <v>246.5</v>
      </c>
      <c r="I132" s="175"/>
      <c r="L132" s="170"/>
      <c r="M132" s="176"/>
      <c r="N132" s="177"/>
      <c r="O132" s="177"/>
      <c r="P132" s="177"/>
      <c r="Q132" s="177"/>
      <c r="R132" s="177"/>
      <c r="S132" s="177"/>
      <c r="T132" s="178"/>
      <c r="AT132" s="179" t="s">
        <v>140</v>
      </c>
      <c r="AU132" s="179" t="s">
        <v>83</v>
      </c>
      <c r="AV132" s="10" t="s">
        <v>83</v>
      </c>
      <c r="AW132" s="10" t="s">
        <v>39</v>
      </c>
      <c r="AX132" s="10" t="s">
        <v>22</v>
      </c>
      <c r="AY132" s="179" t="s">
        <v>130</v>
      </c>
    </row>
    <row r="133" spans="2:65" s="1" customFormat="1" ht="22.5" customHeight="1">
      <c r="B133" s="155"/>
      <c r="C133" s="156" t="s">
        <v>27</v>
      </c>
      <c r="D133" s="156" t="s">
        <v>131</v>
      </c>
      <c r="E133" s="157" t="s">
        <v>663</v>
      </c>
      <c r="F133" s="158" t="s">
        <v>664</v>
      </c>
      <c r="G133" s="159" t="s">
        <v>344</v>
      </c>
      <c r="H133" s="160">
        <v>523.5</v>
      </c>
      <c r="I133" s="161"/>
      <c r="J133" s="162">
        <f>ROUND(I133*H133,2)</f>
        <v>0</v>
      </c>
      <c r="K133" s="158" t="s">
        <v>135</v>
      </c>
      <c r="L133" s="34"/>
      <c r="M133" s="163" t="s">
        <v>20</v>
      </c>
      <c r="N133" s="164" t="s">
        <v>46</v>
      </c>
      <c r="O133" s="35"/>
      <c r="P133" s="165">
        <f>O133*H133</f>
        <v>0</v>
      </c>
      <c r="Q133" s="165">
        <v>9E-05</v>
      </c>
      <c r="R133" s="165">
        <f>Q133*H133</f>
        <v>0.047115000000000004</v>
      </c>
      <c r="S133" s="165">
        <v>0.256</v>
      </c>
      <c r="T133" s="166">
        <f>S133*H133</f>
        <v>134.016</v>
      </c>
      <c r="AR133" s="17" t="s">
        <v>151</v>
      </c>
      <c r="AT133" s="17" t="s">
        <v>131</v>
      </c>
      <c r="AU133" s="17" t="s">
        <v>83</v>
      </c>
      <c r="AY133" s="17" t="s">
        <v>130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7" t="s">
        <v>22</v>
      </c>
      <c r="BK133" s="167">
        <f>ROUND(I133*H133,2)</f>
        <v>0</v>
      </c>
      <c r="BL133" s="17" t="s">
        <v>151</v>
      </c>
      <c r="BM133" s="17" t="s">
        <v>665</v>
      </c>
    </row>
    <row r="134" spans="2:47" s="1" customFormat="1" ht="30" customHeight="1">
      <c r="B134" s="34"/>
      <c r="D134" s="168" t="s">
        <v>138</v>
      </c>
      <c r="F134" s="169" t="s">
        <v>666</v>
      </c>
      <c r="I134" s="131"/>
      <c r="L134" s="34"/>
      <c r="M134" s="63"/>
      <c r="N134" s="35"/>
      <c r="O134" s="35"/>
      <c r="P134" s="35"/>
      <c r="Q134" s="35"/>
      <c r="R134" s="35"/>
      <c r="S134" s="35"/>
      <c r="T134" s="64"/>
      <c r="AT134" s="17" t="s">
        <v>138</v>
      </c>
      <c r="AU134" s="17" t="s">
        <v>83</v>
      </c>
    </row>
    <row r="135" spans="2:47" s="1" customFormat="1" ht="30" customHeight="1">
      <c r="B135" s="34"/>
      <c r="D135" s="168" t="s">
        <v>249</v>
      </c>
      <c r="F135" s="211" t="s">
        <v>624</v>
      </c>
      <c r="I135" s="131"/>
      <c r="L135" s="34"/>
      <c r="M135" s="63"/>
      <c r="N135" s="35"/>
      <c r="O135" s="35"/>
      <c r="P135" s="35"/>
      <c r="Q135" s="35"/>
      <c r="R135" s="35"/>
      <c r="S135" s="35"/>
      <c r="T135" s="64"/>
      <c r="AT135" s="17" t="s">
        <v>249</v>
      </c>
      <c r="AU135" s="17" t="s">
        <v>83</v>
      </c>
    </row>
    <row r="136" spans="2:51" s="10" customFormat="1" ht="22.5" customHeight="1">
      <c r="B136" s="170"/>
      <c r="D136" s="171" t="s">
        <v>140</v>
      </c>
      <c r="E136" s="172" t="s">
        <v>20</v>
      </c>
      <c r="F136" s="173" t="s">
        <v>667</v>
      </c>
      <c r="H136" s="174">
        <v>523.5</v>
      </c>
      <c r="I136" s="175"/>
      <c r="L136" s="170"/>
      <c r="M136" s="176"/>
      <c r="N136" s="177"/>
      <c r="O136" s="177"/>
      <c r="P136" s="177"/>
      <c r="Q136" s="177"/>
      <c r="R136" s="177"/>
      <c r="S136" s="177"/>
      <c r="T136" s="178"/>
      <c r="AT136" s="179" t="s">
        <v>140</v>
      </c>
      <c r="AU136" s="179" t="s">
        <v>83</v>
      </c>
      <c r="AV136" s="10" t="s">
        <v>83</v>
      </c>
      <c r="AW136" s="10" t="s">
        <v>39</v>
      </c>
      <c r="AX136" s="10" t="s">
        <v>22</v>
      </c>
      <c r="AY136" s="179" t="s">
        <v>130</v>
      </c>
    </row>
    <row r="137" spans="2:65" s="1" customFormat="1" ht="22.5" customHeight="1">
      <c r="B137" s="155"/>
      <c r="C137" s="156" t="s">
        <v>303</v>
      </c>
      <c r="D137" s="156" t="s">
        <v>131</v>
      </c>
      <c r="E137" s="157" t="s">
        <v>244</v>
      </c>
      <c r="F137" s="158" t="s">
        <v>245</v>
      </c>
      <c r="G137" s="159" t="s">
        <v>246</v>
      </c>
      <c r="H137" s="160">
        <v>1746.1</v>
      </c>
      <c r="I137" s="161"/>
      <c r="J137" s="162">
        <f>ROUND(I137*H137,2)</f>
        <v>0</v>
      </c>
      <c r="K137" s="158" t="s">
        <v>135</v>
      </c>
      <c r="L137" s="34"/>
      <c r="M137" s="163" t="s">
        <v>20</v>
      </c>
      <c r="N137" s="164" t="s">
        <v>46</v>
      </c>
      <c r="O137" s="35"/>
      <c r="P137" s="165">
        <f>O137*H137</f>
        <v>0</v>
      </c>
      <c r="Q137" s="165">
        <v>0</v>
      </c>
      <c r="R137" s="165">
        <f>Q137*H137</f>
        <v>0</v>
      </c>
      <c r="S137" s="165">
        <v>0.205</v>
      </c>
      <c r="T137" s="166">
        <f>S137*H137</f>
        <v>357.9505</v>
      </c>
      <c r="AR137" s="17" t="s">
        <v>151</v>
      </c>
      <c r="AT137" s="17" t="s">
        <v>131</v>
      </c>
      <c r="AU137" s="17" t="s">
        <v>83</v>
      </c>
      <c r="AY137" s="17" t="s">
        <v>130</v>
      </c>
      <c r="BE137" s="167">
        <f>IF(N137="základní",J137,0)</f>
        <v>0</v>
      </c>
      <c r="BF137" s="167">
        <f>IF(N137="snížená",J137,0)</f>
        <v>0</v>
      </c>
      <c r="BG137" s="167">
        <f>IF(N137="zákl. přenesená",J137,0)</f>
        <v>0</v>
      </c>
      <c r="BH137" s="167">
        <f>IF(N137="sníž. přenesená",J137,0)</f>
        <v>0</v>
      </c>
      <c r="BI137" s="167">
        <f>IF(N137="nulová",J137,0)</f>
        <v>0</v>
      </c>
      <c r="BJ137" s="17" t="s">
        <v>22</v>
      </c>
      <c r="BK137" s="167">
        <f>ROUND(I137*H137,2)</f>
        <v>0</v>
      </c>
      <c r="BL137" s="17" t="s">
        <v>151</v>
      </c>
      <c r="BM137" s="17" t="s">
        <v>668</v>
      </c>
    </row>
    <row r="138" spans="2:47" s="1" customFormat="1" ht="30" customHeight="1">
      <c r="B138" s="34"/>
      <c r="D138" s="168" t="s">
        <v>138</v>
      </c>
      <c r="F138" s="169" t="s">
        <v>248</v>
      </c>
      <c r="I138" s="131"/>
      <c r="L138" s="34"/>
      <c r="M138" s="63"/>
      <c r="N138" s="35"/>
      <c r="O138" s="35"/>
      <c r="P138" s="35"/>
      <c r="Q138" s="35"/>
      <c r="R138" s="35"/>
      <c r="S138" s="35"/>
      <c r="T138" s="64"/>
      <c r="AT138" s="17" t="s">
        <v>138</v>
      </c>
      <c r="AU138" s="17" t="s">
        <v>83</v>
      </c>
    </row>
    <row r="139" spans="2:47" s="1" customFormat="1" ht="30" customHeight="1">
      <c r="B139" s="34"/>
      <c r="D139" s="168" t="s">
        <v>249</v>
      </c>
      <c r="F139" s="211" t="s">
        <v>624</v>
      </c>
      <c r="I139" s="131"/>
      <c r="L139" s="34"/>
      <c r="M139" s="63"/>
      <c r="N139" s="35"/>
      <c r="O139" s="35"/>
      <c r="P139" s="35"/>
      <c r="Q139" s="35"/>
      <c r="R139" s="35"/>
      <c r="S139" s="35"/>
      <c r="T139" s="64"/>
      <c r="AT139" s="17" t="s">
        <v>249</v>
      </c>
      <c r="AU139" s="17" t="s">
        <v>83</v>
      </c>
    </row>
    <row r="140" spans="2:51" s="10" customFormat="1" ht="22.5" customHeight="1">
      <c r="B140" s="170"/>
      <c r="D140" s="168" t="s">
        <v>140</v>
      </c>
      <c r="E140" s="179" t="s">
        <v>20</v>
      </c>
      <c r="F140" s="196" t="s">
        <v>669</v>
      </c>
      <c r="H140" s="197">
        <v>1075</v>
      </c>
      <c r="I140" s="175"/>
      <c r="L140" s="170"/>
      <c r="M140" s="176"/>
      <c r="N140" s="177"/>
      <c r="O140" s="177"/>
      <c r="P140" s="177"/>
      <c r="Q140" s="177"/>
      <c r="R140" s="177"/>
      <c r="S140" s="177"/>
      <c r="T140" s="178"/>
      <c r="AT140" s="179" t="s">
        <v>140</v>
      </c>
      <c r="AU140" s="179" t="s">
        <v>83</v>
      </c>
      <c r="AV140" s="10" t="s">
        <v>83</v>
      </c>
      <c r="AW140" s="10" t="s">
        <v>39</v>
      </c>
      <c r="AX140" s="10" t="s">
        <v>75</v>
      </c>
      <c r="AY140" s="179" t="s">
        <v>130</v>
      </c>
    </row>
    <row r="141" spans="2:51" s="10" customFormat="1" ht="22.5" customHeight="1">
      <c r="B141" s="170"/>
      <c r="D141" s="168" t="s">
        <v>140</v>
      </c>
      <c r="E141" s="179" t="s">
        <v>20</v>
      </c>
      <c r="F141" s="196" t="s">
        <v>670</v>
      </c>
      <c r="H141" s="197">
        <v>671.1</v>
      </c>
      <c r="I141" s="175"/>
      <c r="L141" s="170"/>
      <c r="M141" s="176"/>
      <c r="N141" s="177"/>
      <c r="O141" s="177"/>
      <c r="P141" s="177"/>
      <c r="Q141" s="177"/>
      <c r="R141" s="177"/>
      <c r="S141" s="177"/>
      <c r="T141" s="178"/>
      <c r="AT141" s="179" t="s">
        <v>140</v>
      </c>
      <c r="AU141" s="179" t="s">
        <v>83</v>
      </c>
      <c r="AV141" s="10" t="s">
        <v>83</v>
      </c>
      <c r="AW141" s="10" t="s">
        <v>39</v>
      </c>
      <c r="AX141" s="10" t="s">
        <v>75</v>
      </c>
      <c r="AY141" s="179" t="s">
        <v>130</v>
      </c>
    </row>
    <row r="142" spans="2:51" s="12" customFormat="1" ht="22.5" customHeight="1">
      <c r="B142" s="198"/>
      <c r="D142" s="171" t="s">
        <v>140</v>
      </c>
      <c r="E142" s="199" t="s">
        <v>20</v>
      </c>
      <c r="F142" s="200" t="s">
        <v>204</v>
      </c>
      <c r="H142" s="201">
        <v>1746.1</v>
      </c>
      <c r="I142" s="202"/>
      <c r="L142" s="198"/>
      <c r="M142" s="203"/>
      <c r="N142" s="204"/>
      <c r="O142" s="204"/>
      <c r="P142" s="204"/>
      <c r="Q142" s="204"/>
      <c r="R142" s="204"/>
      <c r="S142" s="204"/>
      <c r="T142" s="205"/>
      <c r="AT142" s="206" t="s">
        <v>140</v>
      </c>
      <c r="AU142" s="206" t="s">
        <v>83</v>
      </c>
      <c r="AV142" s="12" t="s">
        <v>151</v>
      </c>
      <c r="AW142" s="12" t="s">
        <v>39</v>
      </c>
      <c r="AX142" s="12" t="s">
        <v>22</v>
      </c>
      <c r="AY142" s="206" t="s">
        <v>130</v>
      </c>
    </row>
    <row r="143" spans="2:65" s="1" customFormat="1" ht="22.5" customHeight="1">
      <c r="B143" s="155"/>
      <c r="C143" s="156" t="s">
        <v>309</v>
      </c>
      <c r="D143" s="156" t="s">
        <v>131</v>
      </c>
      <c r="E143" s="157" t="s">
        <v>671</v>
      </c>
      <c r="F143" s="158" t="s">
        <v>672</v>
      </c>
      <c r="G143" s="159" t="s">
        <v>253</v>
      </c>
      <c r="H143" s="160">
        <v>380.816</v>
      </c>
      <c r="I143" s="161"/>
      <c r="J143" s="162">
        <f>ROUND(I143*H143,2)</f>
        <v>0</v>
      </c>
      <c r="K143" s="158" t="s">
        <v>135</v>
      </c>
      <c r="L143" s="34"/>
      <c r="M143" s="163" t="s">
        <v>20</v>
      </c>
      <c r="N143" s="164" t="s">
        <v>46</v>
      </c>
      <c r="O143" s="35"/>
      <c r="P143" s="165">
        <f>O143*H143</f>
        <v>0</v>
      </c>
      <c r="Q143" s="165">
        <v>0</v>
      </c>
      <c r="R143" s="165">
        <f>Q143*H143</f>
        <v>0</v>
      </c>
      <c r="S143" s="165">
        <v>0</v>
      </c>
      <c r="T143" s="166">
        <f>S143*H143</f>
        <v>0</v>
      </c>
      <c r="AR143" s="17" t="s">
        <v>151</v>
      </c>
      <c r="AT143" s="17" t="s">
        <v>131</v>
      </c>
      <c r="AU143" s="17" t="s">
        <v>83</v>
      </c>
      <c r="AY143" s="17" t="s">
        <v>130</v>
      </c>
      <c r="BE143" s="167">
        <f>IF(N143="základní",J143,0)</f>
        <v>0</v>
      </c>
      <c r="BF143" s="167">
        <f>IF(N143="snížená",J143,0)</f>
        <v>0</v>
      </c>
      <c r="BG143" s="167">
        <f>IF(N143="zákl. přenesená",J143,0)</f>
        <v>0</v>
      </c>
      <c r="BH143" s="167">
        <f>IF(N143="sníž. přenesená",J143,0)</f>
        <v>0</v>
      </c>
      <c r="BI143" s="167">
        <f>IF(N143="nulová",J143,0)</f>
        <v>0</v>
      </c>
      <c r="BJ143" s="17" t="s">
        <v>22</v>
      </c>
      <c r="BK143" s="167">
        <f>ROUND(I143*H143,2)</f>
        <v>0</v>
      </c>
      <c r="BL143" s="17" t="s">
        <v>151</v>
      </c>
      <c r="BM143" s="17" t="s">
        <v>673</v>
      </c>
    </row>
    <row r="144" spans="2:47" s="1" customFormat="1" ht="30" customHeight="1">
      <c r="B144" s="34"/>
      <c r="D144" s="168" t="s">
        <v>138</v>
      </c>
      <c r="F144" s="169" t="s">
        <v>674</v>
      </c>
      <c r="I144" s="131"/>
      <c r="L144" s="34"/>
      <c r="M144" s="63"/>
      <c r="N144" s="35"/>
      <c r="O144" s="35"/>
      <c r="P144" s="35"/>
      <c r="Q144" s="35"/>
      <c r="R144" s="35"/>
      <c r="S144" s="35"/>
      <c r="T144" s="64"/>
      <c r="AT144" s="17" t="s">
        <v>138</v>
      </c>
      <c r="AU144" s="17" t="s">
        <v>83</v>
      </c>
    </row>
    <row r="145" spans="2:51" s="10" customFormat="1" ht="22.5" customHeight="1">
      <c r="B145" s="170"/>
      <c r="D145" s="168" t="s">
        <v>140</v>
      </c>
      <c r="E145" s="179" t="s">
        <v>20</v>
      </c>
      <c r="F145" s="196" t="s">
        <v>675</v>
      </c>
      <c r="H145" s="197">
        <v>176.1</v>
      </c>
      <c r="I145" s="175"/>
      <c r="L145" s="170"/>
      <c r="M145" s="176"/>
      <c r="N145" s="177"/>
      <c r="O145" s="177"/>
      <c r="P145" s="177"/>
      <c r="Q145" s="177"/>
      <c r="R145" s="177"/>
      <c r="S145" s="177"/>
      <c r="T145" s="178"/>
      <c r="AT145" s="179" t="s">
        <v>140</v>
      </c>
      <c r="AU145" s="179" t="s">
        <v>83</v>
      </c>
      <c r="AV145" s="10" t="s">
        <v>83</v>
      </c>
      <c r="AW145" s="10" t="s">
        <v>39</v>
      </c>
      <c r="AX145" s="10" t="s">
        <v>75</v>
      </c>
      <c r="AY145" s="179" t="s">
        <v>130</v>
      </c>
    </row>
    <row r="146" spans="2:51" s="10" customFormat="1" ht="22.5" customHeight="1">
      <c r="B146" s="170"/>
      <c r="D146" s="168" t="s">
        <v>140</v>
      </c>
      <c r="E146" s="179" t="s">
        <v>20</v>
      </c>
      <c r="F146" s="196" t="s">
        <v>676</v>
      </c>
      <c r="H146" s="197">
        <v>204.716</v>
      </c>
      <c r="I146" s="175"/>
      <c r="L146" s="170"/>
      <c r="M146" s="176"/>
      <c r="N146" s="177"/>
      <c r="O146" s="177"/>
      <c r="P146" s="177"/>
      <c r="Q146" s="177"/>
      <c r="R146" s="177"/>
      <c r="S146" s="177"/>
      <c r="T146" s="178"/>
      <c r="AT146" s="179" t="s">
        <v>140</v>
      </c>
      <c r="AU146" s="179" t="s">
        <v>83</v>
      </c>
      <c r="AV146" s="10" t="s">
        <v>83</v>
      </c>
      <c r="AW146" s="10" t="s">
        <v>39</v>
      </c>
      <c r="AX146" s="10" t="s">
        <v>75</v>
      </c>
      <c r="AY146" s="179" t="s">
        <v>130</v>
      </c>
    </row>
    <row r="147" spans="2:51" s="12" customFormat="1" ht="22.5" customHeight="1">
      <c r="B147" s="198"/>
      <c r="D147" s="171" t="s">
        <v>140</v>
      </c>
      <c r="E147" s="199" t="s">
        <v>20</v>
      </c>
      <c r="F147" s="200" t="s">
        <v>204</v>
      </c>
      <c r="H147" s="201">
        <v>380.816</v>
      </c>
      <c r="I147" s="202"/>
      <c r="L147" s="198"/>
      <c r="M147" s="203"/>
      <c r="N147" s="204"/>
      <c r="O147" s="204"/>
      <c r="P147" s="204"/>
      <c r="Q147" s="204"/>
      <c r="R147" s="204"/>
      <c r="S147" s="204"/>
      <c r="T147" s="205"/>
      <c r="AT147" s="206" t="s">
        <v>140</v>
      </c>
      <c r="AU147" s="206" t="s">
        <v>83</v>
      </c>
      <c r="AV147" s="12" t="s">
        <v>151</v>
      </c>
      <c r="AW147" s="12" t="s">
        <v>39</v>
      </c>
      <c r="AX147" s="12" t="s">
        <v>22</v>
      </c>
      <c r="AY147" s="206" t="s">
        <v>130</v>
      </c>
    </row>
    <row r="148" spans="2:65" s="1" customFormat="1" ht="22.5" customHeight="1">
      <c r="B148" s="155"/>
      <c r="C148" s="156" t="s">
        <v>316</v>
      </c>
      <c r="D148" s="156" t="s">
        <v>131</v>
      </c>
      <c r="E148" s="157" t="s">
        <v>263</v>
      </c>
      <c r="F148" s="158" t="s">
        <v>264</v>
      </c>
      <c r="G148" s="159" t="s">
        <v>253</v>
      </c>
      <c r="H148" s="160">
        <v>380.816</v>
      </c>
      <c r="I148" s="161"/>
      <c r="J148" s="162">
        <f>ROUND(I148*H148,2)</f>
        <v>0</v>
      </c>
      <c r="K148" s="158" t="s">
        <v>135</v>
      </c>
      <c r="L148" s="34"/>
      <c r="M148" s="163" t="s">
        <v>20</v>
      </c>
      <c r="N148" s="164" t="s">
        <v>46</v>
      </c>
      <c r="O148" s="35"/>
      <c r="P148" s="165">
        <f>O148*H148</f>
        <v>0</v>
      </c>
      <c r="Q148" s="165">
        <v>0</v>
      </c>
      <c r="R148" s="165">
        <f>Q148*H148</f>
        <v>0</v>
      </c>
      <c r="S148" s="165">
        <v>0</v>
      </c>
      <c r="T148" s="166">
        <f>S148*H148</f>
        <v>0</v>
      </c>
      <c r="AR148" s="17" t="s">
        <v>151</v>
      </c>
      <c r="AT148" s="17" t="s">
        <v>131</v>
      </c>
      <c r="AU148" s="17" t="s">
        <v>83</v>
      </c>
      <c r="AY148" s="17" t="s">
        <v>130</v>
      </c>
      <c r="BE148" s="167">
        <f>IF(N148="základní",J148,0)</f>
        <v>0</v>
      </c>
      <c r="BF148" s="167">
        <f>IF(N148="snížená",J148,0)</f>
        <v>0</v>
      </c>
      <c r="BG148" s="167">
        <f>IF(N148="zákl. přenesená",J148,0)</f>
        <v>0</v>
      </c>
      <c r="BH148" s="167">
        <f>IF(N148="sníž. přenesená",J148,0)</f>
        <v>0</v>
      </c>
      <c r="BI148" s="167">
        <f>IF(N148="nulová",J148,0)</f>
        <v>0</v>
      </c>
      <c r="BJ148" s="17" t="s">
        <v>22</v>
      </c>
      <c r="BK148" s="167">
        <f>ROUND(I148*H148,2)</f>
        <v>0</v>
      </c>
      <c r="BL148" s="17" t="s">
        <v>151</v>
      </c>
      <c r="BM148" s="17" t="s">
        <v>677</v>
      </c>
    </row>
    <row r="149" spans="2:47" s="1" customFormat="1" ht="30" customHeight="1">
      <c r="B149" s="34"/>
      <c r="D149" s="171" t="s">
        <v>138</v>
      </c>
      <c r="F149" s="180" t="s">
        <v>266</v>
      </c>
      <c r="I149" s="131"/>
      <c r="L149" s="34"/>
      <c r="M149" s="63"/>
      <c r="N149" s="35"/>
      <c r="O149" s="35"/>
      <c r="P149" s="35"/>
      <c r="Q149" s="35"/>
      <c r="R149" s="35"/>
      <c r="S149" s="35"/>
      <c r="T149" s="64"/>
      <c r="AT149" s="17" t="s">
        <v>138</v>
      </c>
      <c r="AU149" s="17" t="s">
        <v>83</v>
      </c>
    </row>
    <row r="150" spans="2:65" s="1" customFormat="1" ht="22.5" customHeight="1">
      <c r="B150" s="155"/>
      <c r="C150" s="156" t="s">
        <v>324</v>
      </c>
      <c r="D150" s="156" t="s">
        <v>131</v>
      </c>
      <c r="E150" s="157" t="s">
        <v>678</v>
      </c>
      <c r="F150" s="158" t="s">
        <v>679</v>
      </c>
      <c r="G150" s="159" t="s">
        <v>253</v>
      </c>
      <c r="H150" s="160">
        <v>337.554</v>
      </c>
      <c r="I150" s="161"/>
      <c r="J150" s="162">
        <f>ROUND(I150*H150,2)</f>
        <v>0</v>
      </c>
      <c r="K150" s="158" t="s">
        <v>135</v>
      </c>
      <c r="L150" s="34"/>
      <c r="M150" s="163" t="s">
        <v>20</v>
      </c>
      <c r="N150" s="164" t="s">
        <v>46</v>
      </c>
      <c r="O150" s="35"/>
      <c r="P150" s="165">
        <f>O150*H150</f>
        <v>0</v>
      </c>
      <c r="Q150" s="165">
        <v>0</v>
      </c>
      <c r="R150" s="165">
        <f>Q150*H150</f>
        <v>0</v>
      </c>
      <c r="S150" s="165">
        <v>0</v>
      </c>
      <c r="T150" s="166">
        <f>S150*H150</f>
        <v>0</v>
      </c>
      <c r="AR150" s="17" t="s">
        <v>151</v>
      </c>
      <c r="AT150" s="17" t="s">
        <v>131</v>
      </c>
      <c r="AU150" s="17" t="s">
        <v>83</v>
      </c>
      <c r="AY150" s="17" t="s">
        <v>130</v>
      </c>
      <c r="BE150" s="167">
        <f>IF(N150="základní",J150,0)</f>
        <v>0</v>
      </c>
      <c r="BF150" s="167">
        <f>IF(N150="snížená",J150,0)</f>
        <v>0</v>
      </c>
      <c r="BG150" s="167">
        <f>IF(N150="zákl. přenesená",J150,0)</f>
        <v>0</v>
      </c>
      <c r="BH150" s="167">
        <f>IF(N150="sníž. přenesená",J150,0)</f>
        <v>0</v>
      </c>
      <c r="BI150" s="167">
        <f>IF(N150="nulová",J150,0)</f>
        <v>0</v>
      </c>
      <c r="BJ150" s="17" t="s">
        <v>22</v>
      </c>
      <c r="BK150" s="167">
        <f>ROUND(I150*H150,2)</f>
        <v>0</v>
      </c>
      <c r="BL150" s="17" t="s">
        <v>151</v>
      </c>
      <c r="BM150" s="17" t="s">
        <v>680</v>
      </c>
    </row>
    <row r="151" spans="2:47" s="1" customFormat="1" ht="30" customHeight="1">
      <c r="B151" s="34"/>
      <c r="D151" s="168" t="s">
        <v>138</v>
      </c>
      <c r="F151" s="169" t="s">
        <v>681</v>
      </c>
      <c r="I151" s="131"/>
      <c r="L151" s="34"/>
      <c r="M151" s="63"/>
      <c r="N151" s="35"/>
      <c r="O151" s="35"/>
      <c r="P151" s="35"/>
      <c r="Q151" s="35"/>
      <c r="R151" s="35"/>
      <c r="S151" s="35"/>
      <c r="T151" s="64"/>
      <c r="AT151" s="17" t="s">
        <v>138</v>
      </c>
      <c r="AU151" s="17" t="s">
        <v>83</v>
      </c>
    </row>
    <row r="152" spans="2:51" s="10" customFormat="1" ht="22.5" customHeight="1">
      <c r="B152" s="170"/>
      <c r="D152" s="168" t="s">
        <v>140</v>
      </c>
      <c r="E152" s="179" t="s">
        <v>20</v>
      </c>
      <c r="F152" s="196" t="s">
        <v>682</v>
      </c>
      <c r="H152" s="197">
        <v>64.5</v>
      </c>
      <c r="I152" s="175"/>
      <c r="L152" s="170"/>
      <c r="M152" s="176"/>
      <c r="N152" s="177"/>
      <c r="O152" s="177"/>
      <c r="P152" s="177"/>
      <c r="Q152" s="177"/>
      <c r="R152" s="177"/>
      <c r="S152" s="177"/>
      <c r="T152" s="178"/>
      <c r="AT152" s="179" t="s">
        <v>140</v>
      </c>
      <c r="AU152" s="179" t="s">
        <v>83</v>
      </c>
      <c r="AV152" s="10" t="s">
        <v>83</v>
      </c>
      <c r="AW152" s="10" t="s">
        <v>39</v>
      </c>
      <c r="AX152" s="10" t="s">
        <v>75</v>
      </c>
      <c r="AY152" s="179" t="s">
        <v>130</v>
      </c>
    </row>
    <row r="153" spans="2:51" s="10" customFormat="1" ht="44.25" customHeight="1">
      <c r="B153" s="170"/>
      <c r="D153" s="168" t="s">
        <v>140</v>
      </c>
      <c r="E153" s="179" t="s">
        <v>20</v>
      </c>
      <c r="F153" s="196" t="s">
        <v>683</v>
      </c>
      <c r="H153" s="197">
        <v>117.51</v>
      </c>
      <c r="I153" s="175"/>
      <c r="L153" s="170"/>
      <c r="M153" s="176"/>
      <c r="N153" s="177"/>
      <c r="O153" s="177"/>
      <c r="P153" s="177"/>
      <c r="Q153" s="177"/>
      <c r="R153" s="177"/>
      <c r="S153" s="177"/>
      <c r="T153" s="178"/>
      <c r="AT153" s="179" t="s">
        <v>140</v>
      </c>
      <c r="AU153" s="179" t="s">
        <v>83</v>
      </c>
      <c r="AV153" s="10" t="s">
        <v>83</v>
      </c>
      <c r="AW153" s="10" t="s">
        <v>39</v>
      </c>
      <c r="AX153" s="10" t="s">
        <v>75</v>
      </c>
      <c r="AY153" s="179" t="s">
        <v>130</v>
      </c>
    </row>
    <row r="154" spans="2:51" s="10" customFormat="1" ht="22.5" customHeight="1">
      <c r="B154" s="170"/>
      <c r="D154" s="168" t="s">
        <v>140</v>
      </c>
      <c r="E154" s="179" t="s">
        <v>20</v>
      </c>
      <c r="F154" s="196" t="s">
        <v>684</v>
      </c>
      <c r="H154" s="197">
        <v>2.394</v>
      </c>
      <c r="I154" s="175"/>
      <c r="L154" s="170"/>
      <c r="M154" s="176"/>
      <c r="N154" s="177"/>
      <c r="O154" s="177"/>
      <c r="P154" s="177"/>
      <c r="Q154" s="177"/>
      <c r="R154" s="177"/>
      <c r="S154" s="177"/>
      <c r="T154" s="178"/>
      <c r="AT154" s="179" t="s">
        <v>140</v>
      </c>
      <c r="AU154" s="179" t="s">
        <v>83</v>
      </c>
      <c r="AV154" s="10" t="s">
        <v>83</v>
      </c>
      <c r="AW154" s="10" t="s">
        <v>39</v>
      </c>
      <c r="AX154" s="10" t="s">
        <v>75</v>
      </c>
      <c r="AY154" s="179" t="s">
        <v>130</v>
      </c>
    </row>
    <row r="155" spans="2:51" s="10" customFormat="1" ht="22.5" customHeight="1">
      <c r="B155" s="170"/>
      <c r="D155" s="168" t="s">
        <v>140</v>
      </c>
      <c r="E155" s="179" t="s">
        <v>20</v>
      </c>
      <c r="F155" s="196" t="s">
        <v>685</v>
      </c>
      <c r="H155" s="197">
        <v>153.15</v>
      </c>
      <c r="I155" s="175"/>
      <c r="L155" s="170"/>
      <c r="M155" s="176"/>
      <c r="N155" s="177"/>
      <c r="O155" s="177"/>
      <c r="P155" s="177"/>
      <c r="Q155" s="177"/>
      <c r="R155" s="177"/>
      <c r="S155" s="177"/>
      <c r="T155" s="178"/>
      <c r="AT155" s="179" t="s">
        <v>140</v>
      </c>
      <c r="AU155" s="179" t="s">
        <v>83</v>
      </c>
      <c r="AV155" s="10" t="s">
        <v>83</v>
      </c>
      <c r="AW155" s="10" t="s">
        <v>39</v>
      </c>
      <c r="AX155" s="10" t="s">
        <v>75</v>
      </c>
      <c r="AY155" s="179" t="s">
        <v>130</v>
      </c>
    </row>
    <row r="156" spans="2:51" s="12" customFormat="1" ht="22.5" customHeight="1">
      <c r="B156" s="198"/>
      <c r="D156" s="171" t="s">
        <v>140</v>
      </c>
      <c r="E156" s="199" t="s">
        <v>20</v>
      </c>
      <c r="F156" s="200" t="s">
        <v>204</v>
      </c>
      <c r="H156" s="201">
        <v>337.554</v>
      </c>
      <c r="I156" s="202"/>
      <c r="L156" s="198"/>
      <c r="M156" s="203"/>
      <c r="N156" s="204"/>
      <c r="O156" s="204"/>
      <c r="P156" s="204"/>
      <c r="Q156" s="204"/>
      <c r="R156" s="204"/>
      <c r="S156" s="204"/>
      <c r="T156" s="205"/>
      <c r="AT156" s="206" t="s">
        <v>140</v>
      </c>
      <c r="AU156" s="206" t="s">
        <v>83</v>
      </c>
      <c r="AV156" s="12" t="s">
        <v>151</v>
      </c>
      <c r="AW156" s="12" t="s">
        <v>39</v>
      </c>
      <c r="AX156" s="12" t="s">
        <v>22</v>
      </c>
      <c r="AY156" s="206" t="s">
        <v>130</v>
      </c>
    </row>
    <row r="157" spans="2:65" s="1" customFormat="1" ht="22.5" customHeight="1">
      <c r="B157" s="155"/>
      <c r="C157" s="156" t="s">
        <v>8</v>
      </c>
      <c r="D157" s="156" t="s">
        <v>131</v>
      </c>
      <c r="E157" s="157" t="s">
        <v>272</v>
      </c>
      <c r="F157" s="158" t="s">
        <v>273</v>
      </c>
      <c r="G157" s="159" t="s">
        <v>253</v>
      </c>
      <c r="H157" s="160">
        <v>337.554</v>
      </c>
      <c r="I157" s="161"/>
      <c r="J157" s="162">
        <f>ROUND(I157*H157,2)</f>
        <v>0</v>
      </c>
      <c r="K157" s="158" t="s">
        <v>135</v>
      </c>
      <c r="L157" s="34"/>
      <c r="M157" s="163" t="s">
        <v>20</v>
      </c>
      <c r="N157" s="164" t="s">
        <v>46</v>
      </c>
      <c r="O157" s="35"/>
      <c r="P157" s="165">
        <f>O157*H157</f>
        <v>0</v>
      </c>
      <c r="Q157" s="165">
        <v>0</v>
      </c>
      <c r="R157" s="165">
        <f>Q157*H157</f>
        <v>0</v>
      </c>
      <c r="S157" s="165">
        <v>0</v>
      </c>
      <c r="T157" s="166">
        <f>S157*H157</f>
        <v>0</v>
      </c>
      <c r="AR157" s="17" t="s">
        <v>151</v>
      </c>
      <c r="AT157" s="17" t="s">
        <v>131</v>
      </c>
      <c r="AU157" s="17" t="s">
        <v>83</v>
      </c>
      <c r="AY157" s="17" t="s">
        <v>130</v>
      </c>
      <c r="BE157" s="167">
        <f>IF(N157="základní",J157,0)</f>
        <v>0</v>
      </c>
      <c r="BF157" s="167">
        <f>IF(N157="snížená",J157,0)</f>
        <v>0</v>
      </c>
      <c r="BG157" s="167">
        <f>IF(N157="zákl. přenesená",J157,0)</f>
        <v>0</v>
      </c>
      <c r="BH157" s="167">
        <f>IF(N157="sníž. přenesená",J157,0)</f>
        <v>0</v>
      </c>
      <c r="BI157" s="167">
        <f>IF(N157="nulová",J157,0)</f>
        <v>0</v>
      </c>
      <c r="BJ157" s="17" t="s">
        <v>22</v>
      </c>
      <c r="BK157" s="167">
        <f>ROUND(I157*H157,2)</f>
        <v>0</v>
      </c>
      <c r="BL157" s="17" t="s">
        <v>151</v>
      </c>
      <c r="BM157" s="17" t="s">
        <v>686</v>
      </c>
    </row>
    <row r="158" spans="2:47" s="1" customFormat="1" ht="30" customHeight="1">
      <c r="B158" s="34"/>
      <c r="D158" s="171" t="s">
        <v>138</v>
      </c>
      <c r="F158" s="180" t="s">
        <v>275</v>
      </c>
      <c r="I158" s="131"/>
      <c r="L158" s="34"/>
      <c r="M158" s="63"/>
      <c r="N158" s="35"/>
      <c r="O158" s="35"/>
      <c r="P158" s="35"/>
      <c r="Q158" s="35"/>
      <c r="R158" s="35"/>
      <c r="S158" s="35"/>
      <c r="T158" s="64"/>
      <c r="AT158" s="17" t="s">
        <v>138</v>
      </c>
      <c r="AU158" s="17" t="s">
        <v>83</v>
      </c>
    </row>
    <row r="159" spans="2:65" s="1" customFormat="1" ht="22.5" customHeight="1">
      <c r="B159" s="155"/>
      <c r="C159" s="156" t="s">
        <v>335</v>
      </c>
      <c r="D159" s="156" t="s">
        <v>131</v>
      </c>
      <c r="E159" s="157" t="s">
        <v>687</v>
      </c>
      <c r="F159" s="158" t="s">
        <v>688</v>
      </c>
      <c r="G159" s="159" t="s">
        <v>253</v>
      </c>
      <c r="H159" s="160">
        <v>104.4</v>
      </c>
      <c r="I159" s="161"/>
      <c r="J159" s="162">
        <f>ROUND(I159*H159,2)</f>
        <v>0</v>
      </c>
      <c r="K159" s="158" t="s">
        <v>135</v>
      </c>
      <c r="L159" s="34"/>
      <c r="M159" s="163" t="s">
        <v>20</v>
      </c>
      <c r="N159" s="164" t="s">
        <v>46</v>
      </c>
      <c r="O159" s="35"/>
      <c r="P159" s="165">
        <f>O159*H159</f>
        <v>0</v>
      </c>
      <c r="Q159" s="165">
        <v>0</v>
      </c>
      <c r="R159" s="165">
        <f>Q159*H159</f>
        <v>0</v>
      </c>
      <c r="S159" s="165">
        <v>0</v>
      </c>
      <c r="T159" s="166">
        <f>S159*H159</f>
        <v>0</v>
      </c>
      <c r="AR159" s="17" t="s">
        <v>151</v>
      </c>
      <c r="AT159" s="17" t="s">
        <v>131</v>
      </c>
      <c r="AU159" s="17" t="s">
        <v>83</v>
      </c>
      <c r="AY159" s="17" t="s">
        <v>130</v>
      </c>
      <c r="BE159" s="167">
        <f>IF(N159="základní",J159,0)</f>
        <v>0</v>
      </c>
      <c r="BF159" s="167">
        <f>IF(N159="snížená",J159,0)</f>
        <v>0</v>
      </c>
      <c r="BG159" s="167">
        <f>IF(N159="zákl. přenesená",J159,0)</f>
        <v>0</v>
      </c>
      <c r="BH159" s="167">
        <f>IF(N159="sníž. přenesená",J159,0)</f>
        <v>0</v>
      </c>
      <c r="BI159" s="167">
        <f>IF(N159="nulová",J159,0)</f>
        <v>0</v>
      </c>
      <c r="BJ159" s="17" t="s">
        <v>22</v>
      </c>
      <c r="BK159" s="167">
        <f>ROUND(I159*H159,2)</f>
        <v>0</v>
      </c>
      <c r="BL159" s="17" t="s">
        <v>151</v>
      </c>
      <c r="BM159" s="17" t="s">
        <v>689</v>
      </c>
    </row>
    <row r="160" spans="2:47" s="1" customFormat="1" ht="30" customHeight="1">
      <c r="B160" s="34"/>
      <c r="D160" s="168" t="s">
        <v>138</v>
      </c>
      <c r="F160" s="169" t="s">
        <v>690</v>
      </c>
      <c r="I160" s="131"/>
      <c r="L160" s="34"/>
      <c r="M160" s="63"/>
      <c r="N160" s="35"/>
      <c r="O160" s="35"/>
      <c r="P160" s="35"/>
      <c r="Q160" s="35"/>
      <c r="R160" s="35"/>
      <c r="S160" s="35"/>
      <c r="T160" s="64"/>
      <c r="AT160" s="17" t="s">
        <v>138</v>
      </c>
      <c r="AU160" s="17" t="s">
        <v>83</v>
      </c>
    </row>
    <row r="161" spans="2:47" s="1" customFormat="1" ht="30" customHeight="1">
      <c r="B161" s="34"/>
      <c r="D161" s="168" t="s">
        <v>249</v>
      </c>
      <c r="F161" s="211" t="s">
        <v>691</v>
      </c>
      <c r="I161" s="131"/>
      <c r="L161" s="34"/>
      <c r="M161" s="63"/>
      <c r="N161" s="35"/>
      <c r="O161" s="35"/>
      <c r="P161" s="35"/>
      <c r="Q161" s="35"/>
      <c r="R161" s="35"/>
      <c r="S161" s="35"/>
      <c r="T161" s="64"/>
      <c r="AT161" s="17" t="s">
        <v>249</v>
      </c>
      <c r="AU161" s="17" t="s">
        <v>83</v>
      </c>
    </row>
    <row r="162" spans="2:51" s="10" customFormat="1" ht="22.5" customHeight="1">
      <c r="B162" s="170"/>
      <c r="D162" s="168" t="s">
        <v>140</v>
      </c>
      <c r="E162" s="179" t="s">
        <v>20</v>
      </c>
      <c r="F162" s="196" t="s">
        <v>692</v>
      </c>
      <c r="H162" s="197">
        <v>3.6</v>
      </c>
      <c r="I162" s="175"/>
      <c r="L162" s="170"/>
      <c r="M162" s="176"/>
      <c r="N162" s="177"/>
      <c r="O162" s="177"/>
      <c r="P162" s="177"/>
      <c r="Q162" s="177"/>
      <c r="R162" s="177"/>
      <c r="S162" s="177"/>
      <c r="T162" s="178"/>
      <c r="AT162" s="179" t="s">
        <v>140</v>
      </c>
      <c r="AU162" s="179" t="s">
        <v>83</v>
      </c>
      <c r="AV162" s="10" t="s">
        <v>83</v>
      </c>
      <c r="AW162" s="10" t="s">
        <v>39</v>
      </c>
      <c r="AX162" s="10" t="s">
        <v>75</v>
      </c>
      <c r="AY162" s="179" t="s">
        <v>130</v>
      </c>
    </row>
    <row r="163" spans="2:51" s="10" customFormat="1" ht="22.5" customHeight="1">
      <c r="B163" s="170"/>
      <c r="D163" s="168" t="s">
        <v>140</v>
      </c>
      <c r="E163" s="179" t="s">
        <v>20</v>
      </c>
      <c r="F163" s="196" t="s">
        <v>693</v>
      </c>
      <c r="H163" s="197">
        <v>3.6</v>
      </c>
      <c r="I163" s="175"/>
      <c r="L163" s="170"/>
      <c r="M163" s="176"/>
      <c r="N163" s="177"/>
      <c r="O163" s="177"/>
      <c r="P163" s="177"/>
      <c r="Q163" s="177"/>
      <c r="R163" s="177"/>
      <c r="S163" s="177"/>
      <c r="T163" s="178"/>
      <c r="AT163" s="179" t="s">
        <v>140</v>
      </c>
      <c r="AU163" s="179" t="s">
        <v>83</v>
      </c>
      <c r="AV163" s="10" t="s">
        <v>83</v>
      </c>
      <c r="AW163" s="10" t="s">
        <v>39</v>
      </c>
      <c r="AX163" s="10" t="s">
        <v>75</v>
      </c>
      <c r="AY163" s="179" t="s">
        <v>130</v>
      </c>
    </row>
    <row r="164" spans="2:51" s="10" customFormat="1" ht="22.5" customHeight="1">
      <c r="B164" s="170"/>
      <c r="D164" s="168" t="s">
        <v>140</v>
      </c>
      <c r="E164" s="179" t="s">
        <v>20</v>
      </c>
      <c r="F164" s="196" t="s">
        <v>694</v>
      </c>
      <c r="H164" s="197">
        <v>16.2</v>
      </c>
      <c r="I164" s="175"/>
      <c r="L164" s="170"/>
      <c r="M164" s="176"/>
      <c r="N164" s="177"/>
      <c r="O164" s="177"/>
      <c r="P164" s="177"/>
      <c r="Q164" s="177"/>
      <c r="R164" s="177"/>
      <c r="S164" s="177"/>
      <c r="T164" s="178"/>
      <c r="AT164" s="179" t="s">
        <v>140</v>
      </c>
      <c r="AU164" s="179" t="s">
        <v>83</v>
      </c>
      <c r="AV164" s="10" t="s">
        <v>83</v>
      </c>
      <c r="AW164" s="10" t="s">
        <v>39</v>
      </c>
      <c r="AX164" s="10" t="s">
        <v>75</v>
      </c>
      <c r="AY164" s="179" t="s">
        <v>130</v>
      </c>
    </row>
    <row r="165" spans="2:51" s="10" customFormat="1" ht="22.5" customHeight="1">
      <c r="B165" s="170"/>
      <c r="D165" s="168" t="s">
        <v>140</v>
      </c>
      <c r="E165" s="179" t="s">
        <v>20</v>
      </c>
      <c r="F165" s="196" t="s">
        <v>695</v>
      </c>
      <c r="H165" s="197">
        <v>14.4</v>
      </c>
      <c r="I165" s="175"/>
      <c r="L165" s="170"/>
      <c r="M165" s="176"/>
      <c r="N165" s="177"/>
      <c r="O165" s="177"/>
      <c r="P165" s="177"/>
      <c r="Q165" s="177"/>
      <c r="R165" s="177"/>
      <c r="S165" s="177"/>
      <c r="T165" s="178"/>
      <c r="AT165" s="179" t="s">
        <v>140</v>
      </c>
      <c r="AU165" s="179" t="s">
        <v>83</v>
      </c>
      <c r="AV165" s="10" t="s">
        <v>83</v>
      </c>
      <c r="AW165" s="10" t="s">
        <v>39</v>
      </c>
      <c r="AX165" s="10" t="s">
        <v>75</v>
      </c>
      <c r="AY165" s="179" t="s">
        <v>130</v>
      </c>
    </row>
    <row r="166" spans="2:51" s="10" customFormat="1" ht="22.5" customHeight="1">
      <c r="B166" s="170"/>
      <c r="D166" s="168" t="s">
        <v>140</v>
      </c>
      <c r="E166" s="179" t="s">
        <v>20</v>
      </c>
      <c r="F166" s="196" t="s">
        <v>696</v>
      </c>
      <c r="H166" s="197">
        <v>14.4</v>
      </c>
      <c r="I166" s="175"/>
      <c r="L166" s="170"/>
      <c r="M166" s="176"/>
      <c r="N166" s="177"/>
      <c r="O166" s="177"/>
      <c r="P166" s="177"/>
      <c r="Q166" s="177"/>
      <c r="R166" s="177"/>
      <c r="S166" s="177"/>
      <c r="T166" s="178"/>
      <c r="AT166" s="179" t="s">
        <v>140</v>
      </c>
      <c r="AU166" s="179" t="s">
        <v>83</v>
      </c>
      <c r="AV166" s="10" t="s">
        <v>83</v>
      </c>
      <c r="AW166" s="10" t="s">
        <v>39</v>
      </c>
      <c r="AX166" s="10" t="s">
        <v>75</v>
      </c>
      <c r="AY166" s="179" t="s">
        <v>130</v>
      </c>
    </row>
    <row r="167" spans="2:51" s="10" customFormat="1" ht="22.5" customHeight="1">
      <c r="B167" s="170"/>
      <c r="D167" s="168" t="s">
        <v>140</v>
      </c>
      <c r="E167" s="179" t="s">
        <v>20</v>
      </c>
      <c r="F167" s="196" t="s">
        <v>697</v>
      </c>
      <c r="H167" s="197">
        <v>14.4</v>
      </c>
      <c r="I167" s="175"/>
      <c r="L167" s="170"/>
      <c r="M167" s="176"/>
      <c r="N167" s="177"/>
      <c r="O167" s="177"/>
      <c r="P167" s="177"/>
      <c r="Q167" s="177"/>
      <c r="R167" s="177"/>
      <c r="S167" s="177"/>
      <c r="T167" s="178"/>
      <c r="AT167" s="179" t="s">
        <v>140</v>
      </c>
      <c r="AU167" s="179" t="s">
        <v>83</v>
      </c>
      <c r="AV167" s="10" t="s">
        <v>83</v>
      </c>
      <c r="AW167" s="10" t="s">
        <v>39</v>
      </c>
      <c r="AX167" s="10" t="s">
        <v>75</v>
      </c>
      <c r="AY167" s="179" t="s">
        <v>130</v>
      </c>
    </row>
    <row r="168" spans="2:51" s="10" customFormat="1" ht="22.5" customHeight="1">
      <c r="B168" s="170"/>
      <c r="D168" s="168" t="s">
        <v>140</v>
      </c>
      <c r="E168" s="179" t="s">
        <v>20</v>
      </c>
      <c r="F168" s="196" t="s">
        <v>698</v>
      </c>
      <c r="H168" s="197">
        <v>3.6</v>
      </c>
      <c r="I168" s="175"/>
      <c r="L168" s="170"/>
      <c r="M168" s="176"/>
      <c r="N168" s="177"/>
      <c r="O168" s="177"/>
      <c r="P168" s="177"/>
      <c r="Q168" s="177"/>
      <c r="R168" s="177"/>
      <c r="S168" s="177"/>
      <c r="T168" s="178"/>
      <c r="AT168" s="179" t="s">
        <v>140</v>
      </c>
      <c r="AU168" s="179" t="s">
        <v>83</v>
      </c>
      <c r="AV168" s="10" t="s">
        <v>83</v>
      </c>
      <c r="AW168" s="10" t="s">
        <v>39</v>
      </c>
      <c r="AX168" s="10" t="s">
        <v>75</v>
      </c>
      <c r="AY168" s="179" t="s">
        <v>130</v>
      </c>
    </row>
    <row r="169" spans="2:51" s="10" customFormat="1" ht="22.5" customHeight="1">
      <c r="B169" s="170"/>
      <c r="D169" s="168" t="s">
        <v>140</v>
      </c>
      <c r="E169" s="179" t="s">
        <v>20</v>
      </c>
      <c r="F169" s="196" t="s">
        <v>699</v>
      </c>
      <c r="H169" s="197">
        <v>34.2</v>
      </c>
      <c r="I169" s="175"/>
      <c r="L169" s="170"/>
      <c r="M169" s="176"/>
      <c r="N169" s="177"/>
      <c r="O169" s="177"/>
      <c r="P169" s="177"/>
      <c r="Q169" s="177"/>
      <c r="R169" s="177"/>
      <c r="S169" s="177"/>
      <c r="T169" s="178"/>
      <c r="AT169" s="179" t="s">
        <v>140</v>
      </c>
      <c r="AU169" s="179" t="s">
        <v>83</v>
      </c>
      <c r="AV169" s="10" t="s">
        <v>83</v>
      </c>
      <c r="AW169" s="10" t="s">
        <v>39</v>
      </c>
      <c r="AX169" s="10" t="s">
        <v>75</v>
      </c>
      <c r="AY169" s="179" t="s">
        <v>130</v>
      </c>
    </row>
    <row r="170" spans="2:51" s="12" customFormat="1" ht="22.5" customHeight="1">
      <c r="B170" s="198"/>
      <c r="D170" s="171" t="s">
        <v>140</v>
      </c>
      <c r="E170" s="199" t="s">
        <v>20</v>
      </c>
      <c r="F170" s="200" t="s">
        <v>204</v>
      </c>
      <c r="H170" s="201">
        <v>104.4</v>
      </c>
      <c r="I170" s="202"/>
      <c r="L170" s="198"/>
      <c r="M170" s="203"/>
      <c r="N170" s="204"/>
      <c r="O170" s="204"/>
      <c r="P170" s="204"/>
      <c r="Q170" s="204"/>
      <c r="R170" s="204"/>
      <c r="S170" s="204"/>
      <c r="T170" s="205"/>
      <c r="AT170" s="206" t="s">
        <v>140</v>
      </c>
      <c r="AU170" s="206" t="s">
        <v>83</v>
      </c>
      <c r="AV170" s="12" t="s">
        <v>151</v>
      </c>
      <c r="AW170" s="12" t="s">
        <v>39</v>
      </c>
      <c r="AX170" s="12" t="s">
        <v>22</v>
      </c>
      <c r="AY170" s="206" t="s">
        <v>130</v>
      </c>
    </row>
    <row r="171" spans="2:65" s="1" customFormat="1" ht="22.5" customHeight="1">
      <c r="B171" s="155"/>
      <c r="C171" s="156" t="s">
        <v>341</v>
      </c>
      <c r="D171" s="156" t="s">
        <v>131</v>
      </c>
      <c r="E171" s="157" t="s">
        <v>700</v>
      </c>
      <c r="F171" s="158" t="s">
        <v>701</v>
      </c>
      <c r="G171" s="159" t="s">
        <v>253</v>
      </c>
      <c r="H171" s="160">
        <v>104.4</v>
      </c>
      <c r="I171" s="161"/>
      <c r="J171" s="162">
        <f>ROUND(I171*H171,2)</f>
        <v>0</v>
      </c>
      <c r="K171" s="158" t="s">
        <v>135</v>
      </c>
      <c r="L171" s="34"/>
      <c r="M171" s="163" t="s">
        <v>20</v>
      </c>
      <c r="N171" s="164" t="s">
        <v>46</v>
      </c>
      <c r="O171" s="35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AR171" s="17" t="s">
        <v>151</v>
      </c>
      <c r="AT171" s="17" t="s">
        <v>131</v>
      </c>
      <c r="AU171" s="17" t="s">
        <v>83</v>
      </c>
      <c r="AY171" s="17" t="s">
        <v>130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7" t="s">
        <v>22</v>
      </c>
      <c r="BK171" s="167">
        <f>ROUND(I171*H171,2)</f>
        <v>0</v>
      </c>
      <c r="BL171" s="17" t="s">
        <v>151</v>
      </c>
      <c r="BM171" s="17" t="s">
        <v>702</v>
      </c>
    </row>
    <row r="172" spans="2:47" s="1" customFormat="1" ht="30" customHeight="1">
      <c r="B172" s="34"/>
      <c r="D172" s="171" t="s">
        <v>138</v>
      </c>
      <c r="F172" s="180" t="s">
        <v>703</v>
      </c>
      <c r="I172" s="131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138</v>
      </c>
      <c r="AU172" s="17" t="s">
        <v>83</v>
      </c>
    </row>
    <row r="173" spans="2:65" s="1" customFormat="1" ht="22.5" customHeight="1">
      <c r="B173" s="155"/>
      <c r="C173" s="156" t="s">
        <v>547</v>
      </c>
      <c r="D173" s="156" t="s">
        <v>131</v>
      </c>
      <c r="E173" s="157" t="s">
        <v>282</v>
      </c>
      <c r="F173" s="158" t="s">
        <v>283</v>
      </c>
      <c r="G173" s="159" t="s">
        <v>253</v>
      </c>
      <c r="H173" s="160">
        <v>637.5</v>
      </c>
      <c r="I173" s="161"/>
      <c r="J173" s="162">
        <f>ROUND(I173*H173,2)</f>
        <v>0</v>
      </c>
      <c r="K173" s="158" t="s">
        <v>135</v>
      </c>
      <c r="L173" s="34"/>
      <c r="M173" s="163" t="s">
        <v>20</v>
      </c>
      <c r="N173" s="164" t="s">
        <v>46</v>
      </c>
      <c r="O173" s="35"/>
      <c r="P173" s="165">
        <f>O173*H173</f>
        <v>0</v>
      </c>
      <c r="Q173" s="165">
        <v>0</v>
      </c>
      <c r="R173" s="165">
        <f>Q173*H173</f>
        <v>0</v>
      </c>
      <c r="S173" s="165">
        <v>0</v>
      </c>
      <c r="T173" s="166">
        <f>S173*H173</f>
        <v>0</v>
      </c>
      <c r="AR173" s="17" t="s">
        <v>151</v>
      </c>
      <c r="AT173" s="17" t="s">
        <v>131</v>
      </c>
      <c r="AU173" s="17" t="s">
        <v>83</v>
      </c>
      <c r="AY173" s="17" t="s">
        <v>130</v>
      </c>
      <c r="BE173" s="167">
        <f>IF(N173="základní",J173,0)</f>
        <v>0</v>
      </c>
      <c r="BF173" s="167">
        <f>IF(N173="snížená",J173,0)</f>
        <v>0</v>
      </c>
      <c r="BG173" s="167">
        <f>IF(N173="zákl. přenesená",J173,0)</f>
        <v>0</v>
      </c>
      <c r="BH173" s="167">
        <f>IF(N173="sníž. přenesená",J173,0)</f>
        <v>0</v>
      </c>
      <c r="BI173" s="167">
        <f>IF(N173="nulová",J173,0)</f>
        <v>0</v>
      </c>
      <c r="BJ173" s="17" t="s">
        <v>22</v>
      </c>
      <c r="BK173" s="167">
        <f>ROUND(I173*H173,2)</f>
        <v>0</v>
      </c>
      <c r="BL173" s="17" t="s">
        <v>151</v>
      </c>
      <c r="BM173" s="17" t="s">
        <v>704</v>
      </c>
    </row>
    <row r="174" spans="2:47" s="1" customFormat="1" ht="42" customHeight="1">
      <c r="B174" s="34"/>
      <c r="D174" s="168" t="s">
        <v>138</v>
      </c>
      <c r="F174" s="169" t="s">
        <v>285</v>
      </c>
      <c r="I174" s="131"/>
      <c r="L174" s="34"/>
      <c r="M174" s="63"/>
      <c r="N174" s="35"/>
      <c r="O174" s="35"/>
      <c r="P174" s="35"/>
      <c r="Q174" s="35"/>
      <c r="R174" s="35"/>
      <c r="S174" s="35"/>
      <c r="T174" s="64"/>
      <c r="AT174" s="17" t="s">
        <v>138</v>
      </c>
      <c r="AU174" s="17" t="s">
        <v>83</v>
      </c>
    </row>
    <row r="175" spans="2:51" s="10" customFormat="1" ht="22.5" customHeight="1">
      <c r="B175" s="170"/>
      <c r="D175" s="168" t="s">
        <v>140</v>
      </c>
      <c r="E175" s="179" t="s">
        <v>20</v>
      </c>
      <c r="F175" s="196" t="s">
        <v>705</v>
      </c>
      <c r="H175" s="197">
        <v>380.816</v>
      </c>
      <c r="I175" s="175"/>
      <c r="L175" s="170"/>
      <c r="M175" s="176"/>
      <c r="N175" s="177"/>
      <c r="O175" s="177"/>
      <c r="P175" s="177"/>
      <c r="Q175" s="177"/>
      <c r="R175" s="177"/>
      <c r="S175" s="177"/>
      <c r="T175" s="178"/>
      <c r="AT175" s="179" t="s">
        <v>140</v>
      </c>
      <c r="AU175" s="179" t="s">
        <v>83</v>
      </c>
      <c r="AV175" s="10" t="s">
        <v>83</v>
      </c>
      <c r="AW175" s="10" t="s">
        <v>39</v>
      </c>
      <c r="AX175" s="10" t="s">
        <v>75</v>
      </c>
      <c r="AY175" s="179" t="s">
        <v>130</v>
      </c>
    </row>
    <row r="176" spans="2:51" s="10" customFormat="1" ht="22.5" customHeight="1">
      <c r="B176" s="170"/>
      <c r="D176" s="168" t="s">
        <v>140</v>
      </c>
      <c r="E176" s="179" t="s">
        <v>20</v>
      </c>
      <c r="F176" s="196" t="s">
        <v>706</v>
      </c>
      <c r="H176" s="197">
        <v>441.954</v>
      </c>
      <c r="I176" s="175"/>
      <c r="L176" s="170"/>
      <c r="M176" s="176"/>
      <c r="N176" s="177"/>
      <c r="O176" s="177"/>
      <c r="P176" s="177"/>
      <c r="Q176" s="177"/>
      <c r="R176" s="177"/>
      <c r="S176" s="177"/>
      <c r="T176" s="178"/>
      <c r="AT176" s="179" t="s">
        <v>140</v>
      </c>
      <c r="AU176" s="179" t="s">
        <v>83</v>
      </c>
      <c r="AV176" s="10" t="s">
        <v>83</v>
      </c>
      <c r="AW176" s="10" t="s">
        <v>39</v>
      </c>
      <c r="AX176" s="10" t="s">
        <v>75</v>
      </c>
      <c r="AY176" s="179" t="s">
        <v>130</v>
      </c>
    </row>
    <row r="177" spans="2:51" s="10" customFormat="1" ht="22.5" customHeight="1">
      <c r="B177" s="170"/>
      <c r="D177" s="168" t="s">
        <v>140</v>
      </c>
      <c r="E177" s="179" t="s">
        <v>20</v>
      </c>
      <c r="F177" s="196" t="s">
        <v>707</v>
      </c>
      <c r="H177" s="197">
        <v>-165.174</v>
      </c>
      <c r="I177" s="175"/>
      <c r="L177" s="170"/>
      <c r="M177" s="176"/>
      <c r="N177" s="177"/>
      <c r="O177" s="177"/>
      <c r="P177" s="177"/>
      <c r="Q177" s="177"/>
      <c r="R177" s="177"/>
      <c r="S177" s="177"/>
      <c r="T177" s="178"/>
      <c r="AT177" s="179" t="s">
        <v>140</v>
      </c>
      <c r="AU177" s="179" t="s">
        <v>83</v>
      </c>
      <c r="AV177" s="10" t="s">
        <v>83</v>
      </c>
      <c r="AW177" s="10" t="s">
        <v>39</v>
      </c>
      <c r="AX177" s="10" t="s">
        <v>75</v>
      </c>
      <c r="AY177" s="179" t="s">
        <v>130</v>
      </c>
    </row>
    <row r="178" spans="2:51" s="10" customFormat="1" ht="22.5" customHeight="1">
      <c r="B178" s="170"/>
      <c r="D178" s="168" t="s">
        <v>140</v>
      </c>
      <c r="E178" s="179" t="s">
        <v>20</v>
      </c>
      <c r="F178" s="196" t="s">
        <v>708</v>
      </c>
      <c r="H178" s="197">
        <v>-20.096</v>
      </c>
      <c r="I178" s="175"/>
      <c r="L178" s="170"/>
      <c r="M178" s="176"/>
      <c r="N178" s="177"/>
      <c r="O178" s="177"/>
      <c r="P178" s="177"/>
      <c r="Q178" s="177"/>
      <c r="R178" s="177"/>
      <c r="S178" s="177"/>
      <c r="T178" s="178"/>
      <c r="AT178" s="179" t="s">
        <v>140</v>
      </c>
      <c r="AU178" s="179" t="s">
        <v>83</v>
      </c>
      <c r="AV178" s="10" t="s">
        <v>83</v>
      </c>
      <c r="AW178" s="10" t="s">
        <v>39</v>
      </c>
      <c r="AX178" s="10" t="s">
        <v>75</v>
      </c>
      <c r="AY178" s="179" t="s">
        <v>130</v>
      </c>
    </row>
    <row r="179" spans="2:51" s="12" customFormat="1" ht="22.5" customHeight="1">
      <c r="B179" s="198"/>
      <c r="D179" s="171" t="s">
        <v>140</v>
      </c>
      <c r="E179" s="199" t="s">
        <v>20</v>
      </c>
      <c r="F179" s="200" t="s">
        <v>204</v>
      </c>
      <c r="H179" s="201">
        <v>637.5</v>
      </c>
      <c r="I179" s="202"/>
      <c r="L179" s="198"/>
      <c r="M179" s="203"/>
      <c r="N179" s="204"/>
      <c r="O179" s="204"/>
      <c r="P179" s="204"/>
      <c r="Q179" s="204"/>
      <c r="R179" s="204"/>
      <c r="S179" s="204"/>
      <c r="T179" s="205"/>
      <c r="AT179" s="206" t="s">
        <v>140</v>
      </c>
      <c r="AU179" s="206" t="s">
        <v>83</v>
      </c>
      <c r="AV179" s="12" t="s">
        <v>151</v>
      </c>
      <c r="AW179" s="12" t="s">
        <v>39</v>
      </c>
      <c r="AX179" s="12" t="s">
        <v>22</v>
      </c>
      <c r="AY179" s="206" t="s">
        <v>130</v>
      </c>
    </row>
    <row r="180" spans="2:65" s="1" customFormat="1" ht="31.5" customHeight="1">
      <c r="B180" s="155"/>
      <c r="C180" s="156" t="s">
        <v>553</v>
      </c>
      <c r="D180" s="156" t="s">
        <v>131</v>
      </c>
      <c r="E180" s="157" t="s">
        <v>292</v>
      </c>
      <c r="F180" s="158" t="s">
        <v>293</v>
      </c>
      <c r="G180" s="159" t="s">
        <v>253</v>
      </c>
      <c r="H180" s="160">
        <v>6375</v>
      </c>
      <c r="I180" s="161"/>
      <c r="J180" s="162">
        <f>ROUND(I180*H180,2)</f>
        <v>0</v>
      </c>
      <c r="K180" s="158" t="s">
        <v>135</v>
      </c>
      <c r="L180" s="34"/>
      <c r="M180" s="163" t="s">
        <v>20</v>
      </c>
      <c r="N180" s="164" t="s">
        <v>46</v>
      </c>
      <c r="O180" s="35"/>
      <c r="P180" s="165">
        <f>O180*H180</f>
        <v>0</v>
      </c>
      <c r="Q180" s="165">
        <v>0</v>
      </c>
      <c r="R180" s="165">
        <f>Q180*H180</f>
        <v>0</v>
      </c>
      <c r="S180" s="165">
        <v>0</v>
      </c>
      <c r="T180" s="166">
        <f>S180*H180</f>
        <v>0</v>
      </c>
      <c r="AR180" s="17" t="s">
        <v>151</v>
      </c>
      <c r="AT180" s="17" t="s">
        <v>131</v>
      </c>
      <c r="AU180" s="17" t="s">
        <v>83</v>
      </c>
      <c r="AY180" s="17" t="s">
        <v>130</v>
      </c>
      <c r="BE180" s="167">
        <f>IF(N180="základní",J180,0)</f>
        <v>0</v>
      </c>
      <c r="BF180" s="167">
        <f>IF(N180="snížená",J180,0)</f>
        <v>0</v>
      </c>
      <c r="BG180" s="167">
        <f>IF(N180="zákl. přenesená",J180,0)</f>
        <v>0</v>
      </c>
      <c r="BH180" s="167">
        <f>IF(N180="sníž. přenesená",J180,0)</f>
        <v>0</v>
      </c>
      <c r="BI180" s="167">
        <f>IF(N180="nulová",J180,0)</f>
        <v>0</v>
      </c>
      <c r="BJ180" s="17" t="s">
        <v>22</v>
      </c>
      <c r="BK180" s="167">
        <f>ROUND(I180*H180,2)</f>
        <v>0</v>
      </c>
      <c r="BL180" s="17" t="s">
        <v>151</v>
      </c>
      <c r="BM180" s="17" t="s">
        <v>709</v>
      </c>
    </row>
    <row r="181" spans="2:47" s="1" customFormat="1" ht="42" customHeight="1">
      <c r="B181" s="34"/>
      <c r="D181" s="168" t="s">
        <v>138</v>
      </c>
      <c r="F181" s="169" t="s">
        <v>295</v>
      </c>
      <c r="I181" s="131"/>
      <c r="L181" s="34"/>
      <c r="M181" s="63"/>
      <c r="N181" s="35"/>
      <c r="O181" s="35"/>
      <c r="P181" s="35"/>
      <c r="Q181" s="35"/>
      <c r="R181" s="35"/>
      <c r="S181" s="35"/>
      <c r="T181" s="64"/>
      <c r="AT181" s="17" t="s">
        <v>138</v>
      </c>
      <c r="AU181" s="17" t="s">
        <v>83</v>
      </c>
    </row>
    <row r="182" spans="2:51" s="10" customFormat="1" ht="22.5" customHeight="1">
      <c r="B182" s="170"/>
      <c r="D182" s="171" t="s">
        <v>140</v>
      </c>
      <c r="E182" s="172" t="s">
        <v>20</v>
      </c>
      <c r="F182" s="173" t="s">
        <v>710</v>
      </c>
      <c r="H182" s="174">
        <v>6375</v>
      </c>
      <c r="I182" s="175"/>
      <c r="L182" s="170"/>
      <c r="M182" s="176"/>
      <c r="N182" s="177"/>
      <c r="O182" s="177"/>
      <c r="P182" s="177"/>
      <c r="Q182" s="177"/>
      <c r="R182" s="177"/>
      <c r="S182" s="177"/>
      <c r="T182" s="178"/>
      <c r="AT182" s="179" t="s">
        <v>140</v>
      </c>
      <c r="AU182" s="179" t="s">
        <v>83</v>
      </c>
      <c r="AV182" s="10" t="s">
        <v>83</v>
      </c>
      <c r="AW182" s="10" t="s">
        <v>39</v>
      </c>
      <c r="AX182" s="10" t="s">
        <v>22</v>
      </c>
      <c r="AY182" s="179" t="s">
        <v>130</v>
      </c>
    </row>
    <row r="183" spans="2:65" s="1" customFormat="1" ht="22.5" customHeight="1">
      <c r="B183" s="155"/>
      <c r="C183" s="156" t="s">
        <v>558</v>
      </c>
      <c r="D183" s="156" t="s">
        <v>131</v>
      </c>
      <c r="E183" s="157" t="s">
        <v>310</v>
      </c>
      <c r="F183" s="158" t="s">
        <v>311</v>
      </c>
      <c r="G183" s="159" t="s">
        <v>253</v>
      </c>
      <c r="H183" s="160">
        <v>637.5</v>
      </c>
      <c r="I183" s="161"/>
      <c r="J183" s="162">
        <f>ROUND(I183*H183,2)</f>
        <v>0</v>
      </c>
      <c r="K183" s="158" t="s">
        <v>135</v>
      </c>
      <c r="L183" s="34"/>
      <c r="M183" s="163" t="s">
        <v>20</v>
      </c>
      <c r="N183" s="164" t="s">
        <v>46</v>
      </c>
      <c r="O183" s="35"/>
      <c r="P183" s="165">
        <f>O183*H183</f>
        <v>0</v>
      </c>
      <c r="Q183" s="165">
        <v>0</v>
      </c>
      <c r="R183" s="165">
        <f>Q183*H183</f>
        <v>0</v>
      </c>
      <c r="S183" s="165">
        <v>0</v>
      </c>
      <c r="T183" s="166">
        <f>S183*H183</f>
        <v>0</v>
      </c>
      <c r="AR183" s="17" t="s">
        <v>151</v>
      </c>
      <c r="AT183" s="17" t="s">
        <v>131</v>
      </c>
      <c r="AU183" s="17" t="s">
        <v>83</v>
      </c>
      <c r="AY183" s="17" t="s">
        <v>130</v>
      </c>
      <c r="BE183" s="167">
        <f>IF(N183="základní",J183,0)</f>
        <v>0</v>
      </c>
      <c r="BF183" s="167">
        <f>IF(N183="snížená",J183,0)</f>
        <v>0</v>
      </c>
      <c r="BG183" s="167">
        <f>IF(N183="zákl. přenesená",J183,0)</f>
        <v>0</v>
      </c>
      <c r="BH183" s="167">
        <f>IF(N183="sníž. přenesená",J183,0)</f>
        <v>0</v>
      </c>
      <c r="BI183" s="167">
        <f>IF(N183="nulová",J183,0)</f>
        <v>0</v>
      </c>
      <c r="BJ183" s="17" t="s">
        <v>22</v>
      </c>
      <c r="BK183" s="167">
        <f>ROUND(I183*H183,2)</f>
        <v>0</v>
      </c>
      <c r="BL183" s="17" t="s">
        <v>151</v>
      </c>
      <c r="BM183" s="17" t="s">
        <v>711</v>
      </c>
    </row>
    <row r="184" spans="2:47" s="1" customFormat="1" ht="22.5" customHeight="1">
      <c r="B184" s="34"/>
      <c r="D184" s="171" t="s">
        <v>138</v>
      </c>
      <c r="F184" s="180" t="s">
        <v>311</v>
      </c>
      <c r="I184" s="131"/>
      <c r="L184" s="34"/>
      <c r="M184" s="63"/>
      <c r="N184" s="35"/>
      <c r="O184" s="35"/>
      <c r="P184" s="35"/>
      <c r="Q184" s="35"/>
      <c r="R184" s="35"/>
      <c r="S184" s="35"/>
      <c r="T184" s="64"/>
      <c r="AT184" s="17" t="s">
        <v>138</v>
      </c>
      <c r="AU184" s="17" t="s">
        <v>83</v>
      </c>
    </row>
    <row r="185" spans="2:65" s="1" customFormat="1" ht="22.5" customHeight="1">
      <c r="B185" s="155"/>
      <c r="C185" s="156" t="s">
        <v>7</v>
      </c>
      <c r="D185" s="156" t="s">
        <v>131</v>
      </c>
      <c r="E185" s="157" t="s">
        <v>317</v>
      </c>
      <c r="F185" s="158" t="s">
        <v>318</v>
      </c>
      <c r="G185" s="159" t="s">
        <v>319</v>
      </c>
      <c r="H185" s="160">
        <v>1147.5</v>
      </c>
      <c r="I185" s="161"/>
      <c r="J185" s="162">
        <f>ROUND(I185*H185,2)</f>
        <v>0</v>
      </c>
      <c r="K185" s="158" t="s">
        <v>135</v>
      </c>
      <c r="L185" s="34"/>
      <c r="M185" s="163" t="s">
        <v>20</v>
      </c>
      <c r="N185" s="164" t="s">
        <v>46</v>
      </c>
      <c r="O185" s="35"/>
      <c r="P185" s="165">
        <f>O185*H185</f>
        <v>0</v>
      </c>
      <c r="Q185" s="165">
        <v>0</v>
      </c>
      <c r="R185" s="165">
        <f>Q185*H185</f>
        <v>0</v>
      </c>
      <c r="S185" s="165">
        <v>0</v>
      </c>
      <c r="T185" s="166">
        <f>S185*H185</f>
        <v>0</v>
      </c>
      <c r="AR185" s="17" t="s">
        <v>151</v>
      </c>
      <c r="AT185" s="17" t="s">
        <v>131</v>
      </c>
      <c r="AU185" s="17" t="s">
        <v>83</v>
      </c>
      <c r="AY185" s="17" t="s">
        <v>130</v>
      </c>
      <c r="BE185" s="167">
        <f>IF(N185="základní",J185,0)</f>
        <v>0</v>
      </c>
      <c r="BF185" s="167">
        <f>IF(N185="snížená",J185,0)</f>
        <v>0</v>
      </c>
      <c r="BG185" s="167">
        <f>IF(N185="zákl. přenesená",J185,0)</f>
        <v>0</v>
      </c>
      <c r="BH185" s="167">
        <f>IF(N185="sníž. přenesená",J185,0)</f>
        <v>0</v>
      </c>
      <c r="BI185" s="167">
        <f>IF(N185="nulová",J185,0)</f>
        <v>0</v>
      </c>
      <c r="BJ185" s="17" t="s">
        <v>22</v>
      </c>
      <c r="BK185" s="167">
        <f>ROUND(I185*H185,2)</f>
        <v>0</v>
      </c>
      <c r="BL185" s="17" t="s">
        <v>151</v>
      </c>
      <c r="BM185" s="17" t="s">
        <v>712</v>
      </c>
    </row>
    <row r="186" spans="2:47" s="1" customFormat="1" ht="22.5" customHeight="1">
      <c r="B186" s="34"/>
      <c r="D186" s="168" t="s">
        <v>138</v>
      </c>
      <c r="F186" s="169" t="s">
        <v>321</v>
      </c>
      <c r="I186" s="131"/>
      <c r="L186" s="34"/>
      <c r="M186" s="63"/>
      <c r="N186" s="35"/>
      <c r="O186" s="35"/>
      <c r="P186" s="35"/>
      <c r="Q186" s="35"/>
      <c r="R186" s="35"/>
      <c r="S186" s="35"/>
      <c r="T186" s="64"/>
      <c r="AT186" s="17" t="s">
        <v>138</v>
      </c>
      <c r="AU186" s="17" t="s">
        <v>83</v>
      </c>
    </row>
    <row r="187" spans="2:51" s="10" customFormat="1" ht="22.5" customHeight="1">
      <c r="B187" s="170"/>
      <c r="D187" s="171" t="s">
        <v>140</v>
      </c>
      <c r="E187" s="172" t="s">
        <v>20</v>
      </c>
      <c r="F187" s="173" t="s">
        <v>713</v>
      </c>
      <c r="H187" s="174">
        <v>1147.5</v>
      </c>
      <c r="I187" s="175"/>
      <c r="L187" s="170"/>
      <c r="M187" s="176"/>
      <c r="N187" s="177"/>
      <c r="O187" s="177"/>
      <c r="P187" s="177"/>
      <c r="Q187" s="177"/>
      <c r="R187" s="177"/>
      <c r="S187" s="177"/>
      <c r="T187" s="178"/>
      <c r="AT187" s="179" t="s">
        <v>140</v>
      </c>
      <c r="AU187" s="179" t="s">
        <v>83</v>
      </c>
      <c r="AV187" s="10" t="s">
        <v>83</v>
      </c>
      <c r="AW187" s="10" t="s">
        <v>39</v>
      </c>
      <c r="AX187" s="10" t="s">
        <v>22</v>
      </c>
      <c r="AY187" s="179" t="s">
        <v>130</v>
      </c>
    </row>
    <row r="188" spans="2:65" s="1" customFormat="1" ht="22.5" customHeight="1">
      <c r="B188" s="155"/>
      <c r="C188" s="156" t="s">
        <v>354</v>
      </c>
      <c r="D188" s="156" t="s">
        <v>131</v>
      </c>
      <c r="E188" s="157" t="s">
        <v>325</v>
      </c>
      <c r="F188" s="158" t="s">
        <v>326</v>
      </c>
      <c r="G188" s="159" t="s">
        <v>253</v>
      </c>
      <c r="H188" s="160">
        <v>165.174</v>
      </c>
      <c r="I188" s="161"/>
      <c r="J188" s="162">
        <f>ROUND(I188*H188,2)</f>
        <v>0</v>
      </c>
      <c r="K188" s="158" t="s">
        <v>135</v>
      </c>
      <c r="L188" s="34"/>
      <c r="M188" s="163" t="s">
        <v>20</v>
      </c>
      <c r="N188" s="164" t="s">
        <v>46</v>
      </c>
      <c r="O188" s="35"/>
      <c r="P188" s="165">
        <f>O188*H188</f>
        <v>0</v>
      </c>
      <c r="Q188" s="165">
        <v>0</v>
      </c>
      <c r="R188" s="165">
        <f>Q188*H188</f>
        <v>0</v>
      </c>
      <c r="S188" s="165">
        <v>0</v>
      </c>
      <c r="T188" s="166">
        <f>S188*H188</f>
        <v>0</v>
      </c>
      <c r="AR188" s="17" t="s">
        <v>151</v>
      </c>
      <c r="AT188" s="17" t="s">
        <v>131</v>
      </c>
      <c r="AU188" s="17" t="s">
        <v>83</v>
      </c>
      <c r="AY188" s="17" t="s">
        <v>130</v>
      </c>
      <c r="BE188" s="167">
        <f>IF(N188="základní",J188,0)</f>
        <v>0</v>
      </c>
      <c r="BF188" s="167">
        <f>IF(N188="snížená",J188,0)</f>
        <v>0</v>
      </c>
      <c r="BG188" s="167">
        <f>IF(N188="zákl. přenesená",J188,0)</f>
        <v>0</v>
      </c>
      <c r="BH188" s="167">
        <f>IF(N188="sníž. přenesená",J188,0)</f>
        <v>0</v>
      </c>
      <c r="BI188" s="167">
        <f>IF(N188="nulová",J188,0)</f>
        <v>0</v>
      </c>
      <c r="BJ188" s="17" t="s">
        <v>22</v>
      </c>
      <c r="BK188" s="167">
        <f>ROUND(I188*H188,2)</f>
        <v>0</v>
      </c>
      <c r="BL188" s="17" t="s">
        <v>151</v>
      </c>
      <c r="BM188" s="17" t="s">
        <v>714</v>
      </c>
    </row>
    <row r="189" spans="2:47" s="1" customFormat="1" ht="30" customHeight="1">
      <c r="B189" s="34"/>
      <c r="D189" s="168" t="s">
        <v>138</v>
      </c>
      <c r="F189" s="169" t="s">
        <v>328</v>
      </c>
      <c r="I189" s="131"/>
      <c r="L189" s="34"/>
      <c r="M189" s="63"/>
      <c r="N189" s="35"/>
      <c r="O189" s="35"/>
      <c r="P189" s="35"/>
      <c r="Q189" s="35"/>
      <c r="R189" s="35"/>
      <c r="S189" s="35"/>
      <c r="T189" s="64"/>
      <c r="AT189" s="17" t="s">
        <v>138</v>
      </c>
      <c r="AU189" s="17" t="s">
        <v>83</v>
      </c>
    </row>
    <row r="190" spans="2:47" s="1" customFormat="1" ht="30" customHeight="1">
      <c r="B190" s="34"/>
      <c r="D190" s="168" t="s">
        <v>249</v>
      </c>
      <c r="F190" s="211" t="s">
        <v>715</v>
      </c>
      <c r="I190" s="131"/>
      <c r="L190" s="34"/>
      <c r="M190" s="63"/>
      <c r="N190" s="35"/>
      <c r="O190" s="35"/>
      <c r="P190" s="35"/>
      <c r="Q190" s="35"/>
      <c r="R190" s="35"/>
      <c r="S190" s="35"/>
      <c r="T190" s="64"/>
      <c r="AT190" s="17" t="s">
        <v>249</v>
      </c>
      <c r="AU190" s="17" t="s">
        <v>83</v>
      </c>
    </row>
    <row r="191" spans="2:51" s="10" customFormat="1" ht="22.5" customHeight="1">
      <c r="B191" s="170"/>
      <c r="D191" s="168" t="s">
        <v>140</v>
      </c>
      <c r="E191" s="179" t="s">
        <v>20</v>
      </c>
      <c r="F191" s="196" t="s">
        <v>716</v>
      </c>
      <c r="H191" s="197">
        <v>38.7</v>
      </c>
      <c r="I191" s="175"/>
      <c r="L191" s="170"/>
      <c r="M191" s="176"/>
      <c r="N191" s="177"/>
      <c r="O191" s="177"/>
      <c r="P191" s="177"/>
      <c r="Q191" s="177"/>
      <c r="R191" s="177"/>
      <c r="S191" s="177"/>
      <c r="T191" s="178"/>
      <c r="AT191" s="179" t="s">
        <v>140</v>
      </c>
      <c r="AU191" s="179" t="s">
        <v>83</v>
      </c>
      <c r="AV191" s="10" t="s">
        <v>83</v>
      </c>
      <c r="AW191" s="10" t="s">
        <v>39</v>
      </c>
      <c r="AX191" s="10" t="s">
        <v>75</v>
      </c>
      <c r="AY191" s="179" t="s">
        <v>130</v>
      </c>
    </row>
    <row r="192" spans="2:51" s="10" customFormat="1" ht="44.25" customHeight="1">
      <c r="B192" s="170"/>
      <c r="D192" s="168" t="s">
        <v>140</v>
      </c>
      <c r="E192" s="179" t="s">
        <v>20</v>
      </c>
      <c r="F192" s="196" t="s">
        <v>717</v>
      </c>
      <c r="H192" s="197">
        <v>70.506</v>
      </c>
      <c r="I192" s="175"/>
      <c r="L192" s="170"/>
      <c r="M192" s="176"/>
      <c r="N192" s="177"/>
      <c r="O192" s="177"/>
      <c r="P192" s="177"/>
      <c r="Q192" s="177"/>
      <c r="R192" s="177"/>
      <c r="S192" s="177"/>
      <c r="T192" s="178"/>
      <c r="AT192" s="179" t="s">
        <v>140</v>
      </c>
      <c r="AU192" s="179" t="s">
        <v>83</v>
      </c>
      <c r="AV192" s="10" t="s">
        <v>83</v>
      </c>
      <c r="AW192" s="10" t="s">
        <v>39</v>
      </c>
      <c r="AX192" s="10" t="s">
        <v>75</v>
      </c>
      <c r="AY192" s="179" t="s">
        <v>130</v>
      </c>
    </row>
    <row r="193" spans="2:51" s="10" customFormat="1" ht="22.5" customHeight="1">
      <c r="B193" s="170"/>
      <c r="D193" s="168" t="s">
        <v>140</v>
      </c>
      <c r="E193" s="179" t="s">
        <v>20</v>
      </c>
      <c r="F193" s="196" t="s">
        <v>718</v>
      </c>
      <c r="H193" s="197">
        <v>2.64</v>
      </c>
      <c r="I193" s="175"/>
      <c r="L193" s="170"/>
      <c r="M193" s="176"/>
      <c r="N193" s="177"/>
      <c r="O193" s="177"/>
      <c r="P193" s="177"/>
      <c r="Q193" s="177"/>
      <c r="R193" s="177"/>
      <c r="S193" s="177"/>
      <c r="T193" s="178"/>
      <c r="AT193" s="179" t="s">
        <v>140</v>
      </c>
      <c r="AU193" s="179" t="s">
        <v>83</v>
      </c>
      <c r="AV193" s="10" t="s">
        <v>83</v>
      </c>
      <c r="AW193" s="10" t="s">
        <v>39</v>
      </c>
      <c r="AX193" s="10" t="s">
        <v>75</v>
      </c>
      <c r="AY193" s="179" t="s">
        <v>130</v>
      </c>
    </row>
    <row r="194" spans="2:51" s="10" customFormat="1" ht="22.5" customHeight="1">
      <c r="B194" s="170"/>
      <c r="D194" s="168" t="s">
        <v>140</v>
      </c>
      <c r="E194" s="179" t="s">
        <v>20</v>
      </c>
      <c r="F194" s="196" t="s">
        <v>719</v>
      </c>
      <c r="H194" s="197">
        <v>2.64</v>
      </c>
      <c r="I194" s="175"/>
      <c r="L194" s="170"/>
      <c r="M194" s="176"/>
      <c r="N194" s="177"/>
      <c r="O194" s="177"/>
      <c r="P194" s="177"/>
      <c r="Q194" s="177"/>
      <c r="R194" s="177"/>
      <c r="S194" s="177"/>
      <c r="T194" s="178"/>
      <c r="AT194" s="179" t="s">
        <v>140</v>
      </c>
      <c r="AU194" s="179" t="s">
        <v>83</v>
      </c>
      <c r="AV194" s="10" t="s">
        <v>83</v>
      </c>
      <c r="AW194" s="10" t="s">
        <v>39</v>
      </c>
      <c r="AX194" s="10" t="s">
        <v>75</v>
      </c>
      <c r="AY194" s="179" t="s">
        <v>130</v>
      </c>
    </row>
    <row r="195" spans="2:51" s="10" customFormat="1" ht="22.5" customHeight="1">
      <c r="B195" s="170"/>
      <c r="D195" s="168" t="s">
        <v>140</v>
      </c>
      <c r="E195" s="179" t="s">
        <v>20</v>
      </c>
      <c r="F195" s="196" t="s">
        <v>720</v>
      </c>
      <c r="H195" s="197">
        <v>6.264</v>
      </c>
      <c r="I195" s="175"/>
      <c r="L195" s="170"/>
      <c r="M195" s="176"/>
      <c r="N195" s="177"/>
      <c r="O195" s="177"/>
      <c r="P195" s="177"/>
      <c r="Q195" s="177"/>
      <c r="R195" s="177"/>
      <c r="S195" s="177"/>
      <c r="T195" s="178"/>
      <c r="AT195" s="179" t="s">
        <v>140</v>
      </c>
      <c r="AU195" s="179" t="s">
        <v>83</v>
      </c>
      <c r="AV195" s="10" t="s">
        <v>83</v>
      </c>
      <c r="AW195" s="10" t="s">
        <v>39</v>
      </c>
      <c r="AX195" s="10" t="s">
        <v>75</v>
      </c>
      <c r="AY195" s="179" t="s">
        <v>130</v>
      </c>
    </row>
    <row r="196" spans="2:51" s="10" customFormat="1" ht="22.5" customHeight="1">
      <c r="B196" s="170"/>
      <c r="D196" s="168" t="s">
        <v>140</v>
      </c>
      <c r="E196" s="179" t="s">
        <v>20</v>
      </c>
      <c r="F196" s="196" t="s">
        <v>721</v>
      </c>
      <c r="H196" s="197">
        <v>5.568</v>
      </c>
      <c r="I196" s="175"/>
      <c r="L196" s="170"/>
      <c r="M196" s="176"/>
      <c r="N196" s="177"/>
      <c r="O196" s="177"/>
      <c r="P196" s="177"/>
      <c r="Q196" s="177"/>
      <c r="R196" s="177"/>
      <c r="S196" s="177"/>
      <c r="T196" s="178"/>
      <c r="AT196" s="179" t="s">
        <v>140</v>
      </c>
      <c r="AU196" s="179" t="s">
        <v>83</v>
      </c>
      <c r="AV196" s="10" t="s">
        <v>83</v>
      </c>
      <c r="AW196" s="10" t="s">
        <v>39</v>
      </c>
      <c r="AX196" s="10" t="s">
        <v>75</v>
      </c>
      <c r="AY196" s="179" t="s">
        <v>130</v>
      </c>
    </row>
    <row r="197" spans="2:51" s="10" customFormat="1" ht="22.5" customHeight="1">
      <c r="B197" s="170"/>
      <c r="D197" s="168" t="s">
        <v>140</v>
      </c>
      <c r="E197" s="179" t="s">
        <v>20</v>
      </c>
      <c r="F197" s="196" t="s">
        <v>722</v>
      </c>
      <c r="H197" s="197">
        <v>5.568</v>
      </c>
      <c r="I197" s="175"/>
      <c r="L197" s="170"/>
      <c r="M197" s="176"/>
      <c r="N197" s="177"/>
      <c r="O197" s="177"/>
      <c r="P197" s="177"/>
      <c r="Q197" s="177"/>
      <c r="R197" s="177"/>
      <c r="S197" s="177"/>
      <c r="T197" s="178"/>
      <c r="AT197" s="179" t="s">
        <v>140</v>
      </c>
      <c r="AU197" s="179" t="s">
        <v>83</v>
      </c>
      <c r="AV197" s="10" t="s">
        <v>83</v>
      </c>
      <c r="AW197" s="10" t="s">
        <v>39</v>
      </c>
      <c r="AX197" s="10" t="s">
        <v>75</v>
      </c>
      <c r="AY197" s="179" t="s">
        <v>130</v>
      </c>
    </row>
    <row r="198" spans="2:51" s="10" customFormat="1" ht="22.5" customHeight="1">
      <c r="B198" s="170"/>
      <c r="D198" s="168" t="s">
        <v>140</v>
      </c>
      <c r="E198" s="179" t="s">
        <v>20</v>
      </c>
      <c r="F198" s="196" t="s">
        <v>723</v>
      </c>
      <c r="H198" s="197">
        <v>5.568</v>
      </c>
      <c r="I198" s="175"/>
      <c r="L198" s="170"/>
      <c r="M198" s="176"/>
      <c r="N198" s="177"/>
      <c r="O198" s="177"/>
      <c r="P198" s="177"/>
      <c r="Q198" s="177"/>
      <c r="R198" s="177"/>
      <c r="S198" s="177"/>
      <c r="T198" s="178"/>
      <c r="AT198" s="179" t="s">
        <v>140</v>
      </c>
      <c r="AU198" s="179" t="s">
        <v>83</v>
      </c>
      <c r="AV198" s="10" t="s">
        <v>83</v>
      </c>
      <c r="AW198" s="10" t="s">
        <v>39</v>
      </c>
      <c r="AX198" s="10" t="s">
        <v>75</v>
      </c>
      <c r="AY198" s="179" t="s">
        <v>130</v>
      </c>
    </row>
    <row r="199" spans="2:51" s="10" customFormat="1" ht="22.5" customHeight="1">
      <c r="B199" s="170"/>
      <c r="D199" s="168" t="s">
        <v>140</v>
      </c>
      <c r="E199" s="179" t="s">
        <v>20</v>
      </c>
      <c r="F199" s="196" t="s">
        <v>724</v>
      </c>
      <c r="H199" s="197">
        <v>2.64</v>
      </c>
      <c r="I199" s="175"/>
      <c r="L199" s="170"/>
      <c r="M199" s="176"/>
      <c r="N199" s="177"/>
      <c r="O199" s="177"/>
      <c r="P199" s="177"/>
      <c r="Q199" s="177"/>
      <c r="R199" s="177"/>
      <c r="S199" s="177"/>
      <c r="T199" s="178"/>
      <c r="AT199" s="179" t="s">
        <v>140</v>
      </c>
      <c r="AU199" s="179" t="s">
        <v>83</v>
      </c>
      <c r="AV199" s="10" t="s">
        <v>83</v>
      </c>
      <c r="AW199" s="10" t="s">
        <v>39</v>
      </c>
      <c r="AX199" s="10" t="s">
        <v>75</v>
      </c>
      <c r="AY199" s="179" t="s">
        <v>130</v>
      </c>
    </row>
    <row r="200" spans="2:51" s="10" customFormat="1" ht="22.5" customHeight="1">
      <c r="B200" s="170"/>
      <c r="D200" s="168" t="s">
        <v>140</v>
      </c>
      <c r="E200" s="179" t="s">
        <v>20</v>
      </c>
      <c r="F200" s="196" t="s">
        <v>725</v>
      </c>
      <c r="H200" s="197">
        <v>25.08</v>
      </c>
      <c r="I200" s="175"/>
      <c r="L200" s="170"/>
      <c r="M200" s="176"/>
      <c r="N200" s="177"/>
      <c r="O200" s="177"/>
      <c r="P200" s="177"/>
      <c r="Q200" s="177"/>
      <c r="R200" s="177"/>
      <c r="S200" s="177"/>
      <c r="T200" s="178"/>
      <c r="AT200" s="179" t="s">
        <v>140</v>
      </c>
      <c r="AU200" s="179" t="s">
        <v>83</v>
      </c>
      <c r="AV200" s="10" t="s">
        <v>83</v>
      </c>
      <c r="AW200" s="10" t="s">
        <v>39</v>
      </c>
      <c r="AX200" s="10" t="s">
        <v>75</v>
      </c>
      <c r="AY200" s="179" t="s">
        <v>130</v>
      </c>
    </row>
    <row r="201" spans="2:51" s="12" customFormat="1" ht="22.5" customHeight="1">
      <c r="B201" s="198"/>
      <c r="D201" s="171" t="s">
        <v>140</v>
      </c>
      <c r="E201" s="199" t="s">
        <v>20</v>
      </c>
      <c r="F201" s="200" t="s">
        <v>204</v>
      </c>
      <c r="H201" s="201">
        <v>165.174</v>
      </c>
      <c r="I201" s="202"/>
      <c r="L201" s="198"/>
      <c r="M201" s="203"/>
      <c r="N201" s="204"/>
      <c r="O201" s="204"/>
      <c r="P201" s="204"/>
      <c r="Q201" s="204"/>
      <c r="R201" s="204"/>
      <c r="S201" s="204"/>
      <c r="T201" s="205"/>
      <c r="AT201" s="206" t="s">
        <v>140</v>
      </c>
      <c r="AU201" s="206" t="s">
        <v>83</v>
      </c>
      <c r="AV201" s="12" t="s">
        <v>151</v>
      </c>
      <c r="AW201" s="12" t="s">
        <v>39</v>
      </c>
      <c r="AX201" s="12" t="s">
        <v>22</v>
      </c>
      <c r="AY201" s="206" t="s">
        <v>130</v>
      </c>
    </row>
    <row r="202" spans="2:65" s="1" customFormat="1" ht="22.5" customHeight="1">
      <c r="B202" s="155"/>
      <c r="C202" s="156" t="s">
        <v>361</v>
      </c>
      <c r="D202" s="156" t="s">
        <v>131</v>
      </c>
      <c r="E202" s="157" t="s">
        <v>330</v>
      </c>
      <c r="F202" s="158" t="s">
        <v>331</v>
      </c>
      <c r="G202" s="159" t="s">
        <v>253</v>
      </c>
      <c r="H202" s="160">
        <v>75.483</v>
      </c>
      <c r="I202" s="161"/>
      <c r="J202" s="162">
        <f>ROUND(I202*H202,2)</f>
        <v>0</v>
      </c>
      <c r="K202" s="158" t="s">
        <v>135</v>
      </c>
      <c r="L202" s="34"/>
      <c r="M202" s="163" t="s">
        <v>20</v>
      </c>
      <c r="N202" s="164" t="s">
        <v>46</v>
      </c>
      <c r="O202" s="35"/>
      <c r="P202" s="165">
        <f>O202*H202</f>
        <v>0</v>
      </c>
      <c r="Q202" s="165">
        <v>0</v>
      </c>
      <c r="R202" s="165">
        <f>Q202*H202</f>
        <v>0</v>
      </c>
      <c r="S202" s="165">
        <v>0</v>
      </c>
      <c r="T202" s="166">
        <f>S202*H202</f>
        <v>0</v>
      </c>
      <c r="AR202" s="17" t="s">
        <v>151</v>
      </c>
      <c r="AT202" s="17" t="s">
        <v>131</v>
      </c>
      <c r="AU202" s="17" t="s">
        <v>83</v>
      </c>
      <c r="AY202" s="17" t="s">
        <v>130</v>
      </c>
      <c r="BE202" s="167">
        <f>IF(N202="základní",J202,0)</f>
        <v>0</v>
      </c>
      <c r="BF202" s="167">
        <f>IF(N202="snížená",J202,0)</f>
        <v>0</v>
      </c>
      <c r="BG202" s="167">
        <f>IF(N202="zákl. přenesená",J202,0)</f>
        <v>0</v>
      </c>
      <c r="BH202" s="167">
        <f>IF(N202="sníž. přenesená",J202,0)</f>
        <v>0</v>
      </c>
      <c r="BI202" s="167">
        <f>IF(N202="nulová",J202,0)</f>
        <v>0</v>
      </c>
      <c r="BJ202" s="17" t="s">
        <v>22</v>
      </c>
      <c r="BK202" s="167">
        <f>ROUND(I202*H202,2)</f>
        <v>0</v>
      </c>
      <c r="BL202" s="17" t="s">
        <v>151</v>
      </c>
      <c r="BM202" s="17" t="s">
        <v>726</v>
      </c>
    </row>
    <row r="203" spans="2:47" s="1" customFormat="1" ht="42" customHeight="1">
      <c r="B203" s="34"/>
      <c r="D203" s="168" t="s">
        <v>138</v>
      </c>
      <c r="F203" s="169" t="s">
        <v>333</v>
      </c>
      <c r="I203" s="131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138</v>
      </c>
      <c r="AU203" s="17" t="s">
        <v>83</v>
      </c>
    </row>
    <row r="204" spans="2:47" s="1" customFormat="1" ht="30" customHeight="1">
      <c r="B204" s="34"/>
      <c r="D204" s="168" t="s">
        <v>249</v>
      </c>
      <c r="F204" s="211" t="s">
        <v>715</v>
      </c>
      <c r="I204" s="131"/>
      <c r="L204" s="34"/>
      <c r="M204" s="63"/>
      <c r="N204" s="35"/>
      <c r="O204" s="35"/>
      <c r="P204" s="35"/>
      <c r="Q204" s="35"/>
      <c r="R204" s="35"/>
      <c r="S204" s="35"/>
      <c r="T204" s="64"/>
      <c r="AT204" s="17" t="s">
        <v>249</v>
      </c>
      <c r="AU204" s="17" t="s">
        <v>83</v>
      </c>
    </row>
    <row r="205" spans="2:51" s="10" customFormat="1" ht="22.5" customHeight="1">
      <c r="B205" s="170"/>
      <c r="D205" s="168" t="s">
        <v>140</v>
      </c>
      <c r="E205" s="179" t="s">
        <v>20</v>
      </c>
      <c r="F205" s="196" t="s">
        <v>727</v>
      </c>
      <c r="H205" s="197">
        <v>19.35</v>
      </c>
      <c r="I205" s="175"/>
      <c r="L205" s="170"/>
      <c r="M205" s="176"/>
      <c r="N205" s="177"/>
      <c r="O205" s="177"/>
      <c r="P205" s="177"/>
      <c r="Q205" s="177"/>
      <c r="R205" s="177"/>
      <c r="S205" s="177"/>
      <c r="T205" s="178"/>
      <c r="AT205" s="179" t="s">
        <v>140</v>
      </c>
      <c r="AU205" s="179" t="s">
        <v>83</v>
      </c>
      <c r="AV205" s="10" t="s">
        <v>83</v>
      </c>
      <c r="AW205" s="10" t="s">
        <v>39</v>
      </c>
      <c r="AX205" s="10" t="s">
        <v>75</v>
      </c>
      <c r="AY205" s="179" t="s">
        <v>130</v>
      </c>
    </row>
    <row r="206" spans="2:51" s="10" customFormat="1" ht="44.25" customHeight="1">
      <c r="B206" s="170"/>
      <c r="D206" s="168" t="s">
        <v>140</v>
      </c>
      <c r="E206" s="179" t="s">
        <v>20</v>
      </c>
      <c r="F206" s="196" t="s">
        <v>728</v>
      </c>
      <c r="H206" s="197">
        <v>35.253</v>
      </c>
      <c r="I206" s="175"/>
      <c r="L206" s="170"/>
      <c r="M206" s="176"/>
      <c r="N206" s="177"/>
      <c r="O206" s="177"/>
      <c r="P206" s="177"/>
      <c r="Q206" s="177"/>
      <c r="R206" s="177"/>
      <c r="S206" s="177"/>
      <c r="T206" s="178"/>
      <c r="AT206" s="179" t="s">
        <v>140</v>
      </c>
      <c r="AU206" s="179" t="s">
        <v>83</v>
      </c>
      <c r="AV206" s="10" t="s">
        <v>83</v>
      </c>
      <c r="AW206" s="10" t="s">
        <v>39</v>
      </c>
      <c r="AX206" s="10" t="s">
        <v>75</v>
      </c>
      <c r="AY206" s="179" t="s">
        <v>130</v>
      </c>
    </row>
    <row r="207" spans="2:51" s="10" customFormat="1" ht="22.5" customHeight="1">
      <c r="B207" s="170"/>
      <c r="D207" s="168" t="s">
        <v>140</v>
      </c>
      <c r="E207" s="179" t="s">
        <v>20</v>
      </c>
      <c r="F207" s="196" t="s">
        <v>729</v>
      </c>
      <c r="H207" s="197">
        <v>0.72</v>
      </c>
      <c r="I207" s="175"/>
      <c r="L207" s="170"/>
      <c r="M207" s="176"/>
      <c r="N207" s="177"/>
      <c r="O207" s="177"/>
      <c r="P207" s="177"/>
      <c r="Q207" s="177"/>
      <c r="R207" s="177"/>
      <c r="S207" s="177"/>
      <c r="T207" s="178"/>
      <c r="AT207" s="179" t="s">
        <v>140</v>
      </c>
      <c r="AU207" s="179" t="s">
        <v>83</v>
      </c>
      <c r="AV207" s="10" t="s">
        <v>83</v>
      </c>
      <c r="AW207" s="10" t="s">
        <v>39</v>
      </c>
      <c r="AX207" s="10" t="s">
        <v>75</v>
      </c>
      <c r="AY207" s="179" t="s">
        <v>130</v>
      </c>
    </row>
    <row r="208" spans="2:51" s="10" customFormat="1" ht="22.5" customHeight="1">
      <c r="B208" s="170"/>
      <c r="D208" s="168" t="s">
        <v>140</v>
      </c>
      <c r="E208" s="179" t="s">
        <v>20</v>
      </c>
      <c r="F208" s="196" t="s">
        <v>730</v>
      </c>
      <c r="H208" s="197">
        <v>0.72</v>
      </c>
      <c r="I208" s="175"/>
      <c r="L208" s="170"/>
      <c r="M208" s="176"/>
      <c r="N208" s="177"/>
      <c r="O208" s="177"/>
      <c r="P208" s="177"/>
      <c r="Q208" s="177"/>
      <c r="R208" s="177"/>
      <c r="S208" s="177"/>
      <c r="T208" s="178"/>
      <c r="AT208" s="179" t="s">
        <v>140</v>
      </c>
      <c r="AU208" s="179" t="s">
        <v>83</v>
      </c>
      <c r="AV208" s="10" t="s">
        <v>83</v>
      </c>
      <c r="AW208" s="10" t="s">
        <v>39</v>
      </c>
      <c r="AX208" s="10" t="s">
        <v>75</v>
      </c>
      <c r="AY208" s="179" t="s">
        <v>130</v>
      </c>
    </row>
    <row r="209" spans="2:51" s="10" customFormat="1" ht="22.5" customHeight="1">
      <c r="B209" s="170"/>
      <c r="D209" s="168" t="s">
        <v>140</v>
      </c>
      <c r="E209" s="179" t="s">
        <v>20</v>
      </c>
      <c r="F209" s="196" t="s">
        <v>731</v>
      </c>
      <c r="H209" s="197">
        <v>3.24</v>
      </c>
      <c r="I209" s="175"/>
      <c r="L209" s="170"/>
      <c r="M209" s="176"/>
      <c r="N209" s="177"/>
      <c r="O209" s="177"/>
      <c r="P209" s="177"/>
      <c r="Q209" s="177"/>
      <c r="R209" s="177"/>
      <c r="S209" s="177"/>
      <c r="T209" s="178"/>
      <c r="AT209" s="179" t="s">
        <v>140</v>
      </c>
      <c r="AU209" s="179" t="s">
        <v>83</v>
      </c>
      <c r="AV209" s="10" t="s">
        <v>83</v>
      </c>
      <c r="AW209" s="10" t="s">
        <v>39</v>
      </c>
      <c r="AX209" s="10" t="s">
        <v>75</v>
      </c>
      <c r="AY209" s="179" t="s">
        <v>130</v>
      </c>
    </row>
    <row r="210" spans="2:51" s="10" customFormat="1" ht="22.5" customHeight="1">
      <c r="B210" s="170"/>
      <c r="D210" s="168" t="s">
        <v>140</v>
      </c>
      <c r="E210" s="179" t="s">
        <v>20</v>
      </c>
      <c r="F210" s="196" t="s">
        <v>732</v>
      </c>
      <c r="H210" s="197">
        <v>2.88</v>
      </c>
      <c r="I210" s="175"/>
      <c r="L210" s="170"/>
      <c r="M210" s="176"/>
      <c r="N210" s="177"/>
      <c r="O210" s="177"/>
      <c r="P210" s="177"/>
      <c r="Q210" s="177"/>
      <c r="R210" s="177"/>
      <c r="S210" s="177"/>
      <c r="T210" s="178"/>
      <c r="AT210" s="179" t="s">
        <v>140</v>
      </c>
      <c r="AU210" s="179" t="s">
        <v>83</v>
      </c>
      <c r="AV210" s="10" t="s">
        <v>83</v>
      </c>
      <c r="AW210" s="10" t="s">
        <v>39</v>
      </c>
      <c r="AX210" s="10" t="s">
        <v>75</v>
      </c>
      <c r="AY210" s="179" t="s">
        <v>130</v>
      </c>
    </row>
    <row r="211" spans="2:51" s="10" customFormat="1" ht="22.5" customHeight="1">
      <c r="B211" s="170"/>
      <c r="D211" s="168" t="s">
        <v>140</v>
      </c>
      <c r="E211" s="179" t="s">
        <v>20</v>
      </c>
      <c r="F211" s="196" t="s">
        <v>733</v>
      </c>
      <c r="H211" s="197">
        <v>2.88</v>
      </c>
      <c r="I211" s="175"/>
      <c r="L211" s="170"/>
      <c r="M211" s="176"/>
      <c r="N211" s="177"/>
      <c r="O211" s="177"/>
      <c r="P211" s="177"/>
      <c r="Q211" s="177"/>
      <c r="R211" s="177"/>
      <c r="S211" s="177"/>
      <c r="T211" s="178"/>
      <c r="AT211" s="179" t="s">
        <v>140</v>
      </c>
      <c r="AU211" s="179" t="s">
        <v>83</v>
      </c>
      <c r="AV211" s="10" t="s">
        <v>83</v>
      </c>
      <c r="AW211" s="10" t="s">
        <v>39</v>
      </c>
      <c r="AX211" s="10" t="s">
        <v>75</v>
      </c>
      <c r="AY211" s="179" t="s">
        <v>130</v>
      </c>
    </row>
    <row r="212" spans="2:51" s="10" customFormat="1" ht="22.5" customHeight="1">
      <c r="B212" s="170"/>
      <c r="D212" s="168" t="s">
        <v>140</v>
      </c>
      <c r="E212" s="179" t="s">
        <v>20</v>
      </c>
      <c r="F212" s="196" t="s">
        <v>734</v>
      </c>
      <c r="H212" s="197">
        <v>2.88</v>
      </c>
      <c r="I212" s="175"/>
      <c r="L212" s="170"/>
      <c r="M212" s="176"/>
      <c r="N212" s="177"/>
      <c r="O212" s="177"/>
      <c r="P212" s="177"/>
      <c r="Q212" s="177"/>
      <c r="R212" s="177"/>
      <c r="S212" s="177"/>
      <c r="T212" s="178"/>
      <c r="AT212" s="179" t="s">
        <v>140</v>
      </c>
      <c r="AU212" s="179" t="s">
        <v>83</v>
      </c>
      <c r="AV212" s="10" t="s">
        <v>83</v>
      </c>
      <c r="AW212" s="10" t="s">
        <v>39</v>
      </c>
      <c r="AX212" s="10" t="s">
        <v>75</v>
      </c>
      <c r="AY212" s="179" t="s">
        <v>130</v>
      </c>
    </row>
    <row r="213" spans="2:51" s="10" customFormat="1" ht="22.5" customHeight="1">
      <c r="B213" s="170"/>
      <c r="D213" s="168" t="s">
        <v>140</v>
      </c>
      <c r="E213" s="179" t="s">
        <v>20</v>
      </c>
      <c r="F213" s="196" t="s">
        <v>735</v>
      </c>
      <c r="H213" s="197">
        <v>0.72</v>
      </c>
      <c r="I213" s="175"/>
      <c r="L213" s="170"/>
      <c r="M213" s="176"/>
      <c r="N213" s="177"/>
      <c r="O213" s="177"/>
      <c r="P213" s="177"/>
      <c r="Q213" s="177"/>
      <c r="R213" s="177"/>
      <c r="S213" s="177"/>
      <c r="T213" s="178"/>
      <c r="AT213" s="179" t="s">
        <v>140</v>
      </c>
      <c r="AU213" s="179" t="s">
        <v>83</v>
      </c>
      <c r="AV213" s="10" t="s">
        <v>83</v>
      </c>
      <c r="AW213" s="10" t="s">
        <v>39</v>
      </c>
      <c r="AX213" s="10" t="s">
        <v>75</v>
      </c>
      <c r="AY213" s="179" t="s">
        <v>130</v>
      </c>
    </row>
    <row r="214" spans="2:51" s="10" customFormat="1" ht="22.5" customHeight="1">
      <c r="B214" s="170"/>
      <c r="D214" s="168" t="s">
        <v>140</v>
      </c>
      <c r="E214" s="179" t="s">
        <v>20</v>
      </c>
      <c r="F214" s="196" t="s">
        <v>736</v>
      </c>
      <c r="H214" s="197">
        <v>6.84</v>
      </c>
      <c r="I214" s="175"/>
      <c r="L214" s="170"/>
      <c r="M214" s="176"/>
      <c r="N214" s="177"/>
      <c r="O214" s="177"/>
      <c r="P214" s="177"/>
      <c r="Q214" s="177"/>
      <c r="R214" s="177"/>
      <c r="S214" s="177"/>
      <c r="T214" s="178"/>
      <c r="AT214" s="179" t="s">
        <v>140</v>
      </c>
      <c r="AU214" s="179" t="s">
        <v>83</v>
      </c>
      <c r="AV214" s="10" t="s">
        <v>83</v>
      </c>
      <c r="AW214" s="10" t="s">
        <v>39</v>
      </c>
      <c r="AX214" s="10" t="s">
        <v>75</v>
      </c>
      <c r="AY214" s="179" t="s">
        <v>130</v>
      </c>
    </row>
    <row r="215" spans="2:51" s="12" customFormat="1" ht="22.5" customHeight="1">
      <c r="B215" s="198"/>
      <c r="D215" s="171" t="s">
        <v>140</v>
      </c>
      <c r="E215" s="199" t="s">
        <v>20</v>
      </c>
      <c r="F215" s="200" t="s">
        <v>204</v>
      </c>
      <c r="H215" s="201">
        <v>75.483</v>
      </c>
      <c r="I215" s="202"/>
      <c r="L215" s="198"/>
      <c r="M215" s="203"/>
      <c r="N215" s="204"/>
      <c r="O215" s="204"/>
      <c r="P215" s="204"/>
      <c r="Q215" s="204"/>
      <c r="R215" s="204"/>
      <c r="S215" s="204"/>
      <c r="T215" s="205"/>
      <c r="AT215" s="206" t="s">
        <v>140</v>
      </c>
      <c r="AU215" s="206" t="s">
        <v>83</v>
      </c>
      <c r="AV215" s="12" t="s">
        <v>151</v>
      </c>
      <c r="AW215" s="12" t="s">
        <v>39</v>
      </c>
      <c r="AX215" s="12" t="s">
        <v>22</v>
      </c>
      <c r="AY215" s="206" t="s">
        <v>130</v>
      </c>
    </row>
    <row r="216" spans="2:65" s="1" customFormat="1" ht="22.5" customHeight="1">
      <c r="B216" s="155"/>
      <c r="C216" s="212" t="s">
        <v>366</v>
      </c>
      <c r="D216" s="212" t="s">
        <v>336</v>
      </c>
      <c r="E216" s="213" t="s">
        <v>337</v>
      </c>
      <c r="F216" s="214" t="s">
        <v>338</v>
      </c>
      <c r="G216" s="215" t="s">
        <v>319</v>
      </c>
      <c r="H216" s="216">
        <v>150.966</v>
      </c>
      <c r="I216" s="217"/>
      <c r="J216" s="218">
        <f>ROUND(I216*H216,2)</f>
        <v>0</v>
      </c>
      <c r="K216" s="214" t="s">
        <v>135</v>
      </c>
      <c r="L216" s="219"/>
      <c r="M216" s="220" t="s">
        <v>20</v>
      </c>
      <c r="N216" s="221" t="s">
        <v>46</v>
      </c>
      <c r="O216" s="35"/>
      <c r="P216" s="165">
        <f>O216*H216</f>
        <v>0</v>
      </c>
      <c r="Q216" s="165">
        <v>1</v>
      </c>
      <c r="R216" s="165">
        <f>Q216*H216</f>
        <v>150.966</v>
      </c>
      <c r="S216" s="165">
        <v>0</v>
      </c>
      <c r="T216" s="166">
        <f>S216*H216</f>
        <v>0</v>
      </c>
      <c r="AR216" s="17" t="s">
        <v>171</v>
      </c>
      <c r="AT216" s="17" t="s">
        <v>336</v>
      </c>
      <c r="AU216" s="17" t="s">
        <v>83</v>
      </c>
      <c r="AY216" s="17" t="s">
        <v>130</v>
      </c>
      <c r="BE216" s="167">
        <f>IF(N216="základní",J216,0)</f>
        <v>0</v>
      </c>
      <c r="BF216" s="167">
        <f>IF(N216="snížená",J216,0)</f>
        <v>0</v>
      </c>
      <c r="BG216" s="167">
        <f>IF(N216="zákl. přenesená",J216,0)</f>
        <v>0</v>
      </c>
      <c r="BH216" s="167">
        <f>IF(N216="sníž. přenesená",J216,0)</f>
        <v>0</v>
      </c>
      <c r="BI216" s="167">
        <f>IF(N216="nulová",J216,0)</f>
        <v>0</v>
      </c>
      <c r="BJ216" s="17" t="s">
        <v>22</v>
      </c>
      <c r="BK216" s="167">
        <f>ROUND(I216*H216,2)</f>
        <v>0</v>
      </c>
      <c r="BL216" s="17" t="s">
        <v>151</v>
      </c>
      <c r="BM216" s="17" t="s">
        <v>737</v>
      </c>
    </row>
    <row r="217" spans="2:47" s="1" customFormat="1" ht="22.5" customHeight="1">
      <c r="B217" s="34"/>
      <c r="D217" s="168" t="s">
        <v>138</v>
      </c>
      <c r="F217" s="169" t="s">
        <v>338</v>
      </c>
      <c r="I217" s="131"/>
      <c r="L217" s="34"/>
      <c r="M217" s="63"/>
      <c r="N217" s="35"/>
      <c r="O217" s="35"/>
      <c r="P217" s="35"/>
      <c r="Q217" s="35"/>
      <c r="R217" s="35"/>
      <c r="S217" s="35"/>
      <c r="T217" s="64"/>
      <c r="AT217" s="17" t="s">
        <v>138</v>
      </c>
      <c r="AU217" s="17" t="s">
        <v>83</v>
      </c>
    </row>
    <row r="218" spans="2:51" s="10" customFormat="1" ht="22.5" customHeight="1">
      <c r="B218" s="170"/>
      <c r="D218" s="171" t="s">
        <v>140</v>
      </c>
      <c r="F218" s="173" t="s">
        <v>738</v>
      </c>
      <c r="H218" s="174">
        <v>150.966</v>
      </c>
      <c r="I218" s="175"/>
      <c r="L218" s="170"/>
      <c r="M218" s="176"/>
      <c r="N218" s="177"/>
      <c r="O218" s="177"/>
      <c r="P218" s="177"/>
      <c r="Q218" s="177"/>
      <c r="R218" s="177"/>
      <c r="S218" s="177"/>
      <c r="T218" s="178"/>
      <c r="AT218" s="179" t="s">
        <v>140</v>
      </c>
      <c r="AU218" s="179" t="s">
        <v>83</v>
      </c>
      <c r="AV218" s="10" t="s">
        <v>83</v>
      </c>
      <c r="AW218" s="10" t="s">
        <v>4</v>
      </c>
      <c r="AX218" s="10" t="s">
        <v>22</v>
      </c>
      <c r="AY218" s="179" t="s">
        <v>130</v>
      </c>
    </row>
    <row r="219" spans="2:65" s="1" customFormat="1" ht="22.5" customHeight="1">
      <c r="B219" s="155"/>
      <c r="C219" s="156" t="s">
        <v>372</v>
      </c>
      <c r="D219" s="156" t="s">
        <v>131</v>
      </c>
      <c r="E219" s="157" t="s">
        <v>739</v>
      </c>
      <c r="F219" s="158" t="s">
        <v>740</v>
      </c>
      <c r="G219" s="159" t="s">
        <v>253</v>
      </c>
      <c r="H219" s="160">
        <v>54.603</v>
      </c>
      <c r="I219" s="161"/>
      <c r="J219" s="162">
        <f>ROUND(I219*H219,2)</f>
        <v>0</v>
      </c>
      <c r="K219" s="158" t="s">
        <v>135</v>
      </c>
      <c r="L219" s="34"/>
      <c r="M219" s="163" t="s">
        <v>20</v>
      </c>
      <c r="N219" s="164" t="s">
        <v>46</v>
      </c>
      <c r="O219" s="35"/>
      <c r="P219" s="165">
        <f>O219*H219</f>
        <v>0</v>
      </c>
      <c r="Q219" s="165">
        <v>0</v>
      </c>
      <c r="R219" s="165">
        <f>Q219*H219</f>
        <v>0</v>
      </c>
      <c r="S219" s="165">
        <v>0</v>
      </c>
      <c r="T219" s="166">
        <f>S219*H219</f>
        <v>0</v>
      </c>
      <c r="AR219" s="17" t="s">
        <v>151</v>
      </c>
      <c r="AT219" s="17" t="s">
        <v>131</v>
      </c>
      <c r="AU219" s="17" t="s">
        <v>83</v>
      </c>
      <c r="AY219" s="17" t="s">
        <v>130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7" t="s">
        <v>22</v>
      </c>
      <c r="BK219" s="167">
        <f>ROUND(I219*H219,2)</f>
        <v>0</v>
      </c>
      <c r="BL219" s="17" t="s">
        <v>151</v>
      </c>
      <c r="BM219" s="17" t="s">
        <v>741</v>
      </c>
    </row>
    <row r="220" spans="2:47" s="1" customFormat="1" ht="42" customHeight="1">
      <c r="B220" s="34"/>
      <c r="D220" s="171" t="s">
        <v>138</v>
      </c>
      <c r="F220" s="180" t="s">
        <v>742</v>
      </c>
      <c r="I220" s="131"/>
      <c r="L220" s="34"/>
      <c r="M220" s="63"/>
      <c r="N220" s="35"/>
      <c r="O220" s="35"/>
      <c r="P220" s="35"/>
      <c r="Q220" s="35"/>
      <c r="R220" s="35"/>
      <c r="S220" s="35"/>
      <c r="T220" s="64"/>
      <c r="AT220" s="17" t="s">
        <v>138</v>
      </c>
      <c r="AU220" s="17" t="s">
        <v>83</v>
      </c>
    </row>
    <row r="221" spans="2:65" s="1" customFormat="1" ht="22.5" customHeight="1">
      <c r="B221" s="155"/>
      <c r="C221" s="156" t="s">
        <v>379</v>
      </c>
      <c r="D221" s="156" t="s">
        <v>131</v>
      </c>
      <c r="E221" s="157" t="s">
        <v>355</v>
      </c>
      <c r="F221" s="158" t="s">
        <v>356</v>
      </c>
      <c r="G221" s="159" t="s">
        <v>344</v>
      </c>
      <c r="H221" s="160">
        <v>2297.62</v>
      </c>
      <c r="I221" s="161"/>
      <c r="J221" s="162">
        <f>ROUND(I221*H221,2)</f>
        <v>0</v>
      </c>
      <c r="K221" s="158" t="s">
        <v>135</v>
      </c>
      <c r="L221" s="34"/>
      <c r="M221" s="163" t="s">
        <v>20</v>
      </c>
      <c r="N221" s="164" t="s">
        <v>46</v>
      </c>
      <c r="O221" s="35"/>
      <c r="P221" s="165">
        <f>O221*H221</f>
        <v>0</v>
      </c>
      <c r="Q221" s="165">
        <v>0</v>
      </c>
      <c r="R221" s="165">
        <f>Q221*H221</f>
        <v>0</v>
      </c>
      <c r="S221" s="165">
        <v>0</v>
      </c>
      <c r="T221" s="166">
        <f>S221*H221</f>
        <v>0</v>
      </c>
      <c r="AR221" s="17" t="s">
        <v>151</v>
      </c>
      <c r="AT221" s="17" t="s">
        <v>131</v>
      </c>
      <c r="AU221" s="17" t="s">
        <v>83</v>
      </c>
      <c r="AY221" s="17" t="s">
        <v>130</v>
      </c>
      <c r="BE221" s="167">
        <f>IF(N221="základní",J221,0)</f>
        <v>0</v>
      </c>
      <c r="BF221" s="167">
        <f>IF(N221="snížená",J221,0)</f>
        <v>0</v>
      </c>
      <c r="BG221" s="167">
        <f>IF(N221="zákl. přenesená",J221,0)</f>
        <v>0</v>
      </c>
      <c r="BH221" s="167">
        <f>IF(N221="sníž. přenesená",J221,0)</f>
        <v>0</v>
      </c>
      <c r="BI221" s="167">
        <f>IF(N221="nulová",J221,0)</f>
        <v>0</v>
      </c>
      <c r="BJ221" s="17" t="s">
        <v>22</v>
      </c>
      <c r="BK221" s="167">
        <f>ROUND(I221*H221,2)</f>
        <v>0</v>
      </c>
      <c r="BL221" s="17" t="s">
        <v>151</v>
      </c>
      <c r="BM221" s="17" t="s">
        <v>743</v>
      </c>
    </row>
    <row r="222" spans="2:47" s="1" customFormat="1" ht="22.5" customHeight="1">
      <c r="B222" s="34"/>
      <c r="D222" s="168" t="s">
        <v>138</v>
      </c>
      <c r="F222" s="169" t="s">
        <v>358</v>
      </c>
      <c r="I222" s="131"/>
      <c r="L222" s="34"/>
      <c r="M222" s="63"/>
      <c r="N222" s="35"/>
      <c r="O222" s="35"/>
      <c r="P222" s="35"/>
      <c r="Q222" s="35"/>
      <c r="R222" s="35"/>
      <c r="S222" s="35"/>
      <c r="T222" s="64"/>
      <c r="AT222" s="17" t="s">
        <v>138</v>
      </c>
      <c r="AU222" s="17" t="s">
        <v>83</v>
      </c>
    </row>
    <row r="223" spans="2:47" s="1" customFormat="1" ht="30" customHeight="1">
      <c r="B223" s="34"/>
      <c r="D223" s="168" t="s">
        <v>249</v>
      </c>
      <c r="F223" s="211" t="s">
        <v>744</v>
      </c>
      <c r="I223" s="131"/>
      <c r="L223" s="34"/>
      <c r="M223" s="63"/>
      <c r="N223" s="35"/>
      <c r="O223" s="35"/>
      <c r="P223" s="35"/>
      <c r="Q223" s="35"/>
      <c r="R223" s="35"/>
      <c r="S223" s="35"/>
      <c r="T223" s="64"/>
      <c r="AT223" s="17" t="s">
        <v>249</v>
      </c>
      <c r="AU223" s="17" t="s">
        <v>83</v>
      </c>
    </row>
    <row r="224" spans="2:51" s="10" customFormat="1" ht="22.5" customHeight="1">
      <c r="B224" s="170"/>
      <c r="D224" s="168" t="s">
        <v>140</v>
      </c>
      <c r="E224" s="179" t="s">
        <v>20</v>
      </c>
      <c r="F224" s="196" t="s">
        <v>745</v>
      </c>
      <c r="H224" s="197">
        <v>1158.5</v>
      </c>
      <c r="I224" s="175"/>
      <c r="L224" s="170"/>
      <c r="M224" s="176"/>
      <c r="N224" s="177"/>
      <c r="O224" s="177"/>
      <c r="P224" s="177"/>
      <c r="Q224" s="177"/>
      <c r="R224" s="177"/>
      <c r="S224" s="177"/>
      <c r="T224" s="178"/>
      <c r="AT224" s="179" t="s">
        <v>140</v>
      </c>
      <c r="AU224" s="179" t="s">
        <v>83</v>
      </c>
      <c r="AV224" s="10" t="s">
        <v>83</v>
      </c>
      <c r="AW224" s="10" t="s">
        <v>39</v>
      </c>
      <c r="AX224" s="10" t="s">
        <v>75</v>
      </c>
      <c r="AY224" s="179" t="s">
        <v>130</v>
      </c>
    </row>
    <row r="225" spans="2:51" s="10" customFormat="1" ht="22.5" customHeight="1">
      <c r="B225" s="170"/>
      <c r="D225" s="168" t="s">
        <v>140</v>
      </c>
      <c r="E225" s="179" t="s">
        <v>20</v>
      </c>
      <c r="F225" s="196" t="s">
        <v>746</v>
      </c>
      <c r="H225" s="197">
        <v>8.4</v>
      </c>
      <c r="I225" s="175"/>
      <c r="L225" s="170"/>
      <c r="M225" s="176"/>
      <c r="N225" s="177"/>
      <c r="O225" s="177"/>
      <c r="P225" s="177"/>
      <c r="Q225" s="177"/>
      <c r="R225" s="177"/>
      <c r="S225" s="177"/>
      <c r="T225" s="178"/>
      <c r="AT225" s="179" t="s">
        <v>140</v>
      </c>
      <c r="AU225" s="179" t="s">
        <v>83</v>
      </c>
      <c r="AV225" s="10" t="s">
        <v>83</v>
      </c>
      <c r="AW225" s="10" t="s">
        <v>39</v>
      </c>
      <c r="AX225" s="10" t="s">
        <v>75</v>
      </c>
      <c r="AY225" s="179" t="s">
        <v>130</v>
      </c>
    </row>
    <row r="226" spans="2:51" s="10" customFormat="1" ht="22.5" customHeight="1">
      <c r="B226" s="170"/>
      <c r="D226" s="168" t="s">
        <v>140</v>
      </c>
      <c r="E226" s="179" t="s">
        <v>20</v>
      </c>
      <c r="F226" s="196" t="s">
        <v>747</v>
      </c>
      <c r="H226" s="197">
        <v>22</v>
      </c>
      <c r="I226" s="175"/>
      <c r="L226" s="170"/>
      <c r="M226" s="176"/>
      <c r="N226" s="177"/>
      <c r="O226" s="177"/>
      <c r="P226" s="177"/>
      <c r="Q226" s="177"/>
      <c r="R226" s="177"/>
      <c r="S226" s="177"/>
      <c r="T226" s="178"/>
      <c r="AT226" s="179" t="s">
        <v>140</v>
      </c>
      <c r="AU226" s="179" t="s">
        <v>83</v>
      </c>
      <c r="AV226" s="10" t="s">
        <v>83</v>
      </c>
      <c r="AW226" s="10" t="s">
        <v>39</v>
      </c>
      <c r="AX226" s="10" t="s">
        <v>75</v>
      </c>
      <c r="AY226" s="179" t="s">
        <v>130</v>
      </c>
    </row>
    <row r="227" spans="2:51" s="10" customFormat="1" ht="22.5" customHeight="1">
      <c r="B227" s="170"/>
      <c r="D227" s="168" t="s">
        <v>140</v>
      </c>
      <c r="E227" s="179" t="s">
        <v>20</v>
      </c>
      <c r="F227" s="196" t="s">
        <v>748</v>
      </c>
      <c r="H227" s="197">
        <v>270.75</v>
      </c>
      <c r="I227" s="175"/>
      <c r="L227" s="170"/>
      <c r="M227" s="176"/>
      <c r="N227" s="177"/>
      <c r="O227" s="177"/>
      <c r="P227" s="177"/>
      <c r="Q227" s="177"/>
      <c r="R227" s="177"/>
      <c r="S227" s="177"/>
      <c r="T227" s="178"/>
      <c r="AT227" s="179" t="s">
        <v>140</v>
      </c>
      <c r="AU227" s="179" t="s">
        <v>83</v>
      </c>
      <c r="AV227" s="10" t="s">
        <v>83</v>
      </c>
      <c r="AW227" s="10" t="s">
        <v>39</v>
      </c>
      <c r="AX227" s="10" t="s">
        <v>75</v>
      </c>
      <c r="AY227" s="179" t="s">
        <v>130</v>
      </c>
    </row>
    <row r="228" spans="2:51" s="10" customFormat="1" ht="22.5" customHeight="1">
      <c r="B228" s="170"/>
      <c r="D228" s="168" t="s">
        <v>140</v>
      </c>
      <c r="E228" s="179" t="s">
        <v>20</v>
      </c>
      <c r="F228" s="196" t="s">
        <v>749</v>
      </c>
      <c r="H228" s="197">
        <v>68</v>
      </c>
      <c r="I228" s="175"/>
      <c r="L228" s="170"/>
      <c r="M228" s="176"/>
      <c r="N228" s="177"/>
      <c r="O228" s="177"/>
      <c r="P228" s="177"/>
      <c r="Q228" s="177"/>
      <c r="R228" s="177"/>
      <c r="S228" s="177"/>
      <c r="T228" s="178"/>
      <c r="AT228" s="179" t="s">
        <v>140</v>
      </c>
      <c r="AU228" s="179" t="s">
        <v>83</v>
      </c>
      <c r="AV228" s="10" t="s">
        <v>83</v>
      </c>
      <c r="AW228" s="10" t="s">
        <v>39</v>
      </c>
      <c r="AX228" s="10" t="s">
        <v>75</v>
      </c>
      <c r="AY228" s="179" t="s">
        <v>130</v>
      </c>
    </row>
    <row r="229" spans="2:51" s="10" customFormat="1" ht="22.5" customHeight="1">
      <c r="B229" s="170"/>
      <c r="D229" s="168" t="s">
        <v>140</v>
      </c>
      <c r="E229" s="179" t="s">
        <v>20</v>
      </c>
      <c r="F229" s="196" t="s">
        <v>750</v>
      </c>
      <c r="H229" s="197">
        <v>24</v>
      </c>
      <c r="I229" s="175"/>
      <c r="L229" s="170"/>
      <c r="M229" s="176"/>
      <c r="N229" s="177"/>
      <c r="O229" s="177"/>
      <c r="P229" s="177"/>
      <c r="Q229" s="177"/>
      <c r="R229" s="177"/>
      <c r="S229" s="177"/>
      <c r="T229" s="178"/>
      <c r="AT229" s="179" t="s">
        <v>140</v>
      </c>
      <c r="AU229" s="179" t="s">
        <v>83</v>
      </c>
      <c r="AV229" s="10" t="s">
        <v>83</v>
      </c>
      <c r="AW229" s="10" t="s">
        <v>39</v>
      </c>
      <c r="AX229" s="10" t="s">
        <v>75</v>
      </c>
      <c r="AY229" s="179" t="s">
        <v>130</v>
      </c>
    </row>
    <row r="230" spans="2:51" s="10" customFormat="1" ht="22.5" customHeight="1">
      <c r="B230" s="170"/>
      <c r="D230" s="168" t="s">
        <v>140</v>
      </c>
      <c r="E230" s="179" t="s">
        <v>20</v>
      </c>
      <c r="F230" s="196" t="s">
        <v>751</v>
      </c>
      <c r="H230" s="197">
        <v>231.135</v>
      </c>
      <c r="I230" s="175"/>
      <c r="L230" s="170"/>
      <c r="M230" s="176"/>
      <c r="N230" s="177"/>
      <c r="O230" s="177"/>
      <c r="P230" s="177"/>
      <c r="Q230" s="177"/>
      <c r="R230" s="177"/>
      <c r="S230" s="177"/>
      <c r="T230" s="178"/>
      <c r="AT230" s="179" t="s">
        <v>140</v>
      </c>
      <c r="AU230" s="179" t="s">
        <v>83</v>
      </c>
      <c r="AV230" s="10" t="s">
        <v>83</v>
      </c>
      <c r="AW230" s="10" t="s">
        <v>39</v>
      </c>
      <c r="AX230" s="10" t="s">
        <v>75</v>
      </c>
      <c r="AY230" s="179" t="s">
        <v>130</v>
      </c>
    </row>
    <row r="231" spans="2:51" s="10" customFormat="1" ht="22.5" customHeight="1">
      <c r="B231" s="170"/>
      <c r="D231" s="168" t="s">
        <v>140</v>
      </c>
      <c r="E231" s="179" t="s">
        <v>20</v>
      </c>
      <c r="F231" s="196" t="s">
        <v>752</v>
      </c>
      <c r="H231" s="197">
        <v>7.23</v>
      </c>
      <c r="I231" s="175"/>
      <c r="L231" s="170"/>
      <c r="M231" s="176"/>
      <c r="N231" s="177"/>
      <c r="O231" s="177"/>
      <c r="P231" s="177"/>
      <c r="Q231" s="177"/>
      <c r="R231" s="177"/>
      <c r="S231" s="177"/>
      <c r="T231" s="178"/>
      <c r="AT231" s="179" t="s">
        <v>140</v>
      </c>
      <c r="AU231" s="179" t="s">
        <v>83</v>
      </c>
      <c r="AV231" s="10" t="s">
        <v>83</v>
      </c>
      <c r="AW231" s="10" t="s">
        <v>39</v>
      </c>
      <c r="AX231" s="10" t="s">
        <v>75</v>
      </c>
      <c r="AY231" s="179" t="s">
        <v>130</v>
      </c>
    </row>
    <row r="232" spans="2:51" s="10" customFormat="1" ht="22.5" customHeight="1">
      <c r="B232" s="170"/>
      <c r="D232" s="168" t="s">
        <v>140</v>
      </c>
      <c r="E232" s="179" t="s">
        <v>20</v>
      </c>
      <c r="F232" s="196" t="s">
        <v>753</v>
      </c>
      <c r="H232" s="197">
        <v>43.425</v>
      </c>
      <c r="I232" s="175"/>
      <c r="L232" s="170"/>
      <c r="M232" s="176"/>
      <c r="N232" s="177"/>
      <c r="O232" s="177"/>
      <c r="P232" s="177"/>
      <c r="Q232" s="177"/>
      <c r="R232" s="177"/>
      <c r="S232" s="177"/>
      <c r="T232" s="178"/>
      <c r="AT232" s="179" t="s">
        <v>140</v>
      </c>
      <c r="AU232" s="179" t="s">
        <v>83</v>
      </c>
      <c r="AV232" s="10" t="s">
        <v>83</v>
      </c>
      <c r="AW232" s="10" t="s">
        <v>39</v>
      </c>
      <c r="AX232" s="10" t="s">
        <v>75</v>
      </c>
      <c r="AY232" s="179" t="s">
        <v>130</v>
      </c>
    </row>
    <row r="233" spans="2:51" s="10" customFormat="1" ht="22.5" customHeight="1">
      <c r="B233" s="170"/>
      <c r="D233" s="168" t="s">
        <v>140</v>
      </c>
      <c r="E233" s="179" t="s">
        <v>20</v>
      </c>
      <c r="F233" s="196" t="s">
        <v>754</v>
      </c>
      <c r="H233" s="197">
        <v>441.18</v>
      </c>
      <c r="I233" s="175"/>
      <c r="L233" s="170"/>
      <c r="M233" s="176"/>
      <c r="N233" s="177"/>
      <c r="O233" s="177"/>
      <c r="P233" s="177"/>
      <c r="Q233" s="177"/>
      <c r="R233" s="177"/>
      <c r="S233" s="177"/>
      <c r="T233" s="178"/>
      <c r="AT233" s="179" t="s">
        <v>140</v>
      </c>
      <c r="AU233" s="179" t="s">
        <v>83</v>
      </c>
      <c r="AV233" s="10" t="s">
        <v>83</v>
      </c>
      <c r="AW233" s="10" t="s">
        <v>39</v>
      </c>
      <c r="AX233" s="10" t="s">
        <v>75</v>
      </c>
      <c r="AY233" s="179" t="s">
        <v>130</v>
      </c>
    </row>
    <row r="234" spans="2:51" s="10" customFormat="1" ht="22.5" customHeight="1">
      <c r="B234" s="170"/>
      <c r="D234" s="168" t="s">
        <v>140</v>
      </c>
      <c r="E234" s="179" t="s">
        <v>20</v>
      </c>
      <c r="F234" s="196" t="s">
        <v>755</v>
      </c>
      <c r="H234" s="197">
        <v>23</v>
      </c>
      <c r="I234" s="175"/>
      <c r="L234" s="170"/>
      <c r="M234" s="176"/>
      <c r="N234" s="177"/>
      <c r="O234" s="177"/>
      <c r="P234" s="177"/>
      <c r="Q234" s="177"/>
      <c r="R234" s="177"/>
      <c r="S234" s="177"/>
      <c r="T234" s="178"/>
      <c r="AT234" s="179" t="s">
        <v>140</v>
      </c>
      <c r="AU234" s="179" t="s">
        <v>83</v>
      </c>
      <c r="AV234" s="10" t="s">
        <v>83</v>
      </c>
      <c r="AW234" s="10" t="s">
        <v>39</v>
      </c>
      <c r="AX234" s="10" t="s">
        <v>75</v>
      </c>
      <c r="AY234" s="179" t="s">
        <v>130</v>
      </c>
    </row>
    <row r="235" spans="2:51" s="12" customFormat="1" ht="22.5" customHeight="1">
      <c r="B235" s="198"/>
      <c r="D235" s="168" t="s">
        <v>140</v>
      </c>
      <c r="E235" s="222" t="s">
        <v>20</v>
      </c>
      <c r="F235" s="223" t="s">
        <v>204</v>
      </c>
      <c r="H235" s="224">
        <v>2297.62</v>
      </c>
      <c r="I235" s="202"/>
      <c r="L235" s="198"/>
      <c r="M235" s="203"/>
      <c r="N235" s="204"/>
      <c r="O235" s="204"/>
      <c r="P235" s="204"/>
      <c r="Q235" s="204"/>
      <c r="R235" s="204"/>
      <c r="S235" s="204"/>
      <c r="T235" s="205"/>
      <c r="AT235" s="206" t="s">
        <v>140</v>
      </c>
      <c r="AU235" s="206" t="s">
        <v>83</v>
      </c>
      <c r="AV235" s="12" t="s">
        <v>151</v>
      </c>
      <c r="AW235" s="12" t="s">
        <v>39</v>
      </c>
      <c r="AX235" s="12" t="s">
        <v>22</v>
      </c>
      <c r="AY235" s="206" t="s">
        <v>130</v>
      </c>
    </row>
    <row r="236" spans="2:63" s="9" customFormat="1" ht="29.25" customHeight="1">
      <c r="B236" s="143"/>
      <c r="D236" s="144" t="s">
        <v>74</v>
      </c>
      <c r="E236" s="194" t="s">
        <v>83</v>
      </c>
      <c r="F236" s="194" t="s">
        <v>756</v>
      </c>
      <c r="I236" s="146"/>
      <c r="J236" s="195">
        <f>BK236</f>
        <v>0</v>
      </c>
      <c r="L236" s="143"/>
      <c r="M236" s="148"/>
      <c r="N236" s="149"/>
      <c r="O236" s="149"/>
      <c r="P236" s="150">
        <f>SUM(P237:P240)</f>
        <v>0</v>
      </c>
      <c r="Q236" s="149"/>
      <c r="R236" s="150">
        <f>SUM(R237:R240)</f>
        <v>0</v>
      </c>
      <c r="S236" s="149"/>
      <c r="T236" s="151">
        <f>SUM(T237:T240)</f>
        <v>0</v>
      </c>
      <c r="AR236" s="152" t="s">
        <v>22</v>
      </c>
      <c r="AT236" s="153" t="s">
        <v>74</v>
      </c>
      <c r="AU236" s="153" t="s">
        <v>22</v>
      </c>
      <c r="AY236" s="152" t="s">
        <v>130</v>
      </c>
      <c r="BK236" s="154">
        <f>SUM(BK237:BK240)</f>
        <v>0</v>
      </c>
    </row>
    <row r="237" spans="2:65" s="1" customFormat="1" ht="31.5" customHeight="1">
      <c r="B237" s="155"/>
      <c r="C237" s="156" t="s">
        <v>386</v>
      </c>
      <c r="D237" s="156" t="s">
        <v>131</v>
      </c>
      <c r="E237" s="157" t="s">
        <v>757</v>
      </c>
      <c r="F237" s="158" t="s">
        <v>758</v>
      </c>
      <c r="G237" s="159" t="s">
        <v>253</v>
      </c>
      <c r="H237" s="160">
        <v>2.394</v>
      </c>
      <c r="I237" s="161"/>
      <c r="J237" s="162">
        <f>ROUND(I237*H237,2)</f>
        <v>0</v>
      </c>
      <c r="K237" s="158" t="s">
        <v>135</v>
      </c>
      <c r="L237" s="34"/>
      <c r="M237" s="163" t="s">
        <v>20</v>
      </c>
      <c r="N237" s="164" t="s">
        <v>46</v>
      </c>
      <c r="O237" s="35"/>
      <c r="P237" s="165">
        <f>O237*H237</f>
        <v>0</v>
      </c>
      <c r="Q237" s="165">
        <v>0</v>
      </c>
      <c r="R237" s="165">
        <f>Q237*H237</f>
        <v>0</v>
      </c>
      <c r="S237" s="165">
        <v>0</v>
      </c>
      <c r="T237" s="166">
        <f>S237*H237</f>
        <v>0</v>
      </c>
      <c r="AR237" s="17" t="s">
        <v>151</v>
      </c>
      <c r="AT237" s="17" t="s">
        <v>131</v>
      </c>
      <c r="AU237" s="17" t="s">
        <v>83</v>
      </c>
      <c r="AY237" s="17" t="s">
        <v>130</v>
      </c>
      <c r="BE237" s="167">
        <f>IF(N237="základní",J237,0)</f>
        <v>0</v>
      </c>
      <c r="BF237" s="167">
        <f>IF(N237="snížená",J237,0)</f>
        <v>0</v>
      </c>
      <c r="BG237" s="167">
        <f>IF(N237="zákl. přenesená",J237,0)</f>
        <v>0</v>
      </c>
      <c r="BH237" s="167">
        <f>IF(N237="sníž. přenesená",J237,0)</f>
        <v>0</v>
      </c>
      <c r="BI237" s="167">
        <f>IF(N237="nulová",J237,0)</f>
        <v>0</v>
      </c>
      <c r="BJ237" s="17" t="s">
        <v>22</v>
      </c>
      <c r="BK237" s="167">
        <f>ROUND(I237*H237,2)</f>
        <v>0</v>
      </c>
      <c r="BL237" s="17" t="s">
        <v>151</v>
      </c>
      <c r="BM237" s="17" t="s">
        <v>759</v>
      </c>
    </row>
    <row r="238" spans="2:47" s="1" customFormat="1" ht="30" customHeight="1">
      <c r="B238" s="34"/>
      <c r="D238" s="168" t="s">
        <v>138</v>
      </c>
      <c r="F238" s="169" t="s">
        <v>760</v>
      </c>
      <c r="I238" s="131"/>
      <c r="L238" s="34"/>
      <c r="M238" s="63"/>
      <c r="N238" s="35"/>
      <c r="O238" s="35"/>
      <c r="P238" s="35"/>
      <c r="Q238" s="35"/>
      <c r="R238" s="35"/>
      <c r="S238" s="35"/>
      <c r="T238" s="64"/>
      <c r="AT238" s="17" t="s">
        <v>138</v>
      </c>
      <c r="AU238" s="17" t="s">
        <v>83</v>
      </c>
    </row>
    <row r="239" spans="2:47" s="1" customFormat="1" ht="30" customHeight="1">
      <c r="B239" s="34"/>
      <c r="D239" s="168" t="s">
        <v>249</v>
      </c>
      <c r="F239" s="211" t="s">
        <v>761</v>
      </c>
      <c r="I239" s="131"/>
      <c r="L239" s="34"/>
      <c r="M239" s="63"/>
      <c r="N239" s="35"/>
      <c r="O239" s="35"/>
      <c r="P239" s="35"/>
      <c r="Q239" s="35"/>
      <c r="R239" s="35"/>
      <c r="S239" s="35"/>
      <c r="T239" s="64"/>
      <c r="AT239" s="17" t="s">
        <v>249</v>
      </c>
      <c r="AU239" s="17" t="s">
        <v>83</v>
      </c>
    </row>
    <row r="240" spans="2:51" s="10" customFormat="1" ht="22.5" customHeight="1">
      <c r="B240" s="170"/>
      <c r="D240" s="168" t="s">
        <v>140</v>
      </c>
      <c r="E240" s="179" t="s">
        <v>20</v>
      </c>
      <c r="F240" s="196" t="s">
        <v>684</v>
      </c>
      <c r="H240" s="197">
        <v>2.394</v>
      </c>
      <c r="I240" s="175"/>
      <c r="L240" s="170"/>
      <c r="M240" s="176"/>
      <c r="N240" s="177"/>
      <c r="O240" s="177"/>
      <c r="P240" s="177"/>
      <c r="Q240" s="177"/>
      <c r="R240" s="177"/>
      <c r="S240" s="177"/>
      <c r="T240" s="178"/>
      <c r="AT240" s="179" t="s">
        <v>140</v>
      </c>
      <c r="AU240" s="179" t="s">
        <v>83</v>
      </c>
      <c r="AV240" s="10" t="s">
        <v>83</v>
      </c>
      <c r="AW240" s="10" t="s">
        <v>39</v>
      </c>
      <c r="AX240" s="10" t="s">
        <v>22</v>
      </c>
      <c r="AY240" s="179" t="s">
        <v>130</v>
      </c>
    </row>
    <row r="241" spans="2:63" s="9" customFormat="1" ht="29.25" customHeight="1">
      <c r="B241" s="143"/>
      <c r="D241" s="144" t="s">
        <v>74</v>
      </c>
      <c r="E241" s="194" t="s">
        <v>145</v>
      </c>
      <c r="F241" s="194" t="s">
        <v>371</v>
      </c>
      <c r="I241" s="146"/>
      <c r="J241" s="195">
        <f>BK241</f>
        <v>0</v>
      </c>
      <c r="L241" s="143"/>
      <c r="M241" s="148"/>
      <c r="N241" s="149"/>
      <c r="O241" s="149"/>
      <c r="P241" s="150">
        <f>SUM(P242:P252)</f>
        <v>0</v>
      </c>
      <c r="Q241" s="149"/>
      <c r="R241" s="150">
        <f>SUM(R242:R252)</f>
        <v>13.4721875</v>
      </c>
      <c r="S241" s="149"/>
      <c r="T241" s="151">
        <f>SUM(T242:T252)</f>
        <v>0</v>
      </c>
      <c r="AR241" s="152" t="s">
        <v>22</v>
      </c>
      <c r="AT241" s="153" t="s">
        <v>74</v>
      </c>
      <c r="AU241" s="153" t="s">
        <v>22</v>
      </c>
      <c r="AY241" s="152" t="s">
        <v>130</v>
      </c>
      <c r="BK241" s="154">
        <f>SUM(BK242:BK252)</f>
        <v>0</v>
      </c>
    </row>
    <row r="242" spans="2:65" s="1" customFormat="1" ht="31.5" customHeight="1">
      <c r="B242" s="155"/>
      <c r="C242" s="156" t="s">
        <v>394</v>
      </c>
      <c r="D242" s="156" t="s">
        <v>131</v>
      </c>
      <c r="E242" s="157" t="s">
        <v>762</v>
      </c>
      <c r="F242" s="158" t="s">
        <v>763</v>
      </c>
      <c r="G242" s="159" t="s">
        <v>186</v>
      </c>
      <c r="H242" s="160">
        <v>134</v>
      </c>
      <c r="I242" s="161"/>
      <c r="J242" s="162">
        <f>ROUND(I242*H242,2)</f>
        <v>0</v>
      </c>
      <c r="K242" s="158" t="s">
        <v>135</v>
      </c>
      <c r="L242" s="34"/>
      <c r="M242" s="163" t="s">
        <v>20</v>
      </c>
      <c r="N242" s="164" t="s">
        <v>46</v>
      </c>
      <c r="O242" s="35"/>
      <c r="P242" s="165">
        <f>O242*H242</f>
        <v>0</v>
      </c>
      <c r="Q242" s="165">
        <v>0.06702</v>
      </c>
      <c r="R242" s="165">
        <f>Q242*H242</f>
        <v>8.98068</v>
      </c>
      <c r="S242" s="165">
        <v>0</v>
      </c>
      <c r="T242" s="166">
        <f>S242*H242</f>
        <v>0</v>
      </c>
      <c r="AR242" s="17" t="s">
        <v>151</v>
      </c>
      <c r="AT242" s="17" t="s">
        <v>131</v>
      </c>
      <c r="AU242" s="17" t="s">
        <v>83</v>
      </c>
      <c r="AY242" s="17" t="s">
        <v>130</v>
      </c>
      <c r="BE242" s="167">
        <f>IF(N242="základní",J242,0)</f>
        <v>0</v>
      </c>
      <c r="BF242" s="167">
        <f>IF(N242="snížená",J242,0)</f>
        <v>0</v>
      </c>
      <c r="BG242" s="167">
        <f>IF(N242="zákl. přenesená",J242,0)</f>
        <v>0</v>
      </c>
      <c r="BH242" s="167">
        <f>IF(N242="sníž. přenesená",J242,0)</f>
        <v>0</v>
      </c>
      <c r="BI242" s="167">
        <f>IF(N242="nulová",J242,0)</f>
        <v>0</v>
      </c>
      <c r="BJ242" s="17" t="s">
        <v>22</v>
      </c>
      <c r="BK242" s="167">
        <f>ROUND(I242*H242,2)</f>
        <v>0</v>
      </c>
      <c r="BL242" s="17" t="s">
        <v>151</v>
      </c>
      <c r="BM242" s="17" t="s">
        <v>764</v>
      </c>
    </row>
    <row r="243" spans="2:47" s="1" customFormat="1" ht="22.5" customHeight="1">
      <c r="B243" s="34"/>
      <c r="D243" s="168" t="s">
        <v>138</v>
      </c>
      <c r="F243" s="169" t="s">
        <v>765</v>
      </c>
      <c r="I243" s="131"/>
      <c r="L243" s="34"/>
      <c r="M243" s="63"/>
      <c r="N243" s="35"/>
      <c r="O243" s="35"/>
      <c r="P243" s="35"/>
      <c r="Q243" s="35"/>
      <c r="R243" s="35"/>
      <c r="S243" s="35"/>
      <c r="T243" s="64"/>
      <c r="AT243" s="17" t="s">
        <v>138</v>
      </c>
      <c r="AU243" s="17" t="s">
        <v>83</v>
      </c>
    </row>
    <row r="244" spans="2:47" s="1" customFormat="1" ht="30" customHeight="1">
      <c r="B244" s="34"/>
      <c r="D244" s="171" t="s">
        <v>249</v>
      </c>
      <c r="F244" s="210" t="s">
        <v>352</v>
      </c>
      <c r="I244" s="131"/>
      <c r="L244" s="34"/>
      <c r="M244" s="63"/>
      <c r="N244" s="35"/>
      <c r="O244" s="35"/>
      <c r="P244" s="35"/>
      <c r="Q244" s="35"/>
      <c r="R244" s="35"/>
      <c r="S244" s="35"/>
      <c r="T244" s="64"/>
      <c r="AT244" s="17" t="s">
        <v>249</v>
      </c>
      <c r="AU244" s="17" t="s">
        <v>83</v>
      </c>
    </row>
    <row r="245" spans="2:65" s="1" customFormat="1" ht="22.5" customHeight="1">
      <c r="B245" s="155"/>
      <c r="C245" s="212" t="s">
        <v>401</v>
      </c>
      <c r="D245" s="212" t="s">
        <v>336</v>
      </c>
      <c r="E245" s="213" t="s">
        <v>766</v>
      </c>
      <c r="F245" s="214" t="s">
        <v>767</v>
      </c>
      <c r="G245" s="215" t="s">
        <v>186</v>
      </c>
      <c r="H245" s="216">
        <v>134</v>
      </c>
      <c r="I245" s="217"/>
      <c r="J245" s="218">
        <f>ROUND(I245*H245,2)</f>
        <v>0</v>
      </c>
      <c r="K245" s="214" t="s">
        <v>20</v>
      </c>
      <c r="L245" s="219"/>
      <c r="M245" s="220" t="s">
        <v>20</v>
      </c>
      <c r="N245" s="221" t="s">
        <v>46</v>
      </c>
      <c r="O245" s="35"/>
      <c r="P245" s="165">
        <f>O245*H245</f>
        <v>0</v>
      </c>
      <c r="Q245" s="165">
        <v>0.0325</v>
      </c>
      <c r="R245" s="165">
        <f>Q245*H245</f>
        <v>4.355</v>
      </c>
      <c r="S245" s="165">
        <v>0</v>
      </c>
      <c r="T245" s="166">
        <f>S245*H245</f>
        <v>0</v>
      </c>
      <c r="AR245" s="17" t="s">
        <v>171</v>
      </c>
      <c r="AT245" s="17" t="s">
        <v>336</v>
      </c>
      <c r="AU245" s="17" t="s">
        <v>83</v>
      </c>
      <c r="AY245" s="17" t="s">
        <v>130</v>
      </c>
      <c r="BE245" s="167">
        <f>IF(N245="základní",J245,0)</f>
        <v>0</v>
      </c>
      <c r="BF245" s="167">
        <f>IF(N245="snížená",J245,0)</f>
        <v>0</v>
      </c>
      <c r="BG245" s="167">
        <f>IF(N245="zákl. přenesená",J245,0)</f>
        <v>0</v>
      </c>
      <c r="BH245" s="167">
        <f>IF(N245="sníž. přenesená",J245,0)</f>
        <v>0</v>
      </c>
      <c r="BI245" s="167">
        <f>IF(N245="nulová",J245,0)</f>
        <v>0</v>
      </c>
      <c r="BJ245" s="17" t="s">
        <v>22</v>
      </c>
      <c r="BK245" s="167">
        <f>ROUND(I245*H245,2)</f>
        <v>0</v>
      </c>
      <c r="BL245" s="17" t="s">
        <v>151</v>
      </c>
      <c r="BM245" s="17" t="s">
        <v>768</v>
      </c>
    </row>
    <row r="246" spans="2:47" s="1" customFormat="1" ht="30" customHeight="1">
      <c r="B246" s="34"/>
      <c r="D246" s="171" t="s">
        <v>138</v>
      </c>
      <c r="F246" s="180" t="s">
        <v>769</v>
      </c>
      <c r="I246" s="131"/>
      <c r="L246" s="34"/>
      <c r="M246" s="63"/>
      <c r="N246" s="35"/>
      <c r="O246" s="35"/>
      <c r="P246" s="35"/>
      <c r="Q246" s="35"/>
      <c r="R246" s="35"/>
      <c r="S246" s="35"/>
      <c r="T246" s="64"/>
      <c r="AT246" s="17" t="s">
        <v>138</v>
      </c>
      <c r="AU246" s="17" t="s">
        <v>83</v>
      </c>
    </row>
    <row r="247" spans="2:65" s="1" customFormat="1" ht="22.5" customHeight="1">
      <c r="B247" s="155"/>
      <c r="C247" s="156" t="s">
        <v>407</v>
      </c>
      <c r="D247" s="156" t="s">
        <v>131</v>
      </c>
      <c r="E247" s="157" t="s">
        <v>373</v>
      </c>
      <c r="F247" s="158" t="s">
        <v>770</v>
      </c>
      <c r="G247" s="159" t="s">
        <v>246</v>
      </c>
      <c r="H247" s="160">
        <v>303.35</v>
      </c>
      <c r="I247" s="161"/>
      <c r="J247" s="162">
        <f>ROUND(I247*H247,2)</f>
        <v>0</v>
      </c>
      <c r="K247" s="158" t="s">
        <v>20</v>
      </c>
      <c r="L247" s="34"/>
      <c r="M247" s="163" t="s">
        <v>20</v>
      </c>
      <c r="N247" s="164" t="s">
        <v>46</v>
      </c>
      <c r="O247" s="35"/>
      <c r="P247" s="165">
        <f>O247*H247</f>
        <v>0</v>
      </c>
      <c r="Q247" s="165">
        <v>0.00045</v>
      </c>
      <c r="R247" s="165">
        <f>Q247*H247</f>
        <v>0.1365075</v>
      </c>
      <c r="S247" s="165">
        <v>0</v>
      </c>
      <c r="T247" s="166">
        <f>S247*H247</f>
        <v>0</v>
      </c>
      <c r="AR247" s="17" t="s">
        <v>151</v>
      </c>
      <c r="AT247" s="17" t="s">
        <v>131</v>
      </c>
      <c r="AU247" s="17" t="s">
        <v>83</v>
      </c>
      <c r="AY247" s="17" t="s">
        <v>130</v>
      </c>
      <c r="BE247" s="167">
        <f>IF(N247="základní",J247,0)</f>
        <v>0</v>
      </c>
      <c r="BF247" s="167">
        <f>IF(N247="snížená",J247,0)</f>
        <v>0</v>
      </c>
      <c r="BG247" s="167">
        <f>IF(N247="zákl. přenesená",J247,0)</f>
        <v>0</v>
      </c>
      <c r="BH247" s="167">
        <f>IF(N247="sníž. přenesená",J247,0)</f>
        <v>0</v>
      </c>
      <c r="BI247" s="167">
        <f>IF(N247="nulová",J247,0)</f>
        <v>0</v>
      </c>
      <c r="BJ247" s="17" t="s">
        <v>22</v>
      </c>
      <c r="BK247" s="167">
        <f>ROUND(I247*H247,2)</f>
        <v>0</v>
      </c>
      <c r="BL247" s="17" t="s">
        <v>151</v>
      </c>
      <c r="BM247" s="17" t="s">
        <v>771</v>
      </c>
    </row>
    <row r="248" spans="2:47" s="1" customFormat="1" ht="22.5" customHeight="1">
      <c r="B248" s="34"/>
      <c r="D248" s="168" t="s">
        <v>138</v>
      </c>
      <c r="F248" s="169" t="s">
        <v>374</v>
      </c>
      <c r="I248" s="131"/>
      <c r="L248" s="34"/>
      <c r="M248" s="63"/>
      <c r="N248" s="35"/>
      <c r="O248" s="35"/>
      <c r="P248" s="35"/>
      <c r="Q248" s="35"/>
      <c r="R248" s="35"/>
      <c r="S248" s="35"/>
      <c r="T248" s="64"/>
      <c r="AT248" s="17" t="s">
        <v>138</v>
      </c>
      <c r="AU248" s="17" t="s">
        <v>83</v>
      </c>
    </row>
    <row r="249" spans="2:47" s="1" customFormat="1" ht="30" customHeight="1">
      <c r="B249" s="34"/>
      <c r="D249" s="168" t="s">
        <v>249</v>
      </c>
      <c r="F249" s="211" t="s">
        <v>772</v>
      </c>
      <c r="I249" s="131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249</v>
      </c>
      <c r="AU249" s="17" t="s">
        <v>83</v>
      </c>
    </row>
    <row r="250" spans="2:51" s="10" customFormat="1" ht="22.5" customHeight="1">
      <c r="B250" s="170"/>
      <c r="D250" s="168" t="s">
        <v>140</v>
      </c>
      <c r="E250" s="179" t="s">
        <v>20</v>
      </c>
      <c r="F250" s="196" t="s">
        <v>773</v>
      </c>
      <c r="H250" s="197">
        <v>107.5</v>
      </c>
      <c r="I250" s="175"/>
      <c r="L250" s="170"/>
      <c r="M250" s="176"/>
      <c r="N250" s="177"/>
      <c r="O250" s="177"/>
      <c r="P250" s="177"/>
      <c r="Q250" s="177"/>
      <c r="R250" s="177"/>
      <c r="S250" s="177"/>
      <c r="T250" s="178"/>
      <c r="AT250" s="179" t="s">
        <v>140</v>
      </c>
      <c r="AU250" s="179" t="s">
        <v>83</v>
      </c>
      <c r="AV250" s="10" t="s">
        <v>83</v>
      </c>
      <c r="AW250" s="10" t="s">
        <v>39</v>
      </c>
      <c r="AX250" s="10" t="s">
        <v>75</v>
      </c>
      <c r="AY250" s="179" t="s">
        <v>130</v>
      </c>
    </row>
    <row r="251" spans="2:51" s="10" customFormat="1" ht="44.25" customHeight="1">
      <c r="B251" s="170"/>
      <c r="D251" s="168" t="s">
        <v>140</v>
      </c>
      <c r="E251" s="179" t="s">
        <v>20</v>
      </c>
      <c r="F251" s="196" t="s">
        <v>774</v>
      </c>
      <c r="H251" s="197">
        <v>195.85</v>
      </c>
      <c r="I251" s="175"/>
      <c r="L251" s="170"/>
      <c r="M251" s="176"/>
      <c r="N251" s="177"/>
      <c r="O251" s="177"/>
      <c r="P251" s="177"/>
      <c r="Q251" s="177"/>
      <c r="R251" s="177"/>
      <c r="S251" s="177"/>
      <c r="T251" s="178"/>
      <c r="AT251" s="179" t="s">
        <v>140</v>
      </c>
      <c r="AU251" s="179" t="s">
        <v>83</v>
      </c>
      <c r="AV251" s="10" t="s">
        <v>83</v>
      </c>
      <c r="AW251" s="10" t="s">
        <v>39</v>
      </c>
      <c r="AX251" s="10" t="s">
        <v>75</v>
      </c>
      <c r="AY251" s="179" t="s">
        <v>130</v>
      </c>
    </row>
    <row r="252" spans="2:51" s="12" customFormat="1" ht="22.5" customHeight="1">
      <c r="B252" s="198"/>
      <c r="D252" s="168" t="s">
        <v>140</v>
      </c>
      <c r="E252" s="222" t="s">
        <v>20</v>
      </c>
      <c r="F252" s="223" t="s">
        <v>204</v>
      </c>
      <c r="H252" s="224">
        <v>303.35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206" t="s">
        <v>140</v>
      </c>
      <c r="AU252" s="206" t="s">
        <v>83</v>
      </c>
      <c r="AV252" s="12" t="s">
        <v>151</v>
      </c>
      <c r="AW252" s="12" t="s">
        <v>39</v>
      </c>
      <c r="AX252" s="12" t="s">
        <v>22</v>
      </c>
      <c r="AY252" s="206" t="s">
        <v>130</v>
      </c>
    </row>
    <row r="253" spans="2:63" s="9" customFormat="1" ht="29.25" customHeight="1">
      <c r="B253" s="143"/>
      <c r="D253" s="144" t="s">
        <v>74</v>
      </c>
      <c r="E253" s="194" t="s">
        <v>151</v>
      </c>
      <c r="F253" s="194" t="s">
        <v>378</v>
      </c>
      <c r="I253" s="146"/>
      <c r="J253" s="195">
        <f>BK253</f>
        <v>0</v>
      </c>
      <c r="L253" s="143"/>
      <c r="M253" s="148"/>
      <c r="N253" s="149"/>
      <c r="O253" s="149"/>
      <c r="P253" s="150">
        <f>SUM(P254:P277)</f>
        <v>0</v>
      </c>
      <c r="Q253" s="149"/>
      <c r="R253" s="150">
        <f>SUM(R254:R277)</f>
        <v>314.660049</v>
      </c>
      <c r="S253" s="149"/>
      <c r="T253" s="151">
        <f>SUM(T254:T277)</f>
        <v>0</v>
      </c>
      <c r="AR253" s="152" t="s">
        <v>22</v>
      </c>
      <c r="AT253" s="153" t="s">
        <v>74</v>
      </c>
      <c r="AU253" s="153" t="s">
        <v>22</v>
      </c>
      <c r="AY253" s="152" t="s">
        <v>130</v>
      </c>
      <c r="BK253" s="154">
        <f>SUM(BK254:BK277)</f>
        <v>0</v>
      </c>
    </row>
    <row r="254" spans="2:65" s="1" customFormat="1" ht="22.5" customHeight="1">
      <c r="B254" s="155"/>
      <c r="C254" s="156" t="s">
        <v>413</v>
      </c>
      <c r="D254" s="156" t="s">
        <v>131</v>
      </c>
      <c r="E254" s="157" t="s">
        <v>775</v>
      </c>
      <c r="F254" s="158" t="s">
        <v>776</v>
      </c>
      <c r="G254" s="159" t="s">
        <v>253</v>
      </c>
      <c r="H254" s="160">
        <v>25.161</v>
      </c>
      <c r="I254" s="161"/>
      <c r="J254" s="162">
        <f>ROUND(I254*H254,2)</f>
        <v>0</v>
      </c>
      <c r="K254" s="158" t="s">
        <v>135</v>
      </c>
      <c r="L254" s="34"/>
      <c r="M254" s="163" t="s">
        <v>20</v>
      </c>
      <c r="N254" s="164" t="s">
        <v>46</v>
      </c>
      <c r="O254" s="35"/>
      <c r="P254" s="165">
        <f>O254*H254</f>
        <v>0</v>
      </c>
      <c r="Q254" s="165">
        <v>0</v>
      </c>
      <c r="R254" s="165">
        <f>Q254*H254</f>
        <v>0</v>
      </c>
      <c r="S254" s="165">
        <v>0</v>
      </c>
      <c r="T254" s="166">
        <f>S254*H254</f>
        <v>0</v>
      </c>
      <c r="AR254" s="17" t="s">
        <v>151</v>
      </c>
      <c r="AT254" s="17" t="s">
        <v>131</v>
      </c>
      <c r="AU254" s="17" t="s">
        <v>83</v>
      </c>
      <c r="AY254" s="17" t="s">
        <v>130</v>
      </c>
      <c r="BE254" s="167">
        <f>IF(N254="základní",J254,0)</f>
        <v>0</v>
      </c>
      <c r="BF254" s="167">
        <f>IF(N254="snížená",J254,0)</f>
        <v>0</v>
      </c>
      <c r="BG254" s="167">
        <f>IF(N254="zákl. přenesená",J254,0)</f>
        <v>0</v>
      </c>
      <c r="BH254" s="167">
        <f>IF(N254="sníž. přenesená",J254,0)</f>
        <v>0</v>
      </c>
      <c r="BI254" s="167">
        <f>IF(N254="nulová",J254,0)</f>
        <v>0</v>
      </c>
      <c r="BJ254" s="17" t="s">
        <v>22</v>
      </c>
      <c r="BK254" s="167">
        <f>ROUND(I254*H254,2)</f>
        <v>0</v>
      </c>
      <c r="BL254" s="17" t="s">
        <v>151</v>
      </c>
      <c r="BM254" s="17" t="s">
        <v>777</v>
      </c>
    </row>
    <row r="255" spans="2:47" s="1" customFormat="1" ht="22.5" customHeight="1">
      <c r="B255" s="34"/>
      <c r="D255" s="168" t="s">
        <v>138</v>
      </c>
      <c r="F255" s="169" t="s">
        <v>778</v>
      </c>
      <c r="I255" s="131"/>
      <c r="L255" s="34"/>
      <c r="M255" s="63"/>
      <c r="N255" s="35"/>
      <c r="O255" s="35"/>
      <c r="P255" s="35"/>
      <c r="Q255" s="35"/>
      <c r="R255" s="35"/>
      <c r="S255" s="35"/>
      <c r="T255" s="64"/>
      <c r="AT255" s="17" t="s">
        <v>138</v>
      </c>
      <c r="AU255" s="17" t="s">
        <v>83</v>
      </c>
    </row>
    <row r="256" spans="2:47" s="1" customFormat="1" ht="30" customHeight="1">
      <c r="B256" s="34"/>
      <c r="D256" s="168" t="s">
        <v>249</v>
      </c>
      <c r="F256" s="211" t="s">
        <v>715</v>
      </c>
      <c r="I256" s="131"/>
      <c r="L256" s="34"/>
      <c r="M256" s="63"/>
      <c r="N256" s="35"/>
      <c r="O256" s="35"/>
      <c r="P256" s="35"/>
      <c r="Q256" s="35"/>
      <c r="R256" s="35"/>
      <c r="S256" s="35"/>
      <c r="T256" s="64"/>
      <c r="AT256" s="17" t="s">
        <v>249</v>
      </c>
      <c r="AU256" s="17" t="s">
        <v>83</v>
      </c>
    </row>
    <row r="257" spans="2:51" s="10" customFormat="1" ht="22.5" customHeight="1">
      <c r="B257" s="170"/>
      <c r="D257" s="168" t="s">
        <v>140</v>
      </c>
      <c r="E257" s="179" t="s">
        <v>20</v>
      </c>
      <c r="F257" s="196" t="s">
        <v>779</v>
      </c>
      <c r="H257" s="197">
        <v>6.45</v>
      </c>
      <c r="I257" s="175"/>
      <c r="L257" s="170"/>
      <c r="M257" s="176"/>
      <c r="N257" s="177"/>
      <c r="O257" s="177"/>
      <c r="P257" s="177"/>
      <c r="Q257" s="177"/>
      <c r="R257" s="177"/>
      <c r="S257" s="177"/>
      <c r="T257" s="178"/>
      <c r="AT257" s="179" t="s">
        <v>140</v>
      </c>
      <c r="AU257" s="179" t="s">
        <v>83</v>
      </c>
      <c r="AV257" s="10" t="s">
        <v>83</v>
      </c>
      <c r="AW257" s="10" t="s">
        <v>39</v>
      </c>
      <c r="AX257" s="10" t="s">
        <v>75</v>
      </c>
      <c r="AY257" s="179" t="s">
        <v>130</v>
      </c>
    </row>
    <row r="258" spans="2:51" s="10" customFormat="1" ht="44.25" customHeight="1">
      <c r="B258" s="170"/>
      <c r="D258" s="168" t="s">
        <v>140</v>
      </c>
      <c r="E258" s="179" t="s">
        <v>20</v>
      </c>
      <c r="F258" s="196" t="s">
        <v>780</v>
      </c>
      <c r="H258" s="197">
        <v>11.751</v>
      </c>
      <c r="I258" s="175"/>
      <c r="L258" s="170"/>
      <c r="M258" s="176"/>
      <c r="N258" s="177"/>
      <c r="O258" s="177"/>
      <c r="P258" s="177"/>
      <c r="Q258" s="177"/>
      <c r="R258" s="177"/>
      <c r="S258" s="177"/>
      <c r="T258" s="178"/>
      <c r="AT258" s="179" t="s">
        <v>140</v>
      </c>
      <c r="AU258" s="179" t="s">
        <v>83</v>
      </c>
      <c r="AV258" s="10" t="s">
        <v>83</v>
      </c>
      <c r="AW258" s="10" t="s">
        <v>39</v>
      </c>
      <c r="AX258" s="10" t="s">
        <v>75</v>
      </c>
      <c r="AY258" s="179" t="s">
        <v>130</v>
      </c>
    </row>
    <row r="259" spans="2:51" s="10" customFormat="1" ht="22.5" customHeight="1">
      <c r="B259" s="170"/>
      <c r="D259" s="168" t="s">
        <v>140</v>
      </c>
      <c r="E259" s="179" t="s">
        <v>20</v>
      </c>
      <c r="F259" s="196" t="s">
        <v>781</v>
      </c>
      <c r="H259" s="197">
        <v>0.24</v>
      </c>
      <c r="I259" s="175"/>
      <c r="L259" s="170"/>
      <c r="M259" s="176"/>
      <c r="N259" s="177"/>
      <c r="O259" s="177"/>
      <c r="P259" s="177"/>
      <c r="Q259" s="177"/>
      <c r="R259" s="177"/>
      <c r="S259" s="177"/>
      <c r="T259" s="178"/>
      <c r="AT259" s="179" t="s">
        <v>140</v>
      </c>
      <c r="AU259" s="179" t="s">
        <v>83</v>
      </c>
      <c r="AV259" s="10" t="s">
        <v>83</v>
      </c>
      <c r="AW259" s="10" t="s">
        <v>39</v>
      </c>
      <c r="AX259" s="10" t="s">
        <v>75</v>
      </c>
      <c r="AY259" s="179" t="s">
        <v>130</v>
      </c>
    </row>
    <row r="260" spans="2:51" s="10" customFormat="1" ht="22.5" customHeight="1">
      <c r="B260" s="170"/>
      <c r="D260" s="168" t="s">
        <v>140</v>
      </c>
      <c r="E260" s="179" t="s">
        <v>20</v>
      </c>
      <c r="F260" s="196" t="s">
        <v>782</v>
      </c>
      <c r="H260" s="197">
        <v>0.24</v>
      </c>
      <c r="I260" s="175"/>
      <c r="L260" s="170"/>
      <c r="M260" s="176"/>
      <c r="N260" s="177"/>
      <c r="O260" s="177"/>
      <c r="P260" s="177"/>
      <c r="Q260" s="177"/>
      <c r="R260" s="177"/>
      <c r="S260" s="177"/>
      <c r="T260" s="178"/>
      <c r="AT260" s="179" t="s">
        <v>140</v>
      </c>
      <c r="AU260" s="179" t="s">
        <v>83</v>
      </c>
      <c r="AV260" s="10" t="s">
        <v>83</v>
      </c>
      <c r="AW260" s="10" t="s">
        <v>39</v>
      </c>
      <c r="AX260" s="10" t="s">
        <v>75</v>
      </c>
      <c r="AY260" s="179" t="s">
        <v>130</v>
      </c>
    </row>
    <row r="261" spans="2:51" s="10" customFormat="1" ht="22.5" customHeight="1">
      <c r="B261" s="170"/>
      <c r="D261" s="168" t="s">
        <v>140</v>
      </c>
      <c r="E261" s="179" t="s">
        <v>20</v>
      </c>
      <c r="F261" s="196" t="s">
        <v>783</v>
      </c>
      <c r="H261" s="197">
        <v>1.08</v>
      </c>
      <c r="I261" s="175"/>
      <c r="L261" s="170"/>
      <c r="M261" s="176"/>
      <c r="N261" s="177"/>
      <c r="O261" s="177"/>
      <c r="P261" s="177"/>
      <c r="Q261" s="177"/>
      <c r="R261" s="177"/>
      <c r="S261" s="177"/>
      <c r="T261" s="178"/>
      <c r="AT261" s="179" t="s">
        <v>140</v>
      </c>
      <c r="AU261" s="179" t="s">
        <v>83</v>
      </c>
      <c r="AV261" s="10" t="s">
        <v>83</v>
      </c>
      <c r="AW261" s="10" t="s">
        <v>39</v>
      </c>
      <c r="AX261" s="10" t="s">
        <v>75</v>
      </c>
      <c r="AY261" s="179" t="s">
        <v>130</v>
      </c>
    </row>
    <row r="262" spans="2:51" s="10" customFormat="1" ht="22.5" customHeight="1">
      <c r="B262" s="170"/>
      <c r="D262" s="168" t="s">
        <v>140</v>
      </c>
      <c r="E262" s="179" t="s">
        <v>20</v>
      </c>
      <c r="F262" s="196" t="s">
        <v>784</v>
      </c>
      <c r="H262" s="197">
        <v>0.96</v>
      </c>
      <c r="I262" s="175"/>
      <c r="L262" s="170"/>
      <c r="M262" s="176"/>
      <c r="N262" s="177"/>
      <c r="O262" s="177"/>
      <c r="P262" s="177"/>
      <c r="Q262" s="177"/>
      <c r="R262" s="177"/>
      <c r="S262" s="177"/>
      <c r="T262" s="178"/>
      <c r="AT262" s="179" t="s">
        <v>140</v>
      </c>
      <c r="AU262" s="179" t="s">
        <v>83</v>
      </c>
      <c r="AV262" s="10" t="s">
        <v>83</v>
      </c>
      <c r="AW262" s="10" t="s">
        <v>39</v>
      </c>
      <c r="AX262" s="10" t="s">
        <v>75</v>
      </c>
      <c r="AY262" s="179" t="s">
        <v>130</v>
      </c>
    </row>
    <row r="263" spans="2:51" s="10" customFormat="1" ht="22.5" customHeight="1">
      <c r="B263" s="170"/>
      <c r="D263" s="168" t="s">
        <v>140</v>
      </c>
      <c r="E263" s="179" t="s">
        <v>20</v>
      </c>
      <c r="F263" s="196" t="s">
        <v>785</v>
      </c>
      <c r="H263" s="197">
        <v>0.96</v>
      </c>
      <c r="I263" s="175"/>
      <c r="L263" s="170"/>
      <c r="M263" s="176"/>
      <c r="N263" s="177"/>
      <c r="O263" s="177"/>
      <c r="P263" s="177"/>
      <c r="Q263" s="177"/>
      <c r="R263" s="177"/>
      <c r="S263" s="177"/>
      <c r="T263" s="178"/>
      <c r="AT263" s="179" t="s">
        <v>140</v>
      </c>
      <c r="AU263" s="179" t="s">
        <v>83</v>
      </c>
      <c r="AV263" s="10" t="s">
        <v>83</v>
      </c>
      <c r="AW263" s="10" t="s">
        <v>39</v>
      </c>
      <c r="AX263" s="10" t="s">
        <v>75</v>
      </c>
      <c r="AY263" s="179" t="s">
        <v>130</v>
      </c>
    </row>
    <row r="264" spans="2:51" s="10" customFormat="1" ht="22.5" customHeight="1">
      <c r="B264" s="170"/>
      <c r="D264" s="168" t="s">
        <v>140</v>
      </c>
      <c r="E264" s="179" t="s">
        <v>20</v>
      </c>
      <c r="F264" s="196" t="s">
        <v>786</v>
      </c>
      <c r="H264" s="197">
        <v>0.96</v>
      </c>
      <c r="I264" s="175"/>
      <c r="L264" s="170"/>
      <c r="M264" s="176"/>
      <c r="N264" s="177"/>
      <c r="O264" s="177"/>
      <c r="P264" s="177"/>
      <c r="Q264" s="177"/>
      <c r="R264" s="177"/>
      <c r="S264" s="177"/>
      <c r="T264" s="178"/>
      <c r="AT264" s="179" t="s">
        <v>140</v>
      </c>
      <c r="AU264" s="179" t="s">
        <v>83</v>
      </c>
      <c r="AV264" s="10" t="s">
        <v>83</v>
      </c>
      <c r="AW264" s="10" t="s">
        <v>39</v>
      </c>
      <c r="AX264" s="10" t="s">
        <v>75</v>
      </c>
      <c r="AY264" s="179" t="s">
        <v>130</v>
      </c>
    </row>
    <row r="265" spans="2:51" s="10" customFormat="1" ht="22.5" customHeight="1">
      <c r="B265" s="170"/>
      <c r="D265" s="168" t="s">
        <v>140</v>
      </c>
      <c r="E265" s="179" t="s">
        <v>20</v>
      </c>
      <c r="F265" s="196" t="s">
        <v>787</v>
      </c>
      <c r="H265" s="197">
        <v>0.24</v>
      </c>
      <c r="I265" s="175"/>
      <c r="L265" s="170"/>
      <c r="M265" s="176"/>
      <c r="N265" s="177"/>
      <c r="O265" s="177"/>
      <c r="P265" s="177"/>
      <c r="Q265" s="177"/>
      <c r="R265" s="177"/>
      <c r="S265" s="177"/>
      <c r="T265" s="178"/>
      <c r="AT265" s="179" t="s">
        <v>140</v>
      </c>
      <c r="AU265" s="179" t="s">
        <v>83</v>
      </c>
      <c r="AV265" s="10" t="s">
        <v>83</v>
      </c>
      <c r="AW265" s="10" t="s">
        <v>39</v>
      </c>
      <c r="AX265" s="10" t="s">
        <v>75</v>
      </c>
      <c r="AY265" s="179" t="s">
        <v>130</v>
      </c>
    </row>
    <row r="266" spans="2:51" s="10" customFormat="1" ht="22.5" customHeight="1">
      <c r="B266" s="170"/>
      <c r="D266" s="168" t="s">
        <v>140</v>
      </c>
      <c r="E266" s="179" t="s">
        <v>20</v>
      </c>
      <c r="F266" s="196" t="s">
        <v>788</v>
      </c>
      <c r="H266" s="197">
        <v>2.28</v>
      </c>
      <c r="I266" s="175"/>
      <c r="L266" s="170"/>
      <c r="M266" s="176"/>
      <c r="N266" s="177"/>
      <c r="O266" s="177"/>
      <c r="P266" s="177"/>
      <c r="Q266" s="177"/>
      <c r="R266" s="177"/>
      <c r="S266" s="177"/>
      <c r="T266" s="178"/>
      <c r="AT266" s="179" t="s">
        <v>140</v>
      </c>
      <c r="AU266" s="179" t="s">
        <v>83</v>
      </c>
      <c r="AV266" s="10" t="s">
        <v>83</v>
      </c>
      <c r="AW266" s="10" t="s">
        <v>39</v>
      </c>
      <c r="AX266" s="10" t="s">
        <v>75</v>
      </c>
      <c r="AY266" s="179" t="s">
        <v>130</v>
      </c>
    </row>
    <row r="267" spans="2:51" s="12" customFormat="1" ht="22.5" customHeight="1">
      <c r="B267" s="198"/>
      <c r="D267" s="171" t="s">
        <v>140</v>
      </c>
      <c r="E267" s="199" t="s">
        <v>20</v>
      </c>
      <c r="F267" s="200" t="s">
        <v>204</v>
      </c>
      <c r="H267" s="201">
        <v>25.161</v>
      </c>
      <c r="I267" s="202"/>
      <c r="L267" s="198"/>
      <c r="M267" s="203"/>
      <c r="N267" s="204"/>
      <c r="O267" s="204"/>
      <c r="P267" s="204"/>
      <c r="Q267" s="204"/>
      <c r="R267" s="204"/>
      <c r="S267" s="204"/>
      <c r="T267" s="205"/>
      <c r="AT267" s="206" t="s">
        <v>140</v>
      </c>
      <c r="AU267" s="206" t="s">
        <v>83</v>
      </c>
      <c r="AV267" s="12" t="s">
        <v>151</v>
      </c>
      <c r="AW267" s="12" t="s">
        <v>39</v>
      </c>
      <c r="AX267" s="12" t="s">
        <v>22</v>
      </c>
      <c r="AY267" s="206" t="s">
        <v>130</v>
      </c>
    </row>
    <row r="268" spans="2:65" s="1" customFormat="1" ht="22.5" customHeight="1">
      <c r="B268" s="155"/>
      <c r="C268" s="156" t="s">
        <v>419</v>
      </c>
      <c r="D268" s="156" t="s">
        <v>131</v>
      </c>
      <c r="E268" s="157" t="s">
        <v>380</v>
      </c>
      <c r="F268" s="158" t="s">
        <v>381</v>
      </c>
      <c r="G268" s="159" t="s">
        <v>344</v>
      </c>
      <c r="H268" s="160">
        <v>1552.65</v>
      </c>
      <c r="I268" s="161"/>
      <c r="J268" s="162">
        <f>ROUND(I268*H268,2)</f>
        <v>0</v>
      </c>
      <c r="K268" s="158" t="s">
        <v>135</v>
      </c>
      <c r="L268" s="34"/>
      <c r="M268" s="163" t="s">
        <v>20</v>
      </c>
      <c r="N268" s="164" t="s">
        <v>46</v>
      </c>
      <c r="O268" s="35"/>
      <c r="P268" s="165">
        <f>O268*H268</f>
        <v>0</v>
      </c>
      <c r="Q268" s="165">
        <v>0.20266</v>
      </c>
      <c r="R268" s="165">
        <f>Q268*H268</f>
        <v>314.660049</v>
      </c>
      <c r="S268" s="165">
        <v>0</v>
      </c>
      <c r="T268" s="166">
        <f>S268*H268</f>
        <v>0</v>
      </c>
      <c r="AR268" s="17" t="s">
        <v>151</v>
      </c>
      <c r="AT268" s="17" t="s">
        <v>131</v>
      </c>
      <c r="AU268" s="17" t="s">
        <v>83</v>
      </c>
      <c r="AY268" s="17" t="s">
        <v>130</v>
      </c>
      <c r="BE268" s="167">
        <f>IF(N268="základní",J268,0)</f>
        <v>0</v>
      </c>
      <c r="BF268" s="167">
        <f>IF(N268="snížená",J268,0)</f>
        <v>0</v>
      </c>
      <c r="BG268" s="167">
        <f>IF(N268="zákl. přenesená",J268,0)</f>
        <v>0</v>
      </c>
      <c r="BH268" s="167">
        <f>IF(N268="sníž. přenesená",J268,0)</f>
        <v>0</v>
      </c>
      <c r="BI268" s="167">
        <f>IF(N268="nulová",J268,0)</f>
        <v>0</v>
      </c>
      <c r="BJ268" s="17" t="s">
        <v>22</v>
      </c>
      <c r="BK268" s="167">
        <f>ROUND(I268*H268,2)</f>
        <v>0</v>
      </c>
      <c r="BL268" s="17" t="s">
        <v>151</v>
      </c>
      <c r="BM268" s="17" t="s">
        <v>789</v>
      </c>
    </row>
    <row r="269" spans="2:47" s="1" customFormat="1" ht="22.5" customHeight="1">
      <c r="B269" s="34"/>
      <c r="D269" s="168" t="s">
        <v>138</v>
      </c>
      <c r="F269" s="169" t="s">
        <v>383</v>
      </c>
      <c r="I269" s="131"/>
      <c r="L269" s="34"/>
      <c r="M269" s="63"/>
      <c r="N269" s="35"/>
      <c r="O269" s="35"/>
      <c r="P269" s="35"/>
      <c r="Q269" s="35"/>
      <c r="R269" s="35"/>
      <c r="S269" s="35"/>
      <c r="T269" s="64"/>
      <c r="AT269" s="17" t="s">
        <v>138</v>
      </c>
      <c r="AU269" s="17" t="s">
        <v>83</v>
      </c>
    </row>
    <row r="270" spans="2:47" s="1" customFormat="1" ht="30" customHeight="1">
      <c r="B270" s="34"/>
      <c r="D270" s="168" t="s">
        <v>249</v>
      </c>
      <c r="F270" s="211" t="s">
        <v>790</v>
      </c>
      <c r="I270" s="131"/>
      <c r="L270" s="34"/>
      <c r="M270" s="63"/>
      <c r="N270" s="35"/>
      <c r="O270" s="35"/>
      <c r="P270" s="35"/>
      <c r="Q270" s="35"/>
      <c r="R270" s="35"/>
      <c r="S270" s="35"/>
      <c r="T270" s="64"/>
      <c r="AT270" s="17" t="s">
        <v>249</v>
      </c>
      <c r="AU270" s="17" t="s">
        <v>83</v>
      </c>
    </row>
    <row r="271" spans="2:51" s="10" customFormat="1" ht="22.5" customHeight="1">
      <c r="B271" s="170"/>
      <c r="D271" s="168" t="s">
        <v>140</v>
      </c>
      <c r="E271" s="179" t="s">
        <v>20</v>
      </c>
      <c r="F271" s="196" t="s">
        <v>791</v>
      </c>
      <c r="H271" s="197">
        <v>270.75</v>
      </c>
      <c r="I271" s="175"/>
      <c r="L271" s="170"/>
      <c r="M271" s="176"/>
      <c r="N271" s="177"/>
      <c r="O271" s="177"/>
      <c r="P271" s="177"/>
      <c r="Q271" s="177"/>
      <c r="R271" s="177"/>
      <c r="S271" s="177"/>
      <c r="T271" s="178"/>
      <c r="AT271" s="179" t="s">
        <v>140</v>
      </c>
      <c r="AU271" s="179" t="s">
        <v>83</v>
      </c>
      <c r="AV271" s="10" t="s">
        <v>83</v>
      </c>
      <c r="AW271" s="10" t="s">
        <v>39</v>
      </c>
      <c r="AX271" s="10" t="s">
        <v>75</v>
      </c>
      <c r="AY271" s="179" t="s">
        <v>130</v>
      </c>
    </row>
    <row r="272" spans="2:51" s="10" customFormat="1" ht="22.5" customHeight="1">
      <c r="B272" s="170"/>
      <c r="D272" s="168" t="s">
        <v>140</v>
      </c>
      <c r="E272" s="179" t="s">
        <v>20</v>
      </c>
      <c r="F272" s="196" t="s">
        <v>792</v>
      </c>
      <c r="H272" s="197">
        <v>69</v>
      </c>
      <c r="I272" s="175"/>
      <c r="L272" s="170"/>
      <c r="M272" s="176"/>
      <c r="N272" s="177"/>
      <c r="O272" s="177"/>
      <c r="P272" s="177"/>
      <c r="Q272" s="177"/>
      <c r="R272" s="177"/>
      <c r="S272" s="177"/>
      <c r="T272" s="178"/>
      <c r="AT272" s="179" t="s">
        <v>140</v>
      </c>
      <c r="AU272" s="179" t="s">
        <v>83</v>
      </c>
      <c r="AV272" s="10" t="s">
        <v>83</v>
      </c>
      <c r="AW272" s="10" t="s">
        <v>39</v>
      </c>
      <c r="AX272" s="10" t="s">
        <v>75</v>
      </c>
      <c r="AY272" s="179" t="s">
        <v>130</v>
      </c>
    </row>
    <row r="273" spans="2:51" s="10" customFormat="1" ht="22.5" customHeight="1">
      <c r="B273" s="170"/>
      <c r="D273" s="168" t="s">
        <v>140</v>
      </c>
      <c r="E273" s="179" t="s">
        <v>20</v>
      </c>
      <c r="F273" s="196" t="s">
        <v>750</v>
      </c>
      <c r="H273" s="197">
        <v>24</v>
      </c>
      <c r="I273" s="175"/>
      <c r="L273" s="170"/>
      <c r="M273" s="176"/>
      <c r="N273" s="177"/>
      <c r="O273" s="177"/>
      <c r="P273" s="177"/>
      <c r="Q273" s="177"/>
      <c r="R273" s="177"/>
      <c r="S273" s="177"/>
      <c r="T273" s="178"/>
      <c r="AT273" s="179" t="s">
        <v>140</v>
      </c>
      <c r="AU273" s="179" t="s">
        <v>83</v>
      </c>
      <c r="AV273" s="10" t="s">
        <v>83</v>
      </c>
      <c r="AW273" s="10" t="s">
        <v>39</v>
      </c>
      <c r="AX273" s="10" t="s">
        <v>75</v>
      </c>
      <c r="AY273" s="179" t="s">
        <v>130</v>
      </c>
    </row>
    <row r="274" spans="2:51" s="10" customFormat="1" ht="22.5" customHeight="1">
      <c r="B274" s="170"/>
      <c r="D274" s="168" t="s">
        <v>140</v>
      </c>
      <c r="E274" s="179" t="s">
        <v>20</v>
      </c>
      <c r="F274" s="196" t="s">
        <v>793</v>
      </c>
      <c r="H274" s="197">
        <v>1158.5</v>
      </c>
      <c r="I274" s="175"/>
      <c r="L274" s="170"/>
      <c r="M274" s="176"/>
      <c r="N274" s="177"/>
      <c r="O274" s="177"/>
      <c r="P274" s="177"/>
      <c r="Q274" s="177"/>
      <c r="R274" s="177"/>
      <c r="S274" s="177"/>
      <c r="T274" s="178"/>
      <c r="AT274" s="179" t="s">
        <v>140</v>
      </c>
      <c r="AU274" s="179" t="s">
        <v>83</v>
      </c>
      <c r="AV274" s="10" t="s">
        <v>83</v>
      </c>
      <c r="AW274" s="10" t="s">
        <v>39</v>
      </c>
      <c r="AX274" s="10" t="s">
        <v>75</v>
      </c>
      <c r="AY274" s="179" t="s">
        <v>130</v>
      </c>
    </row>
    <row r="275" spans="2:51" s="10" customFormat="1" ht="22.5" customHeight="1">
      <c r="B275" s="170"/>
      <c r="D275" s="168" t="s">
        <v>140</v>
      </c>
      <c r="E275" s="179" t="s">
        <v>20</v>
      </c>
      <c r="F275" s="196" t="s">
        <v>794</v>
      </c>
      <c r="H275" s="197">
        <v>8.4</v>
      </c>
      <c r="I275" s="175"/>
      <c r="L275" s="170"/>
      <c r="M275" s="176"/>
      <c r="N275" s="177"/>
      <c r="O275" s="177"/>
      <c r="P275" s="177"/>
      <c r="Q275" s="177"/>
      <c r="R275" s="177"/>
      <c r="S275" s="177"/>
      <c r="T275" s="178"/>
      <c r="AT275" s="179" t="s">
        <v>140</v>
      </c>
      <c r="AU275" s="179" t="s">
        <v>83</v>
      </c>
      <c r="AV275" s="10" t="s">
        <v>83</v>
      </c>
      <c r="AW275" s="10" t="s">
        <v>39</v>
      </c>
      <c r="AX275" s="10" t="s">
        <v>75</v>
      </c>
      <c r="AY275" s="179" t="s">
        <v>130</v>
      </c>
    </row>
    <row r="276" spans="2:51" s="10" customFormat="1" ht="22.5" customHeight="1">
      <c r="B276" s="170"/>
      <c r="D276" s="168" t="s">
        <v>140</v>
      </c>
      <c r="E276" s="179" t="s">
        <v>20</v>
      </c>
      <c r="F276" s="196" t="s">
        <v>795</v>
      </c>
      <c r="H276" s="197">
        <v>22</v>
      </c>
      <c r="I276" s="175"/>
      <c r="L276" s="170"/>
      <c r="M276" s="176"/>
      <c r="N276" s="177"/>
      <c r="O276" s="177"/>
      <c r="P276" s="177"/>
      <c r="Q276" s="177"/>
      <c r="R276" s="177"/>
      <c r="S276" s="177"/>
      <c r="T276" s="178"/>
      <c r="AT276" s="179" t="s">
        <v>140</v>
      </c>
      <c r="AU276" s="179" t="s">
        <v>83</v>
      </c>
      <c r="AV276" s="10" t="s">
        <v>83</v>
      </c>
      <c r="AW276" s="10" t="s">
        <v>39</v>
      </c>
      <c r="AX276" s="10" t="s">
        <v>75</v>
      </c>
      <c r="AY276" s="179" t="s">
        <v>130</v>
      </c>
    </row>
    <row r="277" spans="2:51" s="12" customFormat="1" ht="22.5" customHeight="1">
      <c r="B277" s="198"/>
      <c r="D277" s="168" t="s">
        <v>140</v>
      </c>
      <c r="E277" s="222" t="s">
        <v>20</v>
      </c>
      <c r="F277" s="223" t="s">
        <v>204</v>
      </c>
      <c r="H277" s="224">
        <v>1552.65</v>
      </c>
      <c r="I277" s="202"/>
      <c r="L277" s="198"/>
      <c r="M277" s="203"/>
      <c r="N277" s="204"/>
      <c r="O277" s="204"/>
      <c r="P277" s="204"/>
      <c r="Q277" s="204"/>
      <c r="R277" s="204"/>
      <c r="S277" s="204"/>
      <c r="T277" s="205"/>
      <c r="AT277" s="206" t="s">
        <v>140</v>
      </c>
      <c r="AU277" s="206" t="s">
        <v>83</v>
      </c>
      <c r="AV277" s="12" t="s">
        <v>151</v>
      </c>
      <c r="AW277" s="12" t="s">
        <v>39</v>
      </c>
      <c r="AX277" s="12" t="s">
        <v>22</v>
      </c>
      <c r="AY277" s="206" t="s">
        <v>130</v>
      </c>
    </row>
    <row r="278" spans="2:63" s="9" customFormat="1" ht="29.25" customHeight="1">
      <c r="B278" s="143"/>
      <c r="D278" s="144" t="s">
        <v>74</v>
      </c>
      <c r="E278" s="194" t="s">
        <v>129</v>
      </c>
      <c r="F278" s="194" t="s">
        <v>393</v>
      </c>
      <c r="I278" s="146"/>
      <c r="J278" s="195">
        <f>BK278</f>
        <v>0</v>
      </c>
      <c r="L278" s="143"/>
      <c r="M278" s="148"/>
      <c r="N278" s="149"/>
      <c r="O278" s="149"/>
      <c r="P278" s="150">
        <f>SUM(P279:P391)</f>
        <v>0</v>
      </c>
      <c r="Q278" s="149"/>
      <c r="R278" s="150">
        <f>SUM(R279:R391)</f>
        <v>363.04973</v>
      </c>
      <c r="S278" s="149"/>
      <c r="T278" s="151">
        <f>SUM(T279:T391)</f>
        <v>0</v>
      </c>
      <c r="AR278" s="152" t="s">
        <v>22</v>
      </c>
      <c r="AT278" s="153" t="s">
        <v>74</v>
      </c>
      <c r="AU278" s="153" t="s">
        <v>22</v>
      </c>
      <c r="AY278" s="152" t="s">
        <v>130</v>
      </c>
      <c r="BK278" s="154">
        <f>SUM(BK279:BK391)</f>
        <v>0</v>
      </c>
    </row>
    <row r="279" spans="2:65" s="1" customFormat="1" ht="22.5" customHeight="1">
      <c r="B279" s="155"/>
      <c r="C279" s="156" t="s">
        <v>424</v>
      </c>
      <c r="D279" s="156" t="s">
        <v>131</v>
      </c>
      <c r="E279" s="157" t="s">
        <v>395</v>
      </c>
      <c r="F279" s="158" t="s">
        <v>396</v>
      </c>
      <c r="G279" s="159" t="s">
        <v>344</v>
      </c>
      <c r="H279" s="160">
        <v>238.365</v>
      </c>
      <c r="I279" s="161"/>
      <c r="J279" s="162">
        <f>ROUND(I279*H279,2)</f>
        <v>0</v>
      </c>
      <c r="K279" s="158" t="s">
        <v>135</v>
      </c>
      <c r="L279" s="34"/>
      <c r="M279" s="163" t="s">
        <v>20</v>
      </c>
      <c r="N279" s="164" t="s">
        <v>46</v>
      </c>
      <c r="O279" s="35"/>
      <c r="P279" s="165">
        <f>O279*H279</f>
        <v>0</v>
      </c>
      <c r="Q279" s="165">
        <v>0</v>
      </c>
      <c r="R279" s="165">
        <f>Q279*H279</f>
        <v>0</v>
      </c>
      <c r="S279" s="165">
        <v>0</v>
      </c>
      <c r="T279" s="166">
        <f>S279*H279</f>
        <v>0</v>
      </c>
      <c r="AR279" s="17" t="s">
        <v>151</v>
      </c>
      <c r="AT279" s="17" t="s">
        <v>131</v>
      </c>
      <c r="AU279" s="17" t="s">
        <v>83</v>
      </c>
      <c r="AY279" s="17" t="s">
        <v>130</v>
      </c>
      <c r="BE279" s="167">
        <f>IF(N279="základní",J279,0)</f>
        <v>0</v>
      </c>
      <c r="BF279" s="167">
        <f>IF(N279="snížená",J279,0)</f>
        <v>0</v>
      </c>
      <c r="BG279" s="167">
        <f>IF(N279="zákl. přenesená",J279,0)</f>
        <v>0</v>
      </c>
      <c r="BH279" s="167">
        <f>IF(N279="sníž. přenesená",J279,0)</f>
        <v>0</v>
      </c>
      <c r="BI279" s="167">
        <f>IF(N279="nulová",J279,0)</f>
        <v>0</v>
      </c>
      <c r="BJ279" s="17" t="s">
        <v>22</v>
      </c>
      <c r="BK279" s="167">
        <f>ROUND(I279*H279,2)</f>
        <v>0</v>
      </c>
      <c r="BL279" s="17" t="s">
        <v>151</v>
      </c>
      <c r="BM279" s="17" t="s">
        <v>796</v>
      </c>
    </row>
    <row r="280" spans="2:47" s="1" customFormat="1" ht="22.5" customHeight="1">
      <c r="B280" s="34"/>
      <c r="D280" s="168" t="s">
        <v>138</v>
      </c>
      <c r="F280" s="169" t="s">
        <v>398</v>
      </c>
      <c r="I280" s="131"/>
      <c r="L280" s="34"/>
      <c r="M280" s="63"/>
      <c r="N280" s="35"/>
      <c r="O280" s="35"/>
      <c r="P280" s="35"/>
      <c r="Q280" s="35"/>
      <c r="R280" s="35"/>
      <c r="S280" s="35"/>
      <c r="T280" s="64"/>
      <c r="AT280" s="17" t="s">
        <v>138</v>
      </c>
      <c r="AU280" s="17" t="s">
        <v>83</v>
      </c>
    </row>
    <row r="281" spans="2:47" s="1" customFormat="1" ht="30" customHeight="1">
      <c r="B281" s="34"/>
      <c r="D281" s="168" t="s">
        <v>249</v>
      </c>
      <c r="F281" s="211" t="s">
        <v>790</v>
      </c>
      <c r="I281" s="131"/>
      <c r="L281" s="34"/>
      <c r="M281" s="63"/>
      <c r="N281" s="35"/>
      <c r="O281" s="35"/>
      <c r="P281" s="35"/>
      <c r="Q281" s="35"/>
      <c r="R281" s="35"/>
      <c r="S281" s="35"/>
      <c r="T281" s="64"/>
      <c r="AT281" s="17" t="s">
        <v>249</v>
      </c>
      <c r="AU281" s="17" t="s">
        <v>83</v>
      </c>
    </row>
    <row r="282" spans="2:51" s="10" customFormat="1" ht="22.5" customHeight="1">
      <c r="B282" s="170"/>
      <c r="D282" s="168" t="s">
        <v>140</v>
      </c>
      <c r="E282" s="179" t="s">
        <v>20</v>
      </c>
      <c r="F282" s="196" t="s">
        <v>751</v>
      </c>
      <c r="H282" s="197">
        <v>231.135</v>
      </c>
      <c r="I282" s="175"/>
      <c r="L282" s="170"/>
      <c r="M282" s="176"/>
      <c r="N282" s="177"/>
      <c r="O282" s="177"/>
      <c r="P282" s="177"/>
      <c r="Q282" s="177"/>
      <c r="R282" s="177"/>
      <c r="S282" s="177"/>
      <c r="T282" s="178"/>
      <c r="AT282" s="179" t="s">
        <v>140</v>
      </c>
      <c r="AU282" s="179" t="s">
        <v>83</v>
      </c>
      <c r="AV282" s="10" t="s">
        <v>83</v>
      </c>
      <c r="AW282" s="10" t="s">
        <v>39</v>
      </c>
      <c r="AX282" s="10" t="s">
        <v>75</v>
      </c>
      <c r="AY282" s="179" t="s">
        <v>130</v>
      </c>
    </row>
    <row r="283" spans="2:51" s="10" customFormat="1" ht="22.5" customHeight="1">
      <c r="B283" s="170"/>
      <c r="D283" s="168" t="s">
        <v>140</v>
      </c>
      <c r="E283" s="179" t="s">
        <v>20</v>
      </c>
      <c r="F283" s="196" t="s">
        <v>752</v>
      </c>
      <c r="H283" s="197">
        <v>7.23</v>
      </c>
      <c r="I283" s="175"/>
      <c r="L283" s="170"/>
      <c r="M283" s="176"/>
      <c r="N283" s="177"/>
      <c r="O283" s="177"/>
      <c r="P283" s="177"/>
      <c r="Q283" s="177"/>
      <c r="R283" s="177"/>
      <c r="S283" s="177"/>
      <c r="T283" s="178"/>
      <c r="AT283" s="179" t="s">
        <v>140</v>
      </c>
      <c r="AU283" s="179" t="s">
        <v>83</v>
      </c>
      <c r="AV283" s="10" t="s">
        <v>83</v>
      </c>
      <c r="AW283" s="10" t="s">
        <v>39</v>
      </c>
      <c r="AX283" s="10" t="s">
        <v>75</v>
      </c>
      <c r="AY283" s="179" t="s">
        <v>130</v>
      </c>
    </row>
    <row r="284" spans="2:51" s="12" customFormat="1" ht="22.5" customHeight="1">
      <c r="B284" s="198"/>
      <c r="D284" s="171" t="s">
        <v>140</v>
      </c>
      <c r="E284" s="199" t="s">
        <v>20</v>
      </c>
      <c r="F284" s="200" t="s">
        <v>204</v>
      </c>
      <c r="H284" s="201">
        <v>238.365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206" t="s">
        <v>140</v>
      </c>
      <c r="AU284" s="206" t="s">
        <v>83</v>
      </c>
      <c r="AV284" s="12" t="s">
        <v>151</v>
      </c>
      <c r="AW284" s="12" t="s">
        <v>39</v>
      </c>
      <c r="AX284" s="12" t="s">
        <v>22</v>
      </c>
      <c r="AY284" s="206" t="s">
        <v>130</v>
      </c>
    </row>
    <row r="285" spans="2:65" s="1" customFormat="1" ht="22.5" customHeight="1">
      <c r="B285" s="155"/>
      <c r="C285" s="156" t="s">
        <v>430</v>
      </c>
      <c r="D285" s="156" t="s">
        <v>131</v>
      </c>
      <c r="E285" s="157" t="s">
        <v>797</v>
      </c>
      <c r="F285" s="158" t="s">
        <v>798</v>
      </c>
      <c r="G285" s="159" t="s">
        <v>344</v>
      </c>
      <c r="H285" s="160">
        <v>484.605</v>
      </c>
      <c r="I285" s="161"/>
      <c r="J285" s="162">
        <f>ROUND(I285*H285,2)</f>
        <v>0</v>
      </c>
      <c r="K285" s="158" t="s">
        <v>135</v>
      </c>
      <c r="L285" s="34"/>
      <c r="M285" s="163" t="s">
        <v>20</v>
      </c>
      <c r="N285" s="164" t="s">
        <v>46</v>
      </c>
      <c r="O285" s="35"/>
      <c r="P285" s="165">
        <f>O285*H285</f>
        <v>0</v>
      </c>
      <c r="Q285" s="165">
        <v>0</v>
      </c>
      <c r="R285" s="165">
        <f>Q285*H285</f>
        <v>0</v>
      </c>
      <c r="S285" s="165">
        <v>0</v>
      </c>
      <c r="T285" s="166">
        <f>S285*H285</f>
        <v>0</v>
      </c>
      <c r="AR285" s="17" t="s">
        <v>151</v>
      </c>
      <c r="AT285" s="17" t="s">
        <v>131</v>
      </c>
      <c r="AU285" s="17" t="s">
        <v>83</v>
      </c>
      <c r="AY285" s="17" t="s">
        <v>130</v>
      </c>
      <c r="BE285" s="167">
        <f>IF(N285="základní",J285,0)</f>
        <v>0</v>
      </c>
      <c r="BF285" s="167">
        <f>IF(N285="snížená",J285,0)</f>
        <v>0</v>
      </c>
      <c r="BG285" s="167">
        <f>IF(N285="zákl. přenesená",J285,0)</f>
        <v>0</v>
      </c>
      <c r="BH285" s="167">
        <f>IF(N285="sníž. přenesená",J285,0)</f>
        <v>0</v>
      </c>
      <c r="BI285" s="167">
        <f>IF(N285="nulová",J285,0)</f>
        <v>0</v>
      </c>
      <c r="BJ285" s="17" t="s">
        <v>22</v>
      </c>
      <c r="BK285" s="167">
        <f>ROUND(I285*H285,2)</f>
        <v>0</v>
      </c>
      <c r="BL285" s="17" t="s">
        <v>151</v>
      </c>
      <c r="BM285" s="17" t="s">
        <v>799</v>
      </c>
    </row>
    <row r="286" spans="2:47" s="1" customFormat="1" ht="22.5" customHeight="1">
      <c r="B286" s="34"/>
      <c r="D286" s="168" t="s">
        <v>138</v>
      </c>
      <c r="F286" s="169" t="s">
        <v>800</v>
      </c>
      <c r="I286" s="131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138</v>
      </c>
      <c r="AU286" s="17" t="s">
        <v>83</v>
      </c>
    </row>
    <row r="287" spans="2:47" s="1" customFormat="1" ht="30" customHeight="1">
      <c r="B287" s="34"/>
      <c r="D287" s="168" t="s">
        <v>249</v>
      </c>
      <c r="F287" s="211" t="s">
        <v>801</v>
      </c>
      <c r="I287" s="131"/>
      <c r="L287" s="34"/>
      <c r="M287" s="63"/>
      <c r="N287" s="35"/>
      <c r="O287" s="35"/>
      <c r="P287" s="35"/>
      <c r="Q287" s="35"/>
      <c r="R287" s="35"/>
      <c r="S287" s="35"/>
      <c r="T287" s="64"/>
      <c r="AT287" s="17" t="s">
        <v>249</v>
      </c>
      <c r="AU287" s="17" t="s">
        <v>83</v>
      </c>
    </row>
    <row r="288" spans="2:51" s="10" customFormat="1" ht="22.5" customHeight="1">
      <c r="B288" s="170"/>
      <c r="D288" s="168" t="s">
        <v>140</v>
      </c>
      <c r="E288" s="179" t="s">
        <v>20</v>
      </c>
      <c r="F288" s="196" t="s">
        <v>753</v>
      </c>
      <c r="H288" s="197">
        <v>43.425</v>
      </c>
      <c r="I288" s="175"/>
      <c r="L288" s="170"/>
      <c r="M288" s="176"/>
      <c r="N288" s="177"/>
      <c r="O288" s="177"/>
      <c r="P288" s="177"/>
      <c r="Q288" s="177"/>
      <c r="R288" s="177"/>
      <c r="S288" s="177"/>
      <c r="T288" s="178"/>
      <c r="AT288" s="179" t="s">
        <v>140</v>
      </c>
      <c r="AU288" s="179" t="s">
        <v>83</v>
      </c>
      <c r="AV288" s="10" t="s">
        <v>83</v>
      </c>
      <c r="AW288" s="10" t="s">
        <v>39</v>
      </c>
      <c r="AX288" s="10" t="s">
        <v>75</v>
      </c>
      <c r="AY288" s="179" t="s">
        <v>130</v>
      </c>
    </row>
    <row r="289" spans="2:51" s="10" customFormat="1" ht="22.5" customHeight="1">
      <c r="B289" s="170"/>
      <c r="D289" s="168" t="s">
        <v>140</v>
      </c>
      <c r="E289" s="179" t="s">
        <v>20</v>
      </c>
      <c r="F289" s="196" t="s">
        <v>754</v>
      </c>
      <c r="H289" s="197">
        <v>441.18</v>
      </c>
      <c r="I289" s="175"/>
      <c r="L289" s="170"/>
      <c r="M289" s="176"/>
      <c r="N289" s="177"/>
      <c r="O289" s="177"/>
      <c r="P289" s="177"/>
      <c r="Q289" s="177"/>
      <c r="R289" s="177"/>
      <c r="S289" s="177"/>
      <c r="T289" s="178"/>
      <c r="AT289" s="179" t="s">
        <v>140</v>
      </c>
      <c r="AU289" s="179" t="s">
        <v>83</v>
      </c>
      <c r="AV289" s="10" t="s">
        <v>83</v>
      </c>
      <c r="AW289" s="10" t="s">
        <v>39</v>
      </c>
      <c r="AX289" s="10" t="s">
        <v>75</v>
      </c>
      <c r="AY289" s="179" t="s">
        <v>130</v>
      </c>
    </row>
    <row r="290" spans="2:51" s="12" customFormat="1" ht="22.5" customHeight="1">
      <c r="B290" s="198"/>
      <c r="D290" s="171" t="s">
        <v>140</v>
      </c>
      <c r="E290" s="199" t="s">
        <v>20</v>
      </c>
      <c r="F290" s="200" t="s">
        <v>204</v>
      </c>
      <c r="H290" s="201">
        <v>484.605</v>
      </c>
      <c r="I290" s="202"/>
      <c r="L290" s="198"/>
      <c r="M290" s="203"/>
      <c r="N290" s="204"/>
      <c r="O290" s="204"/>
      <c r="P290" s="204"/>
      <c r="Q290" s="204"/>
      <c r="R290" s="204"/>
      <c r="S290" s="204"/>
      <c r="T290" s="205"/>
      <c r="AT290" s="206" t="s">
        <v>140</v>
      </c>
      <c r="AU290" s="206" t="s">
        <v>83</v>
      </c>
      <c r="AV290" s="12" t="s">
        <v>151</v>
      </c>
      <c r="AW290" s="12" t="s">
        <v>39</v>
      </c>
      <c r="AX290" s="12" t="s">
        <v>22</v>
      </c>
      <c r="AY290" s="206" t="s">
        <v>130</v>
      </c>
    </row>
    <row r="291" spans="2:65" s="1" customFormat="1" ht="22.5" customHeight="1">
      <c r="B291" s="155"/>
      <c r="C291" s="156" t="s">
        <v>436</v>
      </c>
      <c r="D291" s="156" t="s">
        <v>131</v>
      </c>
      <c r="E291" s="157" t="s">
        <v>802</v>
      </c>
      <c r="F291" s="158" t="s">
        <v>803</v>
      </c>
      <c r="G291" s="159" t="s">
        <v>344</v>
      </c>
      <c r="H291" s="160">
        <v>363.75</v>
      </c>
      <c r="I291" s="161"/>
      <c r="J291" s="162">
        <f>ROUND(I291*H291,2)</f>
        <v>0</v>
      </c>
      <c r="K291" s="158" t="s">
        <v>135</v>
      </c>
      <c r="L291" s="34"/>
      <c r="M291" s="163" t="s">
        <v>20</v>
      </c>
      <c r="N291" s="164" t="s">
        <v>46</v>
      </c>
      <c r="O291" s="35"/>
      <c r="P291" s="165">
        <f>O291*H291</f>
        <v>0</v>
      </c>
      <c r="Q291" s="165">
        <v>0</v>
      </c>
      <c r="R291" s="165">
        <f>Q291*H291</f>
        <v>0</v>
      </c>
      <c r="S291" s="165">
        <v>0</v>
      </c>
      <c r="T291" s="166">
        <f>S291*H291</f>
        <v>0</v>
      </c>
      <c r="AR291" s="17" t="s">
        <v>151</v>
      </c>
      <c r="AT291" s="17" t="s">
        <v>131</v>
      </c>
      <c r="AU291" s="17" t="s">
        <v>83</v>
      </c>
      <c r="AY291" s="17" t="s">
        <v>130</v>
      </c>
      <c r="BE291" s="167">
        <f>IF(N291="základní",J291,0)</f>
        <v>0</v>
      </c>
      <c r="BF291" s="167">
        <f>IF(N291="snížená",J291,0)</f>
        <v>0</v>
      </c>
      <c r="BG291" s="167">
        <f>IF(N291="zákl. přenesená",J291,0)</f>
        <v>0</v>
      </c>
      <c r="BH291" s="167">
        <f>IF(N291="sníž. přenesená",J291,0)</f>
        <v>0</v>
      </c>
      <c r="BI291" s="167">
        <f>IF(N291="nulová",J291,0)</f>
        <v>0</v>
      </c>
      <c r="BJ291" s="17" t="s">
        <v>22</v>
      </c>
      <c r="BK291" s="167">
        <f>ROUND(I291*H291,2)</f>
        <v>0</v>
      </c>
      <c r="BL291" s="17" t="s">
        <v>151</v>
      </c>
      <c r="BM291" s="17" t="s">
        <v>804</v>
      </c>
    </row>
    <row r="292" spans="2:47" s="1" customFormat="1" ht="22.5" customHeight="1">
      <c r="B292" s="34"/>
      <c r="D292" s="168" t="s">
        <v>138</v>
      </c>
      <c r="F292" s="169" t="s">
        <v>805</v>
      </c>
      <c r="I292" s="131"/>
      <c r="L292" s="34"/>
      <c r="M292" s="63"/>
      <c r="N292" s="35"/>
      <c r="O292" s="35"/>
      <c r="P292" s="35"/>
      <c r="Q292" s="35"/>
      <c r="R292" s="35"/>
      <c r="S292" s="35"/>
      <c r="T292" s="64"/>
      <c r="AT292" s="17" t="s">
        <v>138</v>
      </c>
      <c r="AU292" s="17" t="s">
        <v>83</v>
      </c>
    </row>
    <row r="293" spans="2:47" s="1" customFormat="1" ht="30" customHeight="1">
      <c r="B293" s="34"/>
      <c r="D293" s="168" t="s">
        <v>249</v>
      </c>
      <c r="F293" s="211" t="s">
        <v>806</v>
      </c>
      <c r="I293" s="131"/>
      <c r="L293" s="34"/>
      <c r="M293" s="63"/>
      <c r="N293" s="35"/>
      <c r="O293" s="35"/>
      <c r="P293" s="35"/>
      <c r="Q293" s="35"/>
      <c r="R293" s="35"/>
      <c r="S293" s="35"/>
      <c r="T293" s="64"/>
      <c r="AT293" s="17" t="s">
        <v>249</v>
      </c>
      <c r="AU293" s="17" t="s">
        <v>83</v>
      </c>
    </row>
    <row r="294" spans="2:51" s="10" customFormat="1" ht="22.5" customHeight="1">
      <c r="B294" s="170"/>
      <c r="D294" s="168" t="s">
        <v>140</v>
      </c>
      <c r="E294" s="179" t="s">
        <v>20</v>
      </c>
      <c r="F294" s="196" t="s">
        <v>791</v>
      </c>
      <c r="H294" s="197">
        <v>270.75</v>
      </c>
      <c r="I294" s="175"/>
      <c r="L294" s="170"/>
      <c r="M294" s="176"/>
      <c r="N294" s="177"/>
      <c r="O294" s="177"/>
      <c r="P294" s="177"/>
      <c r="Q294" s="177"/>
      <c r="R294" s="177"/>
      <c r="S294" s="177"/>
      <c r="T294" s="178"/>
      <c r="AT294" s="179" t="s">
        <v>140</v>
      </c>
      <c r="AU294" s="179" t="s">
        <v>83</v>
      </c>
      <c r="AV294" s="10" t="s">
        <v>83</v>
      </c>
      <c r="AW294" s="10" t="s">
        <v>39</v>
      </c>
      <c r="AX294" s="10" t="s">
        <v>75</v>
      </c>
      <c r="AY294" s="179" t="s">
        <v>130</v>
      </c>
    </row>
    <row r="295" spans="2:51" s="10" customFormat="1" ht="22.5" customHeight="1">
      <c r="B295" s="170"/>
      <c r="D295" s="168" t="s">
        <v>140</v>
      </c>
      <c r="E295" s="179" t="s">
        <v>20</v>
      </c>
      <c r="F295" s="196" t="s">
        <v>792</v>
      </c>
      <c r="H295" s="197">
        <v>69</v>
      </c>
      <c r="I295" s="175"/>
      <c r="L295" s="170"/>
      <c r="M295" s="176"/>
      <c r="N295" s="177"/>
      <c r="O295" s="177"/>
      <c r="P295" s="177"/>
      <c r="Q295" s="177"/>
      <c r="R295" s="177"/>
      <c r="S295" s="177"/>
      <c r="T295" s="178"/>
      <c r="AT295" s="179" t="s">
        <v>140</v>
      </c>
      <c r="AU295" s="179" t="s">
        <v>83</v>
      </c>
      <c r="AV295" s="10" t="s">
        <v>83</v>
      </c>
      <c r="AW295" s="10" t="s">
        <v>39</v>
      </c>
      <c r="AX295" s="10" t="s">
        <v>75</v>
      </c>
      <c r="AY295" s="179" t="s">
        <v>130</v>
      </c>
    </row>
    <row r="296" spans="2:51" s="10" customFormat="1" ht="22.5" customHeight="1">
      <c r="B296" s="170"/>
      <c r="D296" s="168" t="s">
        <v>140</v>
      </c>
      <c r="E296" s="179" t="s">
        <v>20</v>
      </c>
      <c r="F296" s="196" t="s">
        <v>750</v>
      </c>
      <c r="H296" s="197">
        <v>24</v>
      </c>
      <c r="I296" s="175"/>
      <c r="L296" s="170"/>
      <c r="M296" s="176"/>
      <c r="N296" s="177"/>
      <c r="O296" s="177"/>
      <c r="P296" s="177"/>
      <c r="Q296" s="177"/>
      <c r="R296" s="177"/>
      <c r="S296" s="177"/>
      <c r="T296" s="178"/>
      <c r="AT296" s="179" t="s">
        <v>140</v>
      </c>
      <c r="AU296" s="179" t="s">
        <v>83</v>
      </c>
      <c r="AV296" s="10" t="s">
        <v>83</v>
      </c>
      <c r="AW296" s="10" t="s">
        <v>39</v>
      </c>
      <c r="AX296" s="10" t="s">
        <v>75</v>
      </c>
      <c r="AY296" s="179" t="s">
        <v>130</v>
      </c>
    </row>
    <row r="297" spans="2:51" s="12" customFormat="1" ht="22.5" customHeight="1">
      <c r="B297" s="198"/>
      <c r="D297" s="171" t="s">
        <v>140</v>
      </c>
      <c r="E297" s="199" t="s">
        <v>20</v>
      </c>
      <c r="F297" s="200" t="s">
        <v>204</v>
      </c>
      <c r="H297" s="201">
        <v>363.75</v>
      </c>
      <c r="I297" s="202"/>
      <c r="L297" s="198"/>
      <c r="M297" s="203"/>
      <c r="N297" s="204"/>
      <c r="O297" s="204"/>
      <c r="P297" s="204"/>
      <c r="Q297" s="204"/>
      <c r="R297" s="204"/>
      <c r="S297" s="204"/>
      <c r="T297" s="205"/>
      <c r="AT297" s="206" t="s">
        <v>140</v>
      </c>
      <c r="AU297" s="206" t="s">
        <v>83</v>
      </c>
      <c r="AV297" s="12" t="s">
        <v>151</v>
      </c>
      <c r="AW297" s="12" t="s">
        <v>39</v>
      </c>
      <c r="AX297" s="12" t="s">
        <v>22</v>
      </c>
      <c r="AY297" s="206" t="s">
        <v>130</v>
      </c>
    </row>
    <row r="298" spans="2:65" s="1" customFormat="1" ht="22.5" customHeight="1">
      <c r="B298" s="155"/>
      <c r="C298" s="156" t="s">
        <v>441</v>
      </c>
      <c r="D298" s="156" t="s">
        <v>131</v>
      </c>
      <c r="E298" s="157" t="s">
        <v>408</v>
      </c>
      <c r="F298" s="158" t="s">
        <v>409</v>
      </c>
      <c r="G298" s="159" t="s">
        <v>344</v>
      </c>
      <c r="H298" s="160">
        <v>1864.1</v>
      </c>
      <c r="I298" s="161"/>
      <c r="J298" s="162">
        <f>ROUND(I298*H298,2)</f>
        <v>0</v>
      </c>
      <c r="K298" s="158" t="s">
        <v>135</v>
      </c>
      <c r="L298" s="34"/>
      <c r="M298" s="163" t="s">
        <v>20</v>
      </c>
      <c r="N298" s="164" t="s">
        <v>46</v>
      </c>
      <c r="O298" s="35"/>
      <c r="P298" s="165">
        <f>O298*H298</f>
        <v>0</v>
      </c>
      <c r="Q298" s="165">
        <v>0</v>
      </c>
      <c r="R298" s="165">
        <f>Q298*H298</f>
        <v>0</v>
      </c>
      <c r="S298" s="165">
        <v>0</v>
      </c>
      <c r="T298" s="166">
        <f>S298*H298</f>
        <v>0</v>
      </c>
      <c r="AR298" s="17" t="s">
        <v>151</v>
      </c>
      <c r="AT298" s="17" t="s">
        <v>131</v>
      </c>
      <c r="AU298" s="17" t="s">
        <v>83</v>
      </c>
      <c r="AY298" s="17" t="s">
        <v>130</v>
      </c>
      <c r="BE298" s="167">
        <f>IF(N298="základní",J298,0)</f>
        <v>0</v>
      </c>
      <c r="BF298" s="167">
        <f>IF(N298="snížená",J298,0)</f>
        <v>0</v>
      </c>
      <c r="BG298" s="167">
        <f>IF(N298="zákl. přenesená",J298,0)</f>
        <v>0</v>
      </c>
      <c r="BH298" s="167">
        <f>IF(N298="sníž. přenesená",J298,0)</f>
        <v>0</v>
      </c>
      <c r="BI298" s="167">
        <f>IF(N298="nulová",J298,0)</f>
        <v>0</v>
      </c>
      <c r="BJ298" s="17" t="s">
        <v>22</v>
      </c>
      <c r="BK298" s="167">
        <f>ROUND(I298*H298,2)</f>
        <v>0</v>
      </c>
      <c r="BL298" s="17" t="s">
        <v>151</v>
      </c>
      <c r="BM298" s="17" t="s">
        <v>807</v>
      </c>
    </row>
    <row r="299" spans="2:47" s="1" customFormat="1" ht="22.5" customHeight="1">
      <c r="B299" s="34"/>
      <c r="D299" s="168" t="s">
        <v>138</v>
      </c>
      <c r="F299" s="169" t="s">
        <v>411</v>
      </c>
      <c r="I299" s="131"/>
      <c r="L299" s="34"/>
      <c r="M299" s="63"/>
      <c r="N299" s="35"/>
      <c r="O299" s="35"/>
      <c r="P299" s="35"/>
      <c r="Q299" s="35"/>
      <c r="R299" s="35"/>
      <c r="S299" s="35"/>
      <c r="T299" s="64"/>
      <c r="AT299" s="17" t="s">
        <v>138</v>
      </c>
      <c r="AU299" s="17" t="s">
        <v>83</v>
      </c>
    </row>
    <row r="300" spans="2:47" s="1" customFormat="1" ht="30" customHeight="1">
      <c r="B300" s="34"/>
      <c r="D300" s="168" t="s">
        <v>249</v>
      </c>
      <c r="F300" s="211" t="s">
        <v>801</v>
      </c>
      <c r="I300" s="131"/>
      <c r="L300" s="34"/>
      <c r="M300" s="63"/>
      <c r="N300" s="35"/>
      <c r="O300" s="35"/>
      <c r="P300" s="35"/>
      <c r="Q300" s="35"/>
      <c r="R300" s="35"/>
      <c r="S300" s="35"/>
      <c r="T300" s="64"/>
      <c r="AT300" s="17" t="s">
        <v>249</v>
      </c>
      <c r="AU300" s="17" t="s">
        <v>83</v>
      </c>
    </row>
    <row r="301" spans="2:51" s="10" customFormat="1" ht="22.5" customHeight="1">
      <c r="B301" s="170"/>
      <c r="D301" s="168" t="s">
        <v>140</v>
      </c>
      <c r="E301" s="179" t="s">
        <v>20</v>
      </c>
      <c r="F301" s="196" t="s">
        <v>808</v>
      </c>
      <c r="H301" s="197">
        <v>612.6</v>
      </c>
      <c r="I301" s="175"/>
      <c r="L301" s="170"/>
      <c r="M301" s="176"/>
      <c r="N301" s="177"/>
      <c r="O301" s="177"/>
      <c r="P301" s="177"/>
      <c r="Q301" s="177"/>
      <c r="R301" s="177"/>
      <c r="S301" s="177"/>
      <c r="T301" s="178"/>
      <c r="AT301" s="179" t="s">
        <v>140</v>
      </c>
      <c r="AU301" s="179" t="s">
        <v>83</v>
      </c>
      <c r="AV301" s="10" t="s">
        <v>83</v>
      </c>
      <c r="AW301" s="10" t="s">
        <v>39</v>
      </c>
      <c r="AX301" s="10" t="s">
        <v>75</v>
      </c>
      <c r="AY301" s="179" t="s">
        <v>130</v>
      </c>
    </row>
    <row r="302" spans="2:51" s="10" customFormat="1" ht="22.5" customHeight="1">
      <c r="B302" s="170"/>
      <c r="D302" s="168" t="s">
        <v>140</v>
      </c>
      <c r="E302" s="179" t="s">
        <v>20</v>
      </c>
      <c r="F302" s="196" t="s">
        <v>793</v>
      </c>
      <c r="H302" s="197">
        <v>1158.5</v>
      </c>
      <c r="I302" s="175"/>
      <c r="L302" s="170"/>
      <c r="M302" s="176"/>
      <c r="N302" s="177"/>
      <c r="O302" s="177"/>
      <c r="P302" s="177"/>
      <c r="Q302" s="177"/>
      <c r="R302" s="177"/>
      <c r="S302" s="177"/>
      <c r="T302" s="178"/>
      <c r="AT302" s="179" t="s">
        <v>140</v>
      </c>
      <c r="AU302" s="179" t="s">
        <v>83</v>
      </c>
      <c r="AV302" s="10" t="s">
        <v>83</v>
      </c>
      <c r="AW302" s="10" t="s">
        <v>39</v>
      </c>
      <c r="AX302" s="10" t="s">
        <v>75</v>
      </c>
      <c r="AY302" s="179" t="s">
        <v>130</v>
      </c>
    </row>
    <row r="303" spans="2:51" s="10" customFormat="1" ht="22.5" customHeight="1">
      <c r="B303" s="170"/>
      <c r="D303" s="168" t="s">
        <v>140</v>
      </c>
      <c r="E303" s="179" t="s">
        <v>20</v>
      </c>
      <c r="F303" s="196" t="s">
        <v>794</v>
      </c>
      <c r="H303" s="197">
        <v>8.4</v>
      </c>
      <c r="I303" s="175"/>
      <c r="L303" s="170"/>
      <c r="M303" s="176"/>
      <c r="N303" s="177"/>
      <c r="O303" s="177"/>
      <c r="P303" s="177"/>
      <c r="Q303" s="177"/>
      <c r="R303" s="177"/>
      <c r="S303" s="177"/>
      <c r="T303" s="178"/>
      <c r="AT303" s="179" t="s">
        <v>140</v>
      </c>
      <c r="AU303" s="179" t="s">
        <v>83</v>
      </c>
      <c r="AV303" s="10" t="s">
        <v>83</v>
      </c>
      <c r="AW303" s="10" t="s">
        <v>39</v>
      </c>
      <c r="AX303" s="10" t="s">
        <v>75</v>
      </c>
      <c r="AY303" s="179" t="s">
        <v>130</v>
      </c>
    </row>
    <row r="304" spans="2:51" s="10" customFormat="1" ht="22.5" customHeight="1">
      <c r="B304" s="170"/>
      <c r="D304" s="168" t="s">
        <v>140</v>
      </c>
      <c r="E304" s="179" t="s">
        <v>20</v>
      </c>
      <c r="F304" s="196" t="s">
        <v>795</v>
      </c>
      <c r="H304" s="197">
        <v>22</v>
      </c>
      <c r="I304" s="175"/>
      <c r="L304" s="170"/>
      <c r="M304" s="176"/>
      <c r="N304" s="177"/>
      <c r="O304" s="177"/>
      <c r="P304" s="177"/>
      <c r="Q304" s="177"/>
      <c r="R304" s="177"/>
      <c r="S304" s="177"/>
      <c r="T304" s="178"/>
      <c r="AT304" s="179" t="s">
        <v>140</v>
      </c>
      <c r="AU304" s="179" t="s">
        <v>83</v>
      </c>
      <c r="AV304" s="10" t="s">
        <v>83</v>
      </c>
      <c r="AW304" s="10" t="s">
        <v>39</v>
      </c>
      <c r="AX304" s="10" t="s">
        <v>75</v>
      </c>
      <c r="AY304" s="179" t="s">
        <v>130</v>
      </c>
    </row>
    <row r="305" spans="2:51" s="10" customFormat="1" ht="22.5" customHeight="1">
      <c r="B305" s="170"/>
      <c r="D305" s="168" t="s">
        <v>140</v>
      </c>
      <c r="E305" s="179" t="s">
        <v>20</v>
      </c>
      <c r="F305" s="196" t="s">
        <v>809</v>
      </c>
      <c r="H305" s="197">
        <v>23</v>
      </c>
      <c r="I305" s="175"/>
      <c r="L305" s="170"/>
      <c r="M305" s="176"/>
      <c r="N305" s="177"/>
      <c r="O305" s="177"/>
      <c r="P305" s="177"/>
      <c r="Q305" s="177"/>
      <c r="R305" s="177"/>
      <c r="S305" s="177"/>
      <c r="T305" s="178"/>
      <c r="AT305" s="179" t="s">
        <v>140</v>
      </c>
      <c r="AU305" s="179" t="s">
        <v>83</v>
      </c>
      <c r="AV305" s="10" t="s">
        <v>83</v>
      </c>
      <c r="AW305" s="10" t="s">
        <v>4</v>
      </c>
      <c r="AX305" s="10" t="s">
        <v>75</v>
      </c>
      <c r="AY305" s="179" t="s">
        <v>130</v>
      </c>
    </row>
    <row r="306" spans="2:51" s="10" customFormat="1" ht="22.5" customHeight="1">
      <c r="B306" s="170"/>
      <c r="D306" s="168" t="s">
        <v>140</v>
      </c>
      <c r="E306" s="179" t="s">
        <v>20</v>
      </c>
      <c r="F306" s="196" t="s">
        <v>810</v>
      </c>
      <c r="H306" s="197">
        <v>10.8</v>
      </c>
      <c r="I306" s="175"/>
      <c r="L306" s="170"/>
      <c r="M306" s="176"/>
      <c r="N306" s="177"/>
      <c r="O306" s="177"/>
      <c r="P306" s="177"/>
      <c r="Q306" s="177"/>
      <c r="R306" s="177"/>
      <c r="S306" s="177"/>
      <c r="T306" s="178"/>
      <c r="AT306" s="179" t="s">
        <v>140</v>
      </c>
      <c r="AU306" s="179" t="s">
        <v>83</v>
      </c>
      <c r="AV306" s="10" t="s">
        <v>83</v>
      </c>
      <c r="AW306" s="10" t="s">
        <v>39</v>
      </c>
      <c r="AX306" s="10" t="s">
        <v>75</v>
      </c>
      <c r="AY306" s="179" t="s">
        <v>130</v>
      </c>
    </row>
    <row r="307" spans="2:51" s="10" customFormat="1" ht="22.5" customHeight="1">
      <c r="B307" s="170"/>
      <c r="D307" s="168" t="s">
        <v>140</v>
      </c>
      <c r="E307" s="179" t="s">
        <v>20</v>
      </c>
      <c r="F307" s="196" t="s">
        <v>811</v>
      </c>
      <c r="H307" s="197">
        <v>9.6</v>
      </c>
      <c r="I307" s="175"/>
      <c r="L307" s="170"/>
      <c r="M307" s="176"/>
      <c r="N307" s="177"/>
      <c r="O307" s="177"/>
      <c r="P307" s="177"/>
      <c r="Q307" s="177"/>
      <c r="R307" s="177"/>
      <c r="S307" s="177"/>
      <c r="T307" s="178"/>
      <c r="AT307" s="179" t="s">
        <v>140</v>
      </c>
      <c r="AU307" s="179" t="s">
        <v>83</v>
      </c>
      <c r="AV307" s="10" t="s">
        <v>83</v>
      </c>
      <c r="AW307" s="10" t="s">
        <v>39</v>
      </c>
      <c r="AX307" s="10" t="s">
        <v>75</v>
      </c>
      <c r="AY307" s="179" t="s">
        <v>130</v>
      </c>
    </row>
    <row r="308" spans="2:51" s="10" customFormat="1" ht="22.5" customHeight="1">
      <c r="B308" s="170"/>
      <c r="D308" s="168" t="s">
        <v>140</v>
      </c>
      <c r="E308" s="179" t="s">
        <v>20</v>
      </c>
      <c r="F308" s="196" t="s">
        <v>812</v>
      </c>
      <c r="H308" s="197">
        <v>9.6</v>
      </c>
      <c r="I308" s="175"/>
      <c r="L308" s="170"/>
      <c r="M308" s="176"/>
      <c r="N308" s="177"/>
      <c r="O308" s="177"/>
      <c r="P308" s="177"/>
      <c r="Q308" s="177"/>
      <c r="R308" s="177"/>
      <c r="S308" s="177"/>
      <c r="T308" s="178"/>
      <c r="AT308" s="179" t="s">
        <v>140</v>
      </c>
      <c r="AU308" s="179" t="s">
        <v>83</v>
      </c>
      <c r="AV308" s="10" t="s">
        <v>83</v>
      </c>
      <c r="AW308" s="10" t="s">
        <v>39</v>
      </c>
      <c r="AX308" s="10" t="s">
        <v>75</v>
      </c>
      <c r="AY308" s="179" t="s">
        <v>130</v>
      </c>
    </row>
    <row r="309" spans="2:51" s="10" customFormat="1" ht="22.5" customHeight="1">
      <c r="B309" s="170"/>
      <c r="D309" s="168" t="s">
        <v>140</v>
      </c>
      <c r="E309" s="179" t="s">
        <v>20</v>
      </c>
      <c r="F309" s="196" t="s">
        <v>813</v>
      </c>
      <c r="H309" s="197">
        <v>9.6</v>
      </c>
      <c r="I309" s="175"/>
      <c r="L309" s="170"/>
      <c r="M309" s="176"/>
      <c r="N309" s="177"/>
      <c r="O309" s="177"/>
      <c r="P309" s="177"/>
      <c r="Q309" s="177"/>
      <c r="R309" s="177"/>
      <c r="S309" s="177"/>
      <c r="T309" s="178"/>
      <c r="AT309" s="179" t="s">
        <v>140</v>
      </c>
      <c r="AU309" s="179" t="s">
        <v>83</v>
      </c>
      <c r="AV309" s="10" t="s">
        <v>83</v>
      </c>
      <c r="AW309" s="10" t="s">
        <v>39</v>
      </c>
      <c r="AX309" s="10" t="s">
        <v>75</v>
      </c>
      <c r="AY309" s="179" t="s">
        <v>130</v>
      </c>
    </row>
    <row r="310" spans="2:51" s="12" customFormat="1" ht="22.5" customHeight="1">
      <c r="B310" s="198"/>
      <c r="D310" s="171" t="s">
        <v>140</v>
      </c>
      <c r="E310" s="199" t="s">
        <v>20</v>
      </c>
      <c r="F310" s="200" t="s">
        <v>204</v>
      </c>
      <c r="H310" s="201">
        <v>1864.1</v>
      </c>
      <c r="I310" s="202"/>
      <c r="L310" s="198"/>
      <c r="M310" s="203"/>
      <c r="N310" s="204"/>
      <c r="O310" s="204"/>
      <c r="P310" s="204"/>
      <c r="Q310" s="204"/>
      <c r="R310" s="204"/>
      <c r="S310" s="204"/>
      <c r="T310" s="205"/>
      <c r="AT310" s="206" t="s">
        <v>140</v>
      </c>
      <c r="AU310" s="206" t="s">
        <v>83</v>
      </c>
      <c r="AV310" s="12" t="s">
        <v>151</v>
      </c>
      <c r="AW310" s="12" t="s">
        <v>39</v>
      </c>
      <c r="AX310" s="12" t="s">
        <v>22</v>
      </c>
      <c r="AY310" s="206" t="s">
        <v>130</v>
      </c>
    </row>
    <row r="311" spans="2:65" s="1" customFormat="1" ht="22.5" customHeight="1">
      <c r="B311" s="155"/>
      <c r="C311" s="156" t="s">
        <v>446</v>
      </c>
      <c r="D311" s="156" t="s">
        <v>131</v>
      </c>
      <c r="E311" s="157" t="s">
        <v>414</v>
      </c>
      <c r="F311" s="158" t="s">
        <v>415</v>
      </c>
      <c r="G311" s="159" t="s">
        <v>344</v>
      </c>
      <c r="H311" s="160">
        <v>682.386</v>
      </c>
      <c r="I311" s="161"/>
      <c r="J311" s="162">
        <f>ROUND(I311*H311,2)</f>
        <v>0</v>
      </c>
      <c r="K311" s="158" t="s">
        <v>135</v>
      </c>
      <c r="L311" s="34"/>
      <c r="M311" s="163" t="s">
        <v>20</v>
      </c>
      <c r="N311" s="164" t="s">
        <v>46</v>
      </c>
      <c r="O311" s="35"/>
      <c r="P311" s="165">
        <f>O311*H311</f>
        <v>0</v>
      </c>
      <c r="Q311" s="165">
        <v>0</v>
      </c>
      <c r="R311" s="165">
        <f>Q311*H311</f>
        <v>0</v>
      </c>
      <c r="S311" s="165">
        <v>0</v>
      </c>
      <c r="T311" s="166">
        <f>S311*H311</f>
        <v>0</v>
      </c>
      <c r="AR311" s="17" t="s">
        <v>151</v>
      </c>
      <c r="AT311" s="17" t="s">
        <v>131</v>
      </c>
      <c r="AU311" s="17" t="s">
        <v>83</v>
      </c>
      <c r="AY311" s="17" t="s">
        <v>130</v>
      </c>
      <c r="BE311" s="167">
        <f>IF(N311="základní",J311,0)</f>
        <v>0</v>
      </c>
      <c r="BF311" s="167">
        <f>IF(N311="snížená",J311,0)</f>
        <v>0</v>
      </c>
      <c r="BG311" s="167">
        <f>IF(N311="zákl. přenesená",J311,0)</f>
        <v>0</v>
      </c>
      <c r="BH311" s="167">
        <f>IF(N311="sníž. přenesená",J311,0)</f>
        <v>0</v>
      </c>
      <c r="BI311" s="167">
        <f>IF(N311="nulová",J311,0)</f>
        <v>0</v>
      </c>
      <c r="BJ311" s="17" t="s">
        <v>22</v>
      </c>
      <c r="BK311" s="167">
        <f>ROUND(I311*H311,2)</f>
        <v>0</v>
      </c>
      <c r="BL311" s="17" t="s">
        <v>151</v>
      </c>
      <c r="BM311" s="17" t="s">
        <v>814</v>
      </c>
    </row>
    <row r="312" spans="2:47" s="1" customFormat="1" ht="22.5" customHeight="1">
      <c r="B312" s="34"/>
      <c r="D312" s="168" t="s">
        <v>138</v>
      </c>
      <c r="F312" s="169" t="s">
        <v>417</v>
      </c>
      <c r="I312" s="131"/>
      <c r="L312" s="34"/>
      <c r="M312" s="63"/>
      <c r="N312" s="35"/>
      <c r="O312" s="35"/>
      <c r="P312" s="35"/>
      <c r="Q312" s="35"/>
      <c r="R312" s="35"/>
      <c r="S312" s="35"/>
      <c r="T312" s="64"/>
      <c r="AT312" s="17" t="s">
        <v>138</v>
      </c>
      <c r="AU312" s="17" t="s">
        <v>83</v>
      </c>
    </row>
    <row r="313" spans="2:47" s="1" customFormat="1" ht="30" customHeight="1">
      <c r="B313" s="34"/>
      <c r="D313" s="168" t="s">
        <v>249</v>
      </c>
      <c r="F313" s="211" t="s">
        <v>801</v>
      </c>
      <c r="I313" s="131"/>
      <c r="L313" s="34"/>
      <c r="M313" s="63"/>
      <c r="N313" s="35"/>
      <c r="O313" s="35"/>
      <c r="P313" s="35"/>
      <c r="Q313" s="35"/>
      <c r="R313" s="35"/>
      <c r="S313" s="35"/>
      <c r="T313" s="64"/>
      <c r="AT313" s="17" t="s">
        <v>249</v>
      </c>
      <c r="AU313" s="17" t="s">
        <v>83</v>
      </c>
    </row>
    <row r="314" spans="2:51" s="10" customFormat="1" ht="22.5" customHeight="1">
      <c r="B314" s="170"/>
      <c r="D314" s="171" t="s">
        <v>140</v>
      </c>
      <c r="E314" s="172" t="s">
        <v>20</v>
      </c>
      <c r="F314" s="173" t="s">
        <v>815</v>
      </c>
      <c r="H314" s="174">
        <v>682.386</v>
      </c>
      <c r="I314" s="175"/>
      <c r="L314" s="170"/>
      <c r="M314" s="176"/>
      <c r="N314" s="177"/>
      <c r="O314" s="177"/>
      <c r="P314" s="177"/>
      <c r="Q314" s="177"/>
      <c r="R314" s="177"/>
      <c r="S314" s="177"/>
      <c r="T314" s="178"/>
      <c r="AT314" s="179" t="s">
        <v>140</v>
      </c>
      <c r="AU314" s="179" t="s">
        <v>83</v>
      </c>
      <c r="AV314" s="10" t="s">
        <v>83</v>
      </c>
      <c r="AW314" s="10" t="s">
        <v>39</v>
      </c>
      <c r="AX314" s="10" t="s">
        <v>22</v>
      </c>
      <c r="AY314" s="179" t="s">
        <v>130</v>
      </c>
    </row>
    <row r="315" spans="2:65" s="1" customFormat="1" ht="22.5" customHeight="1">
      <c r="B315" s="155"/>
      <c r="C315" s="156" t="s">
        <v>451</v>
      </c>
      <c r="D315" s="156" t="s">
        <v>131</v>
      </c>
      <c r="E315" s="157" t="s">
        <v>816</v>
      </c>
      <c r="F315" s="158" t="s">
        <v>817</v>
      </c>
      <c r="G315" s="159" t="s">
        <v>344</v>
      </c>
      <c r="H315" s="160">
        <v>323.4</v>
      </c>
      <c r="I315" s="161"/>
      <c r="J315" s="162">
        <f>ROUND(I315*H315,2)</f>
        <v>0</v>
      </c>
      <c r="K315" s="158" t="s">
        <v>135</v>
      </c>
      <c r="L315" s="34"/>
      <c r="M315" s="163" t="s">
        <v>20</v>
      </c>
      <c r="N315" s="164" t="s">
        <v>46</v>
      </c>
      <c r="O315" s="35"/>
      <c r="P315" s="165">
        <f>O315*H315</f>
        <v>0</v>
      </c>
      <c r="Q315" s="165">
        <v>0</v>
      </c>
      <c r="R315" s="165">
        <f>Q315*H315</f>
        <v>0</v>
      </c>
      <c r="S315" s="165">
        <v>0</v>
      </c>
      <c r="T315" s="166">
        <f>S315*H315</f>
        <v>0</v>
      </c>
      <c r="AR315" s="17" t="s">
        <v>151</v>
      </c>
      <c r="AT315" s="17" t="s">
        <v>131</v>
      </c>
      <c r="AU315" s="17" t="s">
        <v>83</v>
      </c>
      <c r="AY315" s="17" t="s">
        <v>130</v>
      </c>
      <c r="BE315" s="167">
        <f>IF(N315="základní",J315,0)</f>
        <v>0</v>
      </c>
      <c r="BF315" s="167">
        <f>IF(N315="snížená",J315,0)</f>
        <v>0</v>
      </c>
      <c r="BG315" s="167">
        <f>IF(N315="zákl. přenesená",J315,0)</f>
        <v>0</v>
      </c>
      <c r="BH315" s="167">
        <f>IF(N315="sníž. přenesená",J315,0)</f>
        <v>0</v>
      </c>
      <c r="BI315" s="167">
        <f>IF(N315="nulová",J315,0)</f>
        <v>0</v>
      </c>
      <c r="BJ315" s="17" t="s">
        <v>22</v>
      </c>
      <c r="BK315" s="167">
        <f>ROUND(I315*H315,2)</f>
        <v>0</v>
      </c>
      <c r="BL315" s="17" t="s">
        <v>151</v>
      </c>
      <c r="BM315" s="17" t="s">
        <v>818</v>
      </c>
    </row>
    <row r="316" spans="2:47" s="1" customFormat="1" ht="30" customHeight="1">
      <c r="B316" s="34"/>
      <c r="D316" s="168" t="s">
        <v>138</v>
      </c>
      <c r="F316" s="169" t="s">
        <v>819</v>
      </c>
      <c r="I316" s="131"/>
      <c r="L316" s="34"/>
      <c r="M316" s="63"/>
      <c r="N316" s="35"/>
      <c r="O316" s="35"/>
      <c r="P316" s="35"/>
      <c r="Q316" s="35"/>
      <c r="R316" s="35"/>
      <c r="S316" s="35"/>
      <c r="T316" s="64"/>
      <c r="AT316" s="17" t="s">
        <v>138</v>
      </c>
      <c r="AU316" s="17" t="s">
        <v>83</v>
      </c>
    </row>
    <row r="317" spans="2:47" s="1" customFormat="1" ht="30" customHeight="1">
      <c r="B317" s="34"/>
      <c r="D317" s="168" t="s">
        <v>249</v>
      </c>
      <c r="F317" s="211" t="s">
        <v>820</v>
      </c>
      <c r="I317" s="131"/>
      <c r="L317" s="34"/>
      <c r="M317" s="63"/>
      <c r="N317" s="35"/>
      <c r="O317" s="35"/>
      <c r="P317" s="35"/>
      <c r="Q317" s="35"/>
      <c r="R317" s="35"/>
      <c r="S317" s="35"/>
      <c r="T317" s="64"/>
      <c r="AT317" s="17" t="s">
        <v>249</v>
      </c>
      <c r="AU317" s="17" t="s">
        <v>83</v>
      </c>
    </row>
    <row r="318" spans="2:51" s="10" customFormat="1" ht="22.5" customHeight="1">
      <c r="B318" s="170"/>
      <c r="D318" s="168" t="s">
        <v>140</v>
      </c>
      <c r="E318" s="179" t="s">
        <v>20</v>
      </c>
      <c r="F318" s="196" t="s">
        <v>821</v>
      </c>
      <c r="H318" s="197">
        <v>23</v>
      </c>
      <c r="I318" s="175"/>
      <c r="L318" s="170"/>
      <c r="M318" s="176"/>
      <c r="N318" s="177"/>
      <c r="O318" s="177"/>
      <c r="P318" s="177"/>
      <c r="Q318" s="177"/>
      <c r="R318" s="177"/>
      <c r="S318" s="177"/>
      <c r="T318" s="178"/>
      <c r="AT318" s="179" t="s">
        <v>140</v>
      </c>
      <c r="AU318" s="179" t="s">
        <v>83</v>
      </c>
      <c r="AV318" s="10" t="s">
        <v>83</v>
      </c>
      <c r="AW318" s="10" t="s">
        <v>39</v>
      </c>
      <c r="AX318" s="10" t="s">
        <v>75</v>
      </c>
      <c r="AY318" s="179" t="s">
        <v>130</v>
      </c>
    </row>
    <row r="319" spans="2:51" s="10" customFormat="1" ht="22.5" customHeight="1">
      <c r="B319" s="170"/>
      <c r="D319" s="168" t="s">
        <v>140</v>
      </c>
      <c r="E319" s="179" t="s">
        <v>20</v>
      </c>
      <c r="F319" s="196" t="s">
        <v>822</v>
      </c>
      <c r="H319" s="197">
        <v>261.75</v>
      </c>
      <c r="I319" s="175"/>
      <c r="L319" s="170"/>
      <c r="M319" s="176"/>
      <c r="N319" s="177"/>
      <c r="O319" s="177"/>
      <c r="P319" s="177"/>
      <c r="Q319" s="177"/>
      <c r="R319" s="177"/>
      <c r="S319" s="177"/>
      <c r="T319" s="178"/>
      <c r="AT319" s="179" t="s">
        <v>140</v>
      </c>
      <c r="AU319" s="179" t="s">
        <v>83</v>
      </c>
      <c r="AV319" s="10" t="s">
        <v>83</v>
      </c>
      <c r="AW319" s="10" t="s">
        <v>39</v>
      </c>
      <c r="AX319" s="10" t="s">
        <v>75</v>
      </c>
      <c r="AY319" s="179" t="s">
        <v>130</v>
      </c>
    </row>
    <row r="320" spans="2:51" s="10" customFormat="1" ht="22.5" customHeight="1">
      <c r="B320" s="170"/>
      <c r="D320" s="168" t="s">
        <v>140</v>
      </c>
      <c r="E320" s="179" t="s">
        <v>20</v>
      </c>
      <c r="F320" s="196" t="s">
        <v>823</v>
      </c>
      <c r="H320" s="197">
        <v>38.65</v>
      </c>
      <c r="I320" s="175"/>
      <c r="L320" s="170"/>
      <c r="M320" s="176"/>
      <c r="N320" s="177"/>
      <c r="O320" s="177"/>
      <c r="P320" s="177"/>
      <c r="Q320" s="177"/>
      <c r="R320" s="177"/>
      <c r="S320" s="177"/>
      <c r="T320" s="178"/>
      <c r="AT320" s="179" t="s">
        <v>140</v>
      </c>
      <c r="AU320" s="179" t="s">
        <v>83</v>
      </c>
      <c r="AV320" s="10" t="s">
        <v>83</v>
      </c>
      <c r="AW320" s="10" t="s">
        <v>39</v>
      </c>
      <c r="AX320" s="10" t="s">
        <v>75</v>
      </c>
      <c r="AY320" s="179" t="s">
        <v>130</v>
      </c>
    </row>
    <row r="321" spans="2:51" s="12" customFormat="1" ht="22.5" customHeight="1">
      <c r="B321" s="198"/>
      <c r="D321" s="171" t="s">
        <v>140</v>
      </c>
      <c r="E321" s="199" t="s">
        <v>20</v>
      </c>
      <c r="F321" s="200" t="s">
        <v>204</v>
      </c>
      <c r="H321" s="201">
        <v>323.4</v>
      </c>
      <c r="I321" s="202"/>
      <c r="L321" s="198"/>
      <c r="M321" s="203"/>
      <c r="N321" s="204"/>
      <c r="O321" s="204"/>
      <c r="P321" s="204"/>
      <c r="Q321" s="204"/>
      <c r="R321" s="204"/>
      <c r="S321" s="204"/>
      <c r="T321" s="205"/>
      <c r="AT321" s="206" t="s">
        <v>140</v>
      </c>
      <c r="AU321" s="206" t="s">
        <v>83</v>
      </c>
      <c r="AV321" s="12" t="s">
        <v>151</v>
      </c>
      <c r="AW321" s="12" t="s">
        <v>39</v>
      </c>
      <c r="AX321" s="12" t="s">
        <v>22</v>
      </c>
      <c r="AY321" s="206" t="s">
        <v>130</v>
      </c>
    </row>
    <row r="322" spans="2:65" s="1" customFormat="1" ht="22.5" customHeight="1">
      <c r="B322" s="155"/>
      <c r="C322" s="156" t="s">
        <v>457</v>
      </c>
      <c r="D322" s="156" t="s">
        <v>131</v>
      </c>
      <c r="E322" s="157" t="s">
        <v>824</v>
      </c>
      <c r="F322" s="158" t="s">
        <v>825</v>
      </c>
      <c r="G322" s="159" t="s">
        <v>344</v>
      </c>
      <c r="H322" s="160">
        <v>426.35</v>
      </c>
      <c r="I322" s="161"/>
      <c r="J322" s="162">
        <f>ROUND(I322*H322,2)</f>
        <v>0</v>
      </c>
      <c r="K322" s="158" t="s">
        <v>135</v>
      </c>
      <c r="L322" s="34"/>
      <c r="M322" s="163" t="s">
        <v>20</v>
      </c>
      <c r="N322" s="164" t="s">
        <v>46</v>
      </c>
      <c r="O322" s="35"/>
      <c r="P322" s="165">
        <f>O322*H322</f>
        <v>0</v>
      </c>
      <c r="Q322" s="165">
        <v>0</v>
      </c>
      <c r="R322" s="165">
        <f>Q322*H322</f>
        <v>0</v>
      </c>
      <c r="S322" s="165">
        <v>0</v>
      </c>
      <c r="T322" s="166">
        <f>S322*H322</f>
        <v>0</v>
      </c>
      <c r="AR322" s="17" t="s">
        <v>151</v>
      </c>
      <c r="AT322" s="17" t="s">
        <v>131</v>
      </c>
      <c r="AU322" s="17" t="s">
        <v>83</v>
      </c>
      <c r="AY322" s="17" t="s">
        <v>130</v>
      </c>
      <c r="BE322" s="167">
        <f>IF(N322="základní",J322,0)</f>
        <v>0</v>
      </c>
      <c r="BF322" s="167">
        <f>IF(N322="snížená",J322,0)</f>
        <v>0</v>
      </c>
      <c r="BG322" s="167">
        <f>IF(N322="zákl. přenesená",J322,0)</f>
        <v>0</v>
      </c>
      <c r="BH322" s="167">
        <f>IF(N322="sníž. přenesená",J322,0)</f>
        <v>0</v>
      </c>
      <c r="BI322" s="167">
        <f>IF(N322="nulová",J322,0)</f>
        <v>0</v>
      </c>
      <c r="BJ322" s="17" t="s">
        <v>22</v>
      </c>
      <c r="BK322" s="167">
        <f>ROUND(I322*H322,2)</f>
        <v>0</v>
      </c>
      <c r="BL322" s="17" t="s">
        <v>151</v>
      </c>
      <c r="BM322" s="17" t="s">
        <v>826</v>
      </c>
    </row>
    <row r="323" spans="2:47" s="1" customFormat="1" ht="30" customHeight="1">
      <c r="B323" s="34"/>
      <c r="D323" s="168" t="s">
        <v>138</v>
      </c>
      <c r="F323" s="169" t="s">
        <v>827</v>
      </c>
      <c r="I323" s="131"/>
      <c r="L323" s="34"/>
      <c r="M323" s="63"/>
      <c r="N323" s="35"/>
      <c r="O323" s="35"/>
      <c r="P323" s="35"/>
      <c r="Q323" s="35"/>
      <c r="R323" s="35"/>
      <c r="S323" s="35"/>
      <c r="T323" s="64"/>
      <c r="AT323" s="17" t="s">
        <v>138</v>
      </c>
      <c r="AU323" s="17" t="s">
        <v>83</v>
      </c>
    </row>
    <row r="324" spans="2:47" s="1" customFormat="1" ht="30" customHeight="1">
      <c r="B324" s="34"/>
      <c r="D324" s="168" t="s">
        <v>249</v>
      </c>
      <c r="F324" s="211" t="s">
        <v>790</v>
      </c>
      <c r="I324" s="131"/>
      <c r="L324" s="34"/>
      <c r="M324" s="63"/>
      <c r="N324" s="35"/>
      <c r="O324" s="35"/>
      <c r="P324" s="35"/>
      <c r="Q324" s="35"/>
      <c r="R324" s="35"/>
      <c r="S324" s="35"/>
      <c r="T324" s="64"/>
      <c r="AT324" s="17" t="s">
        <v>249</v>
      </c>
      <c r="AU324" s="17" t="s">
        <v>83</v>
      </c>
    </row>
    <row r="325" spans="2:51" s="10" customFormat="1" ht="22.5" customHeight="1">
      <c r="B325" s="170"/>
      <c r="D325" s="168" t="s">
        <v>140</v>
      </c>
      <c r="E325" s="179" t="s">
        <v>20</v>
      </c>
      <c r="F325" s="196" t="s">
        <v>791</v>
      </c>
      <c r="H325" s="197">
        <v>270.75</v>
      </c>
      <c r="I325" s="175"/>
      <c r="L325" s="170"/>
      <c r="M325" s="176"/>
      <c r="N325" s="177"/>
      <c r="O325" s="177"/>
      <c r="P325" s="177"/>
      <c r="Q325" s="177"/>
      <c r="R325" s="177"/>
      <c r="S325" s="177"/>
      <c r="T325" s="178"/>
      <c r="AT325" s="179" t="s">
        <v>140</v>
      </c>
      <c r="AU325" s="179" t="s">
        <v>83</v>
      </c>
      <c r="AV325" s="10" t="s">
        <v>83</v>
      </c>
      <c r="AW325" s="10" t="s">
        <v>39</v>
      </c>
      <c r="AX325" s="10" t="s">
        <v>75</v>
      </c>
      <c r="AY325" s="179" t="s">
        <v>130</v>
      </c>
    </row>
    <row r="326" spans="2:51" s="10" customFormat="1" ht="22.5" customHeight="1">
      <c r="B326" s="170"/>
      <c r="D326" s="168" t="s">
        <v>140</v>
      </c>
      <c r="E326" s="179" t="s">
        <v>20</v>
      </c>
      <c r="F326" s="196" t="s">
        <v>792</v>
      </c>
      <c r="H326" s="197">
        <v>69</v>
      </c>
      <c r="I326" s="175"/>
      <c r="L326" s="170"/>
      <c r="M326" s="176"/>
      <c r="N326" s="177"/>
      <c r="O326" s="177"/>
      <c r="P326" s="177"/>
      <c r="Q326" s="177"/>
      <c r="R326" s="177"/>
      <c r="S326" s="177"/>
      <c r="T326" s="178"/>
      <c r="AT326" s="179" t="s">
        <v>140</v>
      </c>
      <c r="AU326" s="179" t="s">
        <v>83</v>
      </c>
      <c r="AV326" s="10" t="s">
        <v>83</v>
      </c>
      <c r="AW326" s="10" t="s">
        <v>39</v>
      </c>
      <c r="AX326" s="10" t="s">
        <v>75</v>
      </c>
      <c r="AY326" s="179" t="s">
        <v>130</v>
      </c>
    </row>
    <row r="327" spans="2:51" s="10" customFormat="1" ht="22.5" customHeight="1">
      <c r="B327" s="170"/>
      <c r="D327" s="168" t="s">
        <v>140</v>
      </c>
      <c r="E327" s="179" t="s">
        <v>20</v>
      </c>
      <c r="F327" s="196" t="s">
        <v>750</v>
      </c>
      <c r="H327" s="197">
        <v>24</v>
      </c>
      <c r="I327" s="175"/>
      <c r="L327" s="170"/>
      <c r="M327" s="176"/>
      <c r="N327" s="177"/>
      <c r="O327" s="177"/>
      <c r="P327" s="177"/>
      <c r="Q327" s="177"/>
      <c r="R327" s="177"/>
      <c r="S327" s="177"/>
      <c r="T327" s="178"/>
      <c r="AT327" s="179" t="s">
        <v>140</v>
      </c>
      <c r="AU327" s="179" t="s">
        <v>83</v>
      </c>
      <c r="AV327" s="10" t="s">
        <v>83</v>
      </c>
      <c r="AW327" s="10" t="s">
        <v>39</v>
      </c>
      <c r="AX327" s="10" t="s">
        <v>75</v>
      </c>
      <c r="AY327" s="179" t="s">
        <v>130</v>
      </c>
    </row>
    <row r="328" spans="2:51" s="10" customFormat="1" ht="22.5" customHeight="1">
      <c r="B328" s="170"/>
      <c r="D328" s="168" t="s">
        <v>140</v>
      </c>
      <c r="E328" s="179" t="s">
        <v>20</v>
      </c>
      <c r="F328" s="196" t="s">
        <v>809</v>
      </c>
      <c r="H328" s="197">
        <v>23</v>
      </c>
      <c r="I328" s="175"/>
      <c r="L328" s="170"/>
      <c r="M328" s="176"/>
      <c r="N328" s="177"/>
      <c r="O328" s="177"/>
      <c r="P328" s="177"/>
      <c r="Q328" s="177"/>
      <c r="R328" s="177"/>
      <c r="S328" s="177"/>
      <c r="T328" s="178"/>
      <c r="AT328" s="179" t="s">
        <v>140</v>
      </c>
      <c r="AU328" s="179" t="s">
        <v>83</v>
      </c>
      <c r="AV328" s="10" t="s">
        <v>83</v>
      </c>
      <c r="AW328" s="10" t="s">
        <v>39</v>
      </c>
      <c r="AX328" s="10" t="s">
        <v>75</v>
      </c>
      <c r="AY328" s="179" t="s">
        <v>130</v>
      </c>
    </row>
    <row r="329" spans="2:51" s="10" customFormat="1" ht="22.5" customHeight="1">
      <c r="B329" s="170"/>
      <c r="D329" s="168" t="s">
        <v>140</v>
      </c>
      <c r="E329" s="179" t="s">
        <v>20</v>
      </c>
      <c r="F329" s="196" t="s">
        <v>810</v>
      </c>
      <c r="H329" s="197">
        <v>10.8</v>
      </c>
      <c r="I329" s="175"/>
      <c r="L329" s="170"/>
      <c r="M329" s="176"/>
      <c r="N329" s="177"/>
      <c r="O329" s="177"/>
      <c r="P329" s="177"/>
      <c r="Q329" s="177"/>
      <c r="R329" s="177"/>
      <c r="S329" s="177"/>
      <c r="T329" s="178"/>
      <c r="AT329" s="179" t="s">
        <v>140</v>
      </c>
      <c r="AU329" s="179" t="s">
        <v>83</v>
      </c>
      <c r="AV329" s="10" t="s">
        <v>83</v>
      </c>
      <c r="AW329" s="10" t="s">
        <v>39</v>
      </c>
      <c r="AX329" s="10" t="s">
        <v>75</v>
      </c>
      <c r="AY329" s="179" t="s">
        <v>130</v>
      </c>
    </row>
    <row r="330" spans="2:51" s="10" customFormat="1" ht="22.5" customHeight="1">
      <c r="B330" s="170"/>
      <c r="D330" s="168" t="s">
        <v>140</v>
      </c>
      <c r="E330" s="179" t="s">
        <v>20</v>
      </c>
      <c r="F330" s="196" t="s">
        <v>811</v>
      </c>
      <c r="H330" s="197">
        <v>9.6</v>
      </c>
      <c r="I330" s="175"/>
      <c r="L330" s="170"/>
      <c r="M330" s="176"/>
      <c r="N330" s="177"/>
      <c r="O330" s="177"/>
      <c r="P330" s="177"/>
      <c r="Q330" s="177"/>
      <c r="R330" s="177"/>
      <c r="S330" s="177"/>
      <c r="T330" s="178"/>
      <c r="AT330" s="179" t="s">
        <v>140</v>
      </c>
      <c r="AU330" s="179" t="s">
        <v>83</v>
      </c>
      <c r="AV330" s="10" t="s">
        <v>83</v>
      </c>
      <c r="AW330" s="10" t="s">
        <v>39</v>
      </c>
      <c r="AX330" s="10" t="s">
        <v>75</v>
      </c>
      <c r="AY330" s="179" t="s">
        <v>130</v>
      </c>
    </row>
    <row r="331" spans="2:51" s="10" customFormat="1" ht="22.5" customHeight="1">
      <c r="B331" s="170"/>
      <c r="D331" s="168" t="s">
        <v>140</v>
      </c>
      <c r="E331" s="179" t="s">
        <v>20</v>
      </c>
      <c r="F331" s="196" t="s">
        <v>812</v>
      </c>
      <c r="H331" s="197">
        <v>9.6</v>
      </c>
      <c r="I331" s="175"/>
      <c r="L331" s="170"/>
      <c r="M331" s="176"/>
      <c r="N331" s="177"/>
      <c r="O331" s="177"/>
      <c r="P331" s="177"/>
      <c r="Q331" s="177"/>
      <c r="R331" s="177"/>
      <c r="S331" s="177"/>
      <c r="T331" s="178"/>
      <c r="AT331" s="179" t="s">
        <v>140</v>
      </c>
      <c r="AU331" s="179" t="s">
        <v>83</v>
      </c>
      <c r="AV331" s="10" t="s">
        <v>83</v>
      </c>
      <c r="AW331" s="10" t="s">
        <v>39</v>
      </c>
      <c r="AX331" s="10" t="s">
        <v>75</v>
      </c>
      <c r="AY331" s="179" t="s">
        <v>130</v>
      </c>
    </row>
    <row r="332" spans="2:51" s="10" customFormat="1" ht="22.5" customHeight="1">
      <c r="B332" s="170"/>
      <c r="D332" s="168" t="s">
        <v>140</v>
      </c>
      <c r="E332" s="179" t="s">
        <v>20</v>
      </c>
      <c r="F332" s="196" t="s">
        <v>813</v>
      </c>
      <c r="H332" s="197">
        <v>9.6</v>
      </c>
      <c r="I332" s="175"/>
      <c r="L332" s="170"/>
      <c r="M332" s="176"/>
      <c r="N332" s="177"/>
      <c r="O332" s="177"/>
      <c r="P332" s="177"/>
      <c r="Q332" s="177"/>
      <c r="R332" s="177"/>
      <c r="S332" s="177"/>
      <c r="T332" s="178"/>
      <c r="AT332" s="179" t="s">
        <v>140</v>
      </c>
      <c r="AU332" s="179" t="s">
        <v>83</v>
      </c>
      <c r="AV332" s="10" t="s">
        <v>83</v>
      </c>
      <c r="AW332" s="10" t="s">
        <v>39</v>
      </c>
      <c r="AX332" s="10" t="s">
        <v>75</v>
      </c>
      <c r="AY332" s="179" t="s">
        <v>130</v>
      </c>
    </row>
    <row r="333" spans="2:51" s="12" customFormat="1" ht="22.5" customHeight="1">
      <c r="B333" s="198"/>
      <c r="D333" s="171" t="s">
        <v>140</v>
      </c>
      <c r="E333" s="199" t="s">
        <v>20</v>
      </c>
      <c r="F333" s="200" t="s">
        <v>204</v>
      </c>
      <c r="H333" s="201">
        <v>426.35</v>
      </c>
      <c r="I333" s="202"/>
      <c r="L333" s="198"/>
      <c r="M333" s="203"/>
      <c r="N333" s="204"/>
      <c r="O333" s="204"/>
      <c r="P333" s="204"/>
      <c r="Q333" s="204"/>
      <c r="R333" s="204"/>
      <c r="S333" s="204"/>
      <c r="T333" s="205"/>
      <c r="AT333" s="206" t="s">
        <v>140</v>
      </c>
      <c r="AU333" s="206" t="s">
        <v>83</v>
      </c>
      <c r="AV333" s="12" t="s">
        <v>151</v>
      </c>
      <c r="AW333" s="12" t="s">
        <v>39</v>
      </c>
      <c r="AX333" s="12" t="s">
        <v>22</v>
      </c>
      <c r="AY333" s="206" t="s">
        <v>130</v>
      </c>
    </row>
    <row r="334" spans="2:65" s="1" customFormat="1" ht="22.5" customHeight="1">
      <c r="B334" s="155"/>
      <c r="C334" s="156" t="s">
        <v>463</v>
      </c>
      <c r="D334" s="156" t="s">
        <v>131</v>
      </c>
      <c r="E334" s="157" t="s">
        <v>828</v>
      </c>
      <c r="F334" s="158" t="s">
        <v>829</v>
      </c>
      <c r="G334" s="159" t="s">
        <v>344</v>
      </c>
      <c r="H334" s="160">
        <v>300.4</v>
      </c>
      <c r="I334" s="161"/>
      <c r="J334" s="162">
        <f>ROUND(I334*H334,2)</f>
        <v>0</v>
      </c>
      <c r="K334" s="158" t="s">
        <v>135</v>
      </c>
      <c r="L334" s="34"/>
      <c r="M334" s="163" t="s">
        <v>20</v>
      </c>
      <c r="N334" s="164" t="s">
        <v>46</v>
      </c>
      <c r="O334" s="35"/>
      <c r="P334" s="165">
        <f>O334*H334</f>
        <v>0</v>
      </c>
      <c r="Q334" s="165">
        <v>0.00561</v>
      </c>
      <c r="R334" s="165">
        <f>Q334*H334</f>
        <v>1.685244</v>
      </c>
      <c r="S334" s="165">
        <v>0</v>
      </c>
      <c r="T334" s="166">
        <f>S334*H334</f>
        <v>0</v>
      </c>
      <c r="AR334" s="17" t="s">
        <v>151</v>
      </c>
      <c r="AT334" s="17" t="s">
        <v>131</v>
      </c>
      <c r="AU334" s="17" t="s">
        <v>83</v>
      </c>
      <c r="AY334" s="17" t="s">
        <v>130</v>
      </c>
      <c r="BE334" s="167">
        <f>IF(N334="základní",J334,0)</f>
        <v>0</v>
      </c>
      <c r="BF334" s="167">
        <f>IF(N334="snížená",J334,0)</f>
        <v>0</v>
      </c>
      <c r="BG334" s="167">
        <f>IF(N334="zákl. přenesená",J334,0)</f>
        <v>0</v>
      </c>
      <c r="BH334" s="167">
        <f>IF(N334="sníž. přenesená",J334,0)</f>
        <v>0</v>
      </c>
      <c r="BI334" s="167">
        <f>IF(N334="nulová",J334,0)</f>
        <v>0</v>
      </c>
      <c r="BJ334" s="17" t="s">
        <v>22</v>
      </c>
      <c r="BK334" s="167">
        <f>ROUND(I334*H334,2)</f>
        <v>0</v>
      </c>
      <c r="BL334" s="17" t="s">
        <v>151</v>
      </c>
      <c r="BM334" s="17" t="s">
        <v>830</v>
      </c>
    </row>
    <row r="335" spans="2:47" s="1" customFormat="1" ht="22.5" customHeight="1">
      <c r="B335" s="34"/>
      <c r="D335" s="168" t="s">
        <v>138</v>
      </c>
      <c r="F335" s="169" t="s">
        <v>831</v>
      </c>
      <c r="I335" s="131"/>
      <c r="L335" s="34"/>
      <c r="M335" s="63"/>
      <c r="N335" s="35"/>
      <c r="O335" s="35"/>
      <c r="P335" s="35"/>
      <c r="Q335" s="35"/>
      <c r="R335" s="35"/>
      <c r="S335" s="35"/>
      <c r="T335" s="64"/>
      <c r="AT335" s="17" t="s">
        <v>138</v>
      </c>
      <c r="AU335" s="17" t="s">
        <v>83</v>
      </c>
    </row>
    <row r="336" spans="2:47" s="1" customFormat="1" ht="30" customHeight="1">
      <c r="B336" s="34"/>
      <c r="D336" s="168" t="s">
        <v>249</v>
      </c>
      <c r="F336" s="211" t="s">
        <v>790</v>
      </c>
      <c r="I336" s="131"/>
      <c r="L336" s="34"/>
      <c r="M336" s="63"/>
      <c r="N336" s="35"/>
      <c r="O336" s="35"/>
      <c r="P336" s="35"/>
      <c r="Q336" s="35"/>
      <c r="R336" s="35"/>
      <c r="S336" s="35"/>
      <c r="T336" s="64"/>
      <c r="AT336" s="17" t="s">
        <v>249</v>
      </c>
      <c r="AU336" s="17" t="s">
        <v>83</v>
      </c>
    </row>
    <row r="337" spans="2:51" s="10" customFormat="1" ht="22.5" customHeight="1">
      <c r="B337" s="170"/>
      <c r="D337" s="168" t="s">
        <v>140</v>
      </c>
      <c r="E337" s="179" t="s">
        <v>20</v>
      </c>
      <c r="F337" s="196" t="s">
        <v>822</v>
      </c>
      <c r="H337" s="197">
        <v>261.75</v>
      </c>
      <c r="I337" s="175"/>
      <c r="L337" s="170"/>
      <c r="M337" s="176"/>
      <c r="N337" s="177"/>
      <c r="O337" s="177"/>
      <c r="P337" s="177"/>
      <c r="Q337" s="177"/>
      <c r="R337" s="177"/>
      <c r="S337" s="177"/>
      <c r="T337" s="178"/>
      <c r="AT337" s="179" t="s">
        <v>140</v>
      </c>
      <c r="AU337" s="179" t="s">
        <v>83</v>
      </c>
      <c r="AV337" s="10" t="s">
        <v>83</v>
      </c>
      <c r="AW337" s="10" t="s">
        <v>39</v>
      </c>
      <c r="AX337" s="10" t="s">
        <v>75</v>
      </c>
      <c r="AY337" s="179" t="s">
        <v>130</v>
      </c>
    </row>
    <row r="338" spans="2:51" s="10" customFormat="1" ht="22.5" customHeight="1">
      <c r="B338" s="170"/>
      <c r="D338" s="168" t="s">
        <v>140</v>
      </c>
      <c r="E338" s="179" t="s">
        <v>20</v>
      </c>
      <c r="F338" s="196" t="s">
        <v>823</v>
      </c>
      <c r="H338" s="197">
        <v>38.65</v>
      </c>
      <c r="I338" s="175"/>
      <c r="L338" s="170"/>
      <c r="M338" s="176"/>
      <c r="N338" s="177"/>
      <c r="O338" s="177"/>
      <c r="P338" s="177"/>
      <c r="Q338" s="177"/>
      <c r="R338" s="177"/>
      <c r="S338" s="177"/>
      <c r="T338" s="178"/>
      <c r="AT338" s="179" t="s">
        <v>140</v>
      </c>
      <c r="AU338" s="179" t="s">
        <v>83</v>
      </c>
      <c r="AV338" s="10" t="s">
        <v>83</v>
      </c>
      <c r="AW338" s="10" t="s">
        <v>39</v>
      </c>
      <c r="AX338" s="10" t="s">
        <v>75</v>
      </c>
      <c r="AY338" s="179" t="s">
        <v>130</v>
      </c>
    </row>
    <row r="339" spans="2:51" s="12" customFormat="1" ht="22.5" customHeight="1">
      <c r="B339" s="198"/>
      <c r="D339" s="171" t="s">
        <v>140</v>
      </c>
      <c r="E339" s="199" t="s">
        <v>20</v>
      </c>
      <c r="F339" s="200" t="s">
        <v>204</v>
      </c>
      <c r="H339" s="201">
        <v>300.4</v>
      </c>
      <c r="I339" s="202"/>
      <c r="L339" s="198"/>
      <c r="M339" s="203"/>
      <c r="N339" s="204"/>
      <c r="O339" s="204"/>
      <c r="P339" s="204"/>
      <c r="Q339" s="204"/>
      <c r="R339" s="204"/>
      <c r="S339" s="204"/>
      <c r="T339" s="205"/>
      <c r="AT339" s="206" t="s">
        <v>140</v>
      </c>
      <c r="AU339" s="206" t="s">
        <v>83</v>
      </c>
      <c r="AV339" s="12" t="s">
        <v>151</v>
      </c>
      <c r="AW339" s="12" t="s">
        <v>39</v>
      </c>
      <c r="AX339" s="12" t="s">
        <v>22</v>
      </c>
      <c r="AY339" s="206" t="s">
        <v>130</v>
      </c>
    </row>
    <row r="340" spans="2:65" s="1" customFormat="1" ht="22.5" customHeight="1">
      <c r="B340" s="155"/>
      <c r="C340" s="156" t="s">
        <v>472</v>
      </c>
      <c r="D340" s="156" t="s">
        <v>131</v>
      </c>
      <c r="E340" s="157" t="s">
        <v>832</v>
      </c>
      <c r="F340" s="158" t="s">
        <v>833</v>
      </c>
      <c r="G340" s="159" t="s">
        <v>344</v>
      </c>
      <c r="H340" s="160">
        <v>23</v>
      </c>
      <c r="I340" s="161"/>
      <c r="J340" s="162">
        <f>ROUND(I340*H340,2)</f>
        <v>0</v>
      </c>
      <c r="K340" s="158" t="s">
        <v>135</v>
      </c>
      <c r="L340" s="34"/>
      <c r="M340" s="163" t="s">
        <v>20</v>
      </c>
      <c r="N340" s="164" t="s">
        <v>46</v>
      </c>
      <c r="O340" s="35"/>
      <c r="P340" s="165">
        <f>O340*H340</f>
        <v>0</v>
      </c>
      <c r="Q340" s="165">
        <v>0.00601</v>
      </c>
      <c r="R340" s="165">
        <f>Q340*H340</f>
        <v>0.13823</v>
      </c>
      <c r="S340" s="165">
        <v>0</v>
      </c>
      <c r="T340" s="166">
        <f>S340*H340</f>
        <v>0</v>
      </c>
      <c r="AR340" s="17" t="s">
        <v>151</v>
      </c>
      <c r="AT340" s="17" t="s">
        <v>131</v>
      </c>
      <c r="AU340" s="17" t="s">
        <v>83</v>
      </c>
      <c r="AY340" s="17" t="s">
        <v>130</v>
      </c>
      <c r="BE340" s="167">
        <f>IF(N340="základní",J340,0)</f>
        <v>0</v>
      </c>
      <c r="BF340" s="167">
        <f>IF(N340="snížená",J340,0)</f>
        <v>0</v>
      </c>
      <c r="BG340" s="167">
        <f>IF(N340="zákl. přenesená",J340,0)</f>
        <v>0</v>
      </c>
      <c r="BH340" s="167">
        <f>IF(N340="sníž. přenesená",J340,0)</f>
        <v>0</v>
      </c>
      <c r="BI340" s="167">
        <f>IF(N340="nulová",J340,0)</f>
        <v>0</v>
      </c>
      <c r="BJ340" s="17" t="s">
        <v>22</v>
      </c>
      <c r="BK340" s="167">
        <f>ROUND(I340*H340,2)</f>
        <v>0</v>
      </c>
      <c r="BL340" s="17" t="s">
        <v>151</v>
      </c>
      <c r="BM340" s="17" t="s">
        <v>834</v>
      </c>
    </row>
    <row r="341" spans="2:47" s="1" customFormat="1" ht="22.5" customHeight="1">
      <c r="B341" s="34"/>
      <c r="D341" s="168" t="s">
        <v>138</v>
      </c>
      <c r="F341" s="169" t="s">
        <v>835</v>
      </c>
      <c r="I341" s="131"/>
      <c r="L341" s="34"/>
      <c r="M341" s="63"/>
      <c r="N341" s="35"/>
      <c r="O341" s="35"/>
      <c r="P341" s="35"/>
      <c r="Q341" s="35"/>
      <c r="R341" s="35"/>
      <c r="S341" s="35"/>
      <c r="T341" s="64"/>
      <c r="AT341" s="17" t="s">
        <v>138</v>
      </c>
      <c r="AU341" s="17" t="s">
        <v>83</v>
      </c>
    </row>
    <row r="342" spans="2:47" s="1" customFormat="1" ht="30" customHeight="1">
      <c r="B342" s="34"/>
      <c r="D342" s="168" t="s">
        <v>249</v>
      </c>
      <c r="F342" s="211" t="s">
        <v>790</v>
      </c>
      <c r="I342" s="131"/>
      <c r="L342" s="34"/>
      <c r="M342" s="63"/>
      <c r="N342" s="35"/>
      <c r="O342" s="35"/>
      <c r="P342" s="35"/>
      <c r="Q342" s="35"/>
      <c r="R342" s="35"/>
      <c r="S342" s="35"/>
      <c r="T342" s="64"/>
      <c r="AT342" s="17" t="s">
        <v>249</v>
      </c>
      <c r="AU342" s="17" t="s">
        <v>83</v>
      </c>
    </row>
    <row r="343" spans="2:51" s="10" customFormat="1" ht="22.5" customHeight="1">
      <c r="B343" s="170"/>
      <c r="D343" s="171" t="s">
        <v>140</v>
      </c>
      <c r="E343" s="172" t="s">
        <v>20</v>
      </c>
      <c r="F343" s="173" t="s">
        <v>821</v>
      </c>
      <c r="H343" s="174">
        <v>23</v>
      </c>
      <c r="I343" s="175"/>
      <c r="L343" s="170"/>
      <c r="M343" s="176"/>
      <c r="N343" s="177"/>
      <c r="O343" s="177"/>
      <c r="P343" s="177"/>
      <c r="Q343" s="177"/>
      <c r="R343" s="177"/>
      <c r="S343" s="177"/>
      <c r="T343" s="178"/>
      <c r="AT343" s="179" t="s">
        <v>140</v>
      </c>
      <c r="AU343" s="179" t="s">
        <v>83</v>
      </c>
      <c r="AV343" s="10" t="s">
        <v>83</v>
      </c>
      <c r="AW343" s="10" t="s">
        <v>39</v>
      </c>
      <c r="AX343" s="10" t="s">
        <v>22</v>
      </c>
      <c r="AY343" s="179" t="s">
        <v>130</v>
      </c>
    </row>
    <row r="344" spans="2:65" s="1" customFormat="1" ht="22.5" customHeight="1">
      <c r="B344" s="155"/>
      <c r="C344" s="156" t="s">
        <v>477</v>
      </c>
      <c r="D344" s="156" t="s">
        <v>131</v>
      </c>
      <c r="E344" s="157" t="s">
        <v>836</v>
      </c>
      <c r="F344" s="158" t="s">
        <v>837</v>
      </c>
      <c r="G344" s="159" t="s">
        <v>344</v>
      </c>
      <c r="H344" s="160">
        <v>323.4</v>
      </c>
      <c r="I344" s="161"/>
      <c r="J344" s="162">
        <f>ROUND(I344*H344,2)</f>
        <v>0</v>
      </c>
      <c r="K344" s="158" t="s">
        <v>135</v>
      </c>
      <c r="L344" s="34"/>
      <c r="M344" s="163" t="s">
        <v>20</v>
      </c>
      <c r="N344" s="164" t="s">
        <v>46</v>
      </c>
      <c r="O344" s="35"/>
      <c r="P344" s="165">
        <f>O344*H344</f>
        <v>0</v>
      </c>
      <c r="Q344" s="165">
        <v>0.00061</v>
      </c>
      <c r="R344" s="165">
        <f>Q344*H344</f>
        <v>0.19727399999999998</v>
      </c>
      <c r="S344" s="165">
        <v>0</v>
      </c>
      <c r="T344" s="166">
        <f>S344*H344</f>
        <v>0</v>
      </c>
      <c r="AR344" s="17" t="s">
        <v>151</v>
      </c>
      <c r="AT344" s="17" t="s">
        <v>131</v>
      </c>
      <c r="AU344" s="17" t="s">
        <v>83</v>
      </c>
      <c r="AY344" s="17" t="s">
        <v>130</v>
      </c>
      <c r="BE344" s="167">
        <f>IF(N344="základní",J344,0)</f>
        <v>0</v>
      </c>
      <c r="BF344" s="167">
        <f>IF(N344="snížená",J344,0)</f>
        <v>0</v>
      </c>
      <c r="BG344" s="167">
        <f>IF(N344="zákl. přenesená",J344,0)</f>
        <v>0</v>
      </c>
      <c r="BH344" s="167">
        <f>IF(N344="sníž. přenesená",J344,0)</f>
        <v>0</v>
      </c>
      <c r="BI344" s="167">
        <f>IF(N344="nulová",J344,0)</f>
        <v>0</v>
      </c>
      <c r="BJ344" s="17" t="s">
        <v>22</v>
      </c>
      <c r="BK344" s="167">
        <f>ROUND(I344*H344,2)</f>
        <v>0</v>
      </c>
      <c r="BL344" s="17" t="s">
        <v>151</v>
      </c>
      <c r="BM344" s="17" t="s">
        <v>838</v>
      </c>
    </row>
    <row r="345" spans="2:47" s="1" customFormat="1" ht="22.5" customHeight="1">
      <c r="B345" s="34"/>
      <c r="D345" s="168" t="s">
        <v>138</v>
      </c>
      <c r="F345" s="169" t="s">
        <v>839</v>
      </c>
      <c r="I345" s="131"/>
      <c r="L345" s="34"/>
      <c r="M345" s="63"/>
      <c r="N345" s="35"/>
      <c r="O345" s="35"/>
      <c r="P345" s="35"/>
      <c r="Q345" s="35"/>
      <c r="R345" s="35"/>
      <c r="S345" s="35"/>
      <c r="T345" s="64"/>
      <c r="AT345" s="17" t="s">
        <v>138</v>
      </c>
      <c r="AU345" s="17" t="s">
        <v>83</v>
      </c>
    </row>
    <row r="346" spans="2:47" s="1" customFormat="1" ht="30" customHeight="1">
      <c r="B346" s="34"/>
      <c r="D346" s="168" t="s">
        <v>249</v>
      </c>
      <c r="F346" s="211" t="s">
        <v>790</v>
      </c>
      <c r="I346" s="131"/>
      <c r="L346" s="34"/>
      <c r="M346" s="63"/>
      <c r="N346" s="35"/>
      <c r="O346" s="35"/>
      <c r="P346" s="35"/>
      <c r="Q346" s="35"/>
      <c r="R346" s="35"/>
      <c r="S346" s="35"/>
      <c r="T346" s="64"/>
      <c r="AT346" s="17" t="s">
        <v>249</v>
      </c>
      <c r="AU346" s="17" t="s">
        <v>83</v>
      </c>
    </row>
    <row r="347" spans="2:51" s="10" customFormat="1" ht="22.5" customHeight="1">
      <c r="B347" s="170"/>
      <c r="D347" s="168" t="s">
        <v>140</v>
      </c>
      <c r="E347" s="179" t="s">
        <v>20</v>
      </c>
      <c r="F347" s="196" t="s">
        <v>821</v>
      </c>
      <c r="H347" s="197">
        <v>23</v>
      </c>
      <c r="I347" s="175"/>
      <c r="L347" s="170"/>
      <c r="M347" s="176"/>
      <c r="N347" s="177"/>
      <c r="O347" s="177"/>
      <c r="P347" s="177"/>
      <c r="Q347" s="177"/>
      <c r="R347" s="177"/>
      <c r="S347" s="177"/>
      <c r="T347" s="178"/>
      <c r="AT347" s="179" t="s">
        <v>140</v>
      </c>
      <c r="AU347" s="179" t="s">
        <v>83</v>
      </c>
      <c r="AV347" s="10" t="s">
        <v>83</v>
      </c>
      <c r="AW347" s="10" t="s">
        <v>39</v>
      </c>
      <c r="AX347" s="10" t="s">
        <v>75</v>
      </c>
      <c r="AY347" s="179" t="s">
        <v>130</v>
      </c>
    </row>
    <row r="348" spans="2:51" s="10" customFormat="1" ht="22.5" customHeight="1">
      <c r="B348" s="170"/>
      <c r="D348" s="168" t="s">
        <v>140</v>
      </c>
      <c r="E348" s="179" t="s">
        <v>20</v>
      </c>
      <c r="F348" s="196" t="s">
        <v>822</v>
      </c>
      <c r="H348" s="197">
        <v>261.75</v>
      </c>
      <c r="I348" s="175"/>
      <c r="L348" s="170"/>
      <c r="M348" s="176"/>
      <c r="N348" s="177"/>
      <c r="O348" s="177"/>
      <c r="P348" s="177"/>
      <c r="Q348" s="177"/>
      <c r="R348" s="177"/>
      <c r="S348" s="177"/>
      <c r="T348" s="178"/>
      <c r="AT348" s="179" t="s">
        <v>140</v>
      </c>
      <c r="AU348" s="179" t="s">
        <v>83</v>
      </c>
      <c r="AV348" s="10" t="s">
        <v>83</v>
      </c>
      <c r="AW348" s="10" t="s">
        <v>39</v>
      </c>
      <c r="AX348" s="10" t="s">
        <v>75</v>
      </c>
      <c r="AY348" s="179" t="s">
        <v>130</v>
      </c>
    </row>
    <row r="349" spans="2:51" s="10" customFormat="1" ht="22.5" customHeight="1">
      <c r="B349" s="170"/>
      <c r="D349" s="168" t="s">
        <v>140</v>
      </c>
      <c r="E349" s="179" t="s">
        <v>20</v>
      </c>
      <c r="F349" s="196" t="s">
        <v>823</v>
      </c>
      <c r="H349" s="197">
        <v>38.65</v>
      </c>
      <c r="I349" s="175"/>
      <c r="L349" s="170"/>
      <c r="M349" s="176"/>
      <c r="N349" s="177"/>
      <c r="O349" s="177"/>
      <c r="P349" s="177"/>
      <c r="Q349" s="177"/>
      <c r="R349" s="177"/>
      <c r="S349" s="177"/>
      <c r="T349" s="178"/>
      <c r="AT349" s="179" t="s">
        <v>140</v>
      </c>
      <c r="AU349" s="179" t="s">
        <v>83</v>
      </c>
      <c r="AV349" s="10" t="s">
        <v>83</v>
      </c>
      <c r="AW349" s="10" t="s">
        <v>39</v>
      </c>
      <c r="AX349" s="10" t="s">
        <v>75</v>
      </c>
      <c r="AY349" s="179" t="s">
        <v>130</v>
      </c>
    </row>
    <row r="350" spans="2:51" s="12" customFormat="1" ht="22.5" customHeight="1">
      <c r="B350" s="198"/>
      <c r="D350" s="171" t="s">
        <v>140</v>
      </c>
      <c r="E350" s="199" t="s">
        <v>20</v>
      </c>
      <c r="F350" s="200" t="s">
        <v>204</v>
      </c>
      <c r="H350" s="201">
        <v>323.4</v>
      </c>
      <c r="I350" s="202"/>
      <c r="L350" s="198"/>
      <c r="M350" s="203"/>
      <c r="N350" s="204"/>
      <c r="O350" s="204"/>
      <c r="P350" s="204"/>
      <c r="Q350" s="204"/>
      <c r="R350" s="204"/>
      <c r="S350" s="204"/>
      <c r="T350" s="205"/>
      <c r="AT350" s="206" t="s">
        <v>140</v>
      </c>
      <c r="AU350" s="206" t="s">
        <v>83</v>
      </c>
      <c r="AV350" s="12" t="s">
        <v>151</v>
      </c>
      <c r="AW350" s="12" t="s">
        <v>39</v>
      </c>
      <c r="AX350" s="12" t="s">
        <v>22</v>
      </c>
      <c r="AY350" s="206" t="s">
        <v>130</v>
      </c>
    </row>
    <row r="351" spans="2:65" s="1" customFormat="1" ht="31.5" customHeight="1">
      <c r="B351" s="155"/>
      <c r="C351" s="156" t="s">
        <v>483</v>
      </c>
      <c r="D351" s="156" t="s">
        <v>131</v>
      </c>
      <c r="E351" s="157" t="s">
        <v>840</v>
      </c>
      <c r="F351" s="158" t="s">
        <v>841</v>
      </c>
      <c r="G351" s="159" t="s">
        <v>344</v>
      </c>
      <c r="H351" s="160">
        <v>323.4</v>
      </c>
      <c r="I351" s="161"/>
      <c r="J351" s="162">
        <f>ROUND(I351*H351,2)</f>
        <v>0</v>
      </c>
      <c r="K351" s="158" t="s">
        <v>135</v>
      </c>
      <c r="L351" s="34"/>
      <c r="M351" s="163" t="s">
        <v>20</v>
      </c>
      <c r="N351" s="164" t="s">
        <v>46</v>
      </c>
      <c r="O351" s="35"/>
      <c r="P351" s="165">
        <f>O351*H351</f>
        <v>0</v>
      </c>
      <c r="Q351" s="165">
        <v>0</v>
      </c>
      <c r="R351" s="165">
        <f>Q351*H351</f>
        <v>0</v>
      </c>
      <c r="S351" s="165">
        <v>0</v>
      </c>
      <c r="T351" s="166">
        <f>S351*H351</f>
        <v>0</v>
      </c>
      <c r="AR351" s="17" t="s">
        <v>151</v>
      </c>
      <c r="AT351" s="17" t="s">
        <v>131</v>
      </c>
      <c r="AU351" s="17" t="s">
        <v>83</v>
      </c>
      <c r="AY351" s="17" t="s">
        <v>130</v>
      </c>
      <c r="BE351" s="167">
        <f>IF(N351="základní",J351,0)</f>
        <v>0</v>
      </c>
      <c r="BF351" s="167">
        <f>IF(N351="snížená",J351,0)</f>
        <v>0</v>
      </c>
      <c r="BG351" s="167">
        <f>IF(N351="zákl. přenesená",J351,0)</f>
        <v>0</v>
      </c>
      <c r="BH351" s="167">
        <f>IF(N351="sníž. přenesená",J351,0)</f>
        <v>0</v>
      </c>
      <c r="BI351" s="167">
        <f>IF(N351="nulová",J351,0)</f>
        <v>0</v>
      </c>
      <c r="BJ351" s="17" t="s">
        <v>22</v>
      </c>
      <c r="BK351" s="167">
        <f>ROUND(I351*H351,2)</f>
        <v>0</v>
      </c>
      <c r="BL351" s="17" t="s">
        <v>151</v>
      </c>
      <c r="BM351" s="17" t="s">
        <v>842</v>
      </c>
    </row>
    <row r="352" spans="2:47" s="1" customFormat="1" ht="30" customHeight="1">
      <c r="B352" s="34"/>
      <c r="D352" s="168" t="s">
        <v>138</v>
      </c>
      <c r="F352" s="169" t="s">
        <v>843</v>
      </c>
      <c r="I352" s="131"/>
      <c r="L352" s="34"/>
      <c r="M352" s="63"/>
      <c r="N352" s="35"/>
      <c r="O352" s="35"/>
      <c r="P352" s="35"/>
      <c r="Q352" s="35"/>
      <c r="R352" s="35"/>
      <c r="S352" s="35"/>
      <c r="T352" s="64"/>
      <c r="AT352" s="17" t="s">
        <v>138</v>
      </c>
      <c r="AU352" s="17" t="s">
        <v>83</v>
      </c>
    </row>
    <row r="353" spans="2:47" s="1" customFormat="1" ht="30" customHeight="1">
      <c r="B353" s="34"/>
      <c r="D353" s="168" t="s">
        <v>249</v>
      </c>
      <c r="F353" s="211" t="s">
        <v>790</v>
      </c>
      <c r="I353" s="131"/>
      <c r="L353" s="34"/>
      <c r="M353" s="63"/>
      <c r="N353" s="35"/>
      <c r="O353" s="35"/>
      <c r="P353" s="35"/>
      <c r="Q353" s="35"/>
      <c r="R353" s="35"/>
      <c r="S353" s="35"/>
      <c r="T353" s="64"/>
      <c r="AT353" s="17" t="s">
        <v>249</v>
      </c>
      <c r="AU353" s="17" t="s">
        <v>83</v>
      </c>
    </row>
    <row r="354" spans="2:51" s="10" customFormat="1" ht="22.5" customHeight="1">
      <c r="B354" s="170"/>
      <c r="D354" s="168" t="s">
        <v>140</v>
      </c>
      <c r="E354" s="179" t="s">
        <v>20</v>
      </c>
      <c r="F354" s="196" t="s">
        <v>821</v>
      </c>
      <c r="H354" s="197">
        <v>23</v>
      </c>
      <c r="I354" s="175"/>
      <c r="L354" s="170"/>
      <c r="M354" s="176"/>
      <c r="N354" s="177"/>
      <c r="O354" s="177"/>
      <c r="P354" s="177"/>
      <c r="Q354" s="177"/>
      <c r="R354" s="177"/>
      <c r="S354" s="177"/>
      <c r="T354" s="178"/>
      <c r="AT354" s="179" t="s">
        <v>140</v>
      </c>
      <c r="AU354" s="179" t="s">
        <v>83</v>
      </c>
      <c r="AV354" s="10" t="s">
        <v>83</v>
      </c>
      <c r="AW354" s="10" t="s">
        <v>39</v>
      </c>
      <c r="AX354" s="10" t="s">
        <v>75</v>
      </c>
      <c r="AY354" s="179" t="s">
        <v>130</v>
      </c>
    </row>
    <row r="355" spans="2:51" s="10" customFormat="1" ht="22.5" customHeight="1">
      <c r="B355" s="170"/>
      <c r="D355" s="168" t="s">
        <v>140</v>
      </c>
      <c r="E355" s="179" t="s">
        <v>20</v>
      </c>
      <c r="F355" s="196" t="s">
        <v>822</v>
      </c>
      <c r="H355" s="197">
        <v>261.75</v>
      </c>
      <c r="I355" s="175"/>
      <c r="L355" s="170"/>
      <c r="M355" s="176"/>
      <c r="N355" s="177"/>
      <c r="O355" s="177"/>
      <c r="P355" s="177"/>
      <c r="Q355" s="177"/>
      <c r="R355" s="177"/>
      <c r="S355" s="177"/>
      <c r="T355" s="178"/>
      <c r="AT355" s="179" t="s">
        <v>140</v>
      </c>
      <c r="AU355" s="179" t="s">
        <v>83</v>
      </c>
      <c r="AV355" s="10" t="s">
        <v>83</v>
      </c>
      <c r="AW355" s="10" t="s">
        <v>39</v>
      </c>
      <c r="AX355" s="10" t="s">
        <v>75</v>
      </c>
      <c r="AY355" s="179" t="s">
        <v>130</v>
      </c>
    </row>
    <row r="356" spans="2:51" s="10" customFormat="1" ht="22.5" customHeight="1">
      <c r="B356" s="170"/>
      <c r="D356" s="168" t="s">
        <v>140</v>
      </c>
      <c r="E356" s="179" t="s">
        <v>20</v>
      </c>
      <c r="F356" s="196" t="s">
        <v>823</v>
      </c>
      <c r="H356" s="197">
        <v>38.65</v>
      </c>
      <c r="I356" s="175"/>
      <c r="L356" s="170"/>
      <c r="M356" s="176"/>
      <c r="N356" s="177"/>
      <c r="O356" s="177"/>
      <c r="P356" s="177"/>
      <c r="Q356" s="177"/>
      <c r="R356" s="177"/>
      <c r="S356" s="177"/>
      <c r="T356" s="178"/>
      <c r="AT356" s="179" t="s">
        <v>140</v>
      </c>
      <c r="AU356" s="179" t="s">
        <v>83</v>
      </c>
      <c r="AV356" s="10" t="s">
        <v>83</v>
      </c>
      <c r="AW356" s="10" t="s">
        <v>39</v>
      </c>
      <c r="AX356" s="10" t="s">
        <v>75</v>
      </c>
      <c r="AY356" s="179" t="s">
        <v>130</v>
      </c>
    </row>
    <row r="357" spans="2:51" s="12" customFormat="1" ht="22.5" customHeight="1">
      <c r="B357" s="198"/>
      <c r="D357" s="171" t="s">
        <v>140</v>
      </c>
      <c r="E357" s="199" t="s">
        <v>20</v>
      </c>
      <c r="F357" s="200" t="s">
        <v>204</v>
      </c>
      <c r="H357" s="201">
        <v>323.4</v>
      </c>
      <c r="I357" s="202"/>
      <c r="L357" s="198"/>
      <c r="M357" s="203"/>
      <c r="N357" s="204"/>
      <c r="O357" s="204"/>
      <c r="P357" s="204"/>
      <c r="Q357" s="204"/>
      <c r="R357" s="204"/>
      <c r="S357" s="204"/>
      <c r="T357" s="205"/>
      <c r="AT357" s="206" t="s">
        <v>140</v>
      </c>
      <c r="AU357" s="206" t="s">
        <v>83</v>
      </c>
      <c r="AV357" s="12" t="s">
        <v>151</v>
      </c>
      <c r="AW357" s="12" t="s">
        <v>39</v>
      </c>
      <c r="AX357" s="12" t="s">
        <v>22</v>
      </c>
      <c r="AY357" s="206" t="s">
        <v>130</v>
      </c>
    </row>
    <row r="358" spans="2:65" s="1" customFormat="1" ht="22.5" customHeight="1">
      <c r="B358" s="155"/>
      <c r="C358" s="156" t="s">
        <v>488</v>
      </c>
      <c r="D358" s="156" t="s">
        <v>131</v>
      </c>
      <c r="E358" s="157" t="s">
        <v>844</v>
      </c>
      <c r="F358" s="158" t="s">
        <v>845</v>
      </c>
      <c r="G358" s="159" t="s">
        <v>344</v>
      </c>
      <c r="H358" s="160">
        <v>1188.9</v>
      </c>
      <c r="I358" s="161"/>
      <c r="J358" s="162">
        <f>ROUND(I358*H358,2)</f>
        <v>0</v>
      </c>
      <c r="K358" s="158" t="s">
        <v>135</v>
      </c>
      <c r="L358" s="34"/>
      <c r="M358" s="163" t="s">
        <v>20</v>
      </c>
      <c r="N358" s="164" t="s">
        <v>46</v>
      </c>
      <c r="O358" s="35"/>
      <c r="P358" s="165">
        <f>O358*H358</f>
        <v>0</v>
      </c>
      <c r="Q358" s="165">
        <v>0.08425</v>
      </c>
      <c r="R358" s="165">
        <f>Q358*H358</f>
        <v>100.16482500000001</v>
      </c>
      <c r="S358" s="165">
        <v>0</v>
      </c>
      <c r="T358" s="166">
        <f>S358*H358</f>
        <v>0</v>
      </c>
      <c r="AR358" s="17" t="s">
        <v>151</v>
      </c>
      <c r="AT358" s="17" t="s">
        <v>131</v>
      </c>
      <c r="AU358" s="17" t="s">
        <v>83</v>
      </c>
      <c r="AY358" s="17" t="s">
        <v>130</v>
      </c>
      <c r="BE358" s="167">
        <f>IF(N358="základní",J358,0)</f>
        <v>0</v>
      </c>
      <c r="BF358" s="167">
        <f>IF(N358="snížená",J358,0)</f>
        <v>0</v>
      </c>
      <c r="BG358" s="167">
        <f>IF(N358="zákl. přenesená",J358,0)</f>
        <v>0</v>
      </c>
      <c r="BH358" s="167">
        <f>IF(N358="sníž. přenesená",J358,0)</f>
        <v>0</v>
      </c>
      <c r="BI358" s="167">
        <f>IF(N358="nulová",J358,0)</f>
        <v>0</v>
      </c>
      <c r="BJ358" s="17" t="s">
        <v>22</v>
      </c>
      <c r="BK358" s="167">
        <f>ROUND(I358*H358,2)</f>
        <v>0</v>
      </c>
      <c r="BL358" s="17" t="s">
        <v>151</v>
      </c>
      <c r="BM358" s="17" t="s">
        <v>846</v>
      </c>
    </row>
    <row r="359" spans="2:47" s="1" customFormat="1" ht="42" customHeight="1">
      <c r="B359" s="34"/>
      <c r="D359" s="168" t="s">
        <v>138</v>
      </c>
      <c r="F359" s="169" t="s">
        <v>847</v>
      </c>
      <c r="I359" s="131"/>
      <c r="L359" s="34"/>
      <c r="M359" s="63"/>
      <c r="N359" s="35"/>
      <c r="O359" s="35"/>
      <c r="P359" s="35"/>
      <c r="Q359" s="35"/>
      <c r="R359" s="35"/>
      <c r="S359" s="35"/>
      <c r="T359" s="64"/>
      <c r="AT359" s="17" t="s">
        <v>138</v>
      </c>
      <c r="AU359" s="17" t="s">
        <v>83</v>
      </c>
    </row>
    <row r="360" spans="2:47" s="1" customFormat="1" ht="30" customHeight="1">
      <c r="B360" s="34"/>
      <c r="D360" s="168" t="s">
        <v>249</v>
      </c>
      <c r="F360" s="211" t="s">
        <v>790</v>
      </c>
      <c r="I360" s="131"/>
      <c r="L360" s="34"/>
      <c r="M360" s="63"/>
      <c r="N360" s="35"/>
      <c r="O360" s="35"/>
      <c r="P360" s="35"/>
      <c r="Q360" s="35"/>
      <c r="R360" s="35"/>
      <c r="S360" s="35"/>
      <c r="T360" s="64"/>
      <c r="AT360" s="17" t="s">
        <v>249</v>
      </c>
      <c r="AU360" s="17" t="s">
        <v>83</v>
      </c>
    </row>
    <row r="361" spans="2:51" s="10" customFormat="1" ht="22.5" customHeight="1">
      <c r="B361" s="170"/>
      <c r="D361" s="168" t="s">
        <v>140</v>
      </c>
      <c r="E361" s="179" t="s">
        <v>20</v>
      </c>
      <c r="F361" s="196" t="s">
        <v>745</v>
      </c>
      <c r="H361" s="197">
        <v>1158.5</v>
      </c>
      <c r="I361" s="175"/>
      <c r="L361" s="170"/>
      <c r="M361" s="176"/>
      <c r="N361" s="177"/>
      <c r="O361" s="177"/>
      <c r="P361" s="177"/>
      <c r="Q361" s="177"/>
      <c r="R361" s="177"/>
      <c r="S361" s="177"/>
      <c r="T361" s="178"/>
      <c r="AT361" s="179" t="s">
        <v>140</v>
      </c>
      <c r="AU361" s="179" t="s">
        <v>83</v>
      </c>
      <c r="AV361" s="10" t="s">
        <v>83</v>
      </c>
      <c r="AW361" s="10" t="s">
        <v>39</v>
      </c>
      <c r="AX361" s="10" t="s">
        <v>75</v>
      </c>
      <c r="AY361" s="179" t="s">
        <v>130</v>
      </c>
    </row>
    <row r="362" spans="2:51" s="10" customFormat="1" ht="22.5" customHeight="1">
      <c r="B362" s="170"/>
      <c r="D362" s="168" t="s">
        <v>140</v>
      </c>
      <c r="E362" s="179" t="s">
        <v>20</v>
      </c>
      <c r="F362" s="196" t="s">
        <v>746</v>
      </c>
      <c r="H362" s="197">
        <v>8.4</v>
      </c>
      <c r="I362" s="175"/>
      <c r="L362" s="170"/>
      <c r="M362" s="176"/>
      <c r="N362" s="177"/>
      <c r="O362" s="177"/>
      <c r="P362" s="177"/>
      <c r="Q362" s="177"/>
      <c r="R362" s="177"/>
      <c r="S362" s="177"/>
      <c r="T362" s="178"/>
      <c r="AT362" s="179" t="s">
        <v>140</v>
      </c>
      <c r="AU362" s="179" t="s">
        <v>83</v>
      </c>
      <c r="AV362" s="10" t="s">
        <v>83</v>
      </c>
      <c r="AW362" s="10" t="s">
        <v>39</v>
      </c>
      <c r="AX362" s="10" t="s">
        <v>75</v>
      </c>
      <c r="AY362" s="179" t="s">
        <v>130</v>
      </c>
    </row>
    <row r="363" spans="2:51" s="10" customFormat="1" ht="22.5" customHeight="1">
      <c r="B363" s="170"/>
      <c r="D363" s="168" t="s">
        <v>140</v>
      </c>
      <c r="E363" s="179" t="s">
        <v>20</v>
      </c>
      <c r="F363" s="196" t="s">
        <v>747</v>
      </c>
      <c r="H363" s="197">
        <v>22</v>
      </c>
      <c r="I363" s="175"/>
      <c r="L363" s="170"/>
      <c r="M363" s="176"/>
      <c r="N363" s="177"/>
      <c r="O363" s="177"/>
      <c r="P363" s="177"/>
      <c r="Q363" s="177"/>
      <c r="R363" s="177"/>
      <c r="S363" s="177"/>
      <c r="T363" s="178"/>
      <c r="AT363" s="179" t="s">
        <v>140</v>
      </c>
      <c r="AU363" s="179" t="s">
        <v>83</v>
      </c>
      <c r="AV363" s="10" t="s">
        <v>83</v>
      </c>
      <c r="AW363" s="10" t="s">
        <v>39</v>
      </c>
      <c r="AX363" s="10" t="s">
        <v>75</v>
      </c>
      <c r="AY363" s="179" t="s">
        <v>130</v>
      </c>
    </row>
    <row r="364" spans="2:51" s="12" customFormat="1" ht="22.5" customHeight="1">
      <c r="B364" s="198"/>
      <c r="D364" s="171" t="s">
        <v>140</v>
      </c>
      <c r="E364" s="199" t="s">
        <v>20</v>
      </c>
      <c r="F364" s="200" t="s">
        <v>204</v>
      </c>
      <c r="H364" s="201">
        <v>1188.9</v>
      </c>
      <c r="I364" s="202"/>
      <c r="L364" s="198"/>
      <c r="M364" s="203"/>
      <c r="N364" s="204"/>
      <c r="O364" s="204"/>
      <c r="P364" s="204"/>
      <c r="Q364" s="204"/>
      <c r="R364" s="204"/>
      <c r="S364" s="204"/>
      <c r="T364" s="205"/>
      <c r="AT364" s="206" t="s">
        <v>140</v>
      </c>
      <c r="AU364" s="206" t="s">
        <v>83</v>
      </c>
      <c r="AV364" s="12" t="s">
        <v>151</v>
      </c>
      <c r="AW364" s="12" t="s">
        <v>39</v>
      </c>
      <c r="AX364" s="12" t="s">
        <v>22</v>
      </c>
      <c r="AY364" s="206" t="s">
        <v>130</v>
      </c>
    </row>
    <row r="365" spans="2:65" s="1" customFormat="1" ht="22.5" customHeight="1">
      <c r="B365" s="155"/>
      <c r="C365" s="212" t="s">
        <v>495</v>
      </c>
      <c r="D365" s="212" t="s">
        <v>336</v>
      </c>
      <c r="E365" s="213" t="s">
        <v>425</v>
      </c>
      <c r="F365" s="214" t="s">
        <v>848</v>
      </c>
      <c r="G365" s="215" t="s">
        <v>344</v>
      </c>
      <c r="H365" s="216">
        <v>1181.67</v>
      </c>
      <c r="I365" s="217"/>
      <c r="J365" s="218">
        <f>ROUND(I365*H365,2)</f>
        <v>0</v>
      </c>
      <c r="K365" s="214" t="s">
        <v>20</v>
      </c>
      <c r="L365" s="219"/>
      <c r="M365" s="220" t="s">
        <v>20</v>
      </c>
      <c r="N365" s="221" t="s">
        <v>46</v>
      </c>
      <c r="O365" s="35"/>
      <c r="P365" s="165">
        <f>O365*H365</f>
        <v>0</v>
      </c>
      <c r="Q365" s="165">
        <v>0.131</v>
      </c>
      <c r="R365" s="165">
        <f>Q365*H365</f>
        <v>154.79877000000002</v>
      </c>
      <c r="S365" s="165">
        <v>0</v>
      </c>
      <c r="T365" s="166">
        <f>S365*H365</f>
        <v>0</v>
      </c>
      <c r="AR365" s="17" t="s">
        <v>171</v>
      </c>
      <c r="AT365" s="17" t="s">
        <v>336</v>
      </c>
      <c r="AU365" s="17" t="s">
        <v>83</v>
      </c>
      <c r="AY365" s="17" t="s">
        <v>130</v>
      </c>
      <c r="BE365" s="167">
        <f>IF(N365="základní",J365,0)</f>
        <v>0</v>
      </c>
      <c r="BF365" s="167">
        <f>IF(N365="snížená",J365,0)</f>
        <v>0</v>
      </c>
      <c r="BG365" s="167">
        <f>IF(N365="zákl. přenesená",J365,0)</f>
        <v>0</v>
      </c>
      <c r="BH365" s="167">
        <f>IF(N365="sníž. přenesená",J365,0)</f>
        <v>0</v>
      </c>
      <c r="BI365" s="167">
        <f>IF(N365="nulová",J365,0)</f>
        <v>0</v>
      </c>
      <c r="BJ365" s="17" t="s">
        <v>22</v>
      </c>
      <c r="BK365" s="167">
        <f>ROUND(I365*H365,2)</f>
        <v>0</v>
      </c>
      <c r="BL365" s="17" t="s">
        <v>151</v>
      </c>
      <c r="BM365" s="17" t="s">
        <v>849</v>
      </c>
    </row>
    <row r="366" spans="2:47" s="1" customFormat="1" ht="30" customHeight="1">
      <c r="B366" s="34"/>
      <c r="D366" s="168" t="s">
        <v>138</v>
      </c>
      <c r="F366" s="169" t="s">
        <v>850</v>
      </c>
      <c r="I366" s="131"/>
      <c r="L366" s="34"/>
      <c r="M366" s="63"/>
      <c r="N366" s="35"/>
      <c r="O366" s="35"/>
      <c r="P366" s="35"/>
      <c r="Q366" s="35"/>
      <c r="R366" s="35"/>
      <c r="S366" s="35"/>
      <c r="T366" s="64"/>
      <c r="AT366" s="17" t="s">
        <v>138</v>
      </c>
      <c r="AU366" s="17" t="s">
        <v>83</v>
      </c>
    </row>
    <row r="367" spans="2:51" s="10" customFormat="1" ht="22.5" customHeight="1">
      <c r="B367" s="170"/>
      <c r="D367" s="168" t="s">
        <v>140</v>
      </c>
      <c r="E367" s="179" t="s">
        <v>20</v>
      </c>
      <c r="F367" s="196" t="s">
        <v>793</v>
      </c>
      <c r="H367" s="197">
        <v>1158.5</v>
      </c>
      <c r="I367" s="175"/>
      <c r="L367" s="170"/>
      <c r="M367" s="176"/>
      <c r="N367" s="177"/>
      <c r="O367" s="177"/>
      <c r="P367" s="177"/>
      <c r="Q367" s="177"/>
      <c r="R367" s="177"/>
      <c r="S367" s="177"/>
      <c r="T367" s="178"/>
      <c r="AT367" s="179" t="s">
        <v>140</v>
      </c>
      <c r="AU367" s="179" t="s">
        <v>83</v>
      </c>
      <c r="AV367" s="10" t="s">
        <v>83</v>
      </c>
      <c r="AW367" s="10" t="s">
        <v>39</v>
      </c>
      <c r="AX367" s="10" t="s">
        <v>22</v>
      </c>
      <c r="AY367" s="179" t="s">
        <v>130</v>
      </c>
    </row>
    <row r="368" spans="2:51" s="10" customFormat="1" ht="22.5" customHeight="1">
      <c r="B368" s="170"/>
      <c r="D368" s="171" t="s">
        <v>140</v>
      </c>
      <c r="F368" s="173" t="s">
        <v>851</v>
      </c>
      <c r="H368" s="174">
        <v>1181.67</v>
      </c>
      <c r="I368" s="175"/>
      <c r="L368" s="170"/>
      <c r="M368" s="176"/>
      <c r="N368" s="177"/>
      <c r="O368" s="177"/>
      <c r="P368" s="177"/>
      <c r="Q368" s="177"/>
      <c r="R368" s="177"/>
      <c r="S368" s="177"/>
      <c r="T368" s="178"/>
      <c r="AT368" s="179" t="s">
        <v>140</v>
      </c>
      <c r="AU368" s="179" t="s">
        <v>83</v>
      </c>
      <c r="AV368" s="10" t="s">
        <v>83</v>
      </c>
      <c r="AW368" s="10" t="s">
        <v>4</v>
      </c>
      <c r="AX368" s="10" t="s">
        <v>22</v>
      </c>
      <c r="AY368" s="179" t="s">
        <v>130</v>
      </c>
    </row>
    <row r="369" spans="2:65" s="1" customFormat="1" ht="22.5" customHeight="1">
      <c r="B369" s="155"/>
      <c r="C369" s="212" t="s">
        <v>852</v>
      </c>
      <c r="D369" s="212" t="s">
        <v>336</v>
      </c>
      <c r="E369" s="213" t="s">
        <v>853</v>
      </c>
      <c r="F369" s="214" t="s">
        <v>854</v>
      </c>
      <c r="G369" s="215" t="s">
        <v>344</v>
      </c>
      <c r="H369" s="216">
        <v>8.652</v>
      </c>
      <c r="I369" s="217"/>
      <c r="J369" s="218">
        <f>ROUND(I369*H369,2)</f>
        <v>0</v>
      </c>
      <c r="K369" s="214" t="s">
        <v>20</v>
      </c>
      <c r="L369" s="219"/>
      <c r="M369" s="220" t="s">
        <v>20</v>
      </c>
      <c r="N369" s="221" t="s">
        <v>46</v>
      </c>
      <c r="O369" s="35"/>
      <c r="P369" s="165">
        <f>O369*H369</f>
        <v>0</v>
      </c>
      <c r="Q369" s="165">
        <v>0.131</v>
      </c>
      <c r="R369" s="165">
        <f>Q369*H369</f>
        <v>1.1334119999999999</v>
      </c>
      <c r="S369" s="165">
        <v>0</v>
      </c>
      <c r="T369" s="166">
        <f>S369*H369</f>
        <v>0</v>
      </c>
      <c r="AR369" s="17" t="s">
        <v>171</v>
      </c>
      <c r="AT369" s="17" t="s">
        <v>336</v>
      </c>
      <c r="AU369" s="17" t="s">
        <v>83</v>
      </c>
      <c r="AY369" s="17" t="s">
        <v>130</v>
      </c>
      <c r="BE369" s="167">
        <f>IF(N369="základní",J369,0)</f>
        <v>0</v>
      </c>
      <c r="BF369" s="167">
        <f>IF(N369="snížená",J369,0)</f>
        <v>0</v>
      </c>
      <c r="BG369" s="167">
        <f>IF(N369="zákl. přenesená",J369,0)</f>
        <v>0</v>
      </c>
      <c r="BH369" s="167">
        <f>IF(N369="sníž. přenesená",J369,0)</f>
        <v>0</v>
      </c>
      <c r="BI369" s="167">
        <f>IF(N369="nulová",J369,0)</f>
        <v>0</v>
      </c>
      <c r="BJ369" s="17" t="s">
        <v>22</v>
      </c>
      <c r="BK369" s="167">
        <f>ROUND(I369*H369,2)</f>
        <v>0</v>
      </c>
      <c r="BL369" s="17" t="s">
        <v>151</v>
      </c>
      <c r="BM369" s="17" t="s">
        <v>855</v>
      </c>
    </row>
    <row r="370" spans="2:47" s="1" customFormat="1" ht="30" customHeight="1">
      <c r="B370" s="34"/>
      <c r="D370" s="168" t="s">
        <v>138</v>
      </c>
      <c r="F370" s="169" t="s">
        <v>856</v>
      </c>
      <c r="I370" s="131"/>
      <c r="L370" s="34"/>
      <c r="M370" s="63"/>
      <c r="N370" s="35"/>
      <c r="O370" s="35"/>
      <c r="P370" s="35"/>
      <c r="Q370" s="35"/>
      <c r="R370" s="35"/>
      <c r="S370" s="35"/>
      <c r="T370" s="64"/>
      <c r="AT370" s="17" t="s">
        <v>138</v>
      </c>
      <c r="AU370" s="17" t="s">
        <v>83</v>
      </c>
    </row>
    <row r="371" spans="2:51" s="10" customFormat="1" ht="22.5" customHeight="1">
      <c r="B371" s="170"/>
      <c r="D371" s="168" t="s">
        <v>140</v>
      </c>
      <c r="E371" s="179" t="s">
        <v>20</v>
      </c>
      <c r="F371" s="196" t="s">
        <v>794</v>
      </c>
      <c r="H371" s="197">
        <v>8.4</v>
      </c>
      <c r="I371" s="175"/>
      <c r="L371" s="170"/>
      <c r="M371" s="176"/>
      <c r="N371" s="177"/>
      <c r="O371" s="177"/>
      <c r="P371" s="177"/>
      <c r="Q371" s="177"/>
      <c r="R371" s="177"/>
      <c r="S371" s="177"/>
      <c r="T371" s="178"/>
      <c r="AT371" s="179" t="s">
        <v>140</v>
      </c>
      <c r="AU371" s="179" t="s">
        <v>83</v>
      </c>
      <c r="AV371" s="10" t="s">
        <v>83</v>
      </c>
      <c r="AW371" s="10" t="s">
        <v>39</v>
      </c>
      <c r="AX371" s="10" t="s">
        <v>22</v>
      </c>
      <c r="AY371" s="179" t="s">
        <v>130</v>
      </c>
    </row>
    <row r="372" spans="2:51" s="10" customFormat="1" ht="22.5" customHeight="1">
      <c r="B372" s="170"/>
      <c r="D372" s="171" t="s">
        <v>140</v>
      </c>
      <c r="F372" s="173" t="s">
        <v>857</v>
      </c>
      <c r="H372" s="174">
        <v>8.652</v>
      </c>
      <c r="I372" s="175"/>
      <c r="L372" s="170"/>
      <c r="M372" s="176"/>
      <c r="N372" s="177"/>
      <c r="O372" s="177"/>
      <c r="P372" s="177"/>
      <c r="Q372" s="177"/>
      <c r="R372" s="177"/>
      <c r="S372" s="177"/>
      <c r="T372" s="178"/>
      <c r="AT372" s="179" t="s">
        <v>140</v>
      </c>
      <c r="AU372" s="179" t="s">
        <v>83</v>
      </c>
      <c r="AV372" s="10" t="s">
        <v>83</v>
      </c>
      <c r="AW372" s="10" t="s">
        <v>4</v>
      </c>
      <c r="AX372" s="10" t="s">
        <v>22</v>
      </c>
      <c r="AY372" s="179" t="s">
        <v>130</v>
      </c>
    </row>
    <row r="373" spans="2:65" s="1" customFormat="1" ht="22.5" customHeight="1">
      <c r="B373" s="155"/>
      <c r="C373" s="212" t="s">
        <v>858</v>
      </c>
      <c r="D373" s="212" t="s">
        <v>336</v>
      </c>
      <c r="E373" s="213" t="s">
        <v>859</v>
      </c>
      <c r="F373" s="214" t="s">
        <v>860</v>
      </c>
      <c r="G373" s="215" t="s">
        <v>344</v>
      </c>
      <c r="H373" s="216">
        <v>22.66</v>
      </c>
      <c r="I373" s="217"/>
      <c r="J373" s="218">
        <f>ROUND(I373*H373,2)</f>
        <v>0</v>
      </c>
      <c r="K373" s="214" t="s">
        <v>20</v>
      </c>
      <c r="L373" s="219"/>
      <c r="M373" s="220" t="s">
        <v>20</v>
      </c>
      <c r="N373" s="221" t="s">
        <v>46</v>
      </c>
      <c r="O373" s="35"/>
      <c r="P373" s="165">
        <f>O373*H373</f>
        <v>0</v>
      </c>
      <c r="Q373" s="165">
        <v>0.131</v>
      </c>
      <c r="R373" s="165">
        <f>Q373*H373</f>
        <v>2.9684600000000003</v>
      </c>
      <c r="S373" s="165">
        <v>0</v>
      </c>
      <c r="T373" s="166">
        <f>S373*H373</f>
        <v>0</v>
      </c>
      <c r="AR373" s="17" t="s">
        <v>171</v>
      </c>
      <c r="AT373" s="17" t="s">
        <v>336</v>
      </c>
      <c r="AU373" s="17" t="s">
        <v>83</v>
      </c>
      <c r="AY373" s="17" t="s">
        <v>130</v>
      </c>
      <c r="BE373" s="167">
        <f>IF(N373="základní",J373,0)</f>
        <v>0</v>
      </c>
      <c r="BF373" s="167">
        <f>IF(N373="snížená",J373,0)</f>
        <v>0</v>
      </c>
      <c r="BG373" s="167">
        <f>IF(N373="zákl. přenesená",J373,0)</f>
        <v>0</v>
      </c>
      <c r="BH373" s="167">
        <f>IF(N373="sníž. přenesená",J373,0)</f>
        <v>0</v>
      </c>
      <c r="BI373" s="167">
        <f>IF(N373="nulová",J373,0)</f>
        <v>0</v>
      </c>
      <c r="BJ373" s="17" t="s">
        <v>22</v>
      </c>
      <c r="BK373" s="167">
        <f>ROUND(I373*H373,2)</f>
        <v>0</v>
      </c>
      <c r="BL373" s="17" t="s">
        <v>151</v>
      </c>
      <c r="BM373" s="17" t="s">
        <v>861</v>
      </c>
    </row>
    <row r="374" spans="2:47" s="1" customFormat="1" ht="30" customHeight="1">
      <c r="B374" s="34"/>
      <c r="D374" s="168" t="s">
        <v>138</v>
      </c>
      <c r="F374" s="169" t="s">
        <v>862</v>
      </c>
      <c r="I374" s="131"/>
      <c r="L374" s="34"/>
      <c r="M374" s="63"/>
      <c r="N374" s="35"/>
      <c r="O374" s="35"/>
      <c r="P374" s="35"/>
      <c r="Q374" s="35"/>
      <c r="R374" s="35"/>
      <c r="S374" s="35"/>
      <c r="T374" s="64"/>
      <c r="AT374" s="17" t="s">
        <v>138</v>
      </c>
      <c r="AU374" s="17" t="s">
        <v>83</v>
      </c>
    </row>
    <row r="375" spans="2:51" s="10" customFormat="1" ht="22.5" customHeight="1">
      <c r="B375" s="170"/>
      <c r="D375" s="168" t="s">
        <v>140</v>
      </c>
      <c r="E375" s="179" t="s">
        <v>20</v>
      </c>
      <c r="F375" s="196" t="s">
        <v>795</v>
      </c>
      <c r="H375" s="197">
        <v>22</v>
      </c>
      <c r="I375" s="175"/>
      <c r="L375" s="170"/>
      <c r="M375" s="176"/>
      <c r="N375" s="177"/>
      <c r="O375" s="177"/>
      <c r="P375" s="177"/>
      <c r="Q375" s="177"/>
      <c r="R375" s="177"/>
      <c r="S375" s="177"/>
      <c r="T375" s="178"/>
      <c r="AT375" s="179" t="s">
        <v>140</v>
      </c>
      <c r="AU375" s="179" t="s">
        <v>83</v>
      </c>
      <c r="AV375" s="10" t="s">
        <v>83</v>
      </c>
      <c r="AW375" s="10" t="s">
        <v>39</v>
      </c>
      <c r="AX375" s="10" t="s">
        <v>22</v>
      </c>
      <c r="AY375" s="179" t="s">
        <v>130</v>
      </c>
    </row>
    <row r="376" spans="2:51" s="10" customFormat="1" ht="22.5" customHeight="1">
      <c r="B376" s="170"/>
      <c r="D376" s="171" t="s">
        <v>140</v>
      </c>
      <c r="F376" s="173" t="s">
        <v>863</v>
      </c>
      <c r="H376" s="174">
        <v>22.66</v>
      </c>
      <c r="I376" s="175"/>
      <c r="L376" s="170"/>
      <c r="M376" s="176"/>
      <c r="N376" s="177"/>
      <c r="O376" s="177"/>
      <c r="P376" s="177"/>
      <c r="Q376" s="177"/>
      <c r="R376" s="177"/>
      <c r="S376" s="177"/>
      <c r="T376" s="178"/>
      <c r="AT376" s="179" t="s">
        <v>140</v>
      </c>
      <c r="AU376" s="179" t="s">
        <v>83</v>
      </c>
      <c r="AV376" s="10" t="s">
        <v>83</v>
      </c>
      <c r="AW376" s="10" t="s">
        <v>4</v>
      </c>
      <c r="AX376" s="10" t="s">
        <v>22</v>
      </c>
      <c r="AY376" s="179" t="s">
        <v>130</v>
      </c>
    </row>
    <row r="377" spans="2:65" s="1" customFormat="1" ht="22.5" customHeight="1">
      <c r="B377" s="155"/>
      <c r="C377" s="156" t="s">
        <v>864</v>
      </c>
      <c r="D377" s="156" t="s">
        <v>131</v>
      </c>
      <c r="E377" s="157" t="s">
        <v>865</v>
      </c>
      <c r="F377" s="158" t="s">
        <v>866</v>
      </c>
      <c r="G377" s="159" t="s">
        <v>344</v>
      </c>
      <c r="H377" s="160">
        <v>338.75</v>
      </c>
      <c r="I377" s="161"/>
      <c r="J377" s="162">
        <f>ROUND(I377*H377,2)</f>
        <v>0</v>
      </c>
      <c r="K377" s="158" t="s">
        <v>135</v>
      </c>
      <c r="L377" s="34"/>
      <c r="M377" s="163" t="s">
        <v>20</v>
      </c>
      <c r="N377" s="164" t="s">
        <v>46</v>
      </c>
      <c r="O377" s="35"/>
      <c r="P377" s="165">
        <f>O377*H377</f>
        <v>0</v>
      </c>
      <c r="Q377" s="165">
        <v>0.10362</v>
      </c>
      <c r="R377" s="165">
        <f>Q377*H377</f>
        <v>35.101275</v>
      </c>
      <c r="S377" s="165">
        <v>0</v>
      </c>
      <c r="T377" s="166">
        <f>S377*H377</f>
        <v>0</v>
      </c>
      <c r="AR377" s="17" t="s">
        <v>151</v>
      </c>
      <c r="AT377" s="17" t="s">
        <v>131</v>
      </c>
      <c r="AU377" s="17" t="s">
        <v>83</v>
      </c>
      <c r="AY377" s="17" t="s">
        <v>130</v>
      </c>
      <c r="BE377" s="167">
        <f>IF(N377="základní",J377,0)</f>
        <v>0</v>
      </c>
      <c r="BF377" s="167">
        <f>IF(N377="snížená",J377,0)</f>
        <v>0</v>
      </c>
      <c r="BG377" s="167">
        <f>IF(N377="zákl. přenesená",J377,0)</f>
        <v>0</v>
      </c>
      <c r="BH377" s="167">
        <f>IF(N377="sníž. přenesená",J377,0)</f>
        <v>0</v>
      </c>
      <c r="BI377" s="167">
        <f>IF(N377="nulová",J377,0)</f>
        <v>0</v>
      </c>
      <c r="BJ377" s="17" t="s">
        <v>22</v>
      </c>
      <c r="BK377" s="167">
        <f>ROUND(I377*H377,2)</f>
        <v>0</v>
      </c>
      <c r="BL377" s="17" t="s">
        <v>151</v>
      </c>
      <c r="BM377" s="17" t="s">
        <v>867</v>
      </c>
    </row>
    <row r="378" spans="2:47" s="1" customFormat="1" ht="42" customHeight="1">
      <c r="B378" s="34"/>
      <c r="D378" s="168" t="s">
        <v>138</v>
      </c>
      <c r="F378" s="169" t="s">
        <v>868</v>
      </c>
      <c r="I378" s="131"/>
      <c r="L378" s="34"/>
      <c r="M378" s="63"/>
      <c r="N378" s="35"/>
      <c r="O378" s="35"/>
      <c r="P378" s="35"/>
      <c r="Q378" s="35"/>
      <c r="R378" s="35"/>
      <c r="S378" s="35"/>
      <c r="T378" s="64"/>
      <c r="AT378" s="17" t="s">
        <v>138</v>
      </c>
      <c r="AU378" s="17" t="s">
        <v>83</v>
      </c>
    </row>
    <row r="379" spans="2:47" s="1" customFormat="1" ht="30" customHeight="1">
      <c r="B379" s="34"/>
      <c r="D379" s="168" t="s">
        <v>249</v>
      </c>
      <c r="F379" s="211" t="s">
        <v>790</v>
      </c>
      <c r="I379" s="131"/>
      <c r="L379" s="34"/>
      <c r="M379" s="63"/>
      <c r="N379" s="35"/>
      <c r="O379" s="35"/>
      <c r="P379" s="35"/>
      <c r="Q379" s="35"/>
      <c r="R379" s="35"/>
      <c r="S379" s="35"/>
      <c r="T379" s="64"/>
      <c r="AT379" s="17" t="s">
        <v>249</v>
      </c>
      <c r="AU379" s="17" t="s">
        <v>83</v>
      </c>
    </row>
    <row r="380" spans="2:51" s="10" customFormat="1" ht="22.5" customHeight="1">
      <c r="B380" s="170"/>
      <c r="D380" s="168" t="s">
        <v>140</v>
      </c>
      <c r="E380" s="179" t="s">
        <v>20</v>
      </c>
      <c r="F380" s="196" t="s">
        <v>748</v>
      </c>
      <c r="H380" s="197">
        <v>270.75</v>
      </c>
      <c r="I380" s="175"/>
      <c r="L380" s="170"/>
      <c r="M380" s="176"/>
      <c r="N380" s="177"/>
      <c r="O380" s="177"/>
      <c r="P380" s="177"/>
      <c r="Q380" s="177"/>
      <c r="R380" s="177"/>
      <c r="S380" s="177"/>
      <c r="T380" s="178"/>
      <c r="AT380" s="179" t="s">
        <v>140</v>
      </c>
      <c r="AU380" s="179" t="s">
        <v>83</v>
      </c>
      <c r="AV380" s="10" t="s">
        <v>83</v>
      </c>
      <c r="AW380" s="10" t="s">
        <v>39</v>
      </c>
      <c r="AX380" s="10" t="s">
        <v>75</v>
      </c>
      <c r="AY380" s="179" t="s">
        <v>130</v>
      </c>
    </row>
    <row r="381" spans="2:51" s="10" customFormat="1" ht="22.5" customHeight="1">
      <c r="B381" s="170"/>
      <c r="D381" s="168" t="s">
        <v>140</v>
      </c>
      <c r="E381" s="179" t="s">
        <v>20</v>
      </c>
      <c r="F381" s="196" t="s">
        <v>869</v>
      </c>
      <c r="H381" s="197">
        <v>68</v>
      </c>
      <c r="I381" s="175"/>
      <c r="L381" s="170"/>
      <c r="M381" s="176"/>
      <c r="N381" s="177"/>
      <c r="O381" s="177"/>
      <c r="P381" s="177"/>
      <c r="Q381" s="177"/>
      <c r="R381" s="177"/>
      <c r="S381" s="177"/>
      <c r="T381" s="178"/>
      <c r="AT381" s="179" t="s">
        <v>140</v>
      </c>
      <c r="AU381" s="179" t="s">
        <v>83</v>
      </c>
      <c r="AV381" s="10" t="s">
        <v>83</v>
      </c>
      <c r="AW381" s="10" t="s">
        <v>39</v>
      </c>
      <c r="AX381" s="10" t="s">
        <v>75</v>
      </c>
      <c r="AY381" s="179" t="s">
        <v>130</v>
      </c>
    </row>
    <row r="382" spans="2:51" s="12" customFormat="1" ht="22.5" customHeight="1">
      <c r="B382" s="198"/>
      <c r="D382" s="171" t="s">
        <v>140</v>
      </c>
      <c r="E382" s="199" t="s">
        <v>20</v>
      </c>
      <c r="F382" s="200" t="s">
        <v>204</v>
      </c>
      <c r="H382" s="201">
        <v>338.75</v>
      </c>
      <c r="I382" s="202"/>
      <c r="L382" s="198"/>
      <c r="M382" s="203"/>
      <c r="N382" s="204"/>
      <c r="O382" s="204"/>
      <c r="P382" s="204"/>
      <c r="Q382" s="204"/>
      <c r="R382" s="204"/>
      <c r="S382" s="204"/>
      <c r="T382" s="205"/>
      <c r="AT382" s="206" t="s">
        <v>140</v>
      </c>
      <c r="AU382" s="206" t="s">
        <v>83</v>
      </c>
      <c r="AV382" s="12" t="s">
        <v>151</v>
      </c>
      <c r="AW382" s="12" t="s">
        <v>39</v>
      </c>
      <c r="AX382" s="12" t="s">
        <v>22</v>
      </c>
      <c r="AY382" s="206" t="s">
        <v>130</v>
      </c>
    </row>
    <row r="383" spans="2:65" s="1" customFormat="1" ht="22.5" customHeight="1">
      <c r="B383" s="155"/>
      <c r="C383" s="212" t="s">
        <v>870</v>
      </c>
      <c r="D383" s="212" t="s">
        <v>336</v>
      </c>
      <c r="E383" s="213" t="s">
        <v>871</v>
      </c>
      <c r="F383" s="214" t="s">
        <v>872</v>
      </c>
      <c r="G383" s="215" t="s">
        <v>344</v>
      </c>
      <c r="H383" s="216">
        <v>338.75</v>
      </c>
      <c r="I383" s="217"/>
      <c r="J383" s="218">
        <f>ROUND(I383*H383,2)</f>
        <v>0</v>
      </c>
      <c r="K383" s="214" t="s">
        <v>20</v>
      </c>
      <c r="L383" s="219"/>
      <c r="M383" s="220" t="s">
        <v>20</v>
      </c>
      <c r="N383" s="221" t="s">
        <v>46</v>
      </c>
      <c r="O383" s="35"/>
      <c r="P383" s="165">
        <f>O383*H383</f>
        <v>0</v>
      </c>
      <c r="Q383" s="165">
        <v>0.176</v>
      </c>
      <c r="R383" s="165">
        <f>Q383*H383</f>
        <v>59.62</v>
      </c>
      <c r="S383" s="165">
        <v>0</v>
      </c>
      <c r="T383" s="166">
        <f>S383*H383</f>
        <v>0</v>
      </c>
      <c r="AR383" s="17" t="s">
        <v>171</v>
      </c>
      <c r="AT383" s="17" t="s">
        <v>336</v>
      </c>
      <c r="AU383" s="17" t="s">
        <v>83</v>
      </c>
      <c r="AY383" s="17" t="s">
        <v>130</v>
      </c>
      <c r="BE383" s="167">
        <f>IF(N383="základní",J383,0)</f>
        <v>0</v>
      </c>
      <c r="BF383" s="167">
        <f>IF(N383="snížená",J383,0)</f>
        <v>0</v>
      </c>
      <c r="BG383" s="167">
        <f>IF(N383="zákl. přenesená",J383,0)</f>
        <v>0</v>
      </c>
      <c r="BH383" s="167">
        <f>IF(N383="sníž. přenesená",J383,0)</f>
        <v>0</v>
      </c>
      <c r="BI383" s="167">
        <f>IF(N383="nulová",J383,0)</f>
        <v>0</v>
      </c>
      <c r="BJ383" s="17" t="s">
        <v>22</v>
      </c>
      <c r="BK383" s="167">
        <f>ROUND(I383*H383,2)</f>
        <v>0</v>
      </c>
      <c r="BL383" s="17" t="s">
        <v>151</v>
      </c>
      <c r="BM383" s="17" t="s">
        <v>873</v>
      </c>
    </row>
    <row r="384" spans="2:47" s="1" customFormat="1" ht="30" customHeight="1">
      <c r="B384" s="34"/>
      <c r="D384" s="171" t="s">
        <v>138</v>
      </c>
      <c r="F384" s="180" t="s">
        <v>874</v>
      </c>
      <c r="I384" s="131"/>
      <c r="L384" s="34"/>
      <c r="M384" s="63"/>
      <c r="N384" s="35"/>
      <c r="O384" s="35"/>
      <c r="P384" s="35"/>
      <c r="Q384" s="35"/>
      <c r="R384" s="35"/>
      <c r="S384" s="35"/>
      <c r="T384" s="64"/>
      <c r="AT384" s="17" t="s">
        <v>138</v>
      </c>
      <c r="AU384" s="17" t="s">
        <v>83</v>
      </c>
    </row>
    <row r="385" spans="2:65" s="1" customFormat="1" ht="22.5" customHeight="1">
      <c r="B385" s="155"/>
      <c r="C385" s="156" t="s">
        <v>875</v>
      </c>
      <c r="D385" s="156" t="s">
        <v>131</v>
      </c>
      <c r="E385" s="157" t="s">
        <v>876</v>
      </c>
      <c r="F385" s="158" t="s">
        <v>877</v>
      </c>
      <c r="G385" s="159" t="s">
        <v>344</v>
      </c>
      <c r="H385" s="160">
        <v>24</v>
      </c>
      <c r="I385" s="161"/>
      <c r="J385" s="162">
        <f>ROUND(I385*H385,2)</f>
        <v>0</v>
      </c>
      <c r="K385" s="158" t="s">
        <v>135</v>
      </c>
      <c r="L385" s="34"/>
      <c r="M385" s="163" t="s">
        <v>20</v>
      </c>
      <c r="N385" s="164" t="s">
        <v>46</v>
      </c>
      <c r="O385" s="35"/>
      <c r="P385" s="165">
        <f>O385*H385</f>
        <v>0</v>
      </c>
      <c r="Q385" s="165">
        <v>0.10503</v>
      </c>
      <c r="R385" s="165">
        <f>Q385*H385</f>
        <v>2.52072</v>
      </c>
      <c r="S385" s="165">
        <v>0</v>
      </c>
      <c r="T385" s="166">
        <f>S385*H385</f>
        <v>0</v>
      </c>
      <c r="AR385" s="17" t="s">
        <v>151</v>
      </c>
      <c r="AT385" s="17" t="s">
        <v>131</v>
      </c>
      <c r="AU385" s="17" t="s">
        <v>83</v>
      </c>
      <c r="AY385" s="17" t="s">
        <v>130</v>
      </c>
      <c r="BE385" s="167">
        <f>IF(N385="základní",J385,0)</f>
        <v>0</v>
      </c>
      <c r="BF385" s="167">
        <f>IF(N385="snížená",J385,0)</f>
        <v>0</v>
      </c>
      <c r="BG385" s="167">
        <f>IF(N385="zákl. přenesená",J385,0)</f>
        <v>0</v>
      </c>
      <c r="BH385" s="167">
        <f>IF(N385="sníž. přenesená",J385,0)</f>
        <v>0</v>
      </c>
      <c r="BI385" s="167">
        <f>IF(N385="nulová",J385,0)</f>
        <v>0</v>
      </c>
      <c r="BJ385" s="17" t="s">
        <v>22</v>
      </c>
      <c r="BK385" s="167">
        <f>ROUND(I385*H385,2)</f>
        <v>0</v>
      </c>
      <c r="BL385" s="17" t="s">
        <v>151</v>
      </c>
      <c r="BM385" s="17" t="s">
        <v>878</v>
      </c>
    </row>
    <row r="386" spans="2:47" s="1" customFormat="1" ht="42" customHeight="1">
      <c r="B386" s="34"/>
      <c r="D386" s="168" t="s">
        <v>138</v>
      </c>
      <c r="F386" s="169" t="s">
        <v>879</v>
      </c>
      <c r="I386" s="131"/>
      <c r="L386" s="34"/>
      <c r="M386" s="63"/>
      <c r="N386" s="35"/>
      <c r="O386" s="35"/>
      <c r="P386" s="35"/>
      <c r="Q386" s="35"/>
      <c r="R386" s="35"/>
      <c r="S386" s="35"/>
      <c r="T386" s="64"/>
      <c r="AT386" s="17" t="s">
        <v>138</v>
      </c>
      <c r="AU386" s="17" t="s">
        <v>83</v>
      </c>
    </row>
    <row r="387" spans="2:47" s="1" customFormat="1" ht="30" customHeight="1">
      <c r="B387" s="34"/>
      <c r="D387" s="168" t="s">
        <v>249</v>
      </c>
      <c r="F387" s="211" t="s">
        <v>790</v>
      </c>
      <c r="I387" s="131"/>
      <c r="L387" s="34"/>
      <c r="M387" s="63"/>
      <c r="N387" s="35"/>
      <c r="O387" s="35"/>
      <c r="P387" s="35"/>
      <c r="Q387" s="35"/>
      <c r="R387" s="35"/>
      <c r="S387" s="35"/>
      <c r="T387" s="64"/>
      <c r="AT387" s="17" t="s">
        <v>249</v>
      </c>
      <c r="AU387" s="17" t="s">
        <v>83</v>
      </c>
    </row>
    <row r="388" spans="2:51" s="10" customFormat="1" ht="22.5" customHeight="1">
      <c r="B388" s="170"/>
      <c r="D388" s="171" t="s">
        <v>140</v>
      </c>
      <c r="E388" s="172" t="s">
        <v>20</v>
      </c>
      <c r="F388" s="173" t="s">
        <v>750</v>
      </c>
      <c r="H388" s="174">
        <v>24</v>
      </c>
      <c r="I388" s="175"/>
      <c r="L388" s="170"/>
      <c r="M388" s="176"/>
      <c r="N388" s="177"/>
      <c r="O388" s="177"/>
      <c r="P388" s="177"/>
      <c r="Q388" s="177"/>
      <c r="R388" s="177"/>
      <c r="S388" s="177"/>
      <c r="T388" s="178"/>
      <c r="AT388" s="179" t="s">
        <v>140</v>
      </c>
      <c r="AU388" s="179" t="s">
        <v>83</v>
      </c>
      <c r="AV388" s="10" t="s">
        <v>83</v>
      </c>
      <c r="AW388" s="10" t="s">
        <v>39</v>
      </c>
      <c r="AX388" s="10" t="s">
        <v>22</v>
      </c>
      <c r="AY388" s="179" t="s">
        <v>130</v>
      </c>
    </row>
    <row r="389" spans="2:65" s="1" customFormat="1" ht="22.5" customHeight="1">
      <c r="B389" s="155"/>
      <c r="C389" s="212" t="s">
        <v>880</v>
      </c>
      <c r="D389" s="212" t="s">
        <v>336</v>
      </c>
      <c r="E389" s="213" t="s">
        <v>881</v>
      </c>
      <c r="F389" s="214" t="s">
        <v>882</v>
      </c>
      <c r="G389" s="215" t="s">
        <v>344</v>
      </c>
      <c r="H389" s="216">
        <v>24.72</v>
      </c>
      <c r="I389" s="217"/>
      <c r="J389" s="218">
        <f>ROUND(I389*H389,2)</f>
        <v>0</v>
      </c>
      <c r="K389" s="214" t="s">
        <v>20</v>
      </c>
      <c r="L389" s="219"/>
      <c r="M389" s="220" t="s">
        <v>20</v>
      </c>
      <c r="N389" s="221" t="s">
        <v>46</v>
      </c>
      <c r="O389" s="35"/>
      <c r="P389" s="165">
        <f>O389*H389</f>
        <v>0</v>
      </c>
      <c r="Q389" s="165">
        <v>0.191</v>
      </c>
      <c r="R389" s="165">
        <f>Q389*H389</f>
        <v>4.72152</v>
      </c>
      <c r="S389" s="165">
        <v>0</v>
      </c>
      <c r="T389" s="166">
        <f>S389*H389</f>
        <v>0</v>
      </c>
      <c r="AR389" s="17" t="s">
        <v>171</v>
      </c>
      <c r="AT389" s="17" t="s">
        <v>336</v>
      </c>
      <c r="AU389" s="17" t="s">
        <v>83</v>
      </c>
      <c r="AY389" s="17" t="s">
        <v>130</v>
      </c>
      <c r="BE389" s="167">
        <f>IF(N389="základní",J389,0)</f>
        <v>0</v>
      </c>
      <c r="BF389" s="167">
        <f>IF(N389="snížená",J389,0)</f>
        <v>0</v>
      </c>
      <c r="BG389" s="167">
        <f>IF(N389="zákl. přenesená",J389,0)</f>
        <v>0</v>
      </c>
      <c r="BH389" s="167">
        <f>IF(N389="sníž. přenesená",J389,0)</f>
        <v>0</v>
      </c>
      <c r="BI389" s="167">
        <f>IF(N389="nulová",J389,0)</f>
        <v>0</v>
      </c>
      <c r="BJ389" s="17" t="s">
        <v>22</v>
      </c>
      <c r="BK389" s="167">
        <f>ROUND(I389*H389,2)</f>
        <v>0</v>
      </c>
      <c r="BL389" s="17" t="s">
        <v>151</v>
      </c>
      <c r="BM389" s="17" t="s">
        <v>883</v>
      </c>
    </row>
    <row r="390" spans="2:47" s="1" customFormat="1" ht="30" customHeight="1">
      <c r="B390" s="34"/>
      <c r="D390" s="168" t="s">
        <v>138</v>
      </c>
      <c r="F390" s="169" t="s">
        <v>884</v>
      </c>
      <c r="I390" s="131"/>
      <c r="L390" s="34"/>
      <c r="M390" s="63"/>
      <c r="N390" s="35"/>
      <c r="O390" s="35"/>
      <c r="P390" s="35"/>
      <c r="Q390" s="35"/>
      <c r="R390" s="35"/>
      <c r="S390" s="35"/>
      <c r="T390" s="64"/>
      <c r="AT390" s="17" t="s">
        <v>138</v>
      </c>
      <c r="AU390" s="17" t="s">
        <v>83</v>
      </c>
    </row>
    <row r="391" spans="2:51" s="10" customFormat="1" ht="22.5" customHeight="1">
      <c r="B391" s="170"/>
      <c r="D391" s="168" t="s">
        <v>140</v>
      </c>
      <c r="F391" s="196" t="s">
        <v>885</v>
      </c>
      <c r="H391" s="197">
        <v>24.72</v>
      </c>
      <c r="I391" s="175"/>
      <c r="L391" s="170"/>
      <c r="M391" s="176"/>
      <c r="N391" s="177"/>
      <c r="O391" s="177"/>
      <c r="P391" s="177"/>
      <c r="Q391" s="177"/>
      <c r="R391" s="177"/>
      <c r="S391" s="177"/>
      <c r="T391" s="178"/>
      <c r="AT391" s="179" t="s">
        <v>140</v>
      </c>
      <c r="AU391" s="179" t="s">
        <v>83</v>
      </c>
      <c r="AV391" s="10" t="s">
        <v>83</v>
      </c>
      <c r="AW391" s="10" t="s">
        <v>4</v>
      </c>
      <c r="AX391" s="10" t="s">
        <v>22</v>
      </c>
      <c r="AY391" s="179" t="s">
        <v>130</v>
      </c>
    </row>
    <row r="392" spans="2:63" s="9" customFormat="1" ht="29.25" customHeight="1">
      <c r="B392" s="143"/>
      <c r="D392" s="144" t="s">
        <v>74</v>
      </c>
      <c r="E392" s="194" t="s">
        <v>171</v>
      </c>
      <c r="F392" s="194" t="s">
        <v>886</v>
      </c>
      <c r="I392" s="146"/>
      <c r="J392" s="195">
        <f>BK392</f>
        <v>0</v>
      </c>
      <c r="L392" s="143"/>
      <c r="M392" s="148"/>
      <c r="N392" s="149"/>
      <c r="O392" s="149"/>
      <c r="P392" s="150">
        <f>SUM(P393:P466)</f>
        <v>0</v>
      </c>
      <c r="Q392" s="149"/>
      <c r="R392" s="150">
        <f>SUM(R393:R466)</f>
        <v>29.40596</v>
      </c>
      <c r="S392" s="149"/>
      <c r="T392" s="151">
        <f>SUM(T393:T466)</f>
        <v>0.1</v>
      </c>
      <c r="AR392" s="152" t="s">
        <v>22</v>
      </c>
      <c r="AT392" s="153" t="s">
        <v>74</v>
      </c>
      <c r="AU392" s="153" t="s">
        <v>22</v>
      </c>
      <c r="AY392" s="152" t="s">
        <v>130</v>
      </c>
      <c r="BK392" s="154">
        <f>SUM(BK393:BK466)</f>
        <v>0</v>
      </c>
    </row>
    <row r="393" spans="2:65" s="1" customFormat="1" ht="22.5" customHeight="1">
      <c r="B393" s="155"/>
      <c r="C393" s="156" t="s">
        <v>887</v>
      </c>
      <c r="D393" s="156" t="s">
        <v>131</v>
      </c>
      <c r="E393" s="157" t="s">
        <v>888</v>
      </c>
      <c r="F393" s="158" t="s">
        <v>889</v>
      </c>
      <c r="G393" s="159" t="s">
        <v>246</v>
      </c>
      <c r="H393" s="160">
        <v>19</v>
      </c>
      <c r="I393" s="161"/>
      <c r="J393" s="162">
        <f>ROUND(I393*H393,2)</f>
        <v>0</v>
      </c>
      <c r="K393" s="158" t="s">
        <v>135</v>
      </c>
      <c r="L393" s="34"/>
      <c r="M393" s="163" t="s">
        <v>20</v>
      </c>
      <c r="N393" s="164" t="s">
        <v>46</v>
      </c>
      <c r="O393" s="35"/>
      <c r="P393" s="165">
        <f>O393*H393</f>
        <v>0</v>
      </c>
      <c r="Q393" s="165">
        <v>0.0033</v>
      </c>
      <c r="R393" s="165">
        <f>Q393*H393</f>
        <v>0.0627</v>
      </c>
      <c r="S393" s="165">
        <v>0</v>
      </c>
      <c r="T393" s="166">
        <f>S393*H393</f>
        <v>0</v>
      </c>
      <c r="AR393" s="17" t="s">
        <v>151</v>
      </c>
      <c r="AT393" s="17" t="s">
        <v>131</v>
      </c>
      <c r="AU393" s="17" t="s">
        <v>83</v>
      </c>
      <c r="AY393" s="17" t="s">
        <v>130</v>
      </c>
      <c r="BE393" s="167">
        <f>IF(N393="základní",J393,0)</f>
        <v>0</v>
      </c>
      <c r="BF393" s="167">
        <f>IF(N393="snížená",J393,0)</f>
        <v>0</v>
      </c>
      <c r="BG393" s="167">
        <f>IF(N393="zákl. přenesená",J393,0)</f>
        <v>0</v>
      </c>
      <c r="BH393" s="167">
        <f>IF(N393="sníž. přenesená",J393,0)</f>
        <v>0</v>
      </c>
      <c r="BI393" s="167">
        <f>IF(N393="nulová",J393,0)</f>
        <v>0</v>
      </c>
      <c r="BJ393" s="17" t="s">
        <v>22</v>
      </c>
      <c r="BK393" s="167">
        <f>ROUND(I393*H393,2)</f>
        <v>0</v>
      </c>
      <c r="BL393" s="17" t="s">
        <v>151</v>
      </c>
      <c r="BM393" s="17" t="s">
        <v>890</v>
      </c>
    </row>
    <row r="394" spans="2:47" s="1" customFormat="1" ht="30" customHeight="1">
      <c r="B394" s="34"/>
      <c r="D394" s="168" t="s">
        <v>138</v>
      </c>
      <c r="F394" s="169" t="s">
        <v>891</v>
      </c>
      <c r="I394" s="131"/>
      <c r="L394" s="34"/>
      <c r="M394" s="63"/>
      <c r="N394" s="35"/>
      <c r="O394" s="35"/>
      <c r="P394" s="35"/>
      <c r="Q394" s="35"/>
      <c r="R394" s="35"/>
      <c r="S394" s="35"/>
      <c r="T394" s="64"/>
      <c r="AT394" s="17" t="s">
        <v>138</v>
      </c>
      <c r="AU394" s="17" t="s">
        <v>83</v>
      </c>
    </row>
    <row r="395" spans="2:47" s="1" customFormat="1" ht="30" customHeight="1">
      <c r="B395" s="34"/>
      <c r="D395" s="171" t="s">
        <v>249</v>
      </c>
      <c r="F395" s="210" t="s">
        <v>892</v>
      </c>
      <c r="I395" s="131"/>
      <c r="L395" s="34"/>
      <c r="M395" s="63"/>
      <c r="N395" s="35"/>
      <c r="O395" s="35"/>
      <c r="P395" s="35"/>
      <c r="Q395" s="35"/>
      <c r="R395" s="35"/>
      <c r="S395" s="35"/>
      <c r="T395" s="64"/>
      <c r="AT395" s="17" t="s">
        <v>249</v>
      </c>
      <c r="AU395" s="17" t="s">
        <v>83</v>
      </c>
    </row>
    <row r="396" spans="2:65" s="1" customFormat="1" ht="22.5" customHeight="1">
      <c r="B396" s="155"/>
      <c r="C396" s="156" t="s">
        <v>893</v>
      </c>
      <c r="D396" s="156" t="s">
        <v>131</v>
      </c>
      <c r="E396" s="157" t="s">
        <v>894</v>
      </c>
      <c r="F396" s="158" t="s">
        <v>895</v>
      </c>
      <c r="G396" s="159" t="s">
        <v>246</v>
      </c>
      <c r="H396" s="160">
        <v>39</v>
      </c>
      <c r="I396" s="161"/>
      <c r="J396" s="162">
        <f>ROUND(I396*H396,2)</f>
        <v>0</v>
      </c>
      <c r="K396" s="158" t="s">
        <v>135</v>
      </c>
      <c r="L396" s="34"/>
      <c r="M396" s="163" t="s">
        <v>20</v>
      </c>
      <c r="N396" s="164" t="s">
        <v>46</v>
      </c>
      <c r="O396" s="35"/>
      <c r="P396" s="165">
        <f>O396*H396</f>
        <v>0</v>
      </c>
      <c r="Q396" s="165">
        <v>0.00482</v>
      </c>
      <c r="R396" s="165">
        <f>Q396*H396</f>
        <v>0.18797999999999998</v>
      </c>
      <c r="S396" s="165">
        <v>0</v>
      </c>
      <c r="T396" s="166">
        <f>S396*H396</f>
        <v>0</v>
      </c>
      <c r="AR396" s="17" t="s">
        <v>151</v>
      </c>
      <c r="AT396" s="17" t="s">
        <v>131</v>
      </c>
      <c r="AU396" s="17" t="s">
        <v>83</v>
      </c>
      <c r="AY396" s="17" t="s">
        <v>130</v>
      </c>
      <c r="BE396" s="167">
        <f>IF(N396="základní",J396,0)</f>
        <v>0</v>
      </c>
      <c r="BF396" s="167">
        <f>IF(N396="snížená",J396,0)</f>
        <v>0</v>
      </c>
      <c r="BG396" s="167">
        <f>IF(N396="zákl. přenesená",J396,0)</f>
        <v>0</v>
      </c>
      <c r="BH396" s="167">
        <f>IF(N396="sníž. přenesená",J396,0)</f>
        <v>0</v>
      </c>
      <c r="BI396" s="167">
        <f>IF(N396="nulová",J396,0)</f>
        <v>0</v>
      </c>
      <c r="BJ396" s="17" t="s">
        <v>22</v>
      </c>
      <c r="BK396" s="167">
        <f>ROUND(I396*H396,2)</f>
        <v>0</v>
      </c>
      <c r="BL396" s="17" t="s">
        <v>151</v>
      </c>
      <c r="BM396" s="17" t="s">
        <v>896</v>
      </c>
    </row>
    <row r="397" spans="2:47" s="1" customFormat="1" ht="30" customHeight="1">
      <c r="B397" s="34"/>
      <c r="D397" s="168" t="s">
        <v>138</v>
      </c>
      <c r="F397" s="169" t="s">
        <v>897</v>
      </c>
      <c r="I397" s="131"/>
      <c r="L397" s="34"/>
      <c r="M397" s="63"/>
      <c r="N397" s="35"/>
      <c r="O397" s="35"/>
      <c r="P397" s="35"/>
      <c r="Q397" s="35"/>
      <c r="R397" s="35"/>
      <c r="S397" s="35"/>
      <c r="T397" s="64"/>
      <c r="AT397" s="17" t="s">
        <v>138</v>
      </c>
      <c r="AU397" s="17" t="s">
        <v>83</v>
      </c>
    </row>
    <row r="398" spans="2:47" s="1" customFormat="1" ht="30" customHeight="1">
      <c r="B398" s="34"/>
      <c r="D398" s="168" t="s">
        <v>249</v>
      </c>
      <c r="F398" s="211" t="s">
        <v>898</v>
      </c>
      <c r="I398" s="131"/>
      <c r="L398" s="34"/>
      <c r="M398" s="63"/>
      <c r="N398" s="35"/>
      <c r="O398" s="35"/>
      <c r="P398" s="35"/>
      <c r="Q398" s="35"/>
      <c r="R398" s="35"/>
      <c r="S398" s="35"/>
      <c r="T398" s="64"/>
      <c r="AT398" s="17" t="s">
        <v>249</v>
      </c>
      <c r="AU398" s="17" t="s">
        <v>83</v>
      </c>
    </row>
    <row r="399" spans="2:51" s="10" customFormat="1" ht="22.5" customHeight="1">
      <c r="B399" s="170"/>
      <c r="D399" s="168" t="s">
        <v>140</v>
      </c>
      <c r="E399" s="179" t="s">
        <v>20</v>
      </c>
      <c r="F399" s="196" t="s">
        <v>899</v>
      </c>
      <c r="H399" s="197">
        <v>2</v>
      </c>
      <c r="I399" s="175"/>
      <c r="L399" s="170"/>
      <c r="M399" s="176"/>
      <c r="N399" s="177"/>
      <c r="O399" s="177"/>
      <c r="P399" s="177"/>
      <c r="Q399" s="177"/>
      <c r="R399" s="177"/>
      <c r="S399" s="177"/>
      <c r="T399" s="178"/>
      <c r="AT399" s="179" t="s">
        <v>140</v>
      </c>
      <c r="AU399" s="179" t="s">
        <v>83</v>
      </c>
      <c r="AV399" s="10" t="s">
        <v>83</v>
      </c>
      <c r="AW399" s="10" t="s">
        <v>39</v>
      </c>
      <c r="AX399" s="10" t="s">
        <v>75</v>
      </c>
      <c r="AY399" s="179" t="s">
        <v>130</v>
      </c>
    </row>
    <row r="400" spans="2:51" s="10" customFormat="1" ht="22.5" customHeight="1">
      <c r="B400" s="170"/>
      <c r="D400" s="168" t="s">
        <v>140</v>
      </c>
      <c r="E400" s="179" t="s">
        <v>20</v>
      </c>
      <c r="F400" s="196" t="s">
        <v>900</v>
      </c>
      <c r="H400" s="197">
        <v>2</v>
      </c>
      <c r="I400" s="175"/>
      <c r="L400" s="170"/>
      <c r="M400" s="176"/>
      <c r="N400" s="177"/>
      <c r="O400" s="177"/>
      <c r="P400" s="177"/>
      <c r="Q400" s="177"/>
      <c r="R400" s="177"/>
      <c r="S400" s="177"/>
      <c r="T400" s="178"/>
      <c r="AT400" s="179" t="s">
        <v>140</v>
      </c>
      <c r="AU400" s="179" t="s">
        <v>83</v>
      </c>
      <c r="AV400" s="10" t="s">
        <v>83</v>
      </c>
      <c r="AW400" s="10" t="s">
        <v>39</v>
      </c>
      <c r="AX400" s="10" t="s">
        <v>75</v>
      </c>
      <c r="AY400" s="179" t="s">
        <v>130</v>
      </c>
    </row>
    <row r="401" spans="2:51" s="10" customFormat="1" ht="22.5" customHeight="1">
      <c r="B401" s="170"/>
      <c r="D401" s="168" t="s">
        <v>140</v>
      </c>
      <c r="E401" s="179" t="s">
        <v>20</v>
      </c>
      <c r="F401" s="196" t="s">
        <v>901</v>
      </c>
      <c r="H401" s="197">
        <v>9</v>
      </c>
      <c r="I401" s="175"/>
      <c r="L401" s="170"/>
      <c r="M401" s="176"/>
      <c r="N401" s="177"/>
      <c r="O401" s="177"/>
      <c r="P401" s="177"/>
      <c r="Q401" s="177"/>
      <c r="R401" s="177"/>
      <c r="S401" s="177"/>
      <c r="T401" s="178"/>
      <c r="AT401" s="179" t="s">
        <v>140</v>
      </c>
      <c r="AU401" s="179" t="s">
        <v>83</v>
      </c>
      <c r="AV401" s="10" t="s">
        <v>83</v>
      </c>
      <c r="AW401" s="10" t="s">
        <v>39</v>
      </c>
      <c r="AX401" s="10" t="s">
        <v>75</v>
      </c>
      <c r="AY401" s="179" t="s">
        <v>130</v>
      </c>
    </row>
    <row r="402" spans="2:51" s="10" customFormat="1" ht="22.5" customHeight="1">
      <c r="B402" s="170"/>
      <c r="D402" s="168" t="s">
        <v>140</v>
      </c>
      <c r="E402" s="179" t="s">
        <v>20</v>
      </c>
      <c r="F402" s="196" t="s">
        <v>902</v>
      </c>
      <c r="H402" s="197">
        <v>8</v>
      </c>
      <c r="I402" s="175"/>
      <c r="L402" s="170"/>
      <c r="M402" s="176"/>
      <c r="N402" s="177"/>
      <c r="O402" s="177"/>
      <c r="P402" s="177"/>
      <c r="Q402" s="177"/>
      <c r="R402" s="177"/>
      <c r="S402" s="177"/>
      <c r="T402" s="178"/>
      <c r="AT402" s="179" t="s">
        <v>140</v>
      </c>
      <c r="AU402" s="179" t="s">
        <v>83</v>
      </c>
      <c r="AV402" s="10" t="s">
        <v>83</v>
      </c>
      <c r="AW402" s="10" t="s">
        <v>39</v>
      </c>
      <c r="AX402" s="10" t="s">
        <v>75</v>
      </c>
      <c r="AY402" s="179" t="s">
        <v>130</v>
      </c>
    </row>
    <row r="403" spans="2:51" s="10" customFormat="1" ht="22.5" customHeight="1">
      <c r="B403" s="170"/>
      <c r="D403" s="168" t="s">
        <v>140</v>
      </c>
      <c r="E403" s="179" t="s">
        <v>20</v>
      </c>
      <c r="F403" s="196" t="s">
        <v>903</v>
      </c>
      <c r="H403" s="197">
        <v>8</v>
      </c>
      <c r="I403" s="175"/>
      <c r="L403" s="170"/>
      <c r="M403" s="176"/>
      <c r="N403" s="177"/>
      <c r="O403" s="177"/>
      <c r="P403" s="177"/>
      <c r="Q403" s="177"/>
      <c r="R403" s="177"/>
      <c r="S403" s="177"/>
      <c r="T403" s="178"/>
      <c r="AT403" s="179" t="s">
        <v>140</v>
      </c>
      <c r="AU403" s="179" t="s">
        <v>83</v>
      </c>
      <c r="AV403" s="10" t="s">
        <v>83</v>
      </c>
      <c r="AW403" s="10" t="s">
        <v>39</v>
      </c>
      <c r="AX403" s="10" t="s">
        <v>75</v>
      </c>
      <c r="AY403" s="179" t="s">
        <v>130</v>
      </c>
    </row>
    <row r="404" spans="2:51" s="10" customFormat="1" ht="22.5" customHeight="1">
      <c r="B404" s="170"/>
      <c r="D404" s="168" t="s">
        <v>140</v>
      </c>
      <c r="E404" s="179" t="s">
        <v>20</v>
      </c>
      <c r="F404" s="196" t="s">
        <v>904</v>
      </c>
      <c r="H404" s="197">
        <v>8</v>
      </c>
      <c r="I404" s="175"/>
      <c r="L404" s="170"/>
      <c r="M404" s="176"/>
      <c r="N404" s="177"/>
      <c r="O404" s="177"/>
      <c r="P404" s="177"/>
      <c r="Q404" s="177"/>
      <c r="R404" s="177"/>
      <c r="S404" s="177"/>
      <c r="T404" s="178"/>
      <c r="AT404" s="179" t="s">
        <v>140</v>
      </c>
      <c r="AU404" s="179" t="s">
        <v>83</v>
      </c>
      <c r="AV404" s="10" t="s">
        <v>83</v>
      </c>
      <c r="AW404" s="10" t="s">
        <v>39</v>
      </c>
      <c r="AX404" s="10" t="s">
        <v>75</v>
      </c>
      <c r="AY404" s="179" t="s">
        <v>130</v>
      </c>
    </row>
    <row r="405" spans="2:51" s="10" customFormat="1" ht="22.5" customHeight="1">
      <c r="B405" s="170"/>
      <c r="D405" s="168" t="s">
        <v>140</v>
      </c>
      <c r="E405" s="179" t="s">
        <v>20</v>
      </c>
      <c r="F405" s="196" t="s">
        <v>905</v>
      </c>
      <c r="H405" s="197">
        <v>2</v>
      </c>
      <c r="I405" s="175"/>
      <c r="L405" s="170"/>
      <c r="M405" s="176"/>
      <c r="N405" s="177"/>
      <c r="O405" s="177"/>
      <c r="P405" s="177"/>
      <c r="Q405" s="177"/>
      <c r="R405" s="177"/>
      <c r="S405" s="177"/>
      <c r="T405" s="178"/>
      <c r="AT405" s="179" t="s">
        <v>140</v>
      </c>
      <c r="AU405" s="179" t="s">
        <v>83</v>
      </c>
      <c r="AV405" s="10" t="s">
        <v>83</v>
      </c>
      <c r="AW405" s="10" t="s">
        <v>39</v>
      </c>
      <c r="AX405" s="10" t="s">
        <v>75</v>
      </c>
      <c r="AY405" s="179" t="s">
        <v>130</v>
      </c>
    </row>
    <row r="406" spans="2:51" s="12" customFormat="1" ht="22.5" customHeight="1">
      <c r="B406" s="198"/>
      <c r="D406" s="171" t="s">
        <v>140</v>
      </c>
      <c r="E406" s="199" t="s">
        <v>20</v>
      </c>
      <c r="F406" s="200" t="s">
        <v>204</v>
      </c>
      <c r="H406" s="201">
        <v>39</v>
      </c>
      <c r="I406" s="202"/>
      <c r="L406" s="198"/>
      <c r="M406" s="203"/>
      <c r="N406" s="204"/>
      <c r="O406" s="204"/>
      <c r="P406" s="204"/>
      <c r="Q406" s="204"/>
      <c r="R406" s="204"/>
      <c r="S406" s="204"/>
      <c r="T406" s="205"/>
      <c r="AT406" s="206" t="s">
        <v>140</v>
      </c>
      <c r="AU406" s="206" t="s">
        <v>83</v>
      </c>
      <c r="AV406" s="12" t="s">
        <v>151</v>
      </c>
      <c r="AW406" s="12" t="s">
        <v>39</v>
      </c>
      <c r="AX406" s="12" t="s">
        <v>22</v>
      </c>
      <c r="AY406" s="206" t="s">
        <v>130</v>
      </c>
    </row>
    <row r="407" spans="2:65" s="1" customFormat="1" ht="22.5" customHeight="1">
      <c r="B407" s="155"/>
      <c r="C407" s="156" t="s">
        <v>906</v>
      </c>
      <c r="D407" s="156" t="s">
        <v>131</v>
      </c>
      <c r="E407" s="157" t="s">
        <v>907</v>
      </c>
      <c r="F407" s="158" t="s">
        <v>908</v>
      </c>
      <c r="G407" s="159" t="s">
        <v>186</v>
      </c>
      <c r="H407" s="160">
        <v>2</v>
      </c>
      <c r="I407" s="161"/>
      <c r="J407" s="162">
        <f>ROUND(I407*H407,2)</f>
        <v>0</v>
      </c>
      <c r="K407" s="158" t="s">
        <v>135</v>
      </c>
      <c r="L407" s="34"/>
      <c r="M407" s="163" t="s">
        <v>20</v>
      </c>
      <c r="N407" s="164" t="s">
        <v>46</v>
      </c>
      <c r="O407" s="35"/>
      <c r="P407" s="165">
        <f>O407*H407</f>
        <v>0</v>
      </c>
      <c r="Q407" s="165">
        <v>0</v>
      </c>
      <c r="R407" s="165">
        <f>Q407*H407</f>
        <v>0</v>
      </c>
      <c r="S407" s="165">
        <v>0</v>
      </c>
      <c r="T407" s="166">
        <f>S407*H407</f>
        <v>0</v>
      </c>
      <c r="AR407" s="17" t="s">
        <v>151</v>
      </c>
      <c r="AT407" s="17" t="s">
        <v>131</v>
      </c>
      <c r="AU407" s="17" t="s">
        <v>83</v>
      </c>
      <c r="AY407" s="17" t="s">
        <v>130</v>
      </c>
      <c r="BE407" s="167">
        <f>IF(N407="základní",J407,0)</f>
        <v>0</v>
      </c>
      <c r="BF407" s="167">
        <f>IF(N407="snížená",J407,0)</f>
        <v>0</v>
      </c>
      <c r="BG407" s="167">
        <f>IF(N407="zákl. přenesená",J407,0)</f>
        <v>0</v>
      </c>
      <c r="BH407" s="167">
        <f>IF(N407="sníž. přenesená",J407,0)</f>
        <v>0</v>
      </c>
      <c r="BI407" s="167">
        <f>IF(N407="nulová",J407,0)</f>
        <v>0</v>
      </c>
      <c r="BJ407" s="17" t="s">
        <v>22</v>
      </c>
      <c r="BK407" s="167">
        <f>ROUND(I407*H407,2)</f>
        <v>0</v>
      </c>
      <c r="BL407" s="17" t="s">
        <v>151</v>
      </c>
      <c r="BM407" s="17" t="s">
        <v>909</v>
      </c>
    </row>
    <row r="408" spans="2:47" s="1" customFormat="1" ht="30" customHeight="1">
      <c r="B408" s="34"/>
      <c r="D408" s="168" t="s">
        <v>138</v>
      </c>
      <c r="F408" s="169" t="s">
        <v>910</v>
      </c>
      <c r="I408" s="131"/>
      <c r="L408" s="34"/>
      <c r="M408" s="63"/>
      <c r="N408" s="35"/>
      <c r="O408" s="35"/>
      <c r="P408" s="35"/>
      <c r="Q408" s="35"/>
      <c r="R408" s="35"/>
      <c r="S408" s="35"/>
      <c r="T408" s="64"/>
      <c r="AT408" s="17" t="s">
        <v>138</v>
      </c>
      <c r="AU408" s="17" t="s">
        <v>83</v>
      </c>
    </row>
    <row r="409" spans="2:47" s="1" customFormat="1" ht="30" customHeight="1">
      <c r="B409" s="34"/>
      <c r="D409" s="171" t="s">
        <v>249</v>
      </c>
      <c r="F409" s="210" t="s">
        <v>892</v>
      </c>
      <c r="I409" s="131"/>
      <c r="L409" s="34"/>
      <c r="M409" s="63"/>
      <c r="N409" s="35"/>
      <c r="O409" s="35"/>
      <c r="P409" s="35"/>
      <c r="Q409" s="35"/>
      <c r="R409" s="35"/>
      <c r="S409" s="35"/>
      <c r="T409" s="64"/>
      <c r="AT409" s="17" t="s">
        <v>249</v>
      </c>
      <c r="AU409" s="17" t="s">
        <v>83</v>
      </c>
    </row>
    <row r="410" spans="2:65" s="1" customFormat="1" ht="22.5" customHeight="1">
      <c r="B410" s="155"/>
      <c r="C410" s="212" t="s">
        <v>911</v>
      </c>
      <c r="D410" s="212" t="s">
        <v>336</v>
      </c>
      <c r="E410" s="213" t="s">
        <v>912</v>
      </c>
      <c r="F410" s="214" t="s">
        <v>913</v>
      </c>
      <c r="G410" s="215" t="s">
        <v>186</v>
      </c>
      <c r="H410" s="216">
        <v>2</v>
      </c>
      <c r="I410" s="217"/>
      <c r="J410" s="218">
        <f>ROUND(I410*H410,2)</f>
        <v>0</v>
      </c>
      <c r="K410" s="214" t="s">
        <v>135</v>
      </c>
      <c r="L410" s="219"/>
      <c r="M410" s="220" t="s">
        <v>20</v>
      </c>
      <c r="N410" s="221" t="s">
        <v>46</v>
      </c>
      <c r="O410" s="35"/>
      <c r="P410" s="165">
        <f>O410*H410</f>
        <v>0</v>
      </c>
      <c r="Q410" s="165">
        <v>0.0007</v>
      </c>
      <c r="R410" s="165">
        <f>Q410*H410</f>
        <v>0.0014</v>
      </c>
      <c r="S410" s="165">
        <v>0</v>
      </c>
      <c r="T410" s="166">
        <f>S410*H410</f>
        <v>0</v>
      </c>
      <c r="AR410" s="17" t="s">
        <v>171</v>
      </c>
      <c r="AT410" s="17" t="s">
        <v>336</v>
      </c>
      <c r="AU410" s="17" t="s">
        <v>83</v>
      </c>
      <c r="AY410" s="17" t="s">
        <v>130</v>
      </c>
      <c r="BE410" s="167">
        <f>IF(N410="základní",J410,0)</f>
        <v>0</v>
      </c>
      <c r="BF410" s="167">
        <f>IF(N410="snížená",J410,0)</f>
        <v>0</v>
      </c>
      <c r="BG410" s="167">
        <f>IF(N410="zákl. přenesená",J410,0)</f>
        <v>0</v>
      </c>
      <c r="BH410" s="167">
        <f>IF(N410="sníž. přenesená",J410,0)</f>
        <v>0</v>
      </c>
      <c r="BI410" s="167">
        <f>IF(N410="nulová",J410,0)</f>
        <v>0</v>
      </c>
      <c r="BJ410" s="17" t="s">
        <v>22</v>
      </c>
      <c r="BK410" s="167">
        <f>ROUND(I410*H410,2)</f>
        <v>0</v>
      </c>
      <c r="BL410" s="17" t="s">
        <v>151</v>
      </c>
      <c r="BM410" s="17" t="s">
        <v>914</v>
      </c>
    </row>
    <row r="411" spans="2:47" s="1" customFormat="1" ht="30" customHeight="1">
      <c r="B411" s="34"/>
      <c r="D411" s="171" t="s">
        <v>138</v>
      </c>
      <c r="F411" s="180" t="s">
        <v>915</v>
      </c>
      <c r="I411" s="131"/>
      <c r="L411" s="34"/>
      <c r="M411" s="63"/>
      <c r="N411" s="35"/>
      <c r="O411" s="35"/>
      <c r="P411" s="35"/>
      <c r="Q411" s="35"/>
      <c r="R411" s="35"/>
      <c r="S411" s="35"/>
      <c r="T411" s="64"/>
      <c r="AT411" s="17" t="s">
        <v>138</v>
      </c>
      <c r="AU411" s="17" t="s">
        <v>83</v>
      </c>
    </row>
    <row r="412" spans="2:65" s="1" customFormat="1" ht="31.5" customHeight="1">
      <c r="B412" s="155"/>
      <c r="C412" s="156" t="s">
        <v>916</v>
      </c>
      <c r="D412" s="156" t="s">
        <v>131</v>
      </c>
      <c r="E412" s="157" t="s">
        <v>917</v>
      </c>
      <c r="F412" s="158" t="s">
        <v>918</v>
      </c>
      <c r="G412" s="159" t="s">
        <v>186</v>
      </c>
      <c r="H412" s="160">
        <v>14</v>
      </c>
      <c r="I412" s="161"/>
      <c r="J412" s="162">
        <f>ROUND(I412*H412,2)</f>
        <v>0</v>
      </c>
      <c r="K412" s="158" t="s">
        <v>135</v>
      </c>
      <c r="L412" s="34"/>
      <c r="M412" s="163" t="s">
        <v>20</v>
      </c>
      <c r="N412" s="164" t="s">
        <v>46</v>
      </c>
      <c r="O412" s="35"/>
      <c r="P412" s="165">
        <f>O412*H412</f>
        <v>0</v>
      </c>
      <c r="Q412" s="165">
        <v>1E-05</v>
      </c>
      <c r="R412" s="165">
        <f>Q412*H412</f>
        <v>0.00014000000000000001</v>
      </c>
      <c r="S412" s="165">
        <v>0</v>
      </c>
      <c r="T412" s="166">
        <f>S412*H412</f>
        <v>0</v>
      </c>
      <c r="AR412" s="17" t="s">
        <v>151</v>
      </c>
      <c r="AT412" s="17" t="s">
        <v>131</v>
      </c>
      <c r="AU412" s="17" t="s">
        <v>83</v>
      </c>
      <c r="AY412" s="17" t="s">
        <v>130</v>
      </c>
      <c r="BE412" s="167">
        <f>IF(N412="základní",J412,0)</f>
        <v>0</v>
      </c>
      <c r="BF412" s="167">
        <f>IF(N412="snížená",J412,0)</f>
        <v>0</v>
      </c>
      <c r="BG412" s="167">
        <f>IF(N412="zákl. přenesená",J412,0)</f>
        <v>0</v>
      </c>
      <c r="BH412" s="167">
        <f>IF(N412="sníž. přenesená",J412,0)</f>
        <v>0</v>
      </c>
      <c r="BI412" s="167">
        <f>IF(N412="nulová",J412,0)</f>
        <v>0</v>
      </c>
      <c r="BJ412" s="17" t="s">
        <v>22</v>
      </c>
      <c r="BK412" s="167">
        <f>ROUND(I412*H412,2)</f>
        <v>0</v>
      </c>
      <c r="BL412" s="17" t="s">
        <v>151</v>
      </c>
      <c r="BM412" s="17" t="s">
        <v>919</v>
      </c>
    </row>
    <row r="413" spans="2:47" s="1" customFormat="1" ht="30" customHeight="1">
      <c r="B413" s="34"/>
      <c r="D413" s="168" t="s">
        <v>138</v>
      </c>
      <c r="F413" s="169" t="s">
        <v>920</v>
      </c>
      <c r="I413" s="131"/>
      <c r="L413" s="34"/>
      <c r="M413" s="63"/>
      <c r="N413" s="35"/>
      <c r="O413" s="35"/>
      <c r="P413" s="35"/>
      <c r="Q413" s="35"/>
      <c r="R413" s="35"/>
      <c r="S413" s="35"/>
      <c r="T413" s="64"/>
      <c r="AT413" s="17" t="s">
        <v>138</v>
      </c>
      <c r="AU413" s="17" t="s">
        <v>83</v>
      </c>
    </row>
    <row r="414" spans="2:47" s="1" customFormat="1" ht="30" customHeight="1">
      <c r="B414" s="34"/>
      <c r="D414" s="168" t="s">
        <v>249</v>
      </c>
      <c r="F414" s="211" t="s">
        <v>892</v>
      </c>
      <c r="I414" s="131"/>
      <c r="L414" s="34"/>
      <c r="M414" s="63"/>
      <c r="N414" s="35"/>
      <c r="O414" s="35"/>
      <c r="P414" s="35"/>
      <c r="Q414" s="35"/>
      <c r="R414" s="35"/>
      <c r="S414" s="35"/>
      <c r="T414" s="64"/>
      <c r="AT414" s="17" t="s">
        <v>249</v>
      </c>
      <c r="AU414" s="17" t="s">
        <v>83</v>
      </c>
    </row>
    <row r="415" spans="2:51" s="10" customFormat="1" ht="22.5" customHeight="1">
      <c r="B415" s="170"/>
      <c r="D415" s="171" t="s">
        <v>140</v>
      </c>
      <c r="E415" s="172" t="s">
        <v>20</v>
      </c>
      <c r="F415" s="173" t="s">
        <v>921</v>
      </c>
      <c r="H415" s="174">
        <v>14</v>
      </c>
      <c r="I415" s="175"/>
      <c r="L415" s="170"/>
      <c r="M415" s="176"/>
      <c r="N415" s="177"/>
      <c r="O415" s="177"/>
      <c r="P415" s="177"/>
      <c r="Q415" s="177"/>
      <c r="R415" s="177"/>
      <c r="S415" s="177"/>
      <c r="T415" s="178"/>
      <c r="AT415" s="179" t="s">
        <v>140</v>
      </c>
      <c r="AU415" s="179" t="s">
        <v>83</v>
      </c>
      <c r="AV415" s="10" t="s">
        <v>83</v>
      </c>
      <c r="AW415" s="10" t="s">
        <v>39</v>
      </c>
      <c r="AX415" s="10" t="s">
        <v>22</v>
      </c>
      <c r="AY415" s="179" t="s">
        <v>130</v>
      </c>
    </row>
    <row r="416" spans="2:65" s="1" customFormat="1" ht="22.5" customHeight="1">
      <c r="B416" s="155"/>
      <c r="C416" s="212" t="s">
        <v>922</v>
      </c>
      <c r="D416" s="212" t="s">
        <v>336</v>
      </c>
      <c r="E416" s="213" t="s">
        <v>923</v>
      </c>
      <c r="F416" s="214" t="s">
        <v>924</v>
      </c>
      <c r="G416" s="215" t="s">
        <v>186</v>
      </c>
      <c r="H416" s="216">
        <v>14</v>
      </c>
      <c r="I416" s="217"/>
      <c r="J416" s="218">
        <f>ROUND(I416*H416,2)</f>
        <v>0</v>
      </c>
      <c r="K416" s="214" t="s">
        <v>135</v>
      </c>
      <c r="L416" s="219"/>
      <c r="M416" s="220" t="s">
        <v>20</v>
      </c>
      <c r="N416" s="221" t="s">
        <v>46</v>
      </c>
      <c r="O416" s="35"/>
      <c r="P416" s="165">
        <f>O416*H416</f>
        <v>0</v>
      </c>
      <c r="Q416" s="165">
        <v>0.00121</v>
      </c>
      <c r="R416" s="165">
        <f>Q416*H416</f>
        <v>0.01694</v>
      </c>
      <c r="S416" s="165">
        <v>0</v>
      </c>
      <c r="T416" s="166">
        <f>S416*H416</f>
        <v>0</v>
      </c>
      <c r="AR416" s="17" t="s">
        <v>171</v>
      </c>
      <c r="AT416" s="17" t="s">
        <v>336</v>
      </c>
      <c r="AU416" s="17" t="s">
        <v>83</v>
      </c>
      <c r="AY416" s="17" t="s">
        <v>130</v>
      </c>
      <c r="BE416" s="167">
        <f>IF(N416="základní",J416,0)</f>
        <v>0</v>
      </c>
      <c r="BF416" s="167">
        <f>IF(N416="snížená",J416,0)</f>
        <v>0</v>
      </c>
      <c r="BG416" s="167">
        <f>IF(N416="zákl. přenesená",J416,0)</f>
        <v>0</v>
      </c>
      <c r="BH416" s="167">
        <f>IF(N416="sníž. přenesená",J416,0)</f>
        <v>0</v>
      </c>
      <c r="BI416" s="167">
        <f>IF(N416="nulová",J416,0)</f>
        <v>0</v>
      </c>
      <c r="BJ416" s="17" t="s">
        <v>22</v>
      </c>
      <c r="BK416" s="167">
        <f>ROUND(I416*H416,2)</f>
        <v>0</v>
      </c>
      <c r="BL416" s="17" t="s">
        <v>151</v>
      </c>
      <c r="BM416" s="17" t="s">
        <v>925</v>
      </c>
    </row>
    <row r="417" spans="2:47" s="1" customFormat="1" ht="30" customHeight="1">
      <c r="B417" s="34"/>
      <c r="D417" s="171" t="s">
        <v>138</v>
      </c>
      <c r="F417" s="180" t="s">
        <v>926</v>
      </c>
      <c r="I417" s="131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138</v>
      </c>
      <c r="AU417" s="17" t="s">
        <v>83</v>
      </c>
    </row>
    <row r="418" spans="2:65" s="1" customFormat="1" ht="22.5" customHeight="1">
      <c r="B418" s="155"/>
      <c r="C418" s="156" t="s">
        <v>927</v>
      </c>
      <c r="D418" s="156" t="s">
        <v>131</v>
      </c>
      <c r="E418" s="157" t="s">
        <v>928</v>
      </c>
      <c r="F418" s="158" t="s">
        <v>929</v>
      </c>
      <c r="G418" s="159" t="s">
        <v>186</v>
      </c>
      <c r="H418" s="160">
        <v>4</v>
      </c>
      <c r="I418" s="161"/>
      <c r="J418" s="162">
        <f>ROUND(I418*H418,2)</f>
        <v>0</v>
      </c>
      <c r="K418" s="158" t="s">
        <v>20</v>
      </c>
      <c r="L418" s="34"/>
      <c r="M418" s="163" t="s">
        <v>20</v>
      </c>
      <c r="N418" s="164" t="s">
        <v>46</v>
      </c>
      <c r="O418" s="35"/>
      <c r="P418" s="165">
        <f>O418*H418</f>
        <v>0</v>
      </c>
      <c r="Q418" s="165">
        <v>2.97099</v>
      </c>
      <c r="R418" s="165">
        <f>Q418*H418</f>
        <v>11.88396</v>
      </c>
      <c r="S418" s="165">
        <v>0</v>
      </c>
      <c r="T418" s="166">
        <f>S418*H418</f>
        <v>0</v>
      </c>
      <c r="AR418" s="17" t="s">
        <v>151</v>
      </c>
      <c r="AT418" s="17" t="s">
        <v>131</v>
      </c>
      <c r="AU418" s="17" t="s">
        <v>83</v>
      </c>
      <c r="AY418" s="17" t="s">
        <v>130</v>
      </c>
      <c r="BE418" s="167">
        <f>IF(N418="základní",J418,0)</f>
        <v>0</v>
      </c>
      <c r="BF418" s="167">
        <f>IF(N418="snížená",J418,0)</f>
        <v>0</v>
      </c>
      <c r="BG418" s="167">
        <f>IF(N418="zákl. přenesená",J418,0)</f>
        <v>0</v>
      </c>
      <c r="BH418" s="167">
        <f>IF(N418="sníž. přenesená",J418,0)</f>
        <v>0</v>
      </c>
      <c r="BI418" s="167">
        <f>IF(N418="nulová",J418,0)</f>
        <v>0</v>
      </c>
      <c r="BJ418" s="17" t="s">
        <v>22</v>
      </c>
      <c r="BK418" s="167">
        <f>ROUND(I418*H418,2)</f>
        <v>0</v>
      </c>
      <c r="BL418" s="17" t="s">
        <v>151</v>
      </c>
      <c r="BM418" s="17" t="s">
        <v>930</v>
      </c>
    </row>
    <row r="419" spans="2:47" s="1" customFormat="1" ht="22.5" customHeight="1">
      <c r="B419" s="34"/>
      <c r="D419" s="168" t="s">
        <v>138</v>
      </c>
      <c r="F419" s="169" t="s">
        <v>931</v>
      </c>
      <c r="I419" s="131"/>
      <c r="L419" s="34"/>
      <c r="M419" s="63"/>
      <c r="N419" s="35"/>
      <c r="O419" s="35"/>
      <c r="P419" s="35"/>
      <c r="Q419" s="35"/>
      <c r="R419" s="35"/>
      <c r="S419" s="35"/>
      <c r="T419" s="64"/>
      <c r="AT419" s="17" t="s">
        <v>138</v>
      </c>
      <c r="AU419" s="17" t="s">
        <v>83</v>
      </c>
    </row>
    <row r="420" spans="2:47" s="1" customFormat="1" ht="30" customHeight="1">
      <c r="B420" s="34"/>
      <c r="D420" s="171" t="s">
        <v>249</v>
      </c>
      <c r="F420" s="210" t="s">
        <v>898</v>
      </c>
      <c r="I420" s="131"/>
      <c r="L420" s="34"/>
      <c r="M420" s="63"/>
      <c r="N420" s="35"/>
      <c r="O420" s="35"/>
      <c r="P420" s="35"/>
      <c r="Q420" s="35"/>
      <c r="R420" s="35"/>
      <c r="S420" s="35"/>
      <c r="T420" s="64"/>
      <c r="AT420" s="17" t="s">
        <v>249</v>
      </c>
      <c r="AU420" s="17" t="s">
        <v>83</v>
      </c>
    </row>
    <row r="421" spans="2:65" s="1" customFormat="1" ht="22.5" customHeight="1">
      <c r="B421" s="155"/>
      <c r="C421" s="156" t="s">
        <v>932</v>
      </c>
      <c r="D421" s="156" t="s">
        <v>131</v>
      </c>
      <c r="E421" s="157" t="s">
        <v>933</v>
      </c>
      <c r="F421" s="158" t="s">
        <v>934</v>
      </c>
      <c r="G421" s="159" t="s">
        <v>186</v>
      </c>
      <c r="H421" s="160">
        <v>2</v>
      </c>
      <c r="I421" s="161"/>
      <c r="J421" s="162">
        <f>ROUND(I421*H421,2)</f>
        <v>0</v>
      </c>
      <c r="K421" s="158" t="s">
        <v>135</v>
      </c>
      <c r="L421" s="34"/>
      <c r="M421" s="163" t="s">
        <v>20</v>
      </c>
      <c r="N421" s="164" t="s">
        <v>46</v>
      </c>
      <c r="O421" s="35"/>
      <c r="P421" s="165">
        <f>O421*H421</f>
        <v>0</v>
      </c>
      <c r="Q421" s="165">
        <v>0.00325</v>
      </c>
      <c r="R421" s="165">
        <f>Q421*H421</f>
        <v>0.0065</v>
      </c>
      <c r="S421" s="165">
        <v>0</v>
      </c>
      <c r="T421" s="166">
        <f>S421*H421</f>
        <v>0</v>
      </c>
      <c r="AR421" s="17" t="s">
        <v>151</v>
      </c>
      <c r="AT421" s="17" t="s">
        <v>131</v>
      </c>
      <c r="AU421" s="17" t="s">
        <v>83</v>
      </c>
      <c r="AY421" s="17" t="s">
        <v>130</v>
      </c>
      <c r="BE421" s="167">
        <f>IF(N421="základní",J421,0)</f>
        <v>0</v>
      </c>
      <c r="BF421" s="167">
        <f>IF(N421="snížená",J421,0)</f>
        <v>0</v>
      </c>
      <c r="BG421" s="167">
        <f>IF(N421="zákl. přenesená",J421,0)</f>
        <v>0</v>
      </c>
      <c r="BH421" s="167">
        <f>IF(N421="sníž. přenesená",J421,0)</f>
        <v>0</v>
      </c>
      <c r="BI421" s="167">
        <f>IF(N421="nulová",J421,0)</f>
        <v>0</v>
      </c>
      <c r="BJ421" s="17" t="s">
        <v>22</v>
      </c>
      <c r="BK421" s="167">
        <f>ROUND(I421*H421,2)</f>
        <v>0</v>
      </c>
      <c r="BL421" s="17" t="s">
        <v>151</v>
      </c>
      <c r="BM421" s="17" t="s">
        <v>935</v>
      </c>
    </row>
    <row r="422" spans="2:47" s="1" customFormat="1" ht="22.5" customHeight="1">
      <c r="B422" s="34"/>
      <c r="D422" s="168" t="s">
        <v>138</v>
      </c>
      <c r="F422" s="169" t="s">
        <v>936</v>
      </c>
      <c r="I422" s="131"/>
      <c r="L422" s="34"/>
      <c r="M422" s="63"/>
      <c r="N422" s="35"/>
      <c r="O422" s="35"/>
      <c r="P422" s="35"/>
      <c r="Q422" s="35"/>
      <c r="R422" s="35"/>
      <c r="S422" s="35"/>
      <c r="T422" s="64"/>
      <c r="AT422" s="17" t="s">
        <v>138</v>
      </c>
      <c r="AU422" s="17" t="s">
        <v>83</v>
      </c>
    </row>
    <row r="423" spans="2:47" s="1" customFormat="1" ht="30" customHeight="1">
      <c r="B423" s="34"/>
      <c r="D423" s="168" t="s">
        <v>249</v>
      </c>
      <c r="F423" s="211" t="s">
        <v>898</v>
      </c>
      <c r="I423" s="131"/>
      <c r="L423" s="34"/>
      <c r="M423" s="63"/>
      <c r="N423" s="35"/>
      <c r="O423" s="35"/>
      <c r="P423" s="35"/>
      <c r="Q423" s="35"/>
      <c r="R423" s="35"/>
      <c r="S423" s="35"/>
      <c r="T423" s="64"/>
      <c r="AT423" s="17" t="s">
        <v>249</v>
      </c>
      <c r="AU423" s="17" t="s">
        <v>83</v>
      </c>
    </row>
    <row r="424" spans="2:51" s="10" customFormat="1" ht="22.5" customHeight="1">
      <c r="B424" s="170"/>
      <c r="D424" s="168" t="s">
        <v>140</v>
      </c>
      <c r="E424" s="179" t="s">
        <v>20</v>
      </c>
      <c r="F424" s="196" t="s">
        <v>937</v>
      </c>
      <c r="H424" s="197">
        <v>1</v>
      </c>
      <c r="I424" s="175"/>
      <c r="L424" s="170"/>
      <c r="M424" s="176"/>
      <c r="N424" s="177"/>
      <c r="O424" s="177"/>
      <c r="P424" s="177"/>
      <c r="Q424" s="177"/>
      <c r="R424" s="177"/>
      <c r="S424" s="177"/>
      <c r="T424" s="178"/>
      <c r="AT424" s="179" t="s">
        <v>140</v>
      </c>
      <c r="AU424" s="179" t="s">
        <v>83</v>
      </c>
      <c r="AV424" s="10" t="s">
        <v>83</v>
      </c>
      <c r="AW424" s="10" t="s">
        <v>39</v>
      </c>
      <c r="AX424" s="10" t="s">
        <v>75</v>
      </c>
      <c r="AY424" s="179" t="s">
        <v>130</v>
      </c>
    </row>
    <row r="425" spans="2:51" s="10" customFormat="1" ht="22.5" customHeight="1">
      <c r="B425" s="170"/>
      <c r="D425" s="168" t="s">
        <v>140</v>
      </c>
      <c r="E425" s="179" t="s">
        <v>20</v>
      </c>
      <c r="F425" s="196" t="s">
        <v>938</v>
      </c>
      <c r="H425" s="197">
        <v>1</v>
      </c>
      <c r="I425" s="175"/>
      <c r="L425" s="170"/>
      <c r="M425" s="176"/>
      <c r="N425" s="177"/>
      <c r="O425" s="177"/>
      <c r="P425" s="177"/>
      <c r="Q425" s="177"/>
      <c r="R425" s="177"/>
      <c r="S425" s="177"/>
      <c r="T425" s="178"/>
      <c r="AT425" s="179" t="s">
        <v>140</v>
      </c>
      <c r="AU425" s="179" t="s">
        <v>83</v>
      </c>
      <c r="AV425" s="10" t="s">
        <v>83</v>
      </c>
      <c r="AW425" s="10" t="s">
        <v>39</v>
      </c>
      <c r="AX425" s="10" t="s">
        <v>75</v>
      </c>
      <c r="AY425" s="179" t="s">
        <v>130</v>
      </c>
    </row>
    <row r="426" spans="2:51" s="12" customFormat="1" ht="22.5" customHeight="1">
      <c r="B426" s="198"/>
      <c r="D426" s="171" t="s">
        <v>140</v>
      </c>
      <c r="E426" s="199" t="s">
        <v>20</v>
      </c>
      <c r="F426" s="200" t="s">
        <v>204</v>
      </c>
      <c r="H426" s="201">
        <v>2</v>
      </c>
      <c r="I426" s="202"/>
      <c r="L426" s="198"/>
      <c r="M426" s="203"/>
      <c r="N426" s="204"/>
      <c r="O426" s="204"/>
      <c r="P426" s="204"/>
      <c r="Q426" s="204"/>
      <c r="R426" s="204"/>
      <c r="S426" s="204"/>
      <c r="T426" s="205"/>
      <c r="AT426" s="206" t="s">
        <v>140</v>
      </c>
      <c r="AU426" s="206" t="s">
        <v>83</v>
      </c>
      <c r="AV426" s="12" t="s">
        <v>151</v>
      </c>
      <c r="AW426" s="12" t="s">
        <v>39</v>
      </c>
      <c r="AX426" s="12" t="s">
        <v>22</v>
      </c>
      <c r="AY426" s="206" t="s">
        <v>130</v>
      </c>
    </row>
    <row r="427" spans="2:65" s="1" customFormat="1" ht="22.5" customHeight="1">
      <c r="B427" s="155"/>
      <c r="C427" s="156" t="s">
        <v>939</v>
      </c>
      <c r="D427" s="156" t="s">
        <v>131</v>
      </c>
      <c r="E427" s="157" t="s">
        <v>940</v>
      </c>
      <c r="F427" s="158" t="s">
        <v>941</v>
      </c>
      <c r="G427" s="159" t="s">
        <v>186</v>
      </c>
      <c r="H427" s="160">
        <v>6</v>
      </c>
      <c r="I427" s="161"/>
      <c r="J427" s="162">
        <f>ROUND(I427*H427,2)</f>
        <v>0</v>
      </c>
      <c r="K427" s="158" t="s">
        <v>20</v>
      </c>
      <c r="L427" s="34"/>
      <c r="M427" s="163" t="s">
        <v>20</v>
      </c>
      <c r="N427" s="164" t="s">
        <v>46</v>
      </c>
      <c r="O427" s="35"/>
      <c r="P427" s="165">
        <f>O427*H427</f>
        <v>0</v>
      </c>
      <c r="Q427" s="165">
        <v>0.00207</v>
      </c>
      <c r="R427" s="165">
        <f>Q427*H427</f>
        <v>0.012419999999999999</v>
      </c>
      <c r="S427" s="165">
        <v>0</v>
      </c>
      <c r="T427" s="166">
        <f>S427*H427</f>
        <v>0</v>
      </c>
      <c r="AR427" s="17" t="s">
        <v>151</v>
      </c>
      <c r="AT427" s="17" t="s">
        <v>131</v>
      </c>
      <c r="AU427" s="17" t="s">
        <v>83</v>
      </c>
      <c r="AY427" s="17" t="s">
        <v>130</v>
      </c>
      <c r="BE427" s="167">
        <f>IF(N427="základní",J427,0)</f>
        <v>0</v>
      </c>
      <c r="BF427" s="167">
        <f>IF(N427="snížená",J427,0)</f>
        <v>0</v>
      </c>
      <c r="BG427" s="167">
        <f>IF(N427="zákl. přenesená",J427,0)</f>
        <v>0</v>
      </c>
      <c r="BH427" s="167">
        <f>IF(N427="sníž. přenesená",J427,0)</f>
        <v>0</v>
      </c>
      <c r="BI427" s="167">
        <f>IF(N427="nulová",J427,0)</f>
        <v>0</v>
      </c>
      <c r="BJ427" s="17" t="s">
        <v>22</v>
      </c>
      <c r="BK427" s="167">
        <f>ROUND(I427*H427,2)</f>
        <v>0</v>
      </c>
      <c r="BL427" s="17" t="s">
        <v>151</v>
      </c>
      <c r="BM427" s="17" t="s">
        <v>942</v>
      </c>
    </row>
    <row r="428" spans="2:47" s="1" customFormat="1" ht="22.5" customHeight="1">
      <c r="B428" s="34"/>
      <c r="D428" s="168" t="s">
        <v>138</v>
      </c>
      <c r="F428" s="169" t="s">
        <v>941</v>
      </c>
      <c r="I428" s="131"/>
      <c r="L428" s="34"/>
      <c r="M428" s="63"/>
      <c r="N428" s="35"/>
      <c r="O428" s="35"/>
      <c r="P428" s="35"/>
      <c r="Q428" s="35"/>
      <c r="R428" s="35"/>
      <c r="S428" s="35"/>
      <c r="T428" s="64"/>
      <c r="AT428" s="17" t="s">
        <v>138</v>
      </c>
      <c r="AU428" s="17" t="s">
        <v>83</v>
      </c>
    </row>
    <row r="429" spans="2:47" s="1" customFormat="1" ht="30" customHeight="1">
      <c r="B429" s="34"/>
      <c r="D429" s="168" t="s">
        <v>249</v>
      </c>
      <c r="F429" s="211" t="s">
        <v>898</v>
      </c>
      <c r="I429" s="131"/>
      <c r="L429" s="34"/>
      <c r="M429" s="63"/>
      <c r="N429" s="35"/>
      <c r="O429" s="35"/>
      <c r="P429" s="35"/>
      <c r="Q429" s="35"/>
      <c r="R429" s="35"/>
      <c r="S429" s="35"/>
      <c r="T429" s="64"/>
      <c r="AT429" s="17" t="s">
        <v>249</v>
      </c>
      <c r="AU429" s="17" t="s">
        <v>83</v>
      </c>
    </row>
    <row r="430" spans="2:51" s="10" customFormat="1" ht="22.5" customHeight="1">
      <c r="B430" s="170"/>
      <c r="D430" s="171" t="s">
        <v>140</v>
      </c>
      <c r="E430" s="172" t="s">
        <v>20</v>
      </c>
      <c r="F430" s="173" t="s">
        <v>943</v>
      </c>
      <c r="H430" s="174">
        <v>6</v>
      </c>
      <c r="I430" s="175"/>
      <c r="L430" s="170"/>
      <c r="M430" s="176"/>
      <c r="N430" s="177"/>
      <c r="O430" s="177"/>
      <c r="P430" s="177"/>
      <c r="Q430" s="177"/>
      <c r="R430" s="177"/>
      <c r="S430" s="177"/>
      <c r="T430" s="178"/>
      <c r="AT430" s="179" t="s">
        <v>140</v>
      </c>
      <c r="AU430" s="179" t="s">
        <v>83</v>
      </c>
      <c r="AV430" s="10" t="s">
        <v>83</v>
      </c>
      <c r="AW430" s="10" t="s">
        <v>39</v>
      </c>
      <c r="AX430" s="10" t="s">
        <v>22</v>
      </c>
      <c r="AY430" s="179" t="s">
        <v>130</v>
      </c>
    </row>
    <row r="431" spans="2:65" s="1" customFormat="1" ht="22.5" customHeight="1">
      <c r="B431" s="155"/>
      <c r="C431" s="156" t="s">
        <v>944</v>
      </c>
      <c r="D431" s="156" t="s">
        <v>131</v>
      </c>
      <c r="E431" s="157" t="s">
        <v>945</v>
      </c>
      <c r="F431" s="158" t="s">
        <v>946</v>
      </c>
      <c r="G431" s="159" t="s">
        <v>186</v>
      </c>
      <c r="H431" s="160">
        <v>7</v>
      </c>
      <c r="I431" s="161"/>
      <c r="J431" s="162">
        <f>ROUND(I431*H431,2)</f>
        <v>0</v>
      </c>
      <c r="K431" s="158" t="s">
        <v>20</v>
      </c>
      <c r="L431" s="34"/>
      <c r="M431" s="163" t="s">
        <v>20</v>
      </c>
      <c r="N431" s="164" t="s">
        <v>46</v>
      </c>
      <c r="O431" s="35"/>
      <c r="P431" s="165">
        <f>O431*H431</f>
        <v>0</v>
      </c>
      <c r="Q431" s="165">
        <v>0.05434</v>
      </c>
      <c r="R431" s="165">
        <f>Q431*H431</f>
        <v>0.38038</v>
      </c>
      <c r="S431" s="165">
        <v>0</v>
      </c>
      <c r="T431" s="166">
        <f>S431*H431</f>
        <v>0</v>
      </c>
      <c r="AR431" s="17" t="s">
        <v>151</v>
      </c>
      <c r="AT431" s="17" t="s">
        <v>131</v>
      </c>
      <c r="AU431" s="17" t="s">
        <v>83</v>
      </c>
      <c r="AY431" s="17" t="s">
        <v>130</v>
      </c>
      <c r="BE431" s="167">
        <f>IF(N431="základní",J431,0)</f>
        <v>0</v>
      </c>
      <c r="BF431" s="167">
        <f>IF(N431="snížená",J431,0)</f>
        <v>0</v>
      </c>
      <c r="BG431" s="167">
        <f>IF(N431="zákl. přenesená",J431,0)</f>
        <v>0</v>
      </c>
      <c r="BH431" s="167">
        <f>IF(N431="sníž. přenesená",J431,0)</f>
        <v>0</v>
      </c>
      <c r="BI431" s="167">
        <f>IF(N431="nulová",J431,0)</f>
        <v>0</v>
      </c>
      <c r="BJ431" s="17" t="s">
        <v>22</v>
      </c>
      <c r="BK431" s="167">
        <f>ROUND(I431*H431,2)</f>
        <v>0</v>
      </c>
      <c r="BL431" s="17" t="s">
        <v>151</v>
      </c>
      <c r="BM431" s="17" t="s">
        <v>947</v>
      </c>
    </row>
    <row r="432" spans="2:47" s="1" customFormat="1" ht="30" customHeight="1">
      <c r="B432" s="34"/>
      <c r="D432" s="168" t="s">
        <v>249</v>
      </c>
      <c r="F432" s="211" t="s">
        <v>948</v>
      </c>
      <c r="I432" s="131"/>
      <c r="L432" s="34"/>
      <c r="M432" s="63"/>
      <c r="N432" s="35"/>
      <c r="O432" s="35"/>
      <c r="P432" s="35"/>
      <c r="Q432" s="35"/>
      <c r="R432" s="35"/>
      <c r="S432" s="35"/>
      <c r="T432" s="64"/>
      <c r="AT432" s="17" t="s">
        <v>249</v>
      </c>
      <c r="AU432" s="17" t="s">
        <v>83</v>
      </c>
    </row>
    <row r="433" spans="2:51" s="10" customFormat="1" ht="22.5" customHeight="1">
      <c r="B433" s="170"/>
      <c r="D433" s="171" t="s">
        <v>140</v>
      </c>
      <c r="E433" s="172" t="s">
        <v>20</v>
      </c>
      <c r="F433" s="173" t="s">
        <v>949</v>
      </c>
      <c r="H433" s="174">
        <v>7</v>
      </c>
      <c r="I433" s="175"/>
      <c r="L433" s="170"/>
      <c r="M433" s="176"/>
      <c r="N433" s="177"/>
      <c r="O433" s="177"/>
      <c r="P433" s="177"/>
      <c r="Q433" s="177"/>
      <c r="R433" s="177"/>
      <c r="S433" s="177"/>
      <c r="T433" s="178"/>
      <c r="AT433" s="179" t="s">
        <v>140</v>
      </c>
      <c r="AU433" s="179" t="s">
        <v>83</v>
      </c>
      <c r="AV433" s="10" t="s">
        <v>83</v>
      </c>
      <c r="AW433" s="10" t="s">
        <v>39</v>
      </c>
      <c r="AX433" s="10" t="s">
        <v>22</v>
      </c>
      <c r="AY433" s="179" t="s">
        <v>130</v>
      </c>
    </row>
    <row r="434" spans="2:65" s="1" customFormat="1" ht="22.5" customHeight="1">
      <c r="B434" s="155"/>
      <c r="C434" s="156" t="s">
        <v>950</v>
      </c>
      <c r="D434" s="156" t="s">
        <v>131</v>
      </c>
      <c r="E434" s="157" t="s">
        <v>951</v>
      </c>
      <c r="F434" s="158" t="s">
        <v>952</v>
      </c>
      <c r="G434" s="159" t="s">
        <v>186</v>
      </c>
      <c r="H434" s="160">
        <v>1</v>
      </c>
      <c r="I434" s="161"/>
      <c r="J434" s="162">
        <f>ROUND(I434*H434,2)</f>
        <v>0</v>
      </c>
      <c r="K434" s="158" t="s">
        <v>20</v>
      </c>
      <c r="L434" s="34"/>
      <c r="M434" s="163" t="s">
        <v>20</v>
      </c>
      <c r="N434" s="164" t="s">
        <v>46</v>
      </c>
      <c r="O434" s="35"/>
      <c r="P434" s="165">
        <f>O434*H434</f>
        <v>0</v>
      </c>
      <c r="Q434" s="165">
        <v>0</v>
      </c>
      <c r="R434" s="165">
        <f>Q434*H434</f>
        <v>0</v>
      </c>
      <c r="S434" s="165">
        <v>0.1</v>
      </c>
      <c r="T434" s="166">
        <f>S434*H434</f>
        <v>0.1</v>
      </c>
      <c r="AR434" s="17" t="s">
        <v>151</v>
      </c>
      <c r="AT434" s="17" t="s">
        <v>131</v>
      </c>
      <c r="AU434" s="17" t="s">
        <v>83</v>
      </c>
      <c r="AY434" s="17" t="s">
        <v>130</v>
      </c>
      <c r="BE434" s="167">
        <f>IF(N434="základní",J434,0)</f>
        <v>0</v>
      </c>
      <c r="BF434" s="167">
        <f>IF(N434="snížená",J434,0)</f>
        <v>0</v>
      </c>
      <c r="BG434" s="167">
        <f>IF(N434="zákl. přenesená",J434,0)</f>
        <v>0</v>
      </c>
      <c r="BH434" s="167">
        <f>IF(N434="sníž. přenesená",J434,0)</f>
        <v>0</v>
      </c>
      <c r="BI434" s="167">
        <f>IF(N434="nulová",J434,0)</f>
        <v>0</v>
      </c>
      <c r="BJ434" s="17" t="s">
        <v>22</v>
      </c>
      <c r="BK434" s="167">
        <f>ROUND(I434*H434,2)</f>
        <v>0</v>
      </c>
      <c r="BL434" s="17" t="s">
        <v>151</v>
      </c>
      <c r="BM434" s="17" t="s">
        <v>953</v>
      </c>
    </row>
    <row r="435" spans="2:47" s="1" customFormat="1" ht="30" customHeight="1">
      <c r="B435" s="34"/>
      <c r="D435" s="168" t="s">
        <v>249</v>
      </c>
      <c r="F435" s="211" t="s">
        <v>948</v>
      </c>
      <c r="I435" s="131"/>
      <c r="L435" s="34"/>
      <c r="M435" s="63"/>
      <c r="N435" s="35"/>
      <c r="O435" s="35"/>
      <c r="P435" s="35"/>
      <c r="Q435" s="35"/>
      <c r="R435" s="35"/>
      <c r="S435" s="35"/>
      <c r="T435" s="64"/>
      <c r="AT435" s="17" t="s">
        <v>249</v>
      </c>
      <c r="AU435" s="17" t="s">
        <v>83</v>
      </c>
    </row>
    <row r="436" spans="2:51" s="10" customFormat="1" ht="22.5" customHeight="1">
      <c r="B436" s="170"/>
      <c r="D436" s="171" t="s">
        <v>140</v>
      </c>
      <c r="E436" s="172" t="s">
        <v>20</v>
      </c>
      <c r="F436" s="173" t="s">
        <v>954</v>
      </c>
      <c r="H436" s="174">
        <v>1</v>
      </c>
      <c r="I436" s="175"/>
      <c r="L436" s="170"/>
      <c r="M436" s="176"/>
      <c r="N436" s="177"/>
      <c r="O436" s="177"/>
      <c r="P436" s="177"/>
      <c r="Q436" s="177"/>
      <c r="R436" s="177"/>
      <c r="S436" s="177"/>
      <c r="T436" s="178"/>
      <c r="AT436" s="179" t="s">
        <v>140</v>
      </c>
      <c r="AU436" s="179" t="s">
        <v>83</v>
      </c>
      <c r="AV436" s="10" t="s">
        <v>83</v>
      </c>
      <c r="AW436" s="10" t="s">
        <v>39</v>
      </c>
      <c r="AX436" s="10" t="s">
        <v>22</v>
      </c>
      <c r="AY436" s="179" t="s">
        <v>130</v>
      </c>
    </row>
    <row r="437" spans="2:65" s="1" customFormat="1" ht="22.5" customHeight="1">
      <c r="B437" s="155"/>
      <c r="C437" s="156" t="s">
        <v>955</v>
      </c>
      <c r="D437" s="156" t="s">
        <v>131</v>
      </c>
      <c r="E437" s="157" t="s">
        <v>956</v>
      </c>
      <c r="F437" s="158" t="s">
        <v>957</v>
      </c>
      <c r="G437" s="159" t="s">
        <v>186</v>
      </c>
      <c r="H437" s="160">
        <v>2</v>
      </c>
      <c r="I437" s="161"/>
      <c r="J437" s="162">
        <f>ROUND(I437*H437,2)</f>
        <v>0</v>
      </c>
      <c r="K437" s="158" t="s">
        <v>135</v>
      </c>
      <c r="L437" s="34"/>
      <c r="M437" s="163" t="s">
        <v>20</v>
      </c>
      <c r="N437" s="164" t="s">
        <v>46</v>
      </c>
      <c r="O437" s="35"/>
      <c r="P437" s="165">
        <f>O437*H437</f>
        <v>0</v>
      </c>
      <c r="Q437" s="165">
        <v>0.00468</v>
      </c>
      <c r="R437" s="165">
        <f>Q437*H437</f>
        <v>0.00936</v>
      </c>
      <c r="S437" s="165">
        <v>0</v>
      </c>
      <c r="T437" s="166">
        <f>S437*H437</f>
        <v>0</v>
      </c>
      <c r="AR437" s="17" t="s">
        <v>151</v>
      </c>
      <c r="AT437" s="17" t="s">
        <v>131</v>
      </c>
      <c r="AU437" s="17" t="s">
        <v>83</v>
      </c>
      <c r="AY437" s="17" t="s">
        <v>130</v>
      </c>
      <c r="BE437" s="167">
        <f>IF(N437="základní",J437,0)</f>
        <v>0</v>
      </c>
      <c r="BF437" s="167">
        <f>IF(N437="snížená",J437,0)</f>
        <v>0</v>
      </c>
      <c r="BG437" s="167">
        <f>IF(N437="zákl. přenesená",J437,0)</f>
        <v>0</v>
      </c>
      <c r="BH437" s="167">
        <f>IF(N437="sníž. přenesená",J437,0)</f>
        <v>0</v>
      </c>
      <c r="BI437" s="167">
        <f>IF(N437="nulová",J437,0)</f>
        <v>0</v>
      </c>
      <c r="BJ437" s="17" t="s">
        <v>22</v>
      </c>
      <c r="BK437" s="167">
        <f>ROUND(I437*H437,2)</f>
        <v>0</v>
      </c>
      <c r="BL437" s="17" t="s">
        <v>151</v>
      </c>
      <c r="BM437" s="17" t="s">
        <v>958</v>
      </c>
    </row>
    <row r="438" spans="2:47" s="1" customFormat="1" ht="30" customHeight="1">
      <c r="B438" s="34"/>
      <c r="D438" s="168" t="s">
        <v>138</v>
      </c>
      <c r="F438" s="169" t="s">
        <v>959</v>
      </c>
      <c r="I438" s="131"/>
      <c r="L438" s="34"/>
      <c r="M438" s="63"/>
      <c r="N438" s="35"/>
      <c r="O438" s="35"/>
      <c r="P438" s="35"/>
      <c r="Q438" s="35"/>
      <c r="R438" s="35"/>
      <c r="S438" s="35"/>
      <c r="T438" s="64"/>
      <c r="AT438" s="17" t="s">
        <v>138</v>
      </c>
      <c r="AU438" s="17" t="s">
        <v>83</v>
      </c>
    </row>
    <row r="439" spans="2:47" s="1" customFormat="1" ht="30" customHeight="1">
      <c r="B439" s="34"/>
      <c r="D439" s="171" t="s">
        <v>249</v>
      </c>
      <c r="F439" s="210" t="s">
        <v>948</v>
      </c>
      <c r="I439" s="131"/>
      <c r="L439" s="34"/>
      <c r="M439" s="63"/>
      <c r="N439" s="35"/>
      <c r="O439" s="35"/>
      <c r="P439" s="35"/>
      <c r="Q439" s="35"/>
      <c r="R439" s="35"/>
      <c r="S439" s="35"/>
      <c r="T439" s="64"/>
      <c r="AT439" s="17" t="s">
        <v>249</v>
      </c>
      <c r="AU439" s="17" t="s">
        <v>83</v>
      </c>
    </row>
    <row r="440" spans="2:65" s="1" customFormat="1" ht="22.5" customHeight="1">
      <c r="B440" s="155"/>
      <c r="C440" s="212" t="s">
        <v>960</v>
      </c>
      <c r="D440" s="212" t="s">
        <v>336</v>
      </c>
      <c r="E440" s="213" t="s">
        <v>961</v>
      </c>
      <c r="F440" s="214" t="s">
        <v>962</v>
      </c>
      <c r="G440" s="215" t="s">
        <v>186</v>
      </c>
      <c r="H440" s="216">
        <v>2</v>
      </c>
      <c r="I440" s="217"/>
      <c r="J440" s="218">
        <f>ROUND(I440*H440,2)</f>
        <v>0</v>
      </c>
      <c r="K440" s="214" t="s">
        <v>20</v>
      </c>
      <c r="L440" s="219"/>
      <c r="M440" s="220" t="s">
        <v>20</v>
      </c>
      <c r="N440" s="221" t="s">
        <v>46</v>
      </c>
      <c r="O440" s="35"/>
      <c r="P440" s="165">
        <f>O440*H440</f>
        <v>0</v>
      </c>
      <c r="Q440" s="165">
        <v>0.056</v>
      </c>
      <c r="R440" s="165">
        <f>Q440*H440</f>
        <v>0.112</v>
      </c>
      <c r="S440" s="165">
        <v>0</v>
      </c>
      <c r="T440" s="166">
        <f>S440*H440</f>
        <v>0</v>
      </c>
      <c r="AR440" s="17" t="s">
        <v>171</v>
      </c>
      <c r="AT440" s="17" t="s">
        <v>336</v>
      </c>
      <c r="AU440" s="17" t="s">
        <v>83</v>
      </c>
      <c r="AY440" s="17" t="s">
        <v>130</v>
      </c>
      <c r="BE440" s="167">
        <f>IF(N440="základní",J440,0)</f>
        <v>0</v>
      </c>
      <c r="BF440" s="167">
        <f>IF(N440="snížená",J440,0)</f>
        <v>0</v>
      </c>
      <c r="BG440" s="167">
        <f>IF(N440="zákl. přenesená",J440,0)</f>
        <v>0</v>
      </c>
      <c r="BH440" s="167">
        <f>IF(N440="sníž. přenesená",J440,0)</f>
        <v>0</v>
      </c>
      <c r="BI440" s="167">
        <f>IF(N440="nulová",J440,0)</f>
        <v>0</v>
      </c>
      <c r="BJ440" s="17" t="s">
        <v>22</v>
      </c>
      <c r="BK440" s="167">
        <f>ROUND(I440*H440,2)</f>
        <v>0</v>
      </c>
      <c r="BL440" s="17" t="s">
        <v>151</v>
      </c>
      <c r="BM440" s="17" t="s">
        <v>963</v>
      </c>
    </row>
    <row r="441" spans="2:47" s="1" customFormat="1" ht="22.5" customHeight="1">
      <c r="B441" s="34"/>
      <c r="D441" s="171" t="s">
        <v>138</v>
      </c>
      <c r="F441" s="180" t="s">
        <v>964</v>
      </c>
      <c r="I441" s="131"/>
      <c r="L441" s="34"/>
      <c r="M441" s="63"/>
      <c r="N441" s="35"/>
      <c r="O441" s="35"/>
      <c r="P441" s="35"/>
      <c r="Q441" s="35"/>
      <c r="R441" s="35"/>
      <c r="S441" s="35"/>
      <c r="T441" s="64"/>
      <c r="AT441" s="17" t="s">
        <v>138</v>
      </c>
      <c r="AU441" s="17" t="s">
        <v>83</v>
      </c>
    </row>
    <row r="442" spans="2:65" s="1" customFormat="1" ht="22.5" customHeight="1">
      <c r="B442" s="155"/>
      <c r="C442" s="156" t="s">
        <v>965</v>
      </c>
      <c r="D442" s="156" t="s">
        <v>131</v>
      </c>
      <c r="E442" s="157" t="s">
        <v>966</v>
      </c>
      <c r="F442" s="158" t="s">
        <v>967</v>
      </c>
      <c r="G442" s="159" t="s">
        <v>186</v>
      </c>
      <c r="H442" s="160">
        <v>6</v>
      </c>
      <c r="I442" s="161"/>
      <c r="J442" s="162">
        <f>ROUND(I442*H442,2)</f>
        <v>0</v>
      </c>
      <c r="K442" s="158" t="s">
        <v>135</v>
      </c>
      <c r="L442" s="34"/>
      <c r="M442" s="163" t="s">
        <v>20</v>
      </c>
      <c r="N442" s="164" t="s">
        <v>46</v>
      </c>
      <c r="O442" s="35"/>
      <c r="P442" s="165">
        <f>O442*H442</f>
        <v>0</v>
      </c>
      <c r="Q442" s="165">
        <v>0.4208</v>
      </c>
      <c r="R442" s="165">
        <f>Q442*H442</f>
        <v>2.5248</v>
      </c>
      <c r="S442" s="165">
        <v>0</v>
      </c>
      <c r="T442" s="166">
        <f>S442*H442</f>
        <v>0</v>
      </c>
      <c r="AR442" s="17" t="s">
        <v>151</v>
      </c>
      <c r="AT442" s="17" t="s">
        <v>131</v>
      </c>
      <c r="AU442" s="17" t="s">
        <v>83</v>
      </c>
      <c r="AY442" s="17" t="s">
        <v>130</v>
      </c>
      <c r="BE442" s="167">
        <f>IF(N442="základní",J442,0)</f>
        <v>0</v>
      </c>
      <c r="BF442" s="167">
        <f>IF(N442="snížená",J442,0)</f>
        <v>0</v>
      </c>
      <c r="BG442" s="167">
        <f>IF(N442="zákl. přenesená",J442,0)</f>
        <v>0</v>
      </c>
      <c r="BH442" s="167">
        <f>IF(N442="sníž. přenesená",J442,0)</f>
        <v>0</v>
      </c>
      <c r="BI442" s="167">
        <f>IF(N442="nulová",J442,0)</f>
        <v>0</v>
      </c>
      <c r="BJ442" s="17" t="s">
        <v>22</v>
      </c>
      <c r="BK442" s="167">
        <f>ROUND(I442*H442,2)</f>
        <v>0</v>
      </c>
      <c r="BL442" s="17" t="s">
        <v>151</v>
      </c>
      <c r="BM442" s="17" t="s">
        <v>968</v>
      </c>
    </row>
    <row r="443" spans="2:47" s="1" customFormat="1" ht="22.5" customHeight="1">
      <c r="B443" s="34"/>
      <c r="D443" s="168" t="s">
        <v>138</v>
      </c>
      <c r="F443" s="169" t="s">
        <v>967</v>
      </c>
      <c r="I443" s="131"/>
      <c r="L443" s="34"/>
      <c r="M443" s="63"/>
      <c r="N443" s="35"/>
      <c r="O443" s="35"/>
      <c r="P443" s="35"/>
      <c r="Q443" s="35"/>
      <c r="R443" s="35"/>
      <c r="S443" s="35"/>
      <c r="T443" s="64"/>
      <c r="AT443" s="17" t="s">
        <v>138</v>
      </c>
      <c r="AU443" s="17" t="s">
        <v>83</v>
      </c>
    </row>
    <row r="444" spans="2:47" s="1" customFormat="1" ht="30" customHeight="1">
      <c r="B444" s="34"/>
      <c r="D444" s="168" t="s">
        <v>249</v>
      </c>
      <c r="F444" s="211" t="s">
        <v>898</v>
      </c>
      <c r="I444" s="131"/>
      <c r="L444" s="34"/>
      <c r="M444" s="63"/>
      <c r="N444" s="35"/>
      <c r="O444" s="35"/>
      <c r="P444" s="35"/>
      <c r="Q444" s="35"/>
      <c r="R444" s="35"/>
      <c r="S444" s="35"/>
      <c r="T444" s="64"/>
      <c r="AT444" s="17" t="s">
        <v>249</v>
      </c>
      <c r="AU444" s="17" t="s">
        <v>83</v>
      </c>
    </row>
    <row r="445" spans="2:51" s="10" customFormat="1" ht="22.5" customHeight="1">
      <c r="B445" s="170"/>
      <c r="D445" s="171" t="s">
        <v>140</v>
      </c>
      <c r="E445" s="172" t="s">
        <v>20</v>
      </c>
      <c r="F445" s="173" t="s">
        <v>969</v>
      </c>
      <c r="H445" s="174">
        <v>6</v>
      </c>
      <c r="I445" s="175"/>
      <c r="L445" s="170"/>
      <c r="M445" s="176"/>
      <c r="N445" s="177"/>
      <c r="O445" s="177"/>
      <c r="P445" s="177"/>
      <c r="Q445" s="177"/>
      <c r="R445" s="177"/>
      <c r="S445" s="177"/>
      <c r="T445" s="178"/>
      <c r="AT445" s="179" t="s">
        <v>140</v>
      </c>
      <c r="AU445" s="179" t="s">
        <v>83</v>
      </c>
      <c r="AV445" s="10" t="s">
        <v>83</v>
      </c>
      <c r="AW445" s="10" t="s">
        <v>39</v>
      </c>
      <c r="AX445" s="10" t="s">
        <v>22</v>
      </c>
      <c r="AY445" s="179" t="s">
        <v>130</v>
      </c>
    </row>
    <row r="446" spans="2:65" s="1" customFormat="1" ht="31.5" customHeight="1">
      <c r="B446" s="155"/>
      <c r="C446" s="156" t="s">
        <v>970</v>
      </c>
      <c r="D446" s="156" t="s">
        <v>131</v>
      </c>
      <c r="E446" s="157" t="s">
        <v>971</v>
      </c>
      <c r="F446" s="158" t="s">
        <v>972</v>
      </c>
      <c r="G446" s="159" t="s">
        <v>186</v>
      </c>
      <c r="H446" s="160">
        <v>33</v>
      </c>
      <c r="I446" s="161"/>
      <c r="J446" s="162">
        <f>ROUND(I446*H446,2)</f>
        <v>0</v>
      </c>
      <c r="K446" s="158" t="s">
        <v>135</v>
      </c>
      <c r="L446" s="34"/>
      <c r="M446" s="163" t="s">
        <v>20</v>
      </c>
      <c r="N446" s="164" t="s">
        <v>46</v>
      </c>
      <c r="O446" s="35"/>
      <c r="P446" s="165">
        <f>O446*H446</f>
        <v>0</v>
      </c>
      <c r="Q446" s="165">
        <v>0.31108</v>
      </c>
      <c r="R446" s="165">
        <f>Q446*H446</f>
        <v>10.265640000000001</v>
      </c>
      <c r="S446" s="165">
        <v>0</v>
      </c>
      <c r="T446" s="166">
        <f>S446*H446</f>
        <v>0</v>
      </c>
      <c r="AR446" s="17" t="s">
        <v>151</v>
      </c>
      <c r="AT446" s="17" t="s">
        <v>131</v>
      </c>
      <c r="AU446" s="17" t="s">
        <v>83</v>
      </c>
      <c r="AY446" s="17" t="s">
        <v>130</v>
      </c>
      <c r="BE446" s="167">
        <f>IF(N446="základní",J446,0)</f>
        <v>0</v>
      </c>
      <c r="BF446" s="167">
        <f>IF(N446="snížená",J446,0)</f>
        <v>0</v>
      </c>
      <c r="BG446" s="167">
        <f>IF(N446="zákl. přenesená",J446,0)</f>
        <v>0</v>
      </c>
      <c r="BH446" s="167">
        <f>IF(N446="sníž. přenesená",J446,0)</f>
        <v>0</v>
      </c>
      <c r="BI446" s="167">
        <f>IF(N446="nulová",J446,0)</f>
        <v>0</v>
      </c>
      <c r="BJ446" s="17" t="s">
        <v>22</v>
      </c>
      <c r="BK446" s="167">
        <f>ROUND(I446*H446,2)</f>
        <v>0</v>
      </c>
      <c r="BL446" s="17" t="s">
        <v>151</v>
      </c>
      <c r="BM446" s="17" t="s">
        <v>973</v>
      </c>
    </row>
    <row r="447" spans="2:47" s="1" customFormat="1" ht="30" customHeight="1">
      <c r="B447" s="34"/>
      <c r="D447" s="168" t="s">
        <v>138</v>
      </c>
      <c r="F447" s="169" t="s">
        <v>974</v>
      </c>
      <c r="I447" s="131"/>
      <c r="L447" s="34"/>
      <c r="M447" s="63"/>
      <c r="N447" s="35"/>
      <c r="O447" s="35"/>
      <c r="P447" s="35"/>
      <c r="Q447" s="35"/>
      <c r="R447" s="35"/>
      <c r="S447" s="35"/>
      <c r="T447" s="64"/>
      <c r="AT447" s="17" t="s">
        <v>138</v>
      </c>
      <c r="AU447" s="17" t="s">
        <v>83</v>
      </c>
    </row>
    <row r="448" spans="2:47" s="1" customFormat="1" ht="30" customHeight="1">
      <c r="B448" s="34"/>
      <c r="D448" s="168" t="s">
        <v>249</v>
      </c>
      <c r="F448" s="211" t="s">
        <v>898</v>
      </c>
      <c r="I448" s="131"/>
      <c r="L448" s="34"/>
      <c r="M448" s="63"/>
      <c r="N448" s="35"/>
      <c r="O448" s="35"/>
      <c r="P448" s="35"/>
      <c r="Q448" s="35"/>
      <c r="R448" s="35"/>
      <c r="S448" s="35"/>
      <c r="T448" s="64"/>
      <c r="AT448" s="17" t="s">
        <v>249</v>
      </c>
      <c r="AU448" s="17" t="s">
        <v>83</v>
      </c>
    </row>
    <row r="449" spans="2:51" s="10" customFormat="1" ht="22.5" customHeight="1">
      <c r="B449" s="170"/>
      <c r="D449" s="168" t="s">
        <v>140</v>
      </c>
      <c r="E449" s="179" t="s">
        <v>20</v>
      </c>
      <c r="F449" s="196" t="s">
        <v>975</v>
      </c>
      <c r="H449" s="197">
        <v>26</v>
      </c>
      <c r="I449" s="175"/>
      <c r="L449" s="170"/>
      <c r="M449" s="176"/>
      <c r="N449" s="177"/>
      <c r="O449" s="177"/>
      <c r="P449" s="177"/>
      <c r="Q449" s="177"/>
      <c r="R449" s="177"/>
      <c r="S449" s="177"/>
      <c r="T449" s="178"/>
      <c r="AT449" s="179" t="s">
        <v>140</v>
      </c>
      <c r="AU449" s="179" t="s">
        <v>83</v>
      </c>
      <c r="AV449" s="10" t="s">
        <v>83</v>
      </c>
      <c r="AW449" s="10" t="s">
        <v>39</v>
      </c>
      <c r="AX449" s="10" t="s">
        <v>75</v>
      </c>
      <c r="AY449" s="179" t="s">
        <v>130</v>
      </c>
    </row>
    <row r="450" spans="2:51" s="10" customFormat="1" ht="22.5" customHeight="1">
      <c r="B450" s="170"/>
      <c r="D450" s="168" t="s">
        <v>140</v>
      </c>
      <c r="E450" s="179" t="s">
        <v>20</v>
      </c>
      <c r="F450" s="196" t="s">
        <v>976</v>
      </c>
      <c r="H450" s="197">
        <v>7</v>
      </c>
      <c r="I450" s="175"/>
      <c r="L450" s="170"/>
      <c r="M450" s="176"/>
      <c r="N450" s="177"/>
      <c r="O450" s="177"/>
      <c r="P450" s="177"/>
      <c r="Q450" s="177"/>
      <c r="R450" s="177"/>
      <c r="S450" s="177"/>
      <c r="T450" s="178"/>
      <c r="AT450" s="179" t="s">
        <v>140</v>
      </c>
      <c r="AU450" s="179" t="s">
        <v>83</v>
      </c>
      <c r="AV450" s="10" t="s">
        <v>83</v>
      </c>
      <c r="AW450" s="10" t="s">
        <v>39</v>
      </c>
      <c r="AX450" s="10" t="s">
        <v>75</v>
      </c>
      <c r="AY450" s="179" t="s">
        <v>130</v>
      </c>
    </row>
    <row r="451" spans="2:51" s="12" customFormat="1" ht="22.5" customHeight="1">
      <c r="B451" s="198"/>
      <c r="D451" s="171" t="s">
        <v>140</v>
      </c>
      <c r="E451" s="199" t="s">
        <v>20</v>
      </c>
      <c r="F451" s="200" t="s">
        <v>204</v>
      </c>
      <c r="H451" s="201">
        <v>33</v>
      </c>
      <c r="I451" s="202"/>
      <c r="L451" s="198"/>
      <c r="M451" s="203"/>
      <c r="N451" s="204"/>
      <c r="O451" s="204"/>
      <c r="P451" s="204"/>
      <c r="Q451" s="204"/>
      <c r="R451" s="204"/>
      <c r="S451" s="204"/>
      <c r="T451" s="205"/>
      <c r="AT451" s="206" t="s">
        <v>140</v>
      </c>
      <c r="AU451" s="206" t="s">
        <v>83</v>
      </c>
      <c r="AV451" s="12" t="s">
        <v>151</v>
      </c>
      <c r="AW451" s="12" t="s">
        <v>39</v>
      </c>
      <c r="AX451" s="12" t="s">
        <v>22</v>
      </c>
      <c r="AY451" s="206" t="s">
        <v>130</v>
      </c>
    </row>
    <row r="452" spans="2:65" s="1" customFormat="1" ht="22.5" customHeight="1">
      <c r="B452" s="155"/>
      <c r="C452" s="212" t="s">
        <v>977</v>
      </c>
      <c r="D452" s="212" t="s">
        <v>336</v>
      </c>
      <c r="E452" s="213" t="s">
        <v>978</v>
      </c>
      <c r="F452" s="214" t="s">
        <v>979</v>
      </c>
      <c r="G452" s="215" t="s">
        <v>186</v>
      </c>
      <c r="H452" s="216">
        <v>26</v>
      </c>
      <c r="I452" s="217"/>
      <c r="J452" s="218">
        <f>ROUND(I452*H452,2)</f>
        <v>0</v>
      </c>
      <c r="K452" s="214" t="s">
        <v>20</v>
      </c>
      <c r="L452" s="219"/>
      <c r="M452" s="220" t="s">
        <v>20</v>
      </c>
      <c r="N452" s="221" t="s">
        <v>46</v>
      </c>
      <c r="O452" s="35"/>
      <c r="P452" s="165">
        <f>O452*H452</f>
        <v>0</v>
      </c>
      <c r="Q452" s="165">
        <v>0.0133</v>
      </c>
      <c r="R452" s="165">
        <f>Q452*H452</f>
        <v>0.3458</v>
      </c>
      <c r="S452" s="165">
        <v>0</v>
      </c>
      <c r="T452" s="166">
        <f>S452*H452</f>
        <v>0</v>
      </c>
      <c r="AR452" s="17" t="s">
        <v>171</v>
      </c>
      <c r="AT452" s="17" t="s">
        <v>336</v>
      </c>
      <c r="AU452" s="17" t="s">
        <v>83</v>
      </c>
      <c r="AY452" s="17" t="s">
        <v>130</v>
      </c>
      <c r="BE452" s="167">
        <f>IF(N452="základní",J452,0)</f>
        <v>0</v>
      </c>
      <c r="BF452" s="167">
        <f>IF(N452="snížená",J452,0)</f>
        <v>0</v>
      </c>
      <c r="BG452" s="167">
        <f>IF(N452="zákl. přenesená",J452,0)</f>
        <v>0</v>
      </c>
      <c r="BH452" s="167">
        <f>IF(N452="sníž. přenesená",J452,0)</f>
        <v>0</v>
      </c>
      <c r="BI452" s="167">
        <f>IF(N452="nulová",J452,0)</f>
        <v>0</v>
      </c>
      <c r="BJ452" s="17" t="s">
        <v>22</v>
      </c>
      <c r="BK452" s="167">
        <f>ROUND(I452*H452,2)</f>
        <v>0</v>
      </c>
      <c r="BL452" s="17" t="s">
        <v>151</v>
      </c>
      <c r="BM452" s="17" t="s">
        <v>980</v>
      </c>
    </row>
    <row r="453" spans="2:47" s="1" customFormat="1" ht="22.5" customHeight="1">
      <c r="B453" s="34"/>
      <c r="D453" s="171" t="s">
        <v>138</v>
      </c>
      <c r="F453" s="180" t="s">
        <v>981</v>
      </c>
      <c r="I453" s="131"/>
      <c r="L453" s="34"/>
      <c r="M453" s="63"/>
      <c r="N453" s="35"/>
      <c r="O453" s="35"/>
      <c r="P453" s="35"/>
      <c r="Q453" s="35"/>
      <c r="R453" s="35"/>
      <c r="S453" s="35"/>
      <c r="T453" s="64"/>
      <c r="AT453" s="17" t="s">
        <v>138</v>
      </c>
      <c r="AU453" s="17" t="s">
        <v>83</v>
      </c>
    </row>
    <row r="454" spans="2:65" s="1" customFormat="1" ht="22.5" customHeight="1">
      <c r="B454" s="155"/>
      <c r="C454" s="212" t="s">
        <v>982</v>
      </c>
      <c r="D454" s="212" t="s">
        <v>336</v>
      </c>
      <c r="E454" s="213" t="s">
        <v>983</v>
      </c>
      <c r="F454" s="214" t="s">
        <v>984</v>
      </c>
      <c r="G454" s="215" t="s">
        <v>186</v>
      </c>
      <c r="H454" s="216">
        <v>7</v>
      </c>
      <c r="I454" s="217"/>
      <c r="J454" s="218">
        <f>ROUND(I454*H454,2)</f>
        <v>0</v>
      </c>
      <c r="K454" s="214" t="s">
        <v>20</v>
      </c>
      <c r="L454" s="219"/>
      <c r="M454" s="220" t="s">
        <v>20</v>
      </c>
      <c r="N454" s="221" t="s">
        <v>46</v>
      </c>
      <c r="O454" s="35"/>
      <c r="P454" s="165">
        <f>O454*H454</f>
        <v>0</v>
      </c>
      <c r="Q454" s="165">
        <v>0.0295</v>
      </c>
      <c r="R454" s="165">
        <f>Q454*H454</f>
        <v>0.2065</v>
      </c>
      <c r="S454" s="165">
        <v>0</v>
      </c>
      <c r="T454" s="166">
        <f>S454*H454</f>
        <v>0</v>
      </c>
      <c r="AR454" s="17" t="s">
        <v>171</v>
      </c>
      <c r="AT454" s="17" t="s">
        <v>336</v>
      </c>
      <c r="AU454" s="17" t="s">
        <v>83</v>
      </c>
      <c r="AY454" s="17" t="s">
        <v>130</v>
      </c>
      <c r="BE454" s="167">
        <f>IF(N454="základní",J454,0)</f>
        <v>0</v>
      </c>
      <c r="BF454" s="167">
        <f>IF(N454="snížená",J454,0)</f>
        <v>0</v>
      </c>
      <c r="BG454" s="167">
        <f>IF(N454="zákl. přenesená",J454,0)</f>
        <v>0</v>
      </c>
      <c r="BH454" s="167">
        <f>IF(N454="sníž. přenesená",J454,0)</f>
        <v>0</v>
      </c>
      <c r="BI454" s="167">
        <f>IF(N454="nulová",J454,0)</f>
        <v>0</v>
      </c>
      <c r="BJ454" s="17" t="s">
        <v>22</v>
      </c>
      <c r="BK454" s="167">
        <f>ROUND(I454*H454,2)</f>
        <v>0</v>
      </c>
      <c r="BL454" s="17" t="s">
        <v>151</v>
      </c>
      <c r="BM454" s="17" t="s">
        <v>985</v>
      </c>
    </row>
    <row r="455" spans="2:47" s="1" customFormat="1" ht="22.5" customHeight="1">
      <c r="B455" s="34"/>
      <c r="D455" s="171" t="s">
        <v>138</v>
      </c>
      <c r="F455" s="180" t="s">
        <v>986</v>
      </c>
      <c r="I455" s="131"/>
      <c r="L455" s="34"/>
      <c r="M455" s="63"/>
      <c r="N455" s="35"/>
      <c r="O455" s="35"/>
      <c r="P455" s="35"/>
      <c r="Q455" s="35"/>
      <c r="R455" s="35"/>
      <c r="S455" s="35"/>
      <c r="T455" s="64"/>
      <c r="AT455" s="17" t="s">
        <v>138</v>
      </c>
      <c r="AU455" s="17" t="s">
        <v>83</v>
      </c>
    </row>
    <row r="456" spans="2:65" s="1" customFormat="1" ht="31.5" customHeight="1">
      <c r="B456" s="155"/>
      <c r="C456" s="156" t="s">
        <v>987</v>
      </c>
      <c r="D456" s="156" t="s">
        <v>131</v>
      </c>
      <c r="E456" s="157" t="s">
        <v>988</v>
      </c>
      <c r="F456" s="158" t="s">
        <v>989</v>
      </c>
      <c r="G456" s="159" t="s">
        <v>253</v>
      </c>
      <c r="H456" s="160">
        <v>7.35</v>
      </c>
      <c r="I456" s="161"/>
      <c r="J456" s="162">
        <f>ROUND(I456*H456,2)</f>
        <v>0</v>
      </c>
      <c r="K456" s="158" t="s">
        <v>135</v>
      </c>
      <c r="L456" s="34"/>
      <c r="M456" s="163" t="s">
        <v>20</v>
      </c>
      <c r="N456" s="164" t="s">
        <v>46</v>
      </c>
      <c r="O456" s="35"/>
      <c r="P456" s="165">
        <f>O456*H456</f>
        <v>0</v>
      </c>
      <c r="Q456" s="165">
        <v>0</v>
      </c>
      <c r="R456" s="165">
        <f>Q456*H456</f>
        <v>0</v>
      </c>
      <c r="S456" s="165">
        <v>0</v>
      </c>
      <c r="T456" s="166">
        <f>S456*H456</f>
        <v>0</v>
      </c>
      <c r="AR456" s="17" t="s">
        <v>151</v>
      </c>
      <c r="AT456" s="17" t="s">
        <v>131</v>
      </c>
      <c r="AU456" s="17" t="s">
        <v>83</v>
      </c>
      <c r="AY456" s="17" t="s">
        <v>130</v>
      </c>
      <c r="BE456" s="167">
        <f>IF(N456="základní",J456,0)</f>
        <v>0</v>
      </c>
      <c r="BF456" s="167">
        <f>IF(N456="snížená",J456,0)</f>
        <v>0</v>
      </c>
      <c r="BG456" s="167">
        <f>IF(N456="zákl. přenesená",J456,0)</f>
        <v>0</v>
      </c>
      <c r="BH456" s="167">
        <f>IF(N456="sníž. přenesená",J456,0)</f>
        <v>0</v>
      </c>
      <c r="BI456" s="167">
        <f>IF(N456="nulová",J456,0)</f>
        <v>0</v>
      </c>
      <c r="BJ456" s="17" t="s">
        <v>22</v>
      </c>
      <c r="BK456" s="167">
        <f>ROUND(I456*H456,2)</f>
        <v>0</v>
      </c>
      <c r="BL456" s="17" t="s">
        <v>151</v>
      </c>
      <c r="BM456" s="17" t="s">
        <v>990</v>
      </c>
    </row>
    <row r="457" spans="2:47" s="1" customFormat="1" ht="30" customHeight="1">
      <c r="B457" s="34"/>
      <c r="D457" s="168" t="s">
        <v>138</v>
      </c>
      <c r="F457" s="169" t="s">
        <v>991</v>
      </c>
      <c r="I457" s="131"/>
      <c r="L457" s="34"/>
      <c r="M457" s="63"/>
      <c r="N457" s="35"/>
      <c r="O457" s="35"/>
      <c r="P457" s="35"/>
      <c r="Q457" s="35"/>
      <c r="R457" s="35"/>
      <c r="S457" s="35"/>
      <c r="T457" s="64"/>
      <c r="AT457" s="17" t="s">
        <v>138</v>
      </c>
      <c r="AU457" s="17" t="s">
        <v>83</v>
      </c>
    </row>
    <row r="458" spans="2:47" s="1" customFormat="1" ht="30" customHeight="1">
      <c r="B458" s="34"/>
      <c r="D458" s="168" t="s">
        <v>249</v>
      </c>
      <c r="F458" s="211" t="s">
        <v>948</v>
      </c>
      <c r="I458" s="131"/>
      <c r="L458" s="34"/>
      <c r="M458" s="63"/>
      <c r="N458" s="35"/>
      <c r="O458" s="35"/>
      <c r="P458" s="35"/>
      <c r="Q458" s="35"/>
      <c r="R458" s="35"/>
      <c r="S458" s="35"/>
      <c r="T458" s="64"/>
      <c r="AT458" s="17" t="s">
        <v>249</v>
      </c>
      <c r="AU458" s="17" t="s">
        <v>83</v>
      </c>
    </row>
    <row r="459" spans="2:51" s="10" customFormat="1" ht="22.5" customHeight="1">
      <c r="B459" s="170"/>
      <c r="D459" s="171" t="s">
        <v>140</v>
      </c>
      <c r="E459" s="172" t="s">
        <v>20</v>
      </c>
      <c r="F459" s="173" t="s">
        <v>992</v>
      </c>
      <c r="H459" s="174">
        <v>7.35</v>
      </c>
      <c r="I459" s="175"/>
      <c r="L459" s="170"/>
      <c r="M459" s="176"/>
      <c r="N459" s="177"/>
      <c r="O459" s="177"/>
      <c r="P459" s="177"/>
      <c r="Q459" s="177"/>
      <c r="R459" s="177"/>
      <c r="S459" s="177"/>
      <c r="T459" s="178"/>
      <c r="AT459" s="179" t="s">
        <v>140</v>
      </c>
      <c r="AU459" s="179" t="s">
        <v>83</v>
      </c>
      <c r="AV459" s="10" t="s">
        <v>83</v>
      </c>
      <c r="AW459" s="10" t="s">
        <v>39</v>
      </c>
      <c r="AX459" s="10" t="s">
        <v>22</v>
      </c>
      <c r="AY459" s="179" t="s">
        <v>130</v>
      </c>
    </row>
    <row r="460" spans="2:65" s="1" customFormat="1" ht="22.5" customHeight="1">
      <c r="B460" s="155"/>
      <c r="C460" s="156" t="s">
        <v>993</v>
      </c>
      <c r="D460" s="156" t="s">
        <v>131</v>
      </c>
      <c r="E460" s="157" t="s">
        <v>994</v>
      </c>
      <c r="F460" s="158" t="s">
        <v>995</v>
      </c>
      <c r="G460" s="159" t="s">
        <v>186</v>
      </c>
      <c r="H460" s="160">
        <v>8</v>
      </c>
      <c r="I460" s="161"/>
      <c r="J460" s="162">
        <f>ROUND(I460*H460,2)</f>
        <v>0</v>
      </c>
      <c r="K460" s="158" t="s">
        <v>135</v>
      </c>
      <c r="L460" s="34"/>
      <c r="M460" s="163" t="s">
        <v>20</v>
      </c>
      <c r="N460" s="164" t="s">
        <v>46</v>
      </c>
      <c r="O460" s="35"/>
      <c r="P460" s="165">
        <f>O460*H460</f>
        <v>0</v>
      </c>
      <c r="Q460" s="165">
        <v>0.42368</v>
      </c>
      <c r="R460" s="165">
        <f>Q460*H460</f>
        <v>3.38944</v>
      </c>
      <c r="S460" s="165">
        <v>0</v>
      </c>
      <c r="T460" s="166">
        <f>S460*H460</f>
        <v>0</v>
      </c>
      <c r="AR460" s="17" t="s">
        <v>151</v>
      </c>
      <c r="AT460" s="17" t="s">
        <v>131</v>
      </c>
      <c r="AU460" s="17" t="s">
        <v>83</v>
      </c>
      <c r="AY460" s="17" t="s">
        <v>130</v>
      </c>
      <c r="BE460" s="167">
        <f>IF(N460="základní",J460,0)</f>
        <v>0</v>
      </c>
      <c r="BF460" s="167">
        <f>IF(N460="snížená",J460,0)</f>
        <v>0</v>
      </c>
      <c r="BG460" s="167">
        <f>IF(N460="zákl. přenesená",J460,0)</f>
        <v>0</v>
      </c>
      <c r="BH460" s="167">
        <f>IF(N460="sníž. přenesená",J460,0)</f>
        <v>0</v>
      </c>
      <c r="BI460" s="167">
        <f>IF(N460="nulová",J460,0)</f>
        <v>0</v>
      </c>
      <c r="BJ460" s="17" t="s">
        <v>22</v>
      </c>
      <c r="BK460" s="167">
        <f>ROUND(I460*H460,2)</f>
        <v>0</v>
      </c>
      <c r="BL460" s="17" t="s">
        <v>151</v>
      </c>
      <c r="BM460" s="17" t="s">
        <v>996</v>
      </c>
    </row>
    <row r="461" spans="2:47" s="1" customFormat="1" ht="22.5" customHeight="1">
      <c r="B461" s="34"/>
      <c r="D461" s="168" t="s">
        <v>138</v>
      </c>
      <c r="F461" s="169" t="s">
        <v>995</v>
      </c>
      <c r="I461" s="131"/>
      <c r="L461" s="34"/>
      <c r="M461" s="63"/>
      <c r="N461" s="35"/>
      <c r="O461" s="35"/>
      <c r="P461" s="35"/>
      <c r="Q461" s="35"/>
      <c r="R461" s="35"/>
      <c r="S461" s="35"/>
      <c r="T461" s="64"/>
      <c r="AT461" s="17" t="s">
        <v>138</v>
      </c>
      <c r="AU461" s="17" t="s">
        <v>83</v>
      </c>
    </row>
    <row r="462" spans="2:47" s="1" customFormat="1" ht="30" customHeight="1">
      <c r="B462" s="34"/>
      <c r="D462" s="168" t="s">
        <v>249</v>
      </c>
      <c r="F462" s="211" t="s">
        <v>898</v>
      </c>
      <c r="I462" s="131"/>
      <c r="L462" s="34"/>
      <c r="M462" s="63"/>
      <c r="N462" s="35"/>
      <c r="O462" s="35"/>
      <c r="P462" s="35"/>
      <c r="Q462" s="35"/>
      <c r="R462" s="35"/>
      <c r="S462" s="35"/>
      <c r="T462" s="64"/>
      <c r="AT462" s="17" t="s">
        <v>249</v>
      </c>
      <c r="AU462" s="17" t="s">
        <v>83</v>
      </c>
    </row>
    <row r="463" spans="2:51" s="10" customFormat="1" ht="22.5" customHeight="1">
      <c r="B463" s="170"/>
      <c r="D463" s="171" t="s">
        <v>140</v>
      </c>
      <c r="E463" s="172" t="s">
        <v>20</v>
      </c>
      <c r="F463" s="173" t="s">
        <v>997</v>
      </c>
      <c r="H463" s="174">
        <v>8</v>
      </c>
      <c r="I463" s="175"/>
      <c r="L463" s="170"/>
      <c r="M463" s="176"/>
      <c r="N463" s="177"/>
      <c r="O463" s="177"/>
      <c r="P463" s="177"/>
      <c r="Q463" s="177"/>
      <c r="R463" s="177"/>
      <c r="S463" s="177"/>
      <c r="T463" s="178"/>
      <c r="AT463" s="179" t="s">
        <v>140</v>
      </c>
      <c r="AU463" s="179" t="s">
        <v>83</v>
      </c>
      <c r="AV463" s="10" t="s">
        <v>83</v>
      </c>
      <c r="AW463" s="10" t="s">
        <v>39</v>
      </c>
      <c r="AX463" s="10" t="s">
        <v>22</v>
      </c>
      <c r="AY463" s="179" t="s">
        <v>130</v>
      </c>
    </row>
    <row r="464" spans="2:65" s="1" customFormat="1" ht="22.5" customHeight="1">
      <c r="B464" s="155"/>
      <c r="C464" s="156" t="s">
        <v>998</v>
      </c>
      <c r="D464" s="156" t="s">
        <v>131</v>
      </c>
      <c r="E464" s="157" t="s">
        <v>999</v>
      </c>
      <c r="F464" s="158" t="s">
        <v>1000</v>
      </c>
      <c r="G464" s="159" t="s">
        <v>186</v>
      </c>
      <c r="H464" s="160">
        <v>8</v>
      </c>
      <c r="I464" s="161"/>
      <c r="J464" s="162">
        <f>ROUND(I464*H464,2)</f>
        <v>0</v>
      </c>
      <c r="K464" s="158" t="s">
        <v>20</v>
      </c>
      <c r="L464" s="34"/>
      <c r="M464" s="163" t="s">
        <v>20</v>
      </c>
      <c r="N464" s="164" t="s">
        <v>46</v>
      </c>
      <c r="O464" s="35"/>
      <c r="P464" s="165">
        <f>O464*H464</f>
        <v>0</v>
      </c>
      <c r="Q464" s="165">
        <v>0</v>
      </c>
      <c r="R464" s="165">
        <f>Q464*H464</f>
        <v>0</v>
      </c>
      <c r="S464" s="165">
        <v>0</v>
      </c>
      <c r="T464" s="166">
        <f>S464*H464</f>
        <v>0</v>
      </c>
      <c r="AR464" s="17" t="s">
        <v>335</v>
      </c>
      <c r="AT464" s="17" t="s">
        <v>131</v>
      </c>
      <c r="AU464" s="17" t="s">
        <v>83</v>
      </c>
      <c r="AY464" s="17" t="s">
        <v>130</v>
      </c>
      <c r="BE464" s="167">
        <f>IF(N464="základní",J464,0)</f>
        <v>0</v>
      </c>
      <c r="BF464" s="167">
        <f>IF(N464="snížená",J464,0)</f>
        <v>0</v>
      </c>
      <c r="BG464" s="167">
        <f>IF(N464="zákl. přenesená",J464,0)</f>
        <v>0</v>
      </c>
      <c r="BH464" s="167">
        <f>IF(N464="sníž. přenesená",J464,0)</f>
        <v>0</v>
      </c>
      <c r="BI464" s="167">
        <f>IF(N464="nulová",J464,0)</f>
        <v>0</v>
      </c>
      <c r="BJ464" s="17" t="s">
        <v>22</v>
      </c>
      <c r="BK464" s="167">
        <f>ROUND(I464*H464,2)</f>
        <v>0</v>
      </c>
      <c r="BL464" s="17" t="s">
        <v>335</v>
      </c>
      <c r="BM464" s="17" t="s">
        <v>1001</v>
      </c>
    </row>
    <row r="465" spans="2:47" s="1" customFormat="1" ht="22.5" customHeight="1">
      <c r="B465" s="34"/>
      <c r="D465" s="168" t="s">
        <v>138</v>
      </c>
      <c r="F465" s="169" t="s">
        <v>1002</v>
      </c>
      <c r="I465" s="131"/>
      <c r="L465" s="34"/>
      <c r="M465" s="63"/>
      <c r="N465" s="35"/>
      <c r="O465" s="35"/>
      <c r="P465" s="35"/>
      <c r="Q465" s="35"/>
      <c r="R465" s="35"/>
      <c r="S465" s="35"/>
      <c r="T465" s="64"/>
      <c r="AT465" s="17" t="s">
        <v>138</v>
      </c>
      <c r="AU465" s="17" t="s">
        <v>83</v>
      </c>
    </row>
    <row r="466" spans="2:47" s="1" customFormat="1" ht="30" customHeight="1">
      <c r="B466" s="34"/>
      <c r="D466" s="168" t="s">
        <v>249</v>
      </c>
      <c r="F466" s="211" t="s">
        <v>898</v>
      </c>
      <c r="I466" s="131"/>
      <c r="L466" s="34"/>
      <c r="M466" s="63"/>
      <c r="N466" s="35"/>
      <c r="O466" s="35"/>
      <c r="P466" s="35"/>
      <c r="Q466" s="35"/>
      <c r="R466" s="35"/>
      <c r="S466" s="35"/>
      <c r="T466" s="64"/>
      <c r="AT466" s="17" t="s">
        <v>249</v>
      </c>
      <c r="AU466" s="17" t="s">
        <v>83</v>
      </c>
    </row>
    <row r="467" spans="2:63" s="9" customFormat="1" ht="29.25" customHeight="1">
      <c r="B467" s="143"/>
      <c r="D467" s="144" t="s">
        <v>74</v>
      </c>
      <c r="E467" s="194" t="s">
        <v>182</v>
      </c>
      <c r="F467" s="194" t="s">
        <v>183</v>
      </c>
      <c r="I467" s="146"/>
      <c r="J467" s="195">
        <f>BK467</f>
        <v>0</v>
      </c>
      <c r="L467" s="143"/>
      <c r="M467" s="148"/>
      <c r="N467" s="149"/>
      <c r="O467" s="149"/>
      <c r="P467" s="150">
        <f>SUM(P468:P542)</f>
        <v>0</v>
      </c>
      <c r="Q467" s="149"/>
      <c r="R467" s="150">
        <f>SUM(R468:R542)</f>
        <v>669.5172624200002</v>
      </c>
      <c r="S467" s="149"/>
      <c r="T467" s="151">
        <f>SUM(T468:T542)</f>
        <v>3.6705</v>
      </c>
      <c r="AR467" s="152" t="s">
        <v>22</v>
      </c>
      <c r="AT467" s="153" t="s">
        <v>74</v>
      </c>
      <c r="AU467" s="153" t="s">
        <v>22</v>
      </c>
      <c r="AY467" s="152" t="s">
        <v>130</v>
      </c>
      <c r="BK467" s="154">
        <f>SUM(BK468:BK542)</f>
        <v>0</v>
      </c>
    </row>
    <row r="468" spans="2:65" s="1" customFormat="1" ht="22.5" customHeight="1">
      <c r="B468" s="155"/>
      <c r="C468" s="156" t="s">
        <v>1003</v>
      </c>
      <c r="D468" s="156" t="s">
        <v>131</v>
      </c>
      <c r="E468" s="157" t="s">
        <v>1004</v>
      </c>
      <c r="F468" s="158" t="s">
        <v>1005</v>
      </c>
      <c r="G468" s="159" t="s">
        <v>246</v>
      </c>
      <c r="H468" s="160">
        <v>2</v>
      </c>
      <c r="I468" s="161"/>
      <c r="J468" s="162">
        <f>ROUND(I468*H468,2)</f>
        <v>0</v>
      </c>
      <c r="K468" s="158" t="s">
        <v>20</v>
      </c>
      <c r="L468" s="34"/>
      <c r="M468" s="163" t="s">
        <v>20</v>
      </c>
      <c r="N468" s="164" t="s">
        <v>46</v>
      </c>
      <c r="O468" s="35"/>
      <c r="P468" s="165">
        <f>O468*H468</f>
        <v>0</v>
      </c>
      <c r="Q468" s="165">
        <v>2E-05</v>
      </c>
      <c r="R468" s="165">
        <f>Q468*H468</f>
        <v>4E-05</v>
      </c>
      <c r="S468" s="165">
        <v>0</v>
      </c>
      <c r="T468" s="166">
        <f>S468*H468</f>
        <v>0</v>
      </c>
      <c r="AR468" s="17" t="s">
        <v>151</v>
      </c>
      <c r="AT468" s="17" t="s">
        <v>131</v>
      </c>
      <c r="AU468" s="17" t="s">
        <v>83</v>
      </c>
      <c r="AY468" s="17" t="s">
        <v>130</v>
      </c>
      <c r="BE468" s="167">
        <f>IF(N468="základní",J468,0)</f>
        <v>0</v>
      </c>
      <c r="BF468" s="167">
        <f>IF(N468="snížená",J468,0)</f>
        <v>0</v>
      </c>
      <c r="BG468" s="167">
        <f>IF(N468="zákl. přenesená",J468,0)</f>
        <v>0</v>
      </c>
      <c r="BH468" s="167">
        <f>IF(N468="sníž. přenesená",J468,0)</f>
        <v>0</v>
      </c>
      <c r="BI468" s="167">
        <f>IF(N468="nulová",J468,0)</f>
        <v>0</v>
      </c>
      <c r="BJ468" s="17" t="s">
        <v>22</v>
      </c>
      <c r="BK468" s="167">
        <f>ROUND(I468*H468,2)</f>
        <v>0</v>
      </c>
      <c r="BL468" s="17" t="s">
        <v>151</v>
      </c>
      <c r="BM468" s="17" t="s">
        <v>1006</v>
      </c>
    </row>
    <row r="469" spans="2:47" s="1" customFormat="1" ht="22.5" customHeight="1">
      <c r="B469" s="34"/>
      <c r="D469" s="168" t="s">
        <v>138</v>
      </c>
      <c r="F469" s="169" t="s">
        <v>438</v>
      </c>
      <c r="I469" s="131"/>
      <c r="L469" s="34"/>
      <c r="M469" s="63"/>
      <c r="N469" s="35"/>
      <c r="O469" s="35"/>
      <c r="P469" s="35"/>
      <c r="Q469" s="35"/>
      <c r="R469" s="35"/>
      <c r="S469" s="35"/>
      <c r="T469" s="64"/>
      <c r="AT469" s="17" t="s">
        <v>138</v>
      </c>
      <c r="AU469" s="17" t="s">
        <v>83</v>
      </c>
    </row>
    <row r="470" spans="2:47" s="1" customFormat="1" ht="30" customHeight="1">
      <c r="B470" s="34"/>
      <c r="D470" s="168" t="s">
        <v>249</v>
      </c>
      <c r="F470" s="211" t="s">
        <v>790</v>
      </c>
      <c r="I470" s="131"/>
      <c r="L470" s="34"/>
      <c r="M470" s="63"/>
      <c r="N470" s="35"/>
      <c r="O470" s="35"/>
      <c r="P470" s="35"/>
      <c r="Q470" s="35"/>
      <c r="R470" s="35"/>
      <c r="S470" s="35"/>
      <c r="T470" s="64"/>
      <c r="AT470" s="17" t="s">
        <v>249</v>
      </c>
      <c r="AU470" s="17" t="s">
        <v>83</v>
      </c>
    </row>
    <row r="471" spans="2:51" s="10" customFormat="1" ht="22.5" customHeight="1">
      <c r="B471" s="170"/>
      <c r="D471" s="171" t="s">
        <v>140</v>
      </c>
      <c r="E471" s="172" t="s">
        <v>20</v>
      </c>
      <c r="F471" s="173" t="s">
        <v>1007</v>
      </c>
      <c r="H471" s="174">
        <v>2</v>
      </c>
      <c r="I471" s="175"/>
      <c r="L471" s="170"/>
      <c r="M471" s="176"/>
      <c r="N471" s="177"/>
      <c r="O471" s="177"/>
      <c r="P471" s="177"/>
      <c r="Q471" s="177"/>
      <c r="R471" s="177"/>
      <c r="S471" s="177"/>
      <c r="T471" s="178"/>
      <c r="AT471" s="179" t="s">
        <v>140</v>
      </c>
      <c r="AU471" s="179" t="s">
        <v>83</v>
      </c>
      <c r="AV471" s="10" t="s">
        <v>83</v>
      </c>
      <c r="AW471" s="10" t="s">
        <v>39</v>
      </c>
      <c r="AX471" s="10" t="s">
        <v>22</v>
      </c>
      <c r="AY471" s="179" t="s">
        <v>130</v>
      </c>
    </row>
    <row r="472" spans="2:65" s="1" customFormat="1" ht="31.5" customHeight="1">
      <c r="B472" s="155"/>
      <c r="C472" s="156" t="s">
        <v>1008</v>
      </c>
      <c r="D472" s="156" t="s">
        <v>131</v>
      </c>
      <c r="E472" s="157" t="s">
        <v>1009</v>
      </c>
      <c r="F472" s="158" t="s">
        <v>1010</v>
      </c>
      <c r="G472" s="159" t="s">
        <v>246</v>
      </c>
      <c r="H472" s="160">
        <v>1021</v>
      </c>
      <c r="I472" s="161"/>
      <c r="J472" s="162">
        <f>ROUND(I472*H472,2)</f>
        <v>0</v>
      </c>
      <c r="K472" s="158" t="s">
        <v>135</v>
      </c>
      <c r="L472" s="34"/>
      <c r="M472" s="163" t="s">
        <v>20</v>
      </c>
      <c r="N472" s="164" t="s">
        <v>46</v>
      </c>
      <c r="O472" s="35"/>
      <c r="P472" s="165">
        <f>O472*H472</f>
        <v>0</v>
      </c>
      <c r="Q472" s="165">
        <v>0.08088</v>
      </c>
      <c r="R472" s="165">
        <f>Q472*H472</f>
        <v>82.57848</v>
      </c>
      <c r="S472" s="165">
        <v>0</v>
      </c>
      <c r="T472" s="166">
        <f>S472*H472</f>
        <v>0</v>
      </c>
      <c r="AR472" s="17" t="s">
        <v>151</v>
      </c>
      <c r="AT472" s="17" t="s">
        <v>131</v>
      </c>
      <c r="AU472" s="17" t="s">
        <v>83</v>
      </c>
      <c r="AY472" s="17" t="s">
        <v>130</v>
      </c>
      <c r="BE472" s="167">
        <f>IF(N472="základní",J472,0)</f>
        <v>0</v>
      </c>
      <c r="BF472" s="167">
        <f>IF(N472="snížená",J472,0)</f>
        <v>0</v>
      </c>
      <c r="BG472" s="167">
        <f>IF(N472="zákl. přenesená",J472,0)</f>
        <v>0</v>
      </c>
      <c r="BH472" s="167">
        <f>IF(N472="sníž. přenesená",J472,0)</f>
        <v>0</v>
      </c>
      <c r="BI472" s="167">
        <f>IF(N472="nulová",J472,0)</f>
        <v>0</v>
      </c>
      <c r="BJ472" s="17" t="s">
        <v>22</v>
      </c>
      <c r="BK472" s="167">
        <f>ROUND(I472*H472,2)</f>
        <v>0</v>
      </c>
      <c r="BL472" s="17" t="s">
        <v>151</v>
      </c>
      <c r="BM472" s="17" t="s">
        <v>1011</v>
      </c>
    </row>
    <row r="473" spans="2:47" s="1" customFormat="1" ht="42" customHeight="1">
      <c r="B473" s="34"/>
      <c r="D473" s="168" t="s">
        <v>138</v>
      </c>
      <c r="F473" s="169" t="s">
        <v>1012</v>
      </c>
      <c r="I473" s="131"/>
      <c r="L473" s="34"/>
      <c r="M473" s="63"/>
      <c r="N473" s="35"/>
      <c r="O473" s="35"/>
      <c r="P473" s="35"/>
      <c r="Q473" s="35"/>
      <c r="R473" s="35"/>
      <c r="S473" s="35"/>
      <c r="T473" s="64"/>
      <c r="AT473" s="17" t="s">
        <v>138</v>
      </c>
      <c r="AU473" s="17" t="s">
        <v>83</v>
      </c>
    </row>
    <row r="474" spans="2:47" s="1" customFormat="1" ht="30" customHeight="1">
      <c r="B474" s="34"/>
      <c r="D474" s="168" t="s">
        <v>249</v>
      </c>
      <c r="F474" s="211" t="s">
        <v>790</v>
      </c>
      <c r="I474" s="131"/>
      <c r="L474" s="34"/>
      <c r="M474" s="63"/>
      <c r="N474" s="35"/>
      <c r="O474" s="35"/>
      <c r="P474" s="35"/>
      <c r="Q474" s="35"/>
      <c r="R474" s="35"/>
      <c r="S474" s="35"/>
      <c r="T474" s="64"/>
      <c r="AT474" s="17" t="s">
        <v>249</v>
      </c>
      <c r="AU474" s="17" t="s">
        <v>83</v>
      </c>
    </row>
    <row r="475" spans="2:51" s="10" customFormat="1" ht="22.5" customHeight="1">
      <c r="B475" s="170"/>
      <c r="D475" s="171" t="s">
        <v>140</v>
      </c>
      <c r="E475" s="172" t="s">
        <v>20</v>
      </c>
      <c r="F475" s="173" t="s">
        <v>1013</v>
      </c>
      <c r="H475" s="174">
        <v>1021</v>
      </c>
      <c r="I475" s="175"/>
      <c r="L475" s="170"/>
      <c r="M475" s="176"/>
      <c r="N475" s="177"/>
      <c r="O475" s="177"/>
      <c r="P475" s="177"/>
      <c r="Q475" s="177"/>
      <c r="R475" s="177"/>
      <c r="S475" s="177"/>
      <c r="T475" s="178"/>
      <c r="AT475" s="179" t="s">
        <v>140</v>
      </c>
      <c r="AU475" s="179" t="s">
        <v>83</v>
      </c>
      <c r="AV475" s="10" t="s">
        <v>83</v>
      </c>
      <c r="AW475" s="10" t="s">
        <v>39</v>
      </c>
      <c r="AX475" s="10" t="s">
        <v>22</v>
      </c>
      <c r="AY475" s="179" t="s">
        <v>130</v>
      </c>
    </row>
    <row r="476" spans="2:65" s="1" customFormat="1" ht="22.5" customHeight="1">
      <c r="B476" s="155"/>
      <c r="C476" s="212" t="s">
        <v>1014</v>
      </c>
      <c r="D476" s="212" t="s">
        <v>336</v>
      </c>
      <c r="E476" s="213" t="s">
        <v>1015</v>
      </c>
      <c r="F476" s="214" t="s">
        <v>1016</v>
      </c>
      <c r="G476" s="215" t="s">
        <v>186</v>
      </c>
      <c r="H476" s="216">
        <v>2052.21</v>
      </c>
      <c r="I476" s="217"/>
      <c r="J476" s="218">
        <f>ROUND(I476*H476,2)</f>
        <v>0</v>
      </c>
      <c r="K476" s="214" t="s">
        <v>20</v>
      </c>
      <c r="L476" s="219"/>
      <c r="M476" s="220" t="s">
        <v>20</v>
      </c>
      <c r="N476" s="221" t="s">
        <v>46</v>
      </c>
      <c r="O476" s="35"/>
      <c r="P476" s="165">
        <f>O476*H476</f>
        <v>0</v>
      </c>
      <c r="Q476" s="165">
        <v>0.022</v>
      </c>
      <c r="R476" s="165">
        <f>Q476*H476</f>
        <v>45.14862</v>
      </c>
      <c r="S476" s="165">
        <v>0</v>
      </c>
      <c r="T476" s="166">
        <f>S476*H476</f>
        <v>0</v>
      </c>
      <c r="AR476" s="17" t="s">
        <v>171</v>
      </c>
      <c r="AT476" s="17" t="s">
        <v>336</v>
      </c>
      <c r="AU476" s="17" t="s">
        <v>83</v>
      </c>
      <c r="AY476" s="17" t="s">
        <v>130</v>
      </c>
      <c r="BE476" s="167">
        <f>IF(N476="základní",J476,0)</f>
        <v>0</v>
      </c>
      <c r="BF476" s="167">
        <f>IF(N476="snížená",J476,0)</f>
        <v>0</v>
      </c>
      <c r="BG476" s="167">
        <f>IF(N476="zákl. přenesená",J476,0)</f>
        <v>0</v>
      </c>
      <c r="BH476" s="167">
        <f>IF(N476="sníž. přenesená",J476,0)</f>
        <v>0</v>
      </c>
      <c r="BI476" s="167">
        <f>IF(N476="nulová",J476,0)</f>
        <v>0</v>
      </c>
      <c r="BJ476" s="17" t="s">
        <v>22</v>
      </c>
      <c r="BK476" s="167">
        <f>ROUND(I476*H476,2)</f>
        <v>0</v>
      </c>
      <c r="BL476" s="17" t="s">
        <v>151</v>
      </c>
      <c r="BM476" s="17" t="s">
        <v>1017</v>
      </c>
    </row>
    <row r="477" spans="2:47" s="1" customFormat="1" ht="22.5" customHeight="1">
      <c r="B477" s="34"/>
      <c r="D477" s="168" t="s">
        <v>138</v>
      </c>
      <c r="F477" s="169" t="s">
        <v>1018</v>
      </c>
      <c r="I477" s="131"/>
      <c r="L477" s="34"/>
      <c r="M477" s="63"/>
      <c r="N477" s="35"/>
      <c r="O477" s="35"/>
      <c r="P477" s="35"/>
      <c r="Q477" s="35"/>
      <c r="R477" s="35"/>
      <c r="S477" s="35"/>
      <c r="T477" s="64"/>
      <c r="AT477" s="17" t="s">
        <v>138</v>
      </c>
      <c r="AU477" s="17" t="s">
        <v>83</v>
      </c>
    </row>
    <row r="478" spans="2:47" s="1" customFormat="1" ht="30" customHeight="1">
      <c r="B478" s="34"/>
      <c r="D478" s="168" t="s">
        <v>249</v>
      </c>
      <c r="F478" s="211" t="s">
        <v>1019</v>
      </c>
      <c r="I478" s="131"/>
      <c r="L478" s="34"/>
      <c r="M478" s="63"/>
      <c r="N478" s="35"/>
      <c r="O478" s="35"/>
      <c r="P478" s="35"/>
      <c r="Q478" s="35"/>
      <c r="R478" s="35"/>
      <c r="S478" s="35"/>
      <c r="T478" s="64"/>
      <c r="AT478" s="17" t="s">
        <v>249</v>
      </c>
      <c r="AU478" s="17" t="s">
        <v>83</v>
      </c>
    </row>
    <row r="479" spans="2:51" s="10" customFormat="1" ht="22.5" customHeight="1">
      <c r="B479" s="170"/>
      <c r="D479" s="171" t="s">
        <v>140</v>
      </c>
      <c r="F479" s="173" t="s">
        <v>1020</v>
      </c>
      <c r="H479" s="174">
        <v>2052.21</v>
      </c>
      <c r="I479" s="175"/>
      <c r="L479" s="170"/>
      <c r="M479" s="176"/>
      <c r="N479" s="177"/>
      <c r="O479" s="177"/>
      <c r="P479" s="177"/>
      <c r="Q479" s="177"/>
      <c r="R479" s="177"/>
      <c r="S479" s="177"/>
      <c r="T479" s="178"/>
      <c r="AT479" s="179" t="s">
        <v>140</v>
      </c>
      <c r="AU479" s="179" t="s">
        <v>83</v>
      </c>
      <c r="AV479" s="10" t="s">
        <v>83</v>
      </c>
      <c r="AW479" s="10" t="s">
        <v>4</v>
      </c>
      <c r="AX479" s="10" t="s">
        <v>22</v>
      </c>
      <c r="AY479" s="179" t="s">
        <v>130</v>
      </c>
    </row>
    <row r="480" spans="2:65" s="1" customFormat="1" ht="31.5" customHeight="1">
      <c r="B480" s="155"/>
      <c r="C480" s="156" t="s">
        <v>1021</v>
      </c>
      <c r="D480" s="156" t="s">
        <v>131</v>
      </c>
      <c r="E480" s="157" t="s">
        <v>1022</v>
      </c>
      <c r="F480" s="158" t="s">
        <v>1023</v>
      </c>
      <c r="G480" s="159" t="s">
        <v>246</v>
      </c>
      <c r="H480" s="160">
        <v>86.85</v>
      </c>
      <c r="I480" s="161"/>
      <c r="J480" s="162">
        <f>ROUND(I480*H480,2)</f>
        <v>0</v>
      </c>
      <c r="K480" s="158" t="s">
        <v>135</v>
      </c>
      <c r="L480" s="34"/>
      <c r="M480" s="163" t="s">
        <v>20</v>
      </c>
      <c r="N480" s="164" t="s">
        <v>46</v>
      </c>
      <c r="O480" s="35"/>
      <c r="P480" s="165">
        <f>O480*H480</f>
        <v>0</v>
      </c>
      <c r="Q480" s="165">
        <v>0.20219</v>
      </c>
      <c r="R480" s="165">
        <f>Q480*H480</f>
        <v>17.560201499999998</v>
      </c>
      <c r="S480" s="165">
        <v>0</v>
      </c>
      <c r="T480" s="166">
        <f>S480*H480</f>
        <v>0</v>
      </c>
      <c r="AR480" s="17" t="s">
        <v>151</v>
      </c>
      <c r="AT480" s="17" t="s">
        <v>131</v>
      </c>
      <c r="AU480" s="17" t="s">
        <v>83</v>
      </c>
      <c r="AY480" s="17" t="s">
        <v>130</v>
      </c>
      <c r="BE480" s="167">
        <f>IF(N480="základní",J480,0)</f>
        <v>0</v>
      </c>
      <c r="BF480" s="167">
        <f>IF(N480="snížená",J480,0)</f>
        <v>0</v>
      </c>
      <c r="BG480" s="167">
        <f>IF(N480="zákl. přenesená",J480,0)</f>
        <v>0</v>
      </c>
      <c r="BH480" s="167">
        <f>IF(N480="sníž. přenesená",J480,0)</f>
        <v>0</v>
      </c>
      <c r="BI480" s="167">
        <f>IF(N480="nulová",J480,0)</f>
        <v>0</v>
      </c>
      <c r="BJ480" s="17" t="s">
        <v>22</v>
      </c>
      <c r="BK480" s="167">
        <f>ROUND(I480*H480,2)</f>
        <v>0</v>
      </c>
      <c r="BL480" s="17" t="s">
        <v>151</v>
      </c>
      <c r="BM480" s="17" t="s">
        <v>1024</v>
      </c>
    </row>
    <row r="481" spans="2:47" s="1" customFormat="1" ht="30" customHeight="1">
      <c r="B481" s="34"/>
      <c r="D481" s="168" t="s">
        <v>138</v>
      </c>
      <c r="F481" s="169" t="s">
        <v>1025</v>
      </c>
      <c r="I481" s="131"/>
      <c r="L481" s="34"/>
      <c r="M481" s="63"/>
      <c r="N481" s="35"/>
      <c r="O481" s="35"/>
      <c r="P481" s="35"/>
      <c r="Q481" s="35"/>
      <c r="R481" s="35"/>
      <c r="S481" s="35"/>
      <c r="T481" s="64"/>
      <c r="AT481" s="17" t="s">
        <v>138</v>
      </c>
      <c r="AU481" s="17" t="s">
        <v>83</v>
      </c>
    </row>
    <row r="482" spans="2:47" s="1" customFormat="1" ht="30" customHeight="1">
      <c r="B482" s="34"/>
      <c r="D482" s="168" t="s">
        <v>249</v>
      </c>
      <c r="F482" s="211" t="s">
        <v>790</v>
      </c>
      <c r="I482" s="131"/>
      <c r="L482" s="34"/>
      <c r="M482" s="63"/>
      <c r="N482" s="35"/>
      <c r="O482" s="35"/>
      <c r="P482" s="35"/>
      <c r="Q482" s="35"/>
      <c r="R482" s="35"/>
      <c r="S482" s="35"/>
      <c r="T482" s="64"/>
      <c r="AT482" s="17" t="s">
        <v>249</v>
      </c>
      <c r="AU482" s="17" t="s">
        <v>83</v>
      </c>
    </row>
    <row r="483" spans="2:51" s="10" customFormat="1" ht="22.5" customHeight="1">
      <c r="B483" s="170"/>
      <c r="D483" s="171" t="s">
        <v>140</v>
      </c>
      <c r="E483" s="172" t="s">
        <v>20</v>
      </c>
      <c r="F483" s="173" t="s">
        <v>1026</v>
      </c>
      <c r="H483" s="174">
        <v>86.85</v>
      </c>
      <c r="I483" s="175"/>
      <c r="L483" s="170"/>
      <c r="M483" s="176"/>
      <c r="N483" s="177"/>
      <c r="O483" s="177"/>
      <c r="P483" s="177"/>
      <c r="Q483" s="177"/>
      <c r="R483" s="177"/>
      <c r="S483" s="177"/>
      <c r="T483" s="178"/>
      <c r="AT483" s="179" t="s">
        <v>140</v>
      </c>
      <c r="AU483" s="179" t="s">
        <v>83</v>
      </c>
      <c r="AV483" s="10" t="s">
        <v>83</v>
      </c>
      <c r="AW483" s="10" t="s">
        <v>39</v>
      </c>
      <c r="AX483" s="10" t="s">
        <v>22</v>
      </c>
      <c r="AY483" s="179" t="s">
        <v>130</v>
      </c>
    </row>
    <row r="484" spans="2:65" s="1" customFormat="1" ht="22.5" customHeight="1">
      <c r="B484" s="155"/>
      <c r="C484" s="212" t="s">
        <v>1027</v>
      </c>
      <c r="D484" s="212" t="s">
        <v>336</v>
      </c>
      <c r="E484" s="213" t="s">
        <v>1028</v>
      </c>
      <c r="F484" s="214" t="s">
        <v>1029</v>
      </c>
      <c r="G484" s="215" t="s">
        <v>186</v>
      </c>
      <c r="H484" s="216">
        <v>120.858</v>
      </c>
      <c r="I484" s="217"/>
      <c r="J484" s="218">
        <f>ROUND(I484*H484,2)</f>
        <v>0</v>
      </c>
      <c r="K484" s="214" t="s">
        <v>20</v>
      </c>
      <c r="L484" s="219"/>
      <c r="M484" s="220" t="s">
        <v>20</v>
      </c>
      <c r="N484" s="221" t="s">
        <v>46</v>
      </c>
      <c r="O484" s="35"/>
      <c r="P484" s="165">
        <f>O484*H484</f>
        <v>0</v>
      </c>
      <c r="Q484" s="165">
        <v>0.086</v>
      </c>
      <c r="R484" s="165">
        <f>Q484*H484</f>
        <v>10.393787999999999</v>
      </c>
      <c r="S484" s="165">
        <v>0</v>
      </c>
      <c r="T484" s="166">
        <f>S484*H484</f>
        <v>0</v>
      </c>
      <c r="AR484" s="17" t="s">
        <v>171</v>
      </c>
      <c r="AT484" s="17" t="s">
        <v>336</v>
      </c>
      <c r="AU484" s="17" t="s">
        <v>83</v>
      </c>
      <c r="AY484" s="17" t="s">
        <v>130</v>
      </c>
      <c r="BE484" s="167">
        <f>IF(N484="základní",J484,0)</f>
        <v>0</v>
      </c>
      <c r="BF484" s="167">
        <f>IF(N484="snížená",J484,0)</f>
        <v>0</v>
      </c>
      <c r="BG484" s="167">
        <f>IF(N484="zákl. přenesená",J484,0)</f>
        <v>0</v>
      </c>
      <c r="BH484" s="167">
        <f>IF(N484="sníž. přenesená",J484,0)</f>
        <v>0</v>
      </c>
      <c r="BI484" s="167">
        <f>IF(N484="nulová",J484,0)</f>
        <v>0</v>
      </c>
      <c r="BJ484" s="17" t="s">
        <v>22</v>
      </c>
      <c r="BK484" s="167">
        <f>ROUND(I484*H484,2)</f>
        <v>0</v>
      </c>
      <c r="BL484" s="17" t="s">
        <v>151</v>
      </c>
      <c r="BM484" s="17" t="s">
        <v>1030</v>
      </c>
    </row>
    <row r="485" spans="2:47" s="1" customFormat="1" ht="22.5" customHeight="1">
      <c r="B485" s="34"/>
      <c r="D485" s="168" t="s">
        <v>138</v>
      </c>
      <c r="F485" s="169" t="s">
        <v>1031</v>
      </c>
      <c r="I485" s="131"/>
      <c r="L485" s="34"/>
      <c r="M485" s="63"/>
      <c r="N485" s="35"/>
      <c r="O485" s="35"/>
      <c r="P485" s="35"/>
      <c r="Q485" s="35"/>
      <c r="R485" s="35"/>
      <c r="S485" s="35"/>
      <c r="T485" s="64"/>
      <c r="AT485" s="17" t="s">
        <v>138</v>
      </c>
      <c r="AU485" s="17" t="s">
        <v>83</v>
      </c>
    </row>
    <row r="486" spans="2:51" s="10" customFormat="1" ht="22.5" customHeight="1">
      <c r="B486" s="170"/>
      <c r="D486" s="171" t="s">
        <v>140</v>
      </c>
      <c r="F486" s="173" t="s">
        <v>1032</v>
      </c>
      <c r="H486" s="174">
        <v>120.858</v>
      </c>
      <c r="I486" s="175"/>
      <c r="L486" s="170"/>
      <c r="M486" s="176"/>
      <c r="N486" s="177"/>
      <c r="O486" s="177"/>
      <c r="P486" s="177"/>
      <c r="Q486" s="177"/>
      <c r="R486" s="177"/>
      <c r="S486" s="177"/>
      <c r="T486" s="178"/>
      <c r="AT486" s="179" t="s">
        <v>140</v>
      </c>
      <c r="AU486" s="179" t="s">
        <v>83</v>
      </c>
      <c r="AV486" s="10" t="s">
        <v>83</v>
      </c>
      <c r="AW486" s="10" t="s">
        <v>4</v>
      </c>
      <c r="AX486" s="10" t="s">
        <v>22</v>
      </c>
      <c r="AY486" s="179" t="s">
        <v>130</v>
      </c>
    </row>
    <row r="487" spans="2:65" s="1" customFormat="1" ht="22.5" customHeight="1">
      <c r="B487" s="155"/>
      <c r="C487" s="212" t="s">
        <v>1033</v>
      </c>
      <c r="D487" s="212" t="s">
        <v>336</v>
      </c>
      <c r="E487" s="213" t="s">
        <v>1034</v>
      </c>
      <c r="F487" s="214" t="s">
        <v>1035</v>
      </c>
      <c r="G487" s="215" t="s">
        <v>186</v>
      </c>
      <c r="H487" s="216">
        <v>24</v>
      </c>
      <c r="I487" s="217"/>
      <c r="J487" s="218">
        <f>ROUND(I487*H487,2)</f>
        <v>0</v>
      </c>
      <c r="K487" s="214" t="s">
        <v>20</v>
      </c>
      <c r="L487" s="219"/>
      <c r="M487" s="220" t="s">
        <v>20</v>
      </c>
      <c r="N487" s="221" t="s">
        <v>46</v>
      </c>
      <c r="O487" s="35"/>
      <c r="P487" s="165">
        <f>O487*H487</f>
        <v>0</v>
      </c>
      <c r="Q487" s="165">
        <v>0.086</v>
      </c>
      <c r="R487" s="165">
        <f>Q487*H487</f>
        <v>2.064</v>
      </c>
      <c r="S487" s="165">
        <v>0</v>
      </c>
      <c r="T487" s="166">
        <f>S487*H487</f>
        <v>0</v>
      </c>
      <c r="AR487" s="17" t="s">
        <v>171</v>
      </c>
      <c r="AT487" s="17" t="s">
        <v>336</v>
      </c>
      <c r="AU487" s="17" t="s">
        <v>83</v>
      </c>
      <c r="AY487" s="17" t="s">
        <v>130</v>
      </c>
      <c r="BE487" s="167">
        <f>IF(N487="základní",J487,0)</f>
        <v>0</v>
      </c>
      <c r="BF487" s="167">
        <f>IF(N487="snížená",J487,0)</f>
        <v>0</v>
      </c>
      <c r="BG487" s="167">
        <f>IF(N487="zákl. přenesená",J487,0)</f>
        <v>0</v>
      </c>
      <c r="BH487" s="167">
        <f>IF(N487="sníž. přenesená",J487,0)</f>
        <v>0</v>
      </c>
      <c r="BI487" s="167">
        <f>IF(N487="nulová",J487,0)</f>
        <v>0</v>
      </c>
      <c r="BJ487" s="17" t="s">
        <v>22</v>
      </c>
      <c r="BK487" s="167">
        <f>ROUND(I487*H487,2)</f>
        <v>0</v>
      </c>
      <c r="BL487" s="17" t="s">
        <v>151</v>
      </c>
      <c r="BM487" s="17" t="s">
        <v>1036</v>
      </c>
    </row>
    <row r="488" spans="2:47" s="1" customFormat="1" ht="22.5" customHeight="1">
      <c r="B488" s="34"/>
      <c r="D488" s="168" t="s">
        <v>138</v>
      </c>
      <c r="F488" s="169" t="s">
        <v>1031</v>
      </c>
      <c r="I488" s="131"/>
      <c r="L488" s="34"/>
      <c r="M488" s="63"/>
      <c r="N488" s="35"/>
      <c r="O488" s="35"/>
      <c r="P488" s="35"/>
      <c r="Q488" s="35"/>
      <c r="R488" s="35"/>
      <c r="S488" s="35"/>
      <c r="T488" s="64"/>
      <c r="AT488" s="17" t="s">
        <v>138</v>
      </c>
      <c r="AU488" s="17" t="s">
        <v>83</v>
      </c>
    </row>
    <row r="489" spans="2:51" s="10" customFormat="1" ht="22.5" customHeight="1">
      <c r="B489" s="170"/>
      <c r="D489" s="168" t="s">
        <v>140</v>
      </c>
      <c r="E489" s="179" t="s">
        <v>20</v>
      </c>
      <c r="F489" s="196" t="s">
        <v>1037</v>
      </c>
      <c r="H489" s="197">
        <v>12</v>
      </c>
      <c r="I489" s="175"/>
      <c r="L489" s="170"/>
      <c r="M489" s="176"/>
      <c r="N489" s="177"/>
      <c r="O489" s="177"/>
      <c r="P489" s="177"/>
      <c r="Q489" s="177"/>
      <c r="R489" s="177"/>
      <c r="S489" s="177"/>
      <c r="T489" s="178"/>
      <c r="AT489" s="179" t="s">
        <v>140</v>
      </c>
      <c r="AU489" s="179" t="s">
        <v>83</v>
      </c>
      <c r="AV489" s="10" t="s">
        <v>83</v>
      </c>
      <c r="AW489" s="10" t="s">
        <v>39</v>
      </c>
      <c r="AX489" s="10" t="s">
        <v>75</v>
      </c>
      <c r="AY489" s="179" t="s">
        <v>130</v>
      </c>
    </row>
    <row r="490" spans="2:51" s="10" customFormat="1" ht="22.5" customHeight="1">
      <c r="B490" s="170"/>
      <c r="D490" s="168" t="s">
        <v>140</v>
      </c>
      <c r="E490" s="179" t="s">
        <v>20</v>
      </c>
      <c r="F490" s="196" t="s">
        <v>1038</v>
      </c>
      <c r="H490" s="197">
        <v>12</v>
      </c>
      <c r="I490" s="175"/>
      <c r="L490" s="170"/>
      <c r="M490" s="176"/>
      <c r="N490" s="177"/>
      <c r="O490" s="177"/>
      <c r="P490" s="177"/>
      <c r="Q490" s="177"/>
      <c r="R490" s="177"/>
      <c r="S490" s="177"/>
      <c r="T490" s="178"/>
      <c r="AT490" s="179" t="s">
        <v>140</v>
      </c>
      <c r="AU490" s="179" t="s">
        <v>83</v>
      </c>
      <c r="AV490" s="10" t="s">
        <v>83</v>
      </c>
      <c r="AW490" s="10" t="s">
        <v>39</v>
      </c>
      <c r="AX490" s="10" t="s">
        <v>75</v>
      </c>
      <c r="AY490" s="179" t="s">
        <v>130</v>
      </c>
    </row>
    <row r="491" spans="2:51" s="12" customFormat="1" ht="22.5" customHeight="1">
      <c r="B491" s="198"/>
      <c r="D491" s="171" t="s">
        <v>140</v>
      </c>
      <c r="E491" s="199" t="s">
        <v>20</v>
      </c>
      <c r="F491" s="200" t="s">
        <v>204</v>
      </c>
      <c r="H491" s="201">
        <v>24</v>
      </c>
      <c r="I491" s="202"/>
      <c r="L491" s="198"/>
      <c r="M491" s="203"/>
      <c r="N491" s="204"/>
      <c r="O491" s="204"/>
      <c r="P491" s="204"/>
      <c r="Q491" s="204"/>
      <c r="R491" s="204"/>
      <c r="S491" s="204"/>
      <c r="T491" s="205"/>
      <c r="AT491" s="206" t="s">
        <v>140</v>
      </c>
      <c r="AU491" s="206" t="s">
        <v>83</v>
      </c>
      <c r="AV491" s="12" t="s">
        <v>151</v>
      </c>
      <c r="AW491" s="12" t="s">
        <v>39</v>
      </c>
      <c r="AX491" s="12" t="s">
        <v>22</v>
      </c>
      <c r="AY491" s="206" t="s">
        <v>130</v>
      </c>
    </row>
    <row r="492" spans="2:65" s="1" customFormat="1" ht="31.5" customHeight="1">
      <c r="B492" s="155"/>
      <c r="C492" s="156" t="s">
        <v>1039</v>
      </c>
      <c r="D492" s="156" t="s">
        <v>131</v>
      </c>
      <c r="E492" s="157" t="s">
        <v>442</v>
      </c>
      <c r="F492" s="158" t="s">
        <v>443</v>
      </c>
      <c r="G492" s="159" t="s">
        <v>246</v>
      </c>
      <c r="H492" s="160">
        <v>1102.95</v>
      </c>
      <c r="I492" s="161"/>
      <c r="J492" s="162">
        <f>ROUND(I492*H492,2)</f>
        <v>0</v>
      </c>
      <c r="K492" s="158" t="s">
        <v>135</v>
      </c>
      <c r="L492" s="34"/>
      <c r="M492" s="163" t="s">
        <v>20</v>
      </c>
      <c r="N492" s="164" t="s">
        <v>46</v>
      </c>
      <c r="O492" s="35"/>
      <c r="P492" s="165">
        <f>O492*H492</f>
        <v>0</v>
      </c>
      <c r="Q492" s="165">
        <v>0.1554</v>
      </c>
      <c r="R492" s="165">
        <f>Q492*H492</f>
        <v>171.39843000000002</v>
      </c>
      <c r="S492" s="165">
        <v>0</v>
      </c>
      <c r="T492" s="166">
        <f>S492*H492</f>
        <v>0</v>
      </c>
      <c r="AR492" s="17" t="s">
        <v>151</v>
      </c>
      <c r="AT492" s="17" t="s">
        <v>131</v>
      </c>
      <c r="AU492" s="17" t="s">
        <v>83</v>
      </c>
      <c r="AY492" s="17" t="s">
        <v>130</v>
      </c>
      <c r="BE492" s="167">
        <f>IF(N492="základní",J492,0)</f>
        <v>0</v>
      </c>
      <c r="BF492" s="167">
        <f>IF(N492="snížená",J492,0)</f>
        <v>0</v>
      </c>
      <c r="BG492" s="167">
        <f>IF(N492="zákl. přenesená",J492,0)</f>
        <v>0</v>
      </c>
      <c r="BH492" s="167">
        <f>IF(N492="sníž. přenesená",J492,0)</f>
        <v>0</v>
      </c>
      <c r="BI492" s="167">
        <f>IF(N492="nulová",J492,0)</f>
        <v>0</v>
      </c>
      <c r="BJ492" s="17" t="s">
        <v>22</v>
      </c>
      <c r="BK492" s="167">
        <f>ROUND(I492*H492,2)</f>
        <v>0</v>
      </c>
      <c r="BL492" s="17" t="s">
        <v>151</v>
      </c>
      <c r="BM492" s="17" t="s">
        <v>1040</v>
      </c>
    </row>
    <row r="493" spans="2:47" s="1" customFormat="1" ht="30" customHeight="1">
      <c r="B493" s="34"/>
      <c r="D493" s="168" t="s">
        <v>138</v>
      </c>
      <c r="F493" s="169" t="s">
        <v>445</v>
      </c>
      <c r="I493" s="131"/>
      <c r="L493" s="34"/>
      <c r="M493" s="63"/>
      <c r="N493" s="35"/>
      <c r="O493" s="35"/>
      <c r="P493" s="35"/>
      <c r="Q493" s="35"/>
      <c r="R493" s="35"/>
      <c r="S493" s="35"/>
      <c r="T493" s="64"/>
      <c r="AT493" s="17" t="s">
        <v>138</v>
      </c>
      <c r="AU493" s="17" t="s">
        <v>83</v>
      </c>
    </row>
    <row r="494" spans="2:47" s="1" customFormat="1" ht="30" customHeight="1">
      <c r="B494" s="34"/>
      <c r="D494" s="168" t="s">
        <v>249</v>
      </c>
      <c r="F494" s="211" t="s">
        <v>790</v>
      </c>
      <c r="I494" s="131"/>
      <c r="L494" s="34"/>
      <c r="M494" s="63"/>
      <c r="N494" s="35"/>
      <c r="O494" s="35"/>
      <c r="P494" s="35"/>
      <c r="Q494" s="35"/>
      <c r="R494" s="35"/>
      <c r="S494" s="35"/>
      <c r="T494" s="64"/>
      <c r="AT494" s="17" t="s">
        <v>249</v>
      </c>
      <c r="AU494" s="17" t="s">
        <v>83</v>
      </c>
    </row>
    <row r="495" spans="2:51" s="10" customFormat="1" ht="22.5" customHeight="1">
      <c r="B495" s="170"/>
      <c r="D495" s="168" t="s">
        <v>140</v>
      </c>
      <c r="E495" s="179" t="s">
        <v>20</v>
      </c>
      <c r="F495" s="196" t="s">
        <v>1041</v>
      </c>
      <c r="H495" s="197">
        <v>775.6</v>
      </c>
      <c r="I495" s="175"/>
      <c r="L495" s="170"/>
      <c r="M495" s="176"/>
      <c r="N495" s="177"/>
      <c r="O495" s="177"/>
      <c r="P495" s="177"/>
      <c r="Q495" s="177"/>
      <c r="R495" s="177"/>
      <c r="S495" s="177"/>
      <c r="T495" s="178"/>
      <c r="AT495" s="179" t="s">
        <v>140</v>
      </c>
      <c r="AU495" s="179" t="s">
        <v>83</v>
      </c>
      <c r="AV495" s="10" t="s">
        <v>83</v>
      </c>
      <c r="AW495" s="10" t="s">
        <v>39</v>
      </c>
      <c r="AX495" s="10" t="s">
        <v>75</v>
      </c>
      <c r="AY495" s="179" t="s">
        <v>130</v>
      </c>
    </row>
    <row r="496" spans="2:51" s="10" customFormat="1" ht="22.5" customHeight="1">
      <c r="B496" s="170"/>
      <c r="D496" s="168" t="s">
        <v>140</v>
      </c>
      <c r="E496" s="179" t="s">
        <v>20</v>
      </c>
      <c r="F496" s="196" t="s">
        <v>1042</v>
      </c>
      <c r="H496" s="197">
        <v>292.35</v>
      </c>
      <c r="I496" s="175"/>
      <c r="L496" s="170"/>
      <c r="M496" s="176"/>
      <c r="N496" s="177"/>
      <c r="O496" s="177"/>
      <c r="P496" s="177"/>
      <c r="Q496" s="177"/>
      <c r="R496" s="177"/>
      <c r="S496" s="177"/>
      <c r="T496" s="178"/>
      <c r="AT496" s="179" t="s">
        <v>140</v>
      </c>
      <c r="AU496" s="179" t="s">
        <v>83</v>
      </c>
      <c r="AV496" s="10" t="s">
        <v>83</v>
      </c>
      <c r="AW496" s="10" t="s">
        <v>39</v>
      </c>
      <c r="AX496" s="10" t="s">
        <v>75</v>
      </c>
      <c r="AY496" s="179" t="s">
        <v>130</v>
      </c>
    </row>
    <row r="497" spans="2:51" s="10" customFormat="1" ht="22.5" customHeight="1">
      <c r="B497" s="170"/>
      <c r="D497" s="168" t="s">
        <v>140</v>
      </c>
      <c r="E497" s="179" t="s">
        <v>20</v>
      </c>
      <c r="F497" s="196" t="s">
        <v>1043</v>
      </c>
      <c r="H497" s="197">
        <v>35</v>
      </c>
      <c r="I497" s="175"/>
      <c r="L497" s="170"/>
      <c r="M497" s="176"/>
      <c r="N497" s="177"/>
      <c r="O497" s="177"/>
      <c r="P497" s="177"/>
      <c r="Q497" s="177"/>
      <c r="R497" s="177"/>
      <c r="S497" s="177"/>
      <c r="T497" s="178"/>
      <c r="AT497" s="179" t="s">
        <v>140</v>
      </c>
      <c r="AU497" s="179" t="s">
        <v>83</v>
      </c>
      <c r="AV497" s="10" t="s">
        <v>83</v>
      </c>
      <c r="AW497" s="10" t="s">
        <v>39</v>
      </c>
      <c r="AX497" s="10" t="s">
        <v>75</v>
      </c>
      <c r="AY497" s="179" t="s">
        <v>130</v>
      </c>
    </row>
    <row r="498" spans="2:51" s="12" customFormat="1" ht="22.5" customHeight="1">
      <c r="B498" s="198"/>
      <c r="D498" s="171" t="s">
        <v>140</v>
      </c>
      <c r="E498" s="199" t="s">
        <v>20</v>
      </c>
      <c r="F498" s="200" t="s">
        <v>204</v>
      </c>
      <c r="H498" s="201">
        <v>1102.95</v>
      </c>
      <c r="I498" s="202"/>
      <c r="L498" s="198"/>
      <c r="M498" s="203"/>
      <c r="N498" s="204"/>
      <c r="O498" s="204"/>
      <c r="P498" s="204"/>
      <c r="Q498" s="204"/>
      <c r="R498" s="204"/>
      <c r="S498" s="204"/>
      <c r="T498" s="205"/>
      <c r="AT498" s="206" t="s">
        <v>140</v>
      </c>
      <c r="AU498" s="206" t="s">
        <v>83</v>
      </c>
      <c r="AV498" s="12" t="s">
        <v>151</v>
      </c>
      <c r="AW498" s="12" t="s">
        <v>39</v>
      </c>
      <c r="AX498" s="12" t="s">
        <v>22</v>
      </c>
      <c r="AY498" s="206" t="s">
        <v>130</v>
      </c>
    </row>
    <row r="499" spans="2:65" s="1" customFormat="1" ht="22.5" customHeight="1">
      <c r="B499" s="155"/>
      <c r="C499" s="212" t="s">
        <v>1044</v>
      </c>
      <c r="D499" s="212" t="s">
        <v>336</v>
      </c>
      <c r="E499" s="213" t="s">
        <v>447</v>
      </c>
      <c r="F499" s="214" t="s">
        <v>1045</v>
      </c>
      <c r="G499" s="215" t="s">
        <v>186</v>
      </c>
      <c r="H499" s="216">
        <v>783.356</v>
      </c>
      <c r="I499" s="217"/>
      <c r="J499" s="218">
        <f>ROUND(I499*H499,2)</f>
        <v>0</v>
      </c>
      <c r="K499" s="214" t="s">
        <v>20</v>
      </c>
      <c r="L499" s="219"/>
      <c r="M499" s="220" t="s">
        <v>20</v>
      </c>
      <c r="N499" s="221" t="s">
        <v>46</v>
      </c>
      <c r="O499" s="35"/>
      <c r="P499" s="165">
        <f>O499*H499</f>
        <v>0</v>
      </c>
      <c r="Q499" s="165">
        <v>0.086</v>
      </c>
      <c r="R499" s="165">
        <f>Q499*H499</f>
        <v>67.36861599999999</v>
      </c>
      <c r="S499" s="165">
        <v>0</v>
      </c>
      <c r="T499" s="166">
        <f>S499*H499</f>
        <v>0</v>
      </c>
      <c r="AR499" s="17" t="s">
        <v>171</v>
      </c>
      <c r="AT499" s="17" t="s">
        <v>336</v>
      </c>
      <c r="AU499" s="17" t="s">
        <v>83</v>
      </c>
      <c r="AY499" s="17" t="s">
        <v>130</v>
      </c>
      <c r="BE499" s="167">
        <f>IF(N499="základní",J499,0)</f>
        <v>0</v>
      </c>
      <c r="BF499" s="167">
        <f>IF(N499="snížená",J499,0)</f>
        <v>0</v>
      </c>
      <c r="BG499" s="167">
        <f>IF(N499="zákl. přenesená",J499,0)</f>
        <v>0</v>
      </c>
      <c r="BH499" s="167">
        <f>IF(N499="sníž. přenesená",J499,0)</f>
        <v>0</v>
      </c>
      <c r="BI499" s="167">
        <f>IF(N499="nulová",J499,0)</f>
        <v>0</v>
      </c>
      <c r="BJ499" s="17" t="s">
        <v>22</v>
      </c>
      <c r="BK499" s="167">
        <f>ROUND(I499*H499,2)</f>
        <v>0</v>
      </c>
      <c r="BL499" s="17" t="s">
        <v>151</v>
      </c>
      <c r="BM499" s="17" t="s">
        <v>1046</v>
      </c>
    </row>
    <row r="500" spans="2:47" s="1" customFormat="1" ht="22.5" customHeight="1">
      <c r="B500" s="34"/>
      <c r="D500" s="168" t="s">
        <v>138</v>
      </c>
      <c r="F500" s="169" t="s">
        <v>1047</v>
      </c>
      <c r="I500" s="131"/>
      <c r="L500" s="34"/>
      <c r="M500" s="63"/>
      <c r="N500" s="35"/>
      <c r="O500" s="35"/>
      <c r="P500" s="35"/>
      <c r="Q500" s="35"/>
      <c r="R500" s="35"/>
      <c r="S500" s="35"/>
      <c r="T500" s="64"/>
      <c r="AT500" s="17" t="s">
        <v>138</v>
      </c>
      <c r="AU500" s="17" t="s">
        <v>83</v>
      </c>
    </row>
    <row r="501" spans="2:51" s="10" customFormat="1" ht="22.5" customHeight="1">
      <c r="B501" s="170"/>
      <c r="D501" s="171" t="s">
        <v>140</v>
      </c>
      <c r="F501" s="173" t="s">
        <v>1048</v>
      </c>
      <c r="H501" s="174">
        <v>783.356</v>
      </c>
      <c r="I501" s="175"/>
      <c r="L501" s="170"/>
      <c r="M501" s="176"/>
      <c r="N501" s="177"/>
      <c r="O501" s="177"/>
      <c r="P501" s="177"/>
      <c r="Q501" s="177"/>
      <c r="R501" s="177"/>
      <c r="S501" s="177"/>
      <c r="T501" s="178"/>
      <c r="AT501" s="179" t="s">
        <v>140</v>
      </c>
      <c r="AU501" s="179" t="s">
        <v>83</v>
      </c>
      <c r="AV501" s="10" t="s">
        <v>83</v>
      </c>
      <c r="AW501" s="10" t="s">
        <v>4</v>
      </c>
      <c r="AX501" s="10" t="s">
        <v>22</v>
      </c>
      <c r="AY501" s="179" t="s">
        <v>130</v>
      </c>
    </row>
    <row r="502" spans="2:65" s="1" customFormat="1" ht="22.5" customHeight="1">
      <c r="B502" s="155"/>
      <c r="C502" s="212" t="s">
        <v>1049</v>
      </c>
      <c r="D502" s="212" t="s">
        <v>336</v>
      </c>
      <c r="E502" s="213" t="s">
        <v>1050</v>
      </c>
      <c r="F502" s="214" t="s">
        <v>1051</v>
      </c>
      <c r="G502" s="215" t="s">
        <v>186</v>
      </c>
      <c r="H502" s="216">
        <v>298.197</v>
      </c>
      <c r="I502" s="217"/>
      <c r="J502" s="218">
        <f>ROUND(I502*H502,2)</f>
        <v>0</v>
      </c>
      <c r="K502" s="214" t="s">
        <v>135</v>
      </c>
      <c r="L502" s="219"/>
      <c r="M502" s="220" t="s">
        <v>20</v>
      </c>
      <c r="N502" s="221" t="s">
        <v>46</v>
      </c>
      <c r="O502" s="35"/>
      <c r="P502" s="165">
        <f>O502*H502</f>
        <v>0</v>
      </c>
      <c r="Q502" s="165">
        <v>0.063</v>
      </c>
      <c r="R502" s="165">
        <f>Q502*H502</f>
        <v>18.786411</v>
      </c>
      <c r="S502" s="165">
        <v>0</v>
      </c>
      <c r="T502" s="166">
        <f>S502*H502</f>
        <v>0</v>
      </c>
      <c r="AR502" s="17" t="s">
        <v>171</v>
      </c>
      <c r="AT502" s="17" t="s">
        <v>336</v>
      </c>
      <c r="AU502" s="17" t="s">
        <v>83</v>
      </c>
      <c r="AY502" s="17" t="s">
        <v>130</v>
      </c>
      <c r="BE502" s="167">
        <f>IF(N502="základní",J502,0)</f>
        <v>0</v>
      </c>
      <c r="BF502" s="167">
        <f>IF(N502="snížená",J502,0)</f>
        <v>0</v>
      </c>
      <c r="BG502" s="167">
        <f>IF(N502="zákl. přenesená",J502,0)</f>
        <v>0</v>
      </c>
      <c r="BH502" s="167">
        <f>IF(N502="sníž. přenesená",J502,0)</f>
        <v>0</v>
      </c>
      <c r="BI502" s="167">
        <f>IF(N502="nulová",J502,0)</f>
        <v>0</v>
      </c>
      <c r="BJ502" s="17" t="s">
        <v>22</v>
      </c>
      <c r="BK502" s="167">
        <f>ROUND(I502*H502,2)</f>
        <v>0</v>
      </c>
      <c r="BL502" s="17" t="s">
        <v>151</v>
      </c>
      <c r="BM502" s="17" t="s">
        <v>1052</v>
      </c>
    </row>
    <row r="503" spans="2:47" s="1" customFormat="1" ht="22.5" customHeight="1">
      <c r="B503" s="34"/>
      <c r="D503" s="168" t="s">
        <v>138</v>
      </c>
      <c r="F503" s="169" t="s">
        <v>1053</v>
      </c>
      <c r="I503" s="131"/>
      <c r="L503" s="34"/>
      <c r="M503" s="63"/>
      <c r="N503" s="35"/>
      <c r="O503" s="35"/>
      <c r="P503" s="35"/>
      <c r="Q503" s="35"/>
      <c r="R503" s="35"/>
      <c r="S503" s="35"/>
      <c r="T503" s="64"/>
      <c r="AT503" s="17" t="s">
        <v>138</v>
      </c>
      <c r="AU503" s="17" t="s">
        <v>83</v>
      </c>
    </row>
    <row r="504" spans="2:51" s="10" customFormat="1" ht="22.5" customHeight="1">
      <c r="B504" s="170"/>
      <c r="D504" s="168" t="s">
        <v>140</v>
      </c>
      <c r="E504" s="179" t="s">
        <v>20</v>
      </c>
      <c r="F504" s="196" t="s">
        <v>1054</v>
      </c>
      <c r="H504" s="197">
        <v>292.35</v>
      </c>
      <c r="I504" s="175"/>
      <c r="L504" s="170"/>
      <c r="M504" s="176"/>
      <c r="N504" s="177"/>
      <c r="O504" s="177"/>
      <c r="P504" s="177"/>
      <c r="Q504" s="177"/>
      <c r="R504" s="177"/>
      <c r="S504" s="177"/>
      <c r="T504" s="178"/>
      <c r="AT504" s="179" t="s">
        <v>140</v>
      </c>
      <c r="AU504" s="179" t="s">
        <v>83</v>
      </c>
      <c r="AV504" s="10" t="s">
        <v>83</v>
      </c>
      <c r="AW504" s="10" t="s">
        <v>39</v>
      </c>
      <c r="AX504" s="10" t="s">
        <v>22</v>
      </c>
      <c r="AY504" s="179" t="s">
        <v>130</v>
      </c>
    </row>
    <row r="505" spans="2:51" s="10" customFormat="1" ht="22.5" customHeight="1">
      <c r="B505" s="170"/>
      <c r="D505" s="171" t="s">
        <v>140</v>
      </c>
      <c r="F505" s="173" t="s">
        <v>1055</v>
      </c>
      <c r="H505" s="174">
        <v>298.197</v>
      </c>
      <c r="I505" s="175"/>
      <c r="L505" s="170"/>
      <c r="M505" s="176"/>
      <c r="N505" s="177"/>
      <c r="O505" s="177"/>
      <c r="P505" s="177"/>
      <c r="Q505" s="177"/>
      <c r="R505" s="177"/>
      <c r="S505" s="177"/>
      <c r="T505" s="178"/>
      <c r="AT505" s="179" t="s">
        <v>140</v>
      </c>
      <c r="AU505" s="179" t="s">
        <v>83</v>
      </c>
      <c r="AV505" s="10" t="s">
        <v>83</v>
      </c>
      <c r="AW505" s="10" t="s">
        <v>4</v>
      </c>
      <c r="AX505" s="10" t="s">
        <v>22</v>
      </c>
      <c r="AY505" s="179" t="s">
        <v>130</v>
      </c>
    </row>
    <row r="506" spans="2:65" s="1" customFormat="1" ht="22.5" customHeight="1">
      <c r="B506" s="155"/>
      <c r="C506" s="212" t="s">
        <v>1056</v>
      </c>
      <c r="D506" s="212" t="s">
        <v>336</v>
      </c>
      <c r="E506" s="213" t="s">
        <v>1057</v>
      </c>
      <c r="F506" s="214" t="s">
        <v>1058</v>
      </c>
      <c r="G506" s="215" t="s">
        <v>186</v>
      </c>
      <c r="H506" s="216">
        <v>35</v>
      </c>
      <c r="I506" s="217"/>
      <c r="J506" s="218">
        <f>ROUND(I506*H506,2)</f>
        <v>0</v>
      </c>
      <c r="K506" s="214" t="s">
        <v>135</v>
      </c>
      <c r="L506" s="219"/>
      <c r="M506" s="220" t="s">
        <v>20</v>
      </c>
      <c r="N506" s="221" t="s">
        <v>46</v>
      </c>
      <c r="O506" s="35"/>
      <c r="P506" s="165">
        <f>O506*H506</f>
        <v>0</v>
      </c>
      <c r="Q506" s="165">
        <v>0.072</v>
      </c>
      <c r="R506" s="165">
        <f>Q506*H506</f>
        <v>2.52</v>
      </c>
      <c r="S506" s="165">
        <v>0</v>
      </c>
      <c r="T506" s="166">
        <f>S506*H506</f>
        <v>0</v>
      </c>
      <c r="AR506" s="17" t="s">
        <v>171</v>
      </c>
      <c r="AT506" s="17" t="s">
        <v>336</v>
      </c>
      <c r="AU506" s="17" t="s">
        <v>83</v>
      </c>
      <c r="AY506" s="17" t="s">
        <v>130</v>
      </c>
      <c r="BE506" s="167">
        <f>IF(N506="základní",J506,0)</f>
        <v>0</v>
      </c>
      <c r="BF506" s="167">
        <f>IF(N506="snížená",J506,0)</f>
        <v>0</v>
      </c>
      <c r="BG506" s="167">
        <f>IF(N506="zákl. přenesená",J506,0)</f>
        <v>0</v>
      </c>
      <c r="BH506" s="167">
        <f>IF(N506="sníž. přenesená",J506,0)</f>
        <v>0</v>
      </c>
      <c r="BI506" s="167">
        <f>IF(N506="nulová",J506,0)</f>
        <v>0</v>
      </c>
      <c r="BJ506" s="17" t="s">
        <v>22</v>
      </c>
      <c r="BK506" s="167">
        <f>ROUND(I506*H506,2)</f>
        <v>0</v>
      </c>
      <c r="BL506" s="17" t="s">
        <v>151</v>
      </c>
      <c r="BM506" s="17" t="s">
        <v>1059</v>
      </c>
    </row>
    <row r="507" spans="2:47" s="1" customFormat="1" ht="22.5" customHeight="1">
      <c r="B507" s="34"/>
      <c r="D507" s="168" t="s">
        <v>138</v>
      </c>
      <c r="F507" s="169" t="s">
        <v>1060</v>
      </c>
      <c r="I507" s="131"/>
      <c r="L507" s="34"/>
      <c r="M507" s="63"/>
      <c r="N507" s="35"/>
      <c r="O507" s="35"/>
      <c r="P507" s="35"/>
      <c r="Q507" s="35"/>
      <c r="R507" s="35"/>
      <c r="S507" s="35"/>
      <c r="T507" s="64"/>
      <c r="AT507" s="17" t="s">
        <v>138</v>
      </c>
      <c r="AU507" s="17" t="s">
        <v>83</v>
      </c>
    </row>
    <row r="508" spans="2:51" s="10" customFormat="1" ht="22.5" customHeight="1">
      <c r="B508" s="170"/>
      <c r="D508" s="171" t="s">
        <v>140</v>
      </c>
      <c r="E508" s="172" t="s">
        <v>20</v>
      </c>
      <c r="F508" s="173" t="s">
        <v>1061</v>
      </c>
      <c r="H508" s="174">
        <v>35</v>
      </c>
      <c r="I508" s="175"/>
      <c r="L508" s="170"/>
      <c r="M508" s="176"/>
      <c r="N508" s="177"/>
      <c r="O508" s="177"/>
      <c r="P508" s="177"/>
      <c r="Q508" s="177"/>
      <c r="R508" s="177"/>
      <c r="S508" s="177"/>
      <c r="T508" s="178"/>
      <c r="AT508" s="179" t="s">
        <v>140</v>
      </c>
      <c r="AU508" s="179" t="s">
        <v>83</v>
      </c>
      <c r="AV508" s="10" t="s">
        <v>83</v>
      </c>
      <c r="AW508" s="10" t="s">
        <v>39</v>
      </c>
      <c r="AX508" s="10" t="s">
        <v>22</v>
      </c>
      <c r="AY508" s="179" t="s">
        <v>130</v>
      </c>
    </row>
    <row r="509" spans="2:65" s="1" customFormat="1" ht="31.5" customHeight="1">
      <c r="B509" s="155"/>
      <c r="C509" s="156" t="s">
        <v>1062</v>
      </c>
      <c r="D509" s="156" t="s">
        <v>131</v>
      </c>
      <c r="E509" s="157" t="s">
        <v>452</v>
      </c>
      <c r="F509" s="158" t="s">
        <v>453</v>
      </c>
      <c r="G509" s="159" t="s">
        <v>246</v>
      </c>
      <c r="H509" s="160">
        <v>770.45</v>
      </c>
      <c r="I509" s="161"/>
      <c r="J509" s="162">
        <f>ROUND(I509*H509,2)</f>
        <v>0</v>
      </c>
      <c r="K509" s="158" t="s">
        <v>135</v>
      </c>
      <c r="L509" s="34"/>
      <c r="M509" s="163" t="s">
        <v>20</v>
      </c>
      <c r="N509" s="164" t="s">
        <v>46</v>
      </c>
      <c r="O509" s="35"/>
      <c r="P509" s="165">
        <f>O509*H509</f>
        <v>0</v>
      </c>
      <c r="Q509" s="165">
        <v>0.1295</v>
      </c>
      <c r="R509" s="165">
        <f>Q509*H509</f>
        <v>99.77327500000001</v>
      </c>
      <c r="S509" s="165">
        <v>0</v>
      </c>
      <c r="T509" s="166">
        <f>S509*H509</f>
        <v>0</v>
      </c>
      <c r="AR509" s="17" t="s">
        <v>151</v>
      </c>
      <c r="AT509" s="17" t="s">
        <v>131</v>
      </c>
      <c r="AU509" s="17" t="s">
        <v>83</v>
      </c>
      <c r="AY509" s="17" t="s">
        <v>130</v>
      </c>
      <c r="BE509" s="167">
        <f>IF(N509="základní",J509,0)</f>
        <v>0</v>
      </c>
      <c r="BF509" s="167">
        <f>IF(N509="snížená",J509,0)</f>
        <v>0</v>
      </c>
      <c r="BG509" s="167">
        <f>IF(N509="zákl. přenesená",J509,0)</f>
        <v>0</v>
      </c>
      <c r="BH509" s="167">
        <f>IF(N509="sníž. přenesená",J509,0)</f>
        <v>0</v>
      </c>
      <c r="BI509" s="167">
        <f>IF(N509="nulová",J509,0)</f>
        <v>0</v>
      </c>
      <c r="BJ509" s="17" t="s">
        <v>22</v>
      </c>
      <c r="BK509" s="167">
        <f>ROUND(I509*H509,2)</f>
        <v>0</v>
      </c>
      <c r="BL509" s="17" t="s">
        <v>151</v>
      </c>
      <c r="BM509" s="17" t="s">
        <v>1063</v>
      </c>
    </row>
    <row r="510" spans="2:47" s="1" customFormat="1" ht="42" customHeight="1">
      <c r="B510" s="34"/>
      <c r="D510" s="168" t="s">
        <v>138</v>
      </c>
      <c r="F510" s="169" t="s">
        <v>455</v>
      </c>
      <c r="I510" s="131"/>
      <c r="L510" s="34"/>
      <c r="M510" s="63"/>
      <c r="N510" s="35"/>
      <c r="O510" s="35"/>
      <c r="P510" s="35"/>
      <c r="Q510" s="35"/>
      <c r="R510" s="35"/>
      <c r="S510" s="35"/>
      <c r="T510" s="64"/>
      <c r="AT510" s="17" t="s">
        <v>138</v>
      </c>
      <c r="AU510" s="17" t="s">
        <v>83</v>
      </c>
    </row>
    <row r="511" spans="2:47" s="1" customFormat="1" ht="30" customHeight="1">
      <c r="B511" s="34"/>
      <c r="D511" s="168" t="s">
        <v>249</v>
      </c>
      <c r="F511" s="211" t="s">
        <v>790</v>
      </c>
      <c r="I511" s="131"/>
      <c r="L511" s="34"/>
      <c r="M511" s="63"/>
      <c r="N511" s="35"/>
      <c r="O511" s="35"/>
      <c r="P511" s="35"/>
      <c r="Q511" s="35"/>
      <c r="R511" s="35"/>
      <c r="S511" s="35"/>
      <c r="T511" s="64"/>
      <c r="AT511" s="17" t="s">
        <v>249</v>
      </c>
      <c r="AU511" s="17" t="s">
        <v>83</v>
      </c>
    </row>
    <row r="512" spans="2:51" s="10" customFormat="1" ht="22.5" customHeight="1">
      <c r="B512" s="170"/>
      <c r="D512" s="171" t="s">
        <v>140</v>
      </c>
      <c r="E512" s="172" t="s">
        <v>20</v>
      </c>
      <c r="F512" s="173" t="s">
        <v>1064</v>
      </c>
      <c r="H512" s="174">
        <v>770.45</v>
      </c>
      <c r="I512" s="175"/>
      <c r="L512" s="170"/>
      <c r="M512" s="176"/>
      <c r="N512" s="177"/>
      <c r="O512" s="177"/>
      <c r="P512" s="177"/>
      <c r="Q512" s="177"/>
      <c r="R512" s="177"/>
      <c r="S512" s="177"/>
      <c r="T512" s="178"/>
      <c r="AT512" s="179" t="s">
        <v>140</v>
      </c>
      <c r="AU512" s="179" t="s">
        <v>83</v>
      </c>
      <c r="AV512" s="10" t="s">
        <v>83</v>
      </c>
      <c r="AW512" s="10" t="s">
        <v>39</v>
      </c>
      <c r="AX512" s="10" t="s">
        <v>22</v>
      </c>
      <c r="AY512" s="179" t="s">
        <v>130</v>
      </c>
    </row>
    <row r="513" spans="2:65" s="1" customFormat="1" ht="22.5" customHeight="1">
      <c r="B513" s="155"/>
      <c r="C513" s="212" t="s">
        <v>1065</v>
      </c>
      <c r="D513" s="212" t="s">
        <v>336</v>
      </c>
      <c r="E513" s="213" t="s">
        <v>458</v>
      </c>
      <c r="F513" s="214" t="s">
        <v>1066</v>
      </c>
      <c r="G513" s="215" t="s">
        <v>186</v>
      </c>
      <c r="H513" s="216">
        <v>785.859</v>
      </c>
      <c r="I513" s="217"/>
      <c r="J513" s="218">
        <f>ROUND(I513*H513,2)</f>
        <v>0</v>
      </c>
      <c r="K513" s="214" t="s">
        <v>20</v>
      </c>
      <c r="L513" s="219"/>
      <c r="M513" s="220" t="s">
        <v>20</v>
      </c>
      <c r="N513" s="221" t="s">
        <v>46</v>
      </c>
      <c r="O513" s="35"/>
      <c r="P513" s="165">
        <f>O513*H513</f>
        <v>0</v>
      </c>
      <c r="Q513" s="165">
        <v>0.024</v>
      </c>
      <c r="R513" s="165">
        <f>Q513*H513</f>
        <v>18.860616</v>
      </c>
      <c r="S513" s="165">
        <v>0</v>
      </c>
      <c r="T513" s="166">
        <f>S513*H513</f>
        <v>0</v>
      </c>
      <c r="AR513" s="17" t="s">
        <v>171</v>
      </c>
      <c r="AT513" s="17" t="s">
        <v>336</v>
      </c>
      <c r="AU513" s="17" t="s">
        <v>83</v>
      </c>
      <c r="AY513" s="17" t="s">
        <v>130</v>
      </c>
      <c r="BE513" s="167">
        <f>IF(N513="základní",J513,0)</f>
        <v>0</v>
      </c>
      <c r="BF513" s="167">
        <f>IF(N513="snížená",J513,0)</f>
        <v>0</v>
      </c>
      <c r="BG513" s="167">
        <f>IF(N513="zákl. přenesená",J513,0)</f>
        <v>0</v>
      </c>
      <c r="BH513" s="167">
        <f>IF(N513="sníž. přenesená",J513,0)</f>
        <v>0</v>
      </c>
      <c r="BI513" s="167">
        <f>IF(N513="nulová",J513,0)</f>
        <v>0</v>
      </c>
      <c r="BJ513" s="17" t="s">
        <v>22</v>
      </c>
      <c r="BK513" s="167">
        <f>ROUND(I513*H513,2)</f>
        <v>0</v>
      </c>
      <c r="BL513" s="17" t="s">
        <v>151</v>
      </c>
      <c r="BM513" s="17" t="s">
        <v>1067</v>
      </c>
    </row>
    <row r="514" spans="2:47" s="1" customFormat="1" ht="22.5" customHeight="1">
      <c r="B514" s="34"/>
      <c r="D514" s="168" t="s">
        <v>138</v>
      </c>
      <c r="F514" s="169" t="s">
        <v>1068</v>
      </c>
      <c r="I514" s="131"/>
      <c r="L514" s="34"/>
      <c r="M514" s="63"/>
      <c r="N514" s="35"/>
      <c r="O514" s="35"/>
      <c r="P514" s="35"/>
      <c r="Q514" s="35"/>
      <c r="R514" s="35"/>
      <c r="S514" s="35"/>
      <c r="T514" s="64"/>
      <c r="AT514" s="17" t="s">
        <v>138</v>
      </c>
      <c r="AU514" s="17" t="s">
        <v>83</v>
      </c>
    </row>
    <row r="515" spans="2:51" s="10" customFormat="1" ht="22.5" customHeight="1">
      <c r="B515" s="170"/>
      <c r="D515" s="171" t="s">
        <v>140</v>
      </c>
      <c r="F515" s="173" t="s">
        <v>1069</v>
      </c>
      <c r="H515" s="174">
        <v>785.859</v>
      </c>
      <c r="I515" s="175"/>
      <c r="L515" s="170"/>
      <c r="M515" s="176"/>
      <c r="N515" s="177"/>
      <c r="O515" s="177"/>
      <c r="P515" s="177"/>
      <c r="Q515" s="177"/>
      <c r="R515" s="177"/>
      <c r="S515" s="177"/>
      <c r="T515" s="178"/>
      <c r="AT515" s="179" t="s">
        <v>140</v>
      </c>
      <c r="AU515" s="179" t="s">
        <v>83</v>
      </c>
      <c r="AV515" s="10" t="s">
        <v>83</v>
      </c>
      <c r="AW515" s="10" t="s">
        <v>4</v>
      </c>
      <c r="AX515" s="10" t="s">
        <v>22</v>
      </c>
      <c r="AY515" s="179" t="s">
        <v>130</v>
      </c>
    </row>
    <row r="516" spans="2:65" s="1" customFormat="1" ht="22.5" customHeight="1">
      <c r="B516" s="155"/>
      <c r="C516" s="156" t="s">
        <v>1070</v>
      </c>
      <c r="D516" s="156" t="s">
        <v>131</v>
      </c>
      <c r="E516" s="157" t="s">
        <v>1071</v>
      </c>
      <c r="F516" s="158" t="s">
        <v>1072</v>
      </c>
      <c r="G516" s="159" t="s">
        <v>253</v>
      </c>
      <c r="H516" s="160">
        <v>56.207</v>
      </c>
      <c r="I516" s="161"/>
      <c r="J516" s="162">
        <f>ROUND(I516*H516,2)</f>
        <v>0</v>
      </c>
      <c r="K516" s="158" t="s">
        <v>135</v>
      </c>
      <c r="L516" s="34"/>
      <c r="M516" s="163" t="s">
        <v>20</v>
      </c>
      <c r="N516" s="164" t="s">
        <v>46</v>
      </c>
      <c r="O516" s="35"/>
      <c r="P516" s="165">
        <f>O516*H516</f>
        <v>0</v>
      </c>
      <c r="Q516" s="165">
        <v>2.25634</v>
      </c>
      <c r="R516" s="165">
        <f>Q516*H516</f>
        <v>126.82210237999999</v>
      </c>
      <c r="S516" s="165">
        <v>0</v>
      </c>
      <c r="T516" s="166">
        <f>S516*H516</f>
        <v>0</v>
      </c>
      <c r="AR516" s="17" t="s">
        <v>151</v>
      </c>
      <c r="AT516" s="17" t="s">
        <v>131</v>
      </c>
      <c r="AU516" s="17" t="s">
        <v>83</v>
      </c>
      <c r="AY516" s="17" t="s">
        <v>130</v>
      </c>
      <c r="BE516" s="167">
        <f>IF(N516="základní",J516,0)</f>
        <v>0</v>
      </c>
      <c r="BF516" s="167">
        <f>IF(N516="snížená",J516,0)</f>
        <v>0</v>
      </c>
      <c r="BG516" s="167">
        <f>IF(N516="zákl. přenesená",J516,0)</f>
        <v>0</v>
      </c>
      <c r="BH516" s="167">
        <f>IF(N516="sníž. přenesená",J516,0)</f>
        <v>0</v>
      </c>
      <c r="BI516" s="167">
        <f>IF(N516="nulová",J516,0)</f>
        <v>0</v>
      </c>
      <c r="BJ516" s="17" t="s">
        <v>22</v>
      </c>
      <c r="BK516" s="167">
        <f>ROUND(I516*H516,2)</f>
        <v>0</v>
      </c>
      <c r="BL516" s="17" t="s">
        <v>151</v>
      </c>
      <c r="BM516" s="17" t="s">
        <v>1073</v>
      </c>
    </row>
    <row r="517" spans="2:47" s="1" customFormat="1" ht="22.5" customHeight="1">
      <c r="B517" s="34"/>
      <c r="D517" s="168" t="s">
        <v>138</v>
      </c>
      <c r="F517" s="169" t="s">
        <v>1074</v>
      </c>
      <c r="I517" s="131"/>
      <c r="L517" s="34"/>
      <c r="M517" s="63"/>
      <c r="N517" s="35"/>
      <c r="O517" s="35"/>
      <c r="P517" s="35"/>
      <c r="Q517" s="35"/>
      <c r="R517" s="35"/>
      <c r="S517" s="35"/>
      <c r="T517" s="64"/>
      <c r="AT517" s="17" t="s">
        <v>138</v>
      </c>
      <c r="AU517" s="17" t="s">
        <v>83</v>
      </c>
    </row>
    <row r="518" spans="2:47" s="1" customFormat="1" ht="30" customHeight="1">
      <c r="B518" s="34"/>
      <c r="D518" s="168" t="s">
        <v>249</v>
      </c>
      <c r="F518" s="211" t="s">
        <v>1075</v>
      </c>
      <c r="I518" s="131"/>
      <c r="L518" s="34"/>
      <c r="M518" s="63"/>
      <c r="N518" s="35"/>
      <c r="O518" s="35"/>
      <c r="P518" s="35"/>
      <c r="Q518" s="35"/>
      <c r="R518" s="35"/>
      <c r="S518" s="35"/>
      <c r="T518" s="64"/>
      <c r="AT518" s="17" t="s">
        <v>249</v>
      </c>
      <c r="AU518" s="17" t="s">
        <v>83</v>
      </c>
    </row>
    <row r="519" spans="2:51" s="10" customFormat="1" ht="22.5" customHeight="1">
      <c r="B519" s="170"/>
      <c r="D519" s="168" t="s">
        <v>140</v>
      </c>
      <c r="E519" s="179" t="s">
        <v>20</v>
      </c>
      <c r="F519" s="196" t="s">
        <v>1076</v>
      </c>
      <c r="H519" s="197">
        <v>2.171</v>
      </c>
      <c r="I519" s="175"/>
      <c r="L519" s="170"/>
      <c r="M519" s="176"/>
      <c r="N519" s="177"/>
      <c r="O519" s="177"/>
      <c r="P519" s="177"/>
      <c r="Q519" s="177"/>
      <c r="R519" s="177"/>
      <c r="S519" s="177"/>
      <c r="T519" s="178"/>
      <c r="AT519" s="179" t="s">
        <v>140</v>
      </c>
      <c r="AU519" s="179" t="s">
        <v>83</v>
      </c>
      <c r="AV519" s="10" t="s">
        <v>83</v>
      </c>
      <c r="AW519" s="10" t="s">
        <v>39</v>
      </c>
      <c r="AX519" s="10" t="s">
        <v>75</v>
      </c>
      <c r="AY519" s="179" t="s">
        <v>130</v>
      </c>
    </row>
    <row r="520" spans="2:51" s="10" customFormat="1" ht="22.5" customHeight="1">
      <c r="B520" s="170"/>
      <c r="D520" s="168" t="s">
        <v>140</v>
      </c>
      <c r="E520" s="179" t="s">
        <v>20</v>
      </c>
      <c r="F520" s="196" t="s">
        <v>1077</v>
      </c>
      <c r="H520" s="197">
        <v>22.059</v>
      </c>
      <c r="I520" s="175"/>
      <c r="L520" s="170"/>
      <c r="M520" s="176"/>
      <c r="N520" s="177"/>
      <c r="O520" s="177"/>
      <c r="P520" s="177"/>
      <c r="Q520" s="177"/>
      <c r="R520" s="177"/>
      <c r="S520" s="177"/>
      <c r="T520" s="178"/>
      <c r="AT520" s="179" t="s">
        <v>140</v>
      </c>
      <c r="AU520" s="179" t="s">
        <v>83</v>
      </c>
      <c r="AV520" s="10" t="s">
        <v>83</v>
      </c>
      <c r="AW520" s="10" t="s">
        <v>39</v>
      </c>
      <c r="AX520" s="10" t="s">
        <v>75</v>
      </c>
      <c r="AY520" s="179" t="s">
        <v>130</v>
      </c>
    </row>
    <row r="521" spans="2:51" s="10" customFormat="1" ht="22.5" customHeight="1">
      <c r="B521" s="170"/>
      <c r="D521" s="168" t="s">
        <v>140</v>
      </c>
      <c r="E521" s="179" t="s">
        <v>20</v>
      </c>
      <c r="F521" s="196" t="s">
        <v>1078</v>
      </c>
      <c r="H521" s="197">
        <v>11.557</v>
      </c>
      <c r="I521" s="175"/>
      <c r="L521" s="170"/>
      <c r="M521" s="176"/>
      <c r="N521" s="177"/>
      <c r="O521" s="177"/>
      <c r="P521" s="177"/>
      <c r="Q521" s="177"/>
      <c r="R521" s="177"/>
      <c r="S521" s="177"/>
      <c r="T521" s="178"/>
      <c r="AT521" s="179" t="s">
        <v>140</v>
      </c>
      <c r="AU521" s="179" t="s">
        <v>83</v>
      </c>
      <c r="AV521" s="10" t="s">
        <v>83</v>
      </c>
      <c r="AW521" s="10" t="s">
        <v>39</v>
      </c>
      <c r="AX521" s="10" t="s">
        <v>75</v>
      </c>
      <c r="AY521" s="179" t="s">
        <v>130</v>
      </c>
    </row>
    <row r="522" spans="2:51" s="10" customFormat="1" ht="22.5" customHeight="1">
      <c r="B522" s="170"/>
      <c r="D522" s="168" t="s">
        <v>140</v>
      </c>
      <c r="E522" s="179" t="s">
        <v>20</v>
      </c>
      <c r="F522" s="196" t="s">
        <v>1079</v>
      </c>
      <c r="H522" s="197">
        <v>20.42</v>
      </c>
      <c r="I522" s="175"/>
      <c r="L522" s="170"/>
      <c r="M522" s="176"/>
      <c r="N522" s="177"/>
      <c r="O522" s="177"/>
      <c r="P522" s="177"/>
      <c r="Q522" s="177"/>
      <c r="R522" s="177"/>
      <c r="S522" s="177"/>
      <c r="T522" s="178"/>
      <c r="AT522" s="179" t="s">
        <v>140</v>
      </c>
      <c r="AU522" s="179" t="s">
        <v>83</v>
      </c>
      <c r="AV522" s="10" t="s">
        <v>83</v>
      </c>
      <c r="AW522" s="10" t="s">
        <v>39</v>
      </c>
      <c r="AX522" s="10" t="s">
        <v>75</v>
      </c>
      <c r="AY522" s="179" t="s">
        <v>130</v>
      </c>
    </row>
    <row r="523" spans="2:51" s="12" customFormat="1" ht="22.5" customHeight="1">
      <c r="B523" s="198"/>
      <c r="D523" s="171" t="s">
        <v>140</v>
      </c>
      <c r="E523" s="199" t="s">
        <v>20</v>
      </c>
      <c r="F523" s="200" t="s">
        <v>204</v>
      </c>
      <c r="H523" s="201">
        <v>56.207</v>
      </c>
      <c r="I523" s="202"/>
      <c r="L523" s="198"/>
      <c r="M523" s="203"/>
      <c r="N523" s="204"/>
      <c r="O523" s="204"/>
      <c r="P523" s="204"/>
      <c r="Q523" s="204"/>
      <c r="R523" s="204"/>
      <c r="S523" s="204"/>
      <c r="T523" s="205"/>
      <c r="AT523" s="206" t="s">
        <v>140</v>
      </c>
      <c r="AU523" s="206" t="s">
        <v>83</v>
      </c>
      <c r="AV523" s="12" t="s">
        <v>151</v>
      </c>
      <c r="AW523" s="12" t="s">
        <v>39</v>
      </c>
      <c r="AX523" s="12" t="s">
        <v>22</v>
      </c>
      <c r="AY523" s="206" t="s">
        <v>130</v>
      </c>
    </row>
    <row r="524" spans="2:65" s="1" customFormat="1" ht="22.5" customHeight="1">
      <c r="B524" s="155"/>
      <c r="C524" s="156" t="s">
        <v>1080</v>
      </c>
      <c r="D524" s="156" t="s">
        <v>131</v>
      </c>
      <c r="E524" s="157" t="s">
        <v>464</v>
      </c>
      <c r="F524" s="158" t="s">
        <v>465</v>
      </c>
      <c r="G524" s="159" t="s">
        <v>344</v>
      </c>
      <c r="H524" s="160">
        <v>2567.282</v>
      </c>
      <c r="I524" s="161"/>
      <c r="J524" s="162">
        <f>ROUND(I524*H524,2)</f>
        <v>0</v>
      </c>
      <c r="K524" s="158" t="s">
        <v>135</v>
      </c>
      <c r="L524" s="34"/>
      <c r="M524" s="163" t="s">
        <v>20</v>
      </c>
      <c r="N524" s="164" t="s">
        <v>46</v>
      </c>
      <c r="O524" s="35"/>
      <c r="P524" s="165">
        <f>O524*H524</f>
        <v>0</v>
      </c>
      <c r="Q524" s="165">
        <v>0.00047</v>
      </c>
      <c r="R524" s="165">
        <f>Q524*H524</f>
        <v>1.2066225400000001</v>
      </c>
      <c r="S524" s="165">
        <v>0</v>
      </c>
      <c r="T524" s="166">
        <f>S524*H524</f>
        <v>0</v>
      </c>
      <c r="AR524" s="17" t="s">
        <v>151</v>
      </c>
      <c r="AT524" s="17" t="s">
        <v>131</v>
      </c>
      <c r="AU524" s="17" t="s">
        <v>83</v>
      </c>
      <c r="AY524" s="17" t="s">
        <v>130</v>
      </c>
      <c r="BE524" s="167">
        <f>IF(N524="základní",J524,0)</f>
        <v>0</v>
      </c>
      <c r="BF524" s="167">
        <f>IF(N524="snížená",J524,0)</f>
        <v>0</v>
      </c>
      <c r="BG524" s="167">
        <f>IF(N524="zákl. přenesená",J524,0)</f>
        <v>0</v>
      </c>
      <c r="BH524" s="167">
        <f>IF(N524="sníž. přenesená",J524,0)</f>
        <v>0</v>
      </c>
      <c r="BI524" s="167">
        <f>IF(N524="nulová",J524,0)</f>
        <v>0</v>
      </c>
      <c r="BJ524" s="17" t="s">
        <v>22</v>
      </c>
      <c r="BK524" s="167">
        <f>ROUND(I524*H524,2)</f>
        <v>0</v>
      </c>
      <c r="BL524" s="17" t="s">
        <v>151</v>
      </c>
      <c r="BM524" s="17" t="s">
        <v>1081</v>
      </c>
    </row>
    <row r="525" spans="2:47" s="1" customFormat="1" ht="22.5" customHeight="1">
      <c r="B525" s="34"/>
      <c r="D525" s="168" t="s">
        <v>138</v>
      </c>
      <c r="F525" s="169" t="s">
        <v>467</v>
      </c>
      <c r="I525" s="131"/>
      <c r="L525" s="34"/>
      <c r="M525" s="63"/>
      <c r="N525" s="35"/>
      <c r="O525" s="35"/>
      <c r="P525" s="35"/>
      <c r="Q525" s="35"/>
      <c r="R525" s="35"/>
      <c r="S525" s="35"/>
      <c r="T525" s="64"/>
      <c r="AT525" s="17" t="s">
        <v>138</v>
      </c>
      <c r="AU525" s="17" t="s">
        <v>83</v>
      </c>
    </row>
    <row r="526" spans="2:47" s="1" customFormat="1" ht="30" customHeight="1">
      <c r="B526" s="34"/>
      <c r="D526" s="168" t="s">
        <v>249</v>
      </c>
      <c r="F526" s="211" t="s">
        <v>1082</v>
      </c>
      <c r="I526" s="131"/>
      <c r="L526" s="34"/>
      <c r="M526" s="63"/>
      <c r="N526" s="35"/>
      <c r="O526" s="35"/>
      <c r="P526" s="35"/>
      <c r="Q526" s="35"/>
      <c r="R526" s="35"/>
      <c r="S526" s="35"/>
      <c r="T526" s="64"/>
      <c r="AT526" s="17" t="s">
        <v>249</v>
      </c>
      <c r="AU526" s="17" t="s">
        <v>83</v>
      </c>
    </row>
    <row r="527" spans="2:51" s="10" customFormat="1" ht="22.5" customHeight="1">
      <c r="B527" s="170"/>
      <c r="D527" s="168" t="s">
        <v>140</v>
      </c>
      <c r="E527" s="179" t="s">
        <v>20</v>
      </c>
      <c r="F527" s="196" t="s">
        <v>1083</v>
      </c>
      <c r="H527" s="197">
        <v>2527.382</v>
      </c>
      <c r="I527" s="175"/>
      <c r="L527" s="170"/>
      <c r="M527" s="176"/>
      <c r="N527" s="177"/>
      <c r="O527" s="177"/>
      <c r="P527" s="177"/>
      <c r="Q527" s="177"/>
      <c r="R527" s="177"/>
      <c r="S527" s="177"/>
      <c r="T527" s="178"/>
      <c r="AT527" s="179" t="s">
        <v>140</v>
      </c>
      <c r="AU527" s="179" t="s">
        <v>83</v>
      </c>
      <c r="AV527" s="10" t="s">
        <v>83</v>
      </c>
      <c r="AW527" s="10" t="s">
        <v>39</v>
      </c>
      <c r="AX527" s="10" t="s">
        <v>75</v>
      </c>
      <c r="AY527" s="179" t="s">
        <v>130</v>
      </c>
    </row>
    <row r="528" spans="2:51" s="10" customFormat="1" ht="22.5" customHeight="1">
      <c r="B528" s="170"/>
      <c r="D528" s="168" t="s">
        <v>140</v>
      </c>
      <c r="E528" s="179" t="s">
        <v>20</v>
      </c>
      <c r="F528" s="196" t="s">
        <v>1084</v>
      </c>
      <c r="H528" s="197">
        <v>39.9</v>
      </c>
      <c r="I528" s="175"/>
      <c r="L528" s="170"/>
      <c r="M528" s="176"/>
      <c r="N528" s="177"/>
      <c r="O528" s="177"/>
      <c r="P528" s="177"/>
      <c r="Q528" s="177"/>
      <c r="R528" s="177"/>
      <c r="S528" s="177"/>
      <c r="T528" s="178"/>
      <c r="AT528" s="179" t="s">
        <v>140</v>
      </c>
      <c r="AU528" s="179" t="s">
        <v>83</v>
      </c>
      <c r="AV528" s="10" t="s">
        <v>83</v>
      </c>
      <c r="AW528" s="10" t="s">
        <v>39</v>
      </c>
      <c r="AX528" s="10" t="s">
        <v>75</v>
      </c>
      <c r="AY528" s="179" t="s">
        <v>130</v>
      </c>
    </row>
    <row r="529" spans="2:51" s="12" customFormat="1" ht="22.5" customHeight="1">
      <c r="B529" s="198"/>
      <c r="D529" s="171" t="s">
        <v>140</v>
      </c>
      <c r="E529" s="199" t="s">
        <v>20</v>
      </c>
      <c r="F529" s="200" t="s">
        <v>204</v>
      </c>
      <c r="H529" s="201">
        <v>2567.282</v>
      </c>
      <c r="I529" s="202"/>
      <c r="L529" s="198"/>
      <c r="M529" s="203"/>
      <c r="N529" s="204"/>
      <c r="O529" s="204"/>
      <c r="P529" s="204"/>
      <c r="Q529" s="204"/>
      <c r="R529" s="204"/>
      <c r="S529" s="204"/>
      <c r="T529" s="205"/>
      <c r="AT529" s="206" t="s">
        <v>140</v>
      </c>
      <c r="AU529" s="206" t="s">
        <v>83</v>
      </c>
      <c r="AV529" s="12" t="s">
        <v>151</v>
      </c>
      <c r="AW529" s="12" t="s">
        <v>39</v>
      </c>
      <c r="AX529" s="12" t="s">
        <v>22</v>
      </c>
      <c r="AY529" s="206" t="s">
        <v>130</v>
      </c>
    </row>
    <row r="530" spans="2:65" s="1" customFormat="1" ht="22.5" customHeight="1">
      <c r="B530" s="155"/>
      <c r="C530" s="156" t="s">
        <v>1085</v>
      </c>
      <c r="D530" s="156" t="s">
        <v>131</v>
      </c>
      <c r="E530" s="157" t="s">
        <v>1086</v>
      </c>
      <c r="F530" s="158" t="s">
        <v>1087</v>
      </c>
      <c r="G530" s="159" t="s">
        <v>246</v>
      </c>
      <c r="H530" s="160">
        <v>1082.5</v>
      </c>
      <c r="I530" s="161"/>
      <c r="J530" s="162">
        <f>ROUND(I530*H530,2)</f>
        <v>0</v>
      </c>
      <c r="K530" s="158" t="s">
        <v>135</v>
      </c>
      <c r="L530" s="34"/>
      <c r="M530" s="163" t="s">
        <v>20</v>
      </c>
      <c r="N530" s="164" t="s">
        <v>46</v>
      </c>
      <c r="O530" s="35"/>
      <c r="P530" s="165">
        <f>O530*H530</f>
        <v>0</v>
      </c>
      <c r="Q530" s="165">
        <v>2E-05</v>
      </c>
      <c r="R530" s="165">
        <f>Q530*H530</f>
        <v>0.021650000000000003</v>
      </c>
      <c r="S530" s="165">
        <v>0</v>
      </c>
      <c r="T530" s="166">
        <f>S530*H530</f>
        <v>0</v>
      </c>
      <c r="AR530" s="17" t="s">
        <v>151</v>
      </c>
      <c r="AT530" s="17" t="s">
        <v>131</v>
      </c>
      <c r="AU530" s="17" t="s">
        <v>83</v>
      </c>
      <c r="AY530" s="17" t="s">
        <v>130</v>
      </c>
      <c r="BE530" s="167">
        <f>IF(N530="základní",J530,0)</f>
        <v>0</v>
      </c>
      <c r="BF530" s="167">
        <f>IF(N530="snížená",J530,0)</f>
        <v>0</v>
      </c>
      <c r="BG530" s="167">
        <f>IF(N530="zákl. přenesená",J530,0)</f>
        <v>0</v>
      </c>
      <c r="BH530" s="167">
        <f>IF(N530="sníž. přenesená",J530,0)</f>
        <v>0</v>
      </c>
      <c r="BI530" s="167">
        <f>IF(N530="nulová",J530,0)</f>
        <v>0</v>
      </c>
      <c r="BJ530" s="17" t="s">
        <v>22</v>
      </c>
      <c r="BK530" s="167">
        <f>ROUND(I530*H530,2)</f>
        <v>0</v>
      </c>
      <c r="BL530" s="17" t="s">
        <v>151</v>
      </c>
      <c r="BM530" s="17" t="s">
        <v>1088</v>
      </c>
    </row>
    <row r="531" spans="2:47" s="1" customFormat="1" ht="22.5" customHeight="1">
      <c r="B531" s="34"/>
      <c r="D531" s="168" t="s">
        <v>138</v>
      </c>
      <c r="F531" s="169" t="s">
        <v>1089</v>
      </c>
      <c r="I531" s="131"/>
      <c r="L531" s="34"/>
      <c r="M531" s="63"/>
      <c r="N531" s="35"/>
      <c r="O531" s="35"/>
      <c r="P531" s="35"/>
      <c r="Q531" s="35"/>
      <c r="R531" s="35"/>
      <c r="S531" s="35"/>
      <c r="T531" s="64"/>
      <c r="AT531" s="17" t="s">
        <v>138</v>
      </c>
      <c r="AU531" s="17" t="s">
        <v>83</v>
      </c>
    </row>
    <row r="532" spans="2:47" s="1" customFormat="1" ht="30" customHeight="1">
      <c r="B532" s="34"/>
      <c r="D532" s="168" t="s">
        <v>249</v>
      </c>
      <c r="F532" s="211" t="s">
        <v>1075</v>
      </c>
      <c r="I532" s="131"/>
      <c r="L532" s="34"/>
      <c r="M532" s="63"/>
      <c r="N532" s="35"/>
      <c r="O532" s="35"/>
      <c r="P532" s="35"/>
      <c r="Q532" s="35"/>
      <c r="R532" s="35"/>
      <c r="S532" s="35"/>
      <c r="T532" s="64"/>
      <c r="AT532" s="17" t="s">
        <v>249</v>
      </c>
      <c r="AU532" s="17" t="s">
        <v>83</v>
      </c>
    </row>
    <row r="533" spans="2:51" s="10" customFormat="1" ht="22.5" customHeight="1">
      <c r="B533" s="170"/>
      <c r="D533" s="168" t="s">
        <v>140</v>
      </c>
      <c r="E533" s="179" t="s">
        <v>20</v>
      </c>
      <c r="F533" s="196" t="s">
        <v>1090</v>
      </c>
      <c r="H533" s="197">
        <v>1075</v>
      </c>
      <c r="I533" s="175"/>
      <c r="L533" s="170"/>
      <c r="M533" s="176"/>
      <c r="N533" s="177"/>
      <c r="O533" s="177"/>
      <c r="P533" s="177"/>
      <c r="Q533" s="177"/>
      <c r="R533" s="177"/>
      <c r="S533" s="177"/>
      <c r="T533" s="178"/>
      <c r="AT533" s="179" t="s">
        <v>140</v>
      </c>
      <c r="AU533" s="179" t="s">
        <v>83</v>
      </c>
      <c r="AV533" s="10" t="s">
        <v>83</v>
      </c>
      <c r="AW533" s="10" t="s">
        <v>39</v>
      </c>
      <c r="AX533" s="10" t="s">
        <v>75</v>
      </c>
      <c r="AY533" s="179" t="s">
        <v>130</v>
      </c>
    </row>
    <row r="534" spans="2:51" s="10" customFormat="1" ht="22.5" customHeight="1">
      <c r="B534" s="170"/>
      <c r="D534" s="168" t="s">
        <v>140</v>
      </c>
      <c r="E534" s="179" t="s">
        <v>20</v>
      </c>
      <c r="F534" s="196" t="s">
        <v>1091</v>
      </c>
      <c r="H534" s="197">
        <v>7.5</v>
      </c>
      <c r="I534" s="175"/>
      <c r="L534" s="170"/>
      <c r="M534" s="176"/>
      <c r="N534" s="177"/>
      <c r="O534" s="177"/>
      <c r="P534" s="177"/>
      <c r="Q534" s="177"/>
      <c r="R534" s="177"/>
      <c r="S534" s="177"/>
      <c r="T534" s="178"/>
      <c r="AT534" s="179" t="s">
        <v>140</v>
      </c>
      <c r="AU534" s="179" t="s">
        <v>83</v>
      </c>
      <c r="AV534" s="10" t="s">
        <v>83</v>
      </c>
      <c r="AW534" s="10" t="s">
        <v>39</v>
      </c>
      <c r="AX534" s="10" t="s">
        <v>75</v>
      </c>
      <c r="AY534" s="179" t="s">
        <v>130</v>
      </c>
    </row>
    <row r="535" spans="2:51" s="12" customFormat="1" ht="22.5" customHeight="1">
      <c r="B535" s="198"/>
      <c r="D535" s="171" t="s">
        <v>140</v>
      </c>
      <c r="E535" s="199" t="s">
        <v>20</v>
      </c>
      <c r="F535" s="200" t="s">
        <v>204</v>
      </c>
      <c r="H535" s="201">
        <v>1082.5</v>
      </c>
      <c r="I535" s="202"/>
      <c r="L535" s="198"/>
      <c r="M535" s="203"/>
      <c r="N535" s="204"/>
      <c r="O535" s="204"/>
      <c r="P535" s="204"/>
      <c r="Q535" s="204"/>
      <c r="R535" s="204"/>
      <c r="S535" s="204"/>
      <c r="T535" s="205"/>
      <c r="AT535" s="206" t="s">
        <v>140</v>
      </c>
      <c r="AU535" s="206" t="s">
        <v>83</v>
      </c>
      <c r="AV535" s="12" t="s">
        <v>151</v>
      </c>
      <c r="AW535" s="12" t="s">
        <v>39</v>
      </c>
      <c r="AX535" s="12" t="s">
        <v>22</v>
      </c>
      <c r="AY535" s="206" t="s">
        <v>130</v>
      </c>
    </row>
    <row r="536" spans="2:65" s="1" customFormat="1" ht="22.5" customHeight="1">
      <c r="B536" s="155"/>
      <c r="C536" s="156" t="s">
        <v>1092</v>
      </c>
      <c r="D536" s="156" t="s">
        <v>131</v>
      </c>
      <c r="E536" s="157" t="s">
        <v>1093</v>
      </c>
      <c r="F536" s="158" t="s">
        <v>1094</v>
      </c>
      <c r="G536" s="159" t="s">
        <v>246</v>
      </c>
      <c r="H536" s="160">
        <v>18.5</v>
      </c>
      <c r="I536" s="161"/>
      <c r="J536" s="162">
        <f>ROUND(I536*H536,2)</f>
        <v>0</v>
      </c>
      <c r="K536" s="158" t="s">
        <v>20</v>
      </c>
      <c r="L536" s="34"/>
      <c r="M536" s="163" t="s">
        <v>20</v>
      </c>
      <c r="N536" s="164" t="s">
        <v>46</v>
      </c>
      <c r="O536" s="35"/>
      <c r="P536" s="165">
        <f>O536*H536</f>
        <v>0</v>
      </c>
      <c r="Q536" s="165">
        <v>0.27093</v>
      </c>
      <c r="R536" s="165">
        <f>Q536*H536</f>
        <v>5.012205</v>
      </c>
      <c r="S536" s="165">
        <v>0</v>
      </c>
      <c r="T536" s="166">
        <f>S536*H536</f>
        <v>0</v>
      </c>
      <c r="AR536" s="17" t="s">
        <v>151</v>
      </c>
      <c r="AT536" s="17" t="s">
        <v>131</v>
      </c>
      <c r="AU536" s="17" t="s">
        <v>83</v>
      </c>
      <c r="AY536" s="17" t="s">
        <v>130</v>
      </c>
      <c r="BE536" s="167">
        <f>IF(N536="základní",J536,0)</f>
        <v>0</v>
      </c>
      <c r="BF536" s="167">
        <f>IF(N536="snížená",J536,0)</f>
        <v>0</v>
      </c>
      <c r="BG536" s="167">
        <f>IF(N536="zákl. přenesená",J536,0)</f>
        <v>0</v>
      </c>
      <c r="BH536" s="167">
        <f>IF(N536="sníž. přenesená",J536,0)</f>
        <v>0</v>
      </c>
      <c r="BI536" s="167">
        <f>IF(N536="nulová",J536,0)</f>
        <v>0</v>
      </c>
      <c r="BJ536" s="17" t="s">
        <v>22</v>
      </c>
      <c r="BK536" s="167">
        <f>ROUND(I536*H536,2)</f>
        <v>0</v>
      </c>
      <c r="BL536" s="17" t="s">
        <v>151</v>
      </c>
      <c r="BM536" s="17" t="s">
        <v>1095</v>
      </c>
    </row>
    <row r="537" spans="2:47" s="1" customFormat="1" ht="30" customHeight="1">
      <c r="B537" s="34"/>
      <c r="D537" s="168" t="s">
        <v>249</v>
      </c>
      <c r="F537" s="211" t="s">
        <v>898</v>
      </c>
      <c r="I537" s="131"/>
      <c r="L537" s="34"/>
      <c r="M537" s="63"/>
      <c r="N537" s="35"/>
      <c r="O537" s="35"/>
      <c r="P537" s="35"/>
      <c r="Q537" s="35"/>
      <c r="R537" s="35"/>
      <c r="S537" s="35"/>
      <c r="T537" s="64"/>
      <c r="AT537" s="17" t="s">
        <v>249</v>
      </c>
      <c r="AU537" s="17" t="s">
        <v>83</v>
      </c>
    </row>
    <row r="538" spans="2:51" s="10" customFormat="1" ht="22.5" customHeight="1">
      <c r="B538" s="170"/>
      <c r="D538" s="171" t="s">
        <v>140</v>
      </c>
      <c r="E538" s="172" t="s">
        <v>20</v>
      </c>
      <c r="F538" s="173" t="s">
        <v>1096</v>
      </c>
      <c r="H538" s="174">
        <v>18.5</v>
      </c>
      <c r="I538" s="175"/>
      <c r="L538" s="170"/>
      <c r="M538" s="176"/>
      <c r="N538" s="177"/>
      <c r="O538" s="177"/>
      <c r="P538" s="177"/>
      <c r="Q538" s="177"/>
      <c r="R538" s="177"/>
      <c r="S538" s="177"/>
      <c r="T538" s="178"/>
      <c r="AT538" s="179" t="s">
        <v>140</v>
      </c>
      <c r="AU538" s="179" t="s">
        <v>83</v>
      </c>
      <c r="AV538" s="10" t="s">
        <v>83</v>
      </c>
      <c r="AW538" s="10" t="s">
        <v>39</v>
      </c>
      <c r="AX538" s="10" t="s">
        <v>22</v>
      </c>
      <c r="AY538" s="179" t="s">
        <v>130</v>
      </c>
    </row>
    <row r="539" spans="2:65" s="1" customFormat="1" ht="31.5" customHeight="1">
      <c r="B539" s="155"/>
      <c r="C539" s="156" t="s">
        <v>1097</v>
      </c>
      <c r="D539" s="156" t="s">
        <v>131</v>
      </c>
      <c r="E539" s="157" t="s">
        <v>1098</v>
      </c>
      <c r="F539" s="158" t="s">
        <v>1099</v>
      </c>
      <c r="G539" s="159" t="s">
        <v>253</v>
      </c>
      <c r="H539" s="160">
        <v>1.5</v>
      </c>
      <c r="I539" s="161"/>
      <c r="J539" s="162">
        <f>ROUND(I539*H539,2)</f>
        <v>0</v>
      </c>
      <c r="K539" s="158" t="s">
        <v>135</v>
      </c>
      <c r="L539" s="34"/>
      <c r="M539" s="163" t="s">
        <v>20</v>
      </c>
      <c r="N539" s="164" t="s">
        <v>46</v>
      </c>
      <c r="O539" s="35"/>
      <c r="P539" s="165">
        <f>O539*H539</f>
        <v>0</v>
      </c>
      <c r="Q539" s="165">
        <v>0.00147</v>
      </c>
      <c r="R539" s="165">
        <f>Q539*H539</f>
        <v>0.002205</v>
      </c>
      <c r="S539" s="165">
        <v>2.447</v>
      </c>
      <c r="T539" s="166">
        <f>S539*H539</f>
        <v>3.6705</v>
      </c>
      <c r="AR539" s="17" t="s">
        <v>151</v>
      </c>
      <c r="AT539" s="17" t="s">
        <v>131</v>
      </c>
      <c r="AU539" s="17" t="s">
        <v>83</v>
      </c>
      <c r="AY539" s="17" t="s">
        <v>130</v>
      </c>
      <c r="BE539" s="167">
        <f>IF(N539="základní",J539,0)</f>
        <v>0</v>
      </c>
      <c r="BF539" s="167">
        <f>IF(N539="snížená",J539,0)</f>
        <v>0</v>
      </c>
      <c r="BG539" s="167">
        <f>IF(N539="zákl. přenesená",J539,0)</f>
        <v>0</v>
      </c>
      <c r="BH539" s="167">
        <f>IF(N539="sníž. přenesená",J539,0)</f>
        <v>0</v>
      </c>
      <c r="BI539" s="167">
        <f>IF(N539="nulová",J539,0)</f>
        <v>0</v>
      </c>
      <c r="BJ539" s="17" t="s">
        <v>22</v>
      </c>
      <c r="BK539" s="167">
        <f>ROUND(I539*H539,2)</f>
        <v>0</v>
      </c>
      <c r="BL539" s="17" t="s">
        <v>151</v>
      </c>
      <c r="BM539" s="17" t="s">
        <v>1100</v>
      </c>
    </row>
    <row r="540" spans="2:47" s="1" customFormat="1" ht="42" customHeight="1">
      <c r="B540" s="34"/>
      <c r="D540" s="168" t="s">
        <v>138</v>
      </c>
      <c r="F540" s="169" t="s">
        <v>1101</v>
      </c>
      <c r="I540" s="131"/>
      <c r="L540" s="34"/>
      <c r="M540" s="63"/>
      <c r="N540" s="35"/>
      <c r="O540" s="35"/>
      <c r="P540" s="35"/>
      <c r="Q540" s="35"/>
      <c r="R540" s="35"/>
      <c r="S540" s="35"/>
      <c r="T540" s="64"/>
      <c r="AT540" s="17" t="s">
        <v>138</v>
      </c>
      <c r="AU540" s="17" t="s">
        <v>83</v>
      </c>
    </row>
    <row r="541" spans="2:47" s="1" customFormat="1" ht="30" customHeight="1">
      <c r="B541" s="34"/>
      <c r="D541" s="168" t="s">
        <v>249</v>
      </c>
      <c r="F541" s="211" t="s">
        <v>1075</v>
      </c>
      <c r="I541" s="131"/>
      <c r="L541" s="34"/>
      <c r="M541" s="63"/>
      <c r="N541" s="35"/>
      <c r="O541" s="35"/>
      <c r="P541" s="35"/>
      <c r="Q541" s="35"/>
      <c r="R541" s="35"/>
      <c r="S541" s="35"/>
      <c r="T541" s="64"/>
      <c r="AT541" s="17" t="s">
        <v>249</v>
      </c>
      <c r="AU541" s="17" t="s">
        <v>83</v>
      </c>
    </row>
    <row r="542" spans="2:51" s="10" customFormat="1" ht="22.5" customHeight="1">
      <c r="B542" s="170"/>
      <c r="D542" s="168" t="s">
        <v>140</v>
      </c>
      <c r="E542" s="179" t="s">
        <v>20</v>
      </c>
      <c r="F542" s="196" t="s">
        <v>1102</v>
      </c>
      <c r="H542" s="197">
        <v>1.5</v>
      </c>
      <c r="I542" s="175"/>
      <c r="L542" s="170"/>
      <c r="M542" s="176"/>
      <c r="N542" s="177"/>
      <c r="O542" s="177"/>
      <c r="P542" s="177"/>
      <c r="Q542" s="177"/>
      <c r="R542" s="177"/>
      <c r="S542" s="177"/>
      <c r="T542" s="178"/>
      <c r="AT542" s="179" t="s">
        <v>140</v>
      </c>
      <c r="AU542" s="179" t="s">
        <v>83</v>
      </c>
      <c r="AV542" s="10" t="s">
        <v>83</v>
      </c>
      <c r="AW542" s="10" t="s">
        <v>39</v>
      </c>
      <c r="AX542" s="10" t="s">
        <v>22</v>
      </c>
      <c r="AY542" s="179" t="s">
        <v>130</v>
      </c>
    </row>
    <row r="543" spans="2:63" s="9" customFormat="1" ht="29.25" customHeight="1">
      <c r="B543" s="143"/>
      <c r="D543" s="144" t="s">
        <v>74</v>
      </c>
      <c r="E543" s="194" t="s">
        <v>470</v>
      </c>
      <c r="F543" s="194" t="s">
        <v>471</v>
      </c>
      <c r="I543" s="146"/>
      <c r="J543" s="195">
        <f>BK543</f>
        <v>0</v>
      </c>
      <c r="L543" s="143"/>
      <c r="M543" s="148"/>
      <c r="N543" s="149"/>
      <c r="O543" s="149"/>
      <c r="P543" s="150">
        <f>SUM(P544:P582)</f>
        <v>0</v>
      </c>
      <c r="Q543" s="149"/>
      <c r="R543" s="150">
        <f>SUM(R544:R582)</f>
        <v>0</v>
      </c>
      <c r="S543" s="149"/>
      <c r="T543" s="151">
        <f>SUM(T544:T582)</f>
        <v>0</v>
      </c>
      <c r="AR543" s="152" t="s">
        <v>22</v>
      </c>
      <c r="AT543" s="153" t="s">
        <v>74</v>
      </c>
      <c r="AU543" s="153" t="s">
        <v>22</v>
      </c>
      <c r="AY543" s="152" t="s">
        <v>130</v>
      </c>
      <c r="BK543" s="154">
        <f>SUM(BK544:BK582)</f>
        <v>0</v>
      </c>
    </row>
    <row r="544" spans="2:65" s="1" customFormat="1" ht="22.5" customHeight="1">
      <c r="B544" s="155"/>
      <c r="C544" s="156" t="s">
        <v>1103</v>
      </c>
      <c r="D544" s="156" t="s">
        <v>131</v>
      </c>
      <c r="E544" s="157" t="s">
        <v>1104</v>
      </c>
      <c r="F544" s="158" t="s">
        <v>1105</v>
      </c>
      <c r="G544" s="159" t="s">
        <v>319</v>
      </c>
      <c r="H544" s="160">
        <v>552.327</v>
      </c>
      <c r="I544" s="161"/>
      <c r="J544" s="162">
        <f>ROUND(I544*H544,2)</f>
        <v>0</v>
      </c>
      <c r="K544" s="158" t="s">
        <v>135</v>
      </c>
      <c r="L544" s="34"/>
      <c r="M544" s="163" t="s">
        <v>20</v>
      </c>
      <c r="N544" s="164" t="s">
        <v>46</v>
      </c>
      <c r="O544" s="35"/>
      <c r="P544" s="165">
        <f>O544*H544</f>
        <v>0</v>
      </c>
      <c r="Q544" s="165">
        <v>0</v>
      </c>
      <c r="R544" s="165">
        <f>Q544*H544</f>
        <v>0</v>
      </c>
      <c r="S544" s="165">
        <v>0</v>
      </c>
      <c r="T544" s="166">
        <f>S544*H544</f>
        <v>0</v>
      </c>
      <c r="AR544" s="17" t="s">
        <v>151</v>
      </c>
      <c r="AT544" s="17" t="s">
        <v>131</v>
      </c>
      <c r="AU544" s="17" t="s">
        <v>83</v>
      </c>
      <c r="AY544" s="17" t="s">
        <v>130</v>
      </c>
      <c r="BE544" s="167">
        <f>IF(N544="základní",J544,0)</f>
        <v>0</v>
      </c>
      <c r="BF544" s="167">
        <f>IF(N544="snížená",J544,0)</f>
        <v>0</v>
      </c>
      <c r="BG544" s="167">
        <f>IF(N544="zákl. přenesená",J544,0)</f>
        <v>0</v>
      </c>
      <c r="BH544" s="167">
        <f>IF(N544="sníž. přenesená",J544,0)</f>
        <v>0</v>
      </c>
      <c r="BI544" s="167">
        <f>IF(N544="nulová",J544,0)</f>
        <v>0</v>
      </c>
      <c r="BJ544" s="17" t="s">
        <v>22</v>
      </c>
      <c r="BK544" s="167">
        <f>ROUND(I544*H544,2)</f>
        <v>0</v>
      </c>
      <c r="BL544" s="17" t="s">
        <v>151</v>
      </c>
      <c r="BM544" s="17" t="s">
        <v>1106</v>
      </c>
    </row>
    <row r="545" spans="2:47" s="1" customFormat="1" ht="30" customHeight="1">
      <c r="B545" s="34"/>
      <c r="D545" s="168" t="s">
        <v>138</v>
      </c>
      <c r="F545" s="169" t="s">
        <v>1107</v>
      </c>
      <c r="I545" s="131"/>
      <c r="L545" s="34"/>
      <c r="M545" s="63"/>
      <c r="N545" s="35"/>
      <c r="O545" s="35"/>
      <c r="P545" s="35"/>
      <c r="Q545" s="35"/>
      <c r="R545" s="35"/>
      <c r="S545" s="35"/>
      <c r="T545" s="64"/>
      <c r="AT545" s="17" t="s">
        <v>138</v>
      </c>
      <c r="AU545" s="17" t="s">
        <v>83</v>
      </c>
    </row>
    <row r="546" spans="2:51" s="10" customFormat="1" ht="22.5" customHeight="1">
      <c r="B546" s="170"/>
      <c r="D546" s="168" t="s">
        <v>140</v>
      </c>
      <c r="E546" s="179" t="s">
        <v>20</v>
      </c>
      <c r="F546" s="196" t="s">
        <v>1108</v>
      </c>
      <c r="H546" s="197">
        <v>545.888</v>
      </c>
      <c r="I546" s="175"/>
      <c r="L546" s="170"/>
      <c r="M546" s="176"/>
      <c r="N546" s="177"/>
      <c r="O546" s="177"/>
      <c r="P546" s="177"/>
      <c r="Q546" s="177"/>
      <c r="R546" s="177"/>
      <c r="S546" s="177"/>
      <c r="T546" s="178"/>
      <c r="AT546" s="179" t="s">
        <v>140</v>
      </c>
      <c r="AU546" s="179" t="s">
        <v>83</v>
      </c>
      <c r="AV546" s="10" t="s">
        <v>83</v>
      </c>
      <c r="AW546" s="10" t="s">
        <v>39</v>
      </c>
      <c r="AX546" s="10" t="s">
        <v>75</v>
      </c>
      <c r="AY546" s="179" t="s">
        <v>130</v>
      </c>
    </row>
    <row r="547" spans="2:51" s="10" customFormat="1" ht="22.5" customHeight="1">
      <c r="B547" s="170"/>
      <c r="D547" s="168" t="s">
        <v>140</v>
      </c>
      <c r="E547" s="179" t="s">
        <v>20</v>
      </c>
      <c r="F547" s="196" t="s">
        <v>1109</v>
      </c>
      <c r="H547" s="197">
        <v>-195</v>
      </c>
      <c r="I547" s="175"/>
      <c r="L547" s="170"/>
      <c r="M547" s="176"/>
      <c r="N547" s="177"/>
      <c r="O547" s="177"/>
      <c r="P547" s="177"/>
      <c r="Q547" s="177"/>
      <c r="R547" s="177"/>
      <c r="S547" s="177"/>
      <c r="T547" s="178"/>
      <c r="AT547" s="179" t="s">
        <v>140</v>
      </c>
      <c r="AU547" s="179" t="s">
        <v>83</v>
      </c>
      <c r="AV547" s="10" t="s">
        <v>83</v>
      </c>
      <c r="AW547" s="10" t="s">
        <v>39</v>
      </c>
      <c r="AX547" s="10" t="s">
        <v>75</v>
      </c>
      <c r="AY547" s="179" t="s">
        <v>130</v>
      </c>
    </row>
    <row r="548" spans="2:51" s="10" customFormat="1" ht="22.5" customHeight="1">
      <c r="B548" s="170"/>
      <c r="D548" s="168" t="s">
        <v>140</v>
      </c>
      <c r="E548" s="179" t="s">
        <v>20</v>
      </c>
      <c r="F548" s="196" t="s">
        <v>1110</v>
      </c>
      <c r="H548" s="197">
        <v>65.463</v>
      </c>
      <c r="I548" s="175"/>
      <c r="L548" s="170"/>
      <c r="M548" s="176"/>
      <c r="N548" s="177"/>
      <c r="O548" s="177"/>
      <c r="P548" s="177"/>
      <c r="Q548" s="177"/>
      <c r="R548" s="177"/>
      <c r="S548" s="177"/>
      <c r="T548" s="178"/>
      <c r="AT548" s="179" t="s">
        <v>140</v>
      </c>
      <c r="AU548" s="179" t="s">
        <v>83</v>
      </c>
      <c r="AV548" s="10" t="s">
        <v>83</v>
      </c>
      <c r="AW548" s="10" t="s">
        <v>39</v>
      </c>
      <c r="AX548" s="10" t="s">
        <v>75</v>
      </c>
      <c r="AY548" s="179" t="s">
        <v>130</v>
      </c>
    </row>
    <row r="549" spans="2:51" s="10" customFormat="1" ht="22.5" customHeight="1">
      <c r="B549" s="170"/>
      <c r="D549" s="168" t="s">
        <v>140</v>
      </c>
      <c r="E549" s="179" t="s">
        <v>20</v>
      </c>
      <c r="F549" s="196" t="s">
        <v>1111</v>
      </c>
      <c r="H549" s="197">
        <v>135.976</v>
      </c>
      <c r="I549" s="175"/>
      <c r="L549" s="170"/>
      <c r="M549" s="176"/>
      <c r="N549" s="177"/>
      <c r="O549" s="177"/>
      <c r="P549" s="177"/>
      <c r="Q549" s="177"/>
      <c r="R549" s="177"/>
      <c r="S549" s="177"/>
      <c r="T549" s="178"/>
      <c r="AT549" s="179" t="s">
        <v>140</v>
      </c>
      <c r="AU549" s="179" t="s">
        <v>83</v>
      </c>
      <c r="AV549" s="10" t="s">
        <v>83</v>
      </c>
      <c r="AW549" s="10" t="s">
        <v>39</v>
      </c>
      <c r="AX549" s="10" t="s">
        <v>75</v>
      </c>
      <c r="AY549" s="179" t="s">
        <v>130</v>
      </c>
    </row>
    <row r="550" spans="2:51" s="12" customFormat="1" ht="22.5" customHeight="1">
      <c r="B550" s="198"/>
      <c r="D550" s="171" t="s">
        <v>140</v>
      </c>
      <c r="E550" s="199" t="s">
        <v>20</v>
      </c>
      <c r="F550" s="200" t="s">
        <v>204</v>
      </c>
      <c r="H550" s="201">
        <v>552.327</v>
      </c>
      <c r="I550" s="202"/>
      <c r="L550" s="198"/>
      <c r="M550" s="203"/>
      <c r="N550" s="204"/>
      <c r="O550" s="204"/>
      <c r="P550" s="204"/>
      <c r="Q550" s="204"/>
      <c r="R550" s="204"/>
      <c r="S550" s="204"/>
      <c r="T550" s="205"/>
      <c r="AT550" s="206" t="s">
        <v>140</v>
      </c>
      <c r="AU550" s="206" t="s">
        <v>83</v>
      </c>
      <c r="AV550" s="12" t="s">
        <v>151</v>
      </c>
      <c r="AW550" s="12" t="s">
        <v>39</v>
      </c>
      <c r="AX550" s="12" t="s">
        <v>22</v>
      </c>
      <c r="AY550" s="206" t="s">
        <v>130</v>
      </c>
    </row>
    <row r="551" spans="2:65" s="1" customFormat="1" ht="22.5" customHeight="1">
      <c r="B551" s="155"/>
      <c r="C551" s="156" t="s">
        <v>1112</v>
      </c>
      <c r="D551" s="156" t="s">
        <v>131</v>
      </c>
      <c r="E551" s="157" t="s">
        <v>1113</v>
      </c>
      <c r="F551" s="158" t="s">
        <v>1114</v>
      </c>
      <c r="G551" s="159" t="s">
        <v>319</v>
      </c>
      <c r="H551" s="160">
        <v>8182.621</v>
      </c>
      <c r="I551" s="161"/>
      <c r="J551" s="162">
        <f>ROUND(I551*H551,2)</f>
        <v>0</v>
      </c>
      <c r="K551" s="158" t="s">
        <v>135</v>
      </c>
      <c r="L551" s="34"/>
      <c r="M551" s="163" t="s">
        <v>20</v>
      </c>
      <c r="N551" s="164" t="s">
        <v>46</v>
      </c>
      <c r="O551" s="35"/>
      <c r="P551" s="165">
        <f>O551*H551</f>
        <v>0</v>
      </c>
      <c r="Q551" s="165">
        <v>0</v>
      </c>
      <c r="R551" s="165">
        <f>Q551*H551</f>
        <v>0</v>
      </c>
      <c r="S551" s="165">
        <v>0</v>
      </c>
      <c r="T551" s="166">
        <f>S551*H551</f>
        <v>0</v>
      </c>
      <c r="AR551" s="17" t="s">
        <v>151</v>
      </c>
      <c r="AT551" s="17" t="s">
        <v>131</v>
      </c>
      <c r="AU551" s="17" t="s">
        <v>83</v>
      </c>
      <c r="AY551" s="17" t="s">
        <v>130</v>
      </c>
      <c r="BE551" s="167">
        <f>IF(N551="základní",J551,0)</f>
        <v>0</v>
      </c>
      <c r="BF551" s="167">
        <f>IF(N551="snížená",J551,0)</f>
        <v>0</v>
      </c>
      <c r="BG551" s="167">
        <f>IF(N551="zákl. přenesená",J551,0)</f>
        <v>0</v>
      </c>
      <c r="BH551" s="167">
        <f>IF(N551="sníž. přenesená",J551,0)</f>
        <v>0</v>
      </c>
      <c r="BI551" s="167">
        <f>IF(N551="nulová",J551,0)</f>
        <v>0</v>
      </c>
      <c r="BJ551" s="17" t="s">
        <v>22</v>
      </c>
      <c r="BK551" s="167">
        <f>ROUND(I551*H551,2)</f>
        <v>0</v>
      </c>
      <c r="BL551" s="17" t="s">
        <v>151</v>
      </c>
      <c r="BM551" s="17" t="s">
        <v>1115</v>
      </c>
    </row>
    <row r="552" spans="2:47" s="1" customFormat="1" ht="30" customHeight="1">
      <c r="B552" s="34"/>
      <c r="D552" s="168" t="s">
        <v>138</v>
      </c>
      <c r="F552" s="169" t="s">
        <v>602</v>
      </c>
      <c r="I552" s="131"/>
      <c r="L552" s="34"/>
      <c r="M552" s="63"/>
      <c r="N552" s="35"/>
      <c r="O552" s="35"/>
      <c r="P552" s="35"/>
      <c r="Q552" s="35"/>
      <c r="R552" s="35"/>
      <c r="S552" s="35"/>
      <c r="T552" s="64"/>
      <c r="AT552" s="17" t="s">
        <v>138</v>
      </c>
      <c r="AU552" s="17" t="s">
        <v>83</v>
      </c>
    </row>
    <row r="553" spans="2:51" s="10" customFormat="1" ht="22.5" customHeight="1">
      <c r="B553" s="170"/>
      <c r="D553" s="168" t="s">
        <v>140</v>
      </c>
      <c r="E553" s="179" t="s">
        <v>20</v>
      </c>
      <c r="F553" s="196" t="s">
        <v>1116</v>
      </c>
      <c r="H553" s="197">
        <v>6666.872</v>
      </c>
      <c r="I553" s="175"/>
      <c r="L553" s="170"/>
      <c r="M553" s="176"/>
      <c r="N553" s="177"/>
      <c r="O553" s="177"/>
      <c r="P553" s="177"/>
      <c r="Q553" s="177"/>
      <c r="R553" s="177"/>
      <c r="S553" s="177"/>
      <c r="T553" s="178"/>
      <c r="AT553" s="179" t="s">
        <v>140</v>
      </c>
      <c r="AU553" s="179" t="s">
        <v>83</v>
      </c>
      <c r="AV553" s="10" t="s">
        <v>83</v>
      </c>
      <c r="AW553" s="10" t="s">
        <v>39</v>
      </c>
      <c r="AX553" s="10" t="s">
        <v>75</v>
      </c>
      <c r="AY553" s="179" t="s">
        <v>130</v>
      </c>
    </row>
    <row r="554" spans="2:51" s="10" customFormat="1" ht="22.5" customHeight="1">
      <c r="B554" s="170"/>
      <c r="D554" s="168" t="s">
        <v>140</v>
      </c>
      <c r="E554" s="179" t="s">
        <v>20</v>
      </c>
      <c r="F554" s="196" t="s">
        <v>1117</v>
      </c>
      <c r="H554" s="197">
        <v>1243.797</v>
      </c>
      <c r="I554" s="175"/>
      <c r="L554" s="170"/>
      <c r="M554" s="176"/>
      <c r="N554" s="177"/>
      <c r="O554" s="177"/>
      <c r="P554" s="177"/>
      <c r="Q554" s="177"/>
      <c r="R554" s="177"/>
      <c r="S554" s="177"/>
      <c r="T554" s="178"/>
      <c r="AT554" s="179" t="s">
        <v>140</v>
      </c>
      <c r="AU554" s="179" t="s">
        <v>83</v>
      </c>
      <c r="AV554" s="10" t="s">
        <v>83</v>
      </c>
      <c r="AW554" s="10" t="s">
        <v>39</v>
      </c>
      <c r="AX554" s="10" t="s">
        <v>75</v>
      </c>
      <c r="AY554" s="179" t="s">
        <v>130</v>
      </c>
    </row>
    <row r="555" spans="2:51" s="10" customFormat="1" ht="22.5" customHeight="1">
      <c r="B555" s="170"/>
      <c r="D555" s="168" t="s">
        <v>140</v>
      </c>
      <c r="E555" s="179" t="s">
        <v>20</v>
      </c>
      <c r="F555" s="196" t="s">
        <v>1118</v>
      </c>
      <c r="H555" s="197">
        <v>271.952</v>
      </c>
      <c r="I555" s="175"/>
      <c r="L555" s="170"/>
      <c r="M555" s="176"/>
      <c r="N555" s="177"/>
      <c r="O555" s="177"/>
      <c r="P555" s="177"/>
      <c r="Q555" s="177"/>
      <c r="R555" s="177"/>
      <c r="S555" s="177"/>
      <c r="T555" s="178"/>
      <c r="AT555" s="179" t="s">
        <v>140</v>
      </c>
      <c r="AU555" s="179" t="s">
        <v>83</v>
      </c>
      <c r="AV555" s="10" t="s">
        <v>83</v>
      </c>
      <c r="AW555" s="10" t="s">
        <v>39</v>
      </c>
      <c r="AX555" s="10" t="s">
        <v>75</v>
      </c>
      <c r="AY555" s="179" t="s">
        <v>130</v>
      </c>
    </row>
    <row r="556" spans="2:51" s="12" customFormat="1" ht="22.5" customHeight="1">
      <c r="B556" s="198"/>
      <c r="D556" s="171" t="s">
        <v>140</v>
      </c>
      <c r="E556" s="199" t="s">
        <v>20</v>
      </c>
      <c r="F556" s="200" t="s">
        <v>204</v>
      </c>
      <c r="H556" s="201">
        <v>8182.621</v>
      </c>
      <c r="I556" s="202"/>
      <c r="L556" s="198"/>
      <c r="M556" s="203"/>
      <c r="N556" s="204"/>
      <c r="O556" s="204"/>
      <c r="P556" s="204"/>
      <c r="Q556" s="204"/>
      <c r="R556" s="204"/>
      <c r="S556" s="204"/>
      <c r="T556" s="205"/>
      <c r="AT556" s="206" t="s">
        <v>140</v>
      </c>
      <c r="AU556" s="206" t="s">
        <v>83</v>
      </c>
      <c r="AV556" s="12" t="s">
        <v>151</v>
      </c>
      <c r="AW556" s="12" t="s">
        <v>39</v>
      </c>
      <c r="AX556" s="12" t="s">
        <v>22</v>
      </c>
      <c r="AY556" s="206" t="s">
        <v>130</v>
      </c>
    </row>
    <row r="557" spans="2:65" s="1" customFormat="1" ht="22.5" customHeight="1">
      <c r="B557" s="155"/>
      <c r="C557" s="156" t="s">
        <v>1119</v>
      </c>
      <c r="D557" s="156" t="s">
        <v>131</v>
      </c>
      <c r="E557" s="157" t="s">
        <v>593</v>
      </c>
      <c r="F557" s="158" t="s">
        <v>594</v>
      </c>
      <c r="G557" s="159" t="s">
        <v>319</v>
      </c>
      <c r="H557" s="160">
        <v>14.69</v>
      </c>
      <c r="I557" s="161"/>
      <c r="J557" s="162">
        <f>ROUND(I557*H557,2)</f>
        <v>0</v>
      </c>
      <c r="K557" s="158" t="s">
        <v>135</v>
      </c>
      <c r="L557" s="34"/>
      <c r="M557" s="163" t="s">
        <v>20</v>
      </c>
      <c r="N557" s="164" t="s">
        <v>46</v>
      </c>
      <c r="O557" s="35"/>
      <c r="P557" s="165">
        <f>O557*H557</f>
        <v>0</v>
      </c>
      <c r="Q557" s="165">
        <v>0</v>
      </c>
      <c r="R557" s="165">
        <f>Q557*H557</f>
        <v>0</v>
      </c>
      <c r="S557" s="165">
        <v>0</v>
      </c>
      <c r="T557" s="166">
        <f>S557*H557</f>
        <v>0</v>
      </c>
      <c r="AR557" s="17" t="s">
        <v>151</v>
      </c>
      <c r="AT557" s="17" t="s">
        <v>131</v>
      </c>
      <c r="AU557" s="17" t="s">
        <v>83</v>
      </c>
      <c r="AY557" s="17" t="s">
        <v>130</v>
      </c>
      <c r="BE557" s="167">
        <f>IF(N557="základní",J557,0)</f>
        <v>0</v>
      </c>
      <c r="BF557" s="167">
        <f>IF(N557="snížená",J557,0)</f>
        <v>0</v>
      </c>
      <c r="BG557" s="167">
        <f>IF(N557="zákl. přenesená",J557,0)</f>
        <v>0</v>
      </c>
      <c r="BH557" s="167">
        <f>IF(N557="sníž. přenesená",J557,0)</f>
        <v>0</v>
      </c>
      <c r="BI557" s="167">
        <f>IF(N557="nulová",J557,0)</f>
        <v>0</v>
      </c>
      <c r="BJ557" s="17" t="s">
        <v>22</v>
      </c>
      <c r="BK557" s="167">
        <f>ROUND(I557*H557,2)</f>
        <v>0</v>
      </c>
      <c r="BL557" s="17" t="s">
        <v>151</v>
      </c>
      <c r="BM557" s="17" t="s">
        <v>1120</v>
      </c>
    </row>
    <row r="558" spans="2:47" s="1" customFormat="1" ht="30" customHeight="1">
      <c r="B558" s="34"/>
      <c r="D558" s="168" t="s">
        <v>138</v>
      </c>
      <c r="F558" s="169" t="s">
        <v>596</v>
      </c>
      <c r="I558" s="131"/>
      <c r="L558" s="34"/>
      <c r="M558" s="63"/>
      <c r="N558" s="35"/>
      <c r="O558" s="35"/>
      <c r="P558" s="35"/>
      <c r="Q558" s="35"/>
      <c r="R558" s="35"/>
      <c r="S558" s="35"/>
      <c r="T558" s="64"/>
      <c r="AT558" s="17" t="s">
        <v>138</v>
      </c>
      <c r="AU558" s="17" t="s">
        <v>83</v>
      </c>
    </row>
    <row r="559" spans="2:51" s="10" customFormat="1" ht="22.5" customHeight="1">
      <c r="B559" s="170"/>
      <c r="D559" s="171" t="s">
        <v>140</v>
      </c>
      <c r="E559" s="172" t="s">
        <v>20</v>
      </c>
      <c r="F559" s="173" t="s">
        <v>1121</v>
      </c>
      <c r="H559" s="174">
        <v>14.69</v>
      </c>
      <c r="I559" s="175"/>
      <c r="L559" s="170"/>
      <c r="M559" s="176"/>
      <c r="N559" s="177"/>
      <c r="O559" s="177"/>
      <c r="P559" s="177"/>
      <c r="Q559" s="177"/>
      <c r="R559" s="177"/>
      <c r="S559" s="177"/>
      <c r="T559" s="178"/>
      <c r="AT559" s="179" t="s">
        <v>140</v>
      </c>
      <c r="AU559" s="179" t="s">
        <v>83</v>
      </c>
      <c r="AV559" s="10" t="s">
        <v>83</v>
      </c>
      <c r="AW559" s="10" t="s">
        <v>39</v>
      </c>
      <c r="AX559" s="10" t="s">
        <v>22</v>
      </c>
      <c r="AY559" s="179" t="s">
        <v>130</v>
      </c>
    </row>
    <row r="560" spans="2:65" s="1" customFormat="1" ht="22.5" customHeight="1">
      <c r="B560" s="155"/>
      <c r="C560" s="156" t="s">
        <v>1122</v>
      </c>
      <c r="D560" s="156" t="s">
        <v>131</v>
      </c>
      <c r="E560" s="157" t="s">
        <v>599</v>
      </c>
      <c r="F560" s="158" t="s">
        <v>600</v>
      </c>
      <c r="G560" s="159" t="s">
        <v>319</v>
      </c>
      <c r="H560" s="160">
        <v>279.11</v>
      </c>
      <c r="I560" s="161"/>
      <c r="J560" s="162">
        <f>ROUND(I560*H560,2)</f>
        <v>0</v>
      </c>
      <c r="K560" s="158" t="s">
        <v>135</v>
      </c>
      <c r="L560" s="34"/>
      <c r="M560" s="163" t="s">
        <v>20</v>
      </c>
      <c r="N560" s="164" t="s">
        <v>46</v>
      </c>
      <c r="O560" s="35"/>
      <c r="P560" s="165">
        <f>O560*H560</f>
        <v>0</v>
      </c>
      <c r="Q560" s="165">
        <v>0</v>
      </c>
      <c r="R560" s="165">
        <f>Q560*H560</f>
        <v>0</v>
      </c>
      <c r="S560" s="165">
        <v>0</v>
      </c>
      <c r="T560" s="166">
        <f>S560*H560</f>
        <v>0</v>
      </c>
      <c r="AR560" s="17" t="s">
        <v>151</v>
      </c>
      <c r="AT560" s="17" t="s">
        <v>131</v>
      </c>
      <c r="AU560" s="17" t="s">
        <v>83</v>
      </c>
      <c r="AY560" s="17" t="s">
        <v>130</v>
      </c>
      <c r="BE560" s="167">
        <f>IF(N560="základní",J560,0)</f>
        <v>0</v>
      </c>
      <c r="BF560" s="167">
        <f>IF(N560="snížená",J560,0)</f>
        <v>0</v>
      </c>
      <c r="BG560" s="167">
        <f>IF(N560="zákl. přenesená",J560,0)</f>
        <v>0</v>
      </c>
      <c r="BH560" s="167">
        <f>IF(N560="sníž. přenesená",J560,0)</f>
        <v>0</v>
      </c>
      <c r="BI560" s="167">
        <f>IF(N560="nulová",J560,0)</f>
        <v>0</v>
      </c>
      <c r="BJ560" s="17" t="s">
        <v>22</v>
      </c>
      <c r="BK560" s="167">
        <f>ROUND(I560*H560,2)</f>
        <v>0</v>
      </c>
      <c r="BL560" s="17" t="s">
        <v>151</v>
      </c>
      <c r="BM560" s="17" t="s">
        <v>1123</v>
      </c>
    </row>
    <row r="561" spans="2:47" s="1" customFormat="1" ht="30" customHeight="1">
      <c r="B561" s="34"/>
      <c r="D561" s="168" t="s">
        <v>138</v>
      </c>
      <c r="F561" s="169" t="s">
        <v>602</v>
      </c>
      <c r="I561" s="131"/>
      <c r="L561" s="34"/>
      <c r="M561" s="63"/>
      <c r="N561" s="35"/>
      <c r="O561" s="35"/>
      <c r="P561" s="35"/>
      <c r="Q561" s="35"/>
      <c r="R561" s="35"/>
      <c r="S561" s="35"/>
      <c r="T561" s="64"/>
      <c r="AT561" s="17" t="s">
        <v>138</v>
      </c>
      <c r="AU561" s="17" t="s">
        <v>83</v>
      </c>
    </row>
    <row r="562" spans="2:51" s="10" customFormat="1" ht="22.5" customHeight="1">
      <c r="B562" s="170"/>
      <c r="D562" s="171" t="s">
        <v>140</v>
      </c>
      <c r="E562" s="172" t="s">
        <v>20</v>
      </c>
      <c r="F562" s="173" t="s">
        <v>1124</v>
      </c>
      <c r="H562" s="174">
        <v>279.11</v>
      </c>
      <c r="I562" s="175"/>
      <c r="L562" s="170"/>
      <c r="M562" s="176"/>
      <c r="N562" s="177"/>
      <c r="O562" s="177"/>
      <c r="P562" s="177"/>
      <c r="Q562" s="177"/>
      <c r="R562" s="177"/>
      <c r="S562" s="177"/>
      <c r="T562" s="178"/>
      <c r="AT562" s="179" t="s">
        <v>140</v>
      </c>
      <c r="AU562" s="179" t="s">
        <v>83</v>
      </c>
      <c r="AV562" s="10" t="s">
        <v>83</v>
      </c>
      <c r="AW562" s="10" t="s">
        <v>39</v>
      </c>
      <c r="AX562" s="10" t="s">
        <v>22</v>
      </c>
      <c r="AY562" s="179" t="s">
        <v>130</v>
      </c>
    </row>
    <row r="563" spans="2:65" s="1" customFormat="1" ht="22.5" customHeight="1">
      <c r="B563" s="155"/>
      <c r="C563" s="156" t="s">
        <v>1125</v>
      </c>
      <c r="D563" s="156" t="s">
        <v>131</v>
      </c>
      <c r="E563" s="157" t="s">
        <v>473</v>
      </c>
      <c r="F563" s="158" t="s">
        <v>474</v>
      </c>
      <c r="G563" s="159" t="s">
        <v>319</v>
      </c>
      <c r="H563" s="160">
        <v>635.849</v>
      </c>
      <c r="I563" s="161"/>
      <c r="J563" s="162">
        <f>ROUND(I563*H563,2)</f>
        <v>0</v>
      </c>
      <c r="K563" s="158" t="s">
        <v>135</v>
      </c>
      <c r="L563" s="34"/>
      <c r="M563" s="163" t="s">
        <v>20</v>
      </c>
      <c r="N563" s="164" t="s">
        <v>46</v>
      </c>
      <c r="O563" s="35"/>
      <c r="P563" s="165">
        <f>O563*H563</f>
        <v>0</v>
      </c>
      <c r="Q563" s="165">
        <v>0</v>
      </c>
      <c r="R563" s="165">
        <f>Q563*H563</f>
        <v>0</v>
      </c>
      <c r="S563" s="165">
        <v>0</v>
      </c>
      <c r="T563" s="166">
        <f>S563*H563</f>
        <v>0</v>
      </c>
      <c r="AR563" s="17" t="s">
        <v>151</v>
      </c>
      <c r="AT563" s="17" t="s">
        <v>131</v>
      </c>
      <c r="AU563" s="17" t="s">
        <v>83</v>
      </c>
      <c r="AY563" s="17" t="s">
        <v>130</v>
      </c>
      <c r="BE563" s="167">
        <f>IF(N563="základní",J563,0)</f>
        <v>0</v>
      </c>
      <c r="BF563" s="167">
        <f>IF(N563="snížená",J563,0)</f>
        <v>0</v>
      </c>
      <c r="BG563" s="167">
        <f>IF(N563="zákl. přenesená",J563,0)</f>
        <v>0</v>
      </c>
      <c r="BH563" s="167">
        <f>IF(N563="sníž. přenesená",J563,0)</f>
        <v>0</v>
      </c>
      <c r="BI563" s="167">
        <f>IF(N563="nulová",J563,0)</f>
        <v>0</v>
      </c>
      <c r="BJ563" s="17" t="s">
        <v>22</v>
      </c>
      <c r="BK563" s="167">
        <f>ROUND(I563*H563,2)</f>
        <v>0</v>
      </c>
      <c r="BL563" s="17" t="s">
        <v>151</v>
      </c>
      <c r="BM563" s="17" t="s">
        <v>1126</v>
      </c>
    </row>
    <row r="564" spans="2:47" s="1" customFormat="1" ht="30" customHeight="1">
      <c r="B564" s="34"/>
      <c r="D564" s="168" t="s">
        <v>138</v>
      </c>
      <c r="F564" s="169" t="s">
        <v>476</v>
      </c>
      <c r="I564" s="131"/>
      <c r="L564" s="34"/>
      <c r="M564" s="63"/>
      <c r="N564" s="35"/>
      <c r="O564" s="35"/>
      <c r="P564" s="35"/>
      <c r="Q564" s="35"/>
      <c r="R564" s="35"/>
      <c r="S564" s="35"/>
      <c r="T564" s="64"/>
      <c r="AT564" s="17" t="s">
        <v>138</v>
      </c>
      <c r="AU564" s="17" t="s">
        <v>83</v>
      </c>
    </row>
    <row r="565" spans="2:51" s="10" customFormat="1" ht="22.5" customHeight="1">
      <c r="B565" s="170"/>
      <c r="D565" s="168" t="s">
        <v>140</v>
      </c>
      <c r="E565" s="179" t="s">
        <v>20</v>
      </c>
      <c r="F565" s="196" t="s">
        <v>1127</v>
      </c>
      <c r="H565" s="197">
        <v>274.227</v>
      </c>
      <c r="I565" s="175"/>
      <c r="L565" s="170"/>
      <c r="M565" s="176"/>
      <c r="N565" s="177"/>
      <c r="O565" s="177"/>
      <c r="P565" s="177"/>
      <c r="Q565" s="177"/>
      <c r="R565" s="177"/>
      <c r="S565" s="177"/>
      <c r="T565" s="178"/>
      <c r="AT565" s="179" t="s">
        <v>140</v>
      </c>
      <c r="AU565" s="179" t="s">
        <v>83</v>
      </c>
      <c r="AV565" s="10" t="s">
        <v>83</v>
      </c>
      <c r="AW565" s="10" t="s">
        <v>39</v>
      </c>
      <c r="AX565" s="10" t="s">
        <v>75</v>
      </c>
      <c r="AY565" s="179" t="s">
        <v>130</v>
      </c>
    </row>
    <row r="566" spans="2:51" s="10" customFormat="1" ht="22.5" customHeight="1">
      <c r="B566" s="170"/>
      <c r="D566" s="168" t="s">
        <v>140</v>
      </c>
      <c r="E566" s="179" t="s">
        <v>20</v>
      </c>
      <c r="F566" s="196" t="s">
        <v>1128</v>
      </c>
      <c r="H566" s="197">
        <v>357.951</v>
      </c>
      <c r="I566" s="175"/>
      <c r="L566" s="170"/>
      <c r="M566" s="176"/>
      <c r="N566" s="177"/>
      <c r="O566" s="177"/>
      <c r="P566" s="177"/>
      <c r="Q566" s="177"/>
      <c r="R566" s="177"/>
      <c r="S566" s="177"/>
      <c r="T566" s="178"/>
      <c r="AT566" s="179" t="s">
        <v>140</v>
      </c>
      <c r="AU566" s="179" t="s">
        <v>83</v>
      </c>
      <c r="AV566" s="10" t="s">
        <v>83</v>
      </c>
      <c r="AW566" s="10" t="s">
        <v>39</v>
      </c>
      <c r="AX566" s="10" t="s">
        <v>75</v>
      </c>
      <c r="AY566" s="179" t="s">
        <v>130</v>
      </c>
    </row>
    <row r="567" spans="2:51" s="10" customFormat="1" ht="22.5" customHeight="1">
      <c r="B567" s="170"/>
      <c r="D567" s="168" t="s">
        <v>140</v>
      </c>
      <c r="E567" s="179" t="s">
        <v>20</v>
      </c>
      <c r="F567" s="196" t="s">
        <v>1129</v>
      </c>
      <c r="H567" s="197">
        <v>3.671</v>
      </c>
      <c r="I567" s="175"/>
      <c r="L567" s="170"/>
      <c r="M567" s="176"/>
      <c r="N567" s="177"/>
      <c r="O567" s="177"/>
      <c r="P567" s="177"/>
      <c r="Q567" s="177"/>
      <c r="R567" s="177"/>
      <c r="S567" s="177"/>
      <c r="T567" s="178"/>
      <c r="AT567" s="179" t="s">
        <v>140</v>
      </c>
      <c r="AU567" s="179" t="s">
        <v>83</v>
      </c>
      <c r="AV567" s="10" t="s">
        <v>83</v>
      </c>
      <c r="AW567" s="10" t="s">
        <v>39</v>
      </c>
      <c r="AX567" s="10" t="s">
        <v>75</v>
      </c>
      <c r="AY567" s="179" t="s">
        <v>130</v>
      </c>
    </row>
    <row r="568" spans="2:51" s="12" customFormat="1" ht="22.5" customHeight="1">
      <c r="B568" s="198"/>
      <c r="D568" s="171" t="s">
        <v>140</v>
      </c>
      <c r="E568" s="199" t="s">
        <v>20</v>
      </c>
      <c r="F568" s="200" t="s">
        <v>204</v>
      </c>
      <c r="H568" s="201">
        <v>635.849</v>
      </c>
      <c r="I568" s="202"/>
      <c r="L568" s="198"/>
      <c r="M568" s="203"/>
      <c r="N568" s="204"/>
      <c r="O568" s="204"/>
      <c r="P568" s="204"/>
      <c r="Q568" s="204"/>
      <c r="R568" s="204"/>
      <c r="S568" s="204"/>
      <c r="T568" s="205"/>
      <c r="AT568" s="206" t="s">
        <v>140</v>
      </c>
      <c r="AU568" s="206" t="s">
        <v>83</v>
      </c>
      <c r="AV568" s="12" t="s">
        <v>151</v>
      </c>
      <c r="AW568" s="12" t="s">
        <v>39</v>
      </c>
      <c r="AX568" s="12" t="s">
        <v>22</v>
      </c>
      <c r="AY568" s="206" t="s">
        <v>130</v>
      </c>
    </row>
    <row r="569" spans="2:65" s="1" customFormat="1" ht="22.5" customHeight="1">
      <c r="B569" s="155"/>
      <c r="C569" s="156" t="s">
        <v>1130</v>
      </c>
      <c r="D569" s="156" t="s">
        <v>131</v>
      </c>
      <c r="E569" s="157" t="s">
        <v>478</v>
      </c>
      <c r="F569" s="158" t="s">
        <v>479</v>
      </c>
      <c r="G569" s="159" t="s">
        <v>319</v>
      </c>
      <c r="H569" s="160">
        <v>12081.131</v>
      </c>
      <c r="I569" s="161"/>
      <c r="J569" s="162">
        <f>ROUND(I569*H569,2)</f>
        <v>0</v>
      </c>
      <c r="K569" s="158" t="s">
        <v>135</v>
      </c>
      <c r="L569" s="34"/>
      <c r="M569" s="163" t="s">
        <v>20</v>
      </c>
      <c r="N569" s="164" t="s">
        <v>46</v>
      </c>
      <c r="O569" s="35"/>
      <c r="P569" s="165">
        <f>O569*H569</f>
        <v>0</v>
      </c>
      <c r="Q569" s="165">
        <v>0</v>
      </c>
      <c r="R569" s="165">
        <f>Q569*H569</f>
        <v>0</v>
      </c>
      <c r="S569" s="165">
        <v>0</v>
      </c>
      <c r="T569" s="166">
        <f>S569*H569</f>
        <v>0</v>
      </c>
      <c r="AR569" s="17" t="s">
        <v>151</v>
      </c>
      <c r="AT569" s="17" t="s">
        <v>131</v>
      </c>
      <c r="AU569" s="17" t="s">
        <v>83</v>
      </c>
      <c r="AY569" s="17" t="s">
        <v>130</v>
      </c>
      <c r="BE569" s="167">
        <f>IF(N569="základní",J569,0)</f>
        <v>0</v>
      </c>
      <c r="BF569" s="167">
        <f>IF(N569="snížená",J569,0)</f>
        <v>0</v>
      </c>
      <c r="BG569" s="167">
        <f>IF(N569="zákl. přenesená",J569,0)</f>
        <v>0</v>
      </c>
      <c r="BH569" s="167">
        <f>IF(N569="sníž. přenesená",J569,0)</f>
        <v>0</v>
      </c>
      <c r="BI569" s="167">
        <f>IF(N569="nulová",J569,0)</f>
        <v>0</v>
      </c>
      <c r="BJ569" s="17" t="s">
        <v>22</v>
      </c>
      <c r="BK569" s="167">
        <f>ROUND(I569*H569,2)</f>
        <v>0</v>
      </c>
      <c r="BL569" s="17" t="s">
        <v>151</v>
      </c>
      <c r="BM569" s="17" t="s">
        <v>1131</v>
      </c>
    </row>
    <row r="570" spans="2:47" s="1" customFormat="1" ht="30" customHeight="1">
      <c r="B570" s="34"/>
      <c r="D570" s="168" t="s">
        <v>138</v>
      </c>
      <c r="F570" s="169" t="s">
        <v>481</v>
      </c>
      <c r="I570" s="131"/>
      <c r="L570" s="34"/>
      <c r="M570" s="63"/>
      <c r="N570" s="35"/>
      <c r="O570" s="35"/>
      <c r="P570" s="35"/>
      <c r="Q570" s="35"/>
      <c r="R570" s="35"/>
      <c r="S570" s="35"/>
      <c r="T570" s="64"/>
      <c r="AT570" s="17" t="s">
        <v>138</v>
      </c>
      <c r="AU570" s="17" t="s">
        <v>83</v>
      </c>
    </row>
    <row r="571" spans="2:51" s="10" customFormat="1" ht="22.5" customHeight="1">
      <c r="B571" s="170"/>
      <c r="D571" s="171" t="s">
        <v>140</v>
      </c>
      <c r="E571" s="172" t="s">
        <v>20</v>
      </c>
      <c r="F571" s="173" t="s">
        <v>1132</v>
      </c>
      <c r="H571" s="174">
        <v>12081.131</v>
      </c>
      <c r="I571" s="175"/>
      <c r="L571" s="170"/>
      <c r="M571" s="176"/>
      <c r="N571" s="177"/>
      <c r="O571" s="177"/>
      <c r="P571" s="177"/>
      <c r="Q571" s="177"/>
      <c r="R571" s="177"/>
      <c r="S571" s="177"/>
      <c r="T571" s="178"/>
      <c r="AT571" s="179" t="s">
        <v>140</v>
      </c>
      <c r="AU571" s="179" t="s">
        <v>83</v>
      </c>
      <c r="AV571" s="10" t="s">
        <v>83</v>
      </c>
      <c r="AW571" s="10" t="s">
        <v>39</v>
      </c>
      <c r="AX571" s="10" t="s">
        <v>22</v>
      </c>
      <c r="AY571" s="179" t="s">
        <v>130</v>
      </c>
    </row>
    <row r="572" spans="2:65" s="1" customFormat="1" ht="22.5" customHeight="1">
      <c r="B572" s="155"/>
      <c r="C572" s="156" t="s">
        <v>1133</v>
      </c>
      <c r="D572" s="156" t="s">
        <v>131</v>
      </c>
      <c r="E572" s="157" t="s">
        <v>489</v>
      </c>
      <c r="F572" s="158" t="s">
        <v>490</v>
      </c>
      <c r="G572" s="159" t="s">
        <v>319</v>
      </c>
      <c r="H572" s="160">
        <v>773.433</v>
      </c>
      <c r="I572" s="161"/>
      <c r="J572" s="162">
        <f>ROUND(I572*H572,2)</f>
        <v>0</v>
      </c>
      <c r="K572" s="158" t="s">
        <v>135</v>
      </c>
      <c r="L572" s="34"/>
      <c r="M572" s="163" t="s">
        <v>20</v>
      </c>
      <c r="N572" s="164" t="s">
        <v>46</v>
      </c>
      <c r="O572" s="35"/>
      <c r="P572" s="165">
        <f>O572*H572</f>
        <v>0</v>
      </c>
      <c r="Q572" s="165">
        <v>0</v>
      </c>
      <c r="R572" s="165">
        <f>Q572*H572</f>
        <v>0</v>
      </c>
      <c r="S572" s="165">
        <v>0</v>
      </c>
      <c r="T572" s="166">
        <f>S572*H572</f>
        <v>0</v>
      </c>
      <c r="AR572" s="17" t="s">
        <v>151</v>
      </c>
      <c r="AT572" s="17" t="s">
        <v>131</v>
      </c>
      <c r="AU572" s="17" t="s">
        <v>83</v>
      </c>
      <c r="AY572" s="17" t="s">
        <v>130</v>
      </c>
      <c r="BE572" s="167">
        <f>IF(N572="základní",J572,0)</f>
        <v>0</v>
      </c>
      <c r="BF572" s="167">
        <f>IF(N572="snížená",J572,0)</f>
        <v>0</v>
      </c>
      <c r="BG572" s="167">
        <f>IF(N572="zákl. přenesená",J572,0)</f>
        <v>0</v>
      </c>
      <c r="BH572" s="167">
        <f>IF(N572="sníž. přenesená",J572,0)</f>
        <v>0</v>
      </c>
      <c r="BI572" s="167">
        <f>IF(N572="nulová",J572,0)</f>
        <v>0</v>
      </c>
      <c r="BJ572" s="17" t="s">
        <v>22</v>
      </c>
      <c r="BK572" s="167">
        <f>ROUND(I572*H572,2)</f>
        <v>0</v>
      </c>
      <c r="BL572" s="17" t="s">
        <v>151</v>
      </c>
      <c r="BM572" s="17" t="s">
        <v>1134</v>
      </c>
    </row>
    <row r="573" spans="2:47" s="1" customFormat="1" ht="22.5" customHeight="1">
      <c r="B573" s="34"/>
      <c r="D573" s="168" t="s">
        <v>138</v>
      </c>
      <c r="F573" s="169" t="s">
        <v>492</v>
      </c>
      <c r="I573" s="131"/>
      <c r="L573" s="34"/>
      <c r="M573" s="63"/>
      <c r="N573" s="35"/>
      <c r="O573" s="35"/>
      <c r="P573" s="35"/>
      <c r="Q573" s="35"/>
      <c r="R573" s="35"/>
      <c r="S573" s="35"/>
      <c r="T573" s="64"/>
      <c r="AT573" s="17" t="s">
        <v>138</v>
      </c>
      <c r="AU573" s="17" t="s">
        <v>83</v>
      </c>
    </row>
    <row r="574" spans="2:51" s="10" customFormat="1" ht="22.5" customHeight="1">
      <c r="B574" s="170"/>
      <c r="D574" s="168" t="s">
        <v>140</v>
      </c>
      <c r="E574" s="179" t="s">
        <v>20</v>
      </c>
      <c r="F574" s="196" t="s">
        <v>1135</v>
      </c>
      <c r="H574" s="197">
        <v>122.894</v>
      </c>
      <c r="I574" s="175"/>
      <c r="L574" s="170"/>
      <c r="M574" s="176"/>
      <c r="N574" s="177"/>
      <c r="O574" s="177"/>
      <c r="P574" s="177"/>
      <c r="Q574" s="177"/>
      <c r="R574" s="177"/>
      <c r="S574" s="177"/>
      <c r="T574" s="178"/>
      <c r="AT574" s="179" t="s">
        <v>140</v>
      </c>
      <c r="AU574" s="179" t="s">
        <v>83</v>
      </c>
      <c r="AV574" s="10" t="s">
        <v>83</v>
      </c>
      <c r="AW574" s="10" t="s">
        <v>39</v>
      </c>
      <c r="AX574" s="10" t="s">
        <v>75</v>
      </c>
      <c r="AY574" s="179" t="s">
        <v>130</v>
      </c>
    </row>
    <row r="575" spans="2:51" s="10" customFormat="1" ht="22.5" customHeight="1">
      <c r="B575" s="170"/>
      <c r="D575" s="168" t="s">
        <v>140</v>
      </c>
      <c r="E575" s="179" t="s">
        <v>20</v>
      </c>
      <c r="F575" s="196" t="s">
        <v>1121</v>
      </c>
      <c r="H575" s="197">
        <v>14.69</v>
      </c>
      <c r="I575" s="175"/>
      <c r="L575" s="170"/>
      <c r="M575" s="176"/>
      <c r="N575" s="177"/>
      <c r="O575" s="177"/>
      <c r="P575" s="177"/>
      <c r="Q575" s="177"/>
      <c r="R575" s="177"/>
      <c r="S575" s="177"/>
      <c r="T575" s="178"/>
      <c r="AT575" s="179" t="s">
        <v>140</v>
      </c>
      <c r="AU575" s="179" t="s">
        <v>83</v>
      </c>
      <c r="AV575" s="10" t="s">
        <v>83</v>
      </c>
      <c r="AW575" s="10" t="s">
        <v>39</v>
      </c>
      <c r="AX575" s="10" t="s">
        <v>75</v>
      </c>
      <c r="AY575" s="179" t="s">
        <v>130</v>
      </c>
    </row>
    <row r="576" spans="2:51" s="10" customFormat="1" ht="22.5" customHeight="1">
      <c r="B576" s="170"/>
      <c r="D576" s="168" t="s">
        <v>140</v>
      </c>
      <c r="E576" s="179" t="s">
        <v>20</v>
      </c>
      <c r="F576" s="196" t="s">
        <v>1127</v>
      </c>
      <c r="H576" s="197">
        <v>274.227</v>
      </c>
      <c r="I576" s="175"/>
      <c r="L576" s="170"/>
      <c r="M576" s="176"/>
      <c r="N576" s="177"/>
      <c r="O576" s="177"/>
      <c r="P576" s="177"/>
      <c r="Q576" s="177"/>
      <c r="R576" s="177"/>
      <c r="S576" s="177"/>
      <c r="T576" s="178"/>
      <c r="AT576" s="179" t="s">
        <v>140</v>
      </c>
      <c r="AU576" s="179" t="s">
        <v>83</v>
      </c>
      <c r="AV576" s="10" t="s">
        <v>83</v>
      </c>
      <c r="AW576" s="10" t="s">
        <v>39</v>
      </c>
      <c r="AX576" s="10" t="s">
        <v>75</v>
      </c>
      <c r="AY576" s="179" t="s">
        <v>130</v>
      </c>
    </row>
    <row r="577" spans="2:51" s="10" customFormat="1" ht="22.5" customHeight="1">
      <c r="B577" s="170"/>
      <c r="D577" s="168" t="s">
        <v>140</v>
      </c>
      <c r="E577" s="179" t="s">
        <v>20</v>
      </c>
      <c r="F577" s="196" t="s">
        <v>1128</v>
      </c>
      <c r="H577" s="197">
        <v>357.951</v>
      </c>
      <c r="I577" s="175"/>
      <c r="L577" s="170"/>
      <c r="M577" s="176"/>
      <c r="N577" s="177"/>
      <c r="O577" s="177"/>
      <c r="P577" s="177"/>
      <c r="Q577" s="177"/>
      <c r="R577" s="177"/>
      <c r="S577" s="177"/>
      <c r="T577" s="178"/>
      <c r="AT577" s="179" t="s">
        <v>140</v>
      </c>
      <c r="AU577" s="179" t="s">
        <v>83</v>
      </c>
      <c r="AV577" s="10" t="s">
        <v>83</v>
      </c>
      <c r="AW577" s="10" t="s">
        <v>39</v>
      </c>
      <c r="AX577" s="10" t="s">
        <v>75</v>
      </c>
      <c r="AY577" s="179" t="s">
        <v>130</v>
      </c>
    </row>
    <row r="578" spans="2:51" s="10" customFormat="1" ht="22.5" customHeight="1">
      <c r="B578" s="170"/>
      <c r="D578" s="168" t="s">
        <v>140</v>
      </c>
      <c r="E578" s="179" t="s">
        <v>20</v>
      </c>
      <c r="F578" s="196" t="s">
        <v>1129</v>
      </c>
      <c r="H578" s="197">
        <v>3.671</v>
      </c>
      <c r="I578" s="175"/>
      <c r="L578" s="170"/>
      <c r="M578" s="176"/>
      <c r="N578" s="177"/>
      <c r="O578" s="177"/>
      <c r="P578" s="177"/>
      <c r="Q578" s="177"/>
      <c r="R578" s="177"/>
      <c r="S578" s="177"/>
      <c r="T578" s="178"/>
      <c r="AT578" s="179" t="s">
        <v>140</v>
      </c>
      <c r="AU578" s="179" t="s">
        <v>83</v>
      </c>
      <c r="AV578" s="10" t="s">
        <v>83</v>
      </c>
      <c r="AW578" s="10" t="s">
        <v>39</v>
      </c>
      <c r="AX578" s="10" t="s">
        <v>75</v>
      </c>
      <c r="AY578" s="179" t="s">
        <v>130</v>
      </c>
    </row>
    <row r="579" spans="2:51" s="12" customFormat="1" ht="22.5" customHeight="1">
      <c r="B579" s="198"/>
      <c r="D579" s="171" t="s">
        <v>140</v>
      </c>
      <c r="E579" s="199" t="s">
        <v>20</v>
      </c>
      <c r="F579" s="200" t="s">
        <v>204</v>
      </c>
      <c r="H579" s="201">
        <v>773.433</v>
      </c>
      <c r="I579" s="202"/>
      <c r="L579" s="198"/>
      <c r="M579" s="203"/>
      <c r="N579" s="204"/>
      <c r="O579" s="204"/>
      <c r="P579" s="204"/>
      <c r="Q579" s="204"/>
      <c r="R579" s="204"/>
      <c r="S579" s="204"/>
      <c r="T579" s="205"/>
      <c r="AT579" s="206" t="s">
        <v>140</v>
      </c>
      <c r="AU579" s="206" t="s">
        <v>83</v>
      </c>
      <c r="AV579" s="12" t="s">
        <v>151</v>
      </c>
      <c r="AW579" s="12" t="s">
        <v>39</v>
      </c>
      <c r="AX579" s="12" t="s">
        <v>22</v>
      </c>
      <c r="AY579" s="206" t="s">
        <v>130</v>
      </c>
    </row>
    <row r="580" spans="2:65" s="1" customFormat="1" ht="22.5" customHeight="1">
      <c r="B580" s="155"/>
      <c r="C580" s="156" t="s">
        <v>1136</v>
      </c>
      <c r="D580" s="156" t="s">
        <v>131</v>
      </c>
      <c r="E580" s="157" t="s">
        <v>1137</v>
      </c>
      <c r="F580" s="158" t="s">
        <v>1138</v>
      </c>
      <c r="G580" s="159" t="s">
        <v>319</v>
      </c>
      <c r="H580" s="160">
        <v>609.551</v>
      </c>
      <c r="I580" s="161"/>
      <c r="J580" s="162">
        <f>ROUND(I580*H580,2)</f>
        <v>0</v>
      </c>
      <c r="K580" s="158" t="s">
        <v>135</v>
      </c>
      <c r="L580" s="34"/>
      <c r="M580" s="163" t="s">
        <v>20</v>
      </c>
      <c r="N580" s="164" t="s">
        <v>46</v>
      </c>
      <c r="O580" s="35"/>
      <c r="P580" s="165">
        <f>O580*H580</f>
        <v>0</v>
      </c>
      <c r="Q580" s="165">
        <v>0</v>
      </c>
      <c r="R580" s="165">
        <f>Q580*H580</f>
        <v>0</v>
      </c>
      <c r="S580" s="165">
        <v>0</v>
      </c>
      <c r="T580" s="166">
        <f>S580*H580</f>
        <v>0</v>
      </c>
      <c r="AR580" s="17" t="s">
        <v>151</v>
      </c>
      <c r="AT580" s="17" t="s">
        <v>131</v>
      </c>
      <c r="AU580" s="17" t="s">
        <v>83</v>
      </c>
      <c r="AY580" s="17" t="s">
        <v>130</v>
      </c>
      <c r="BE580" s="167">
        <f>IF(N580="základní",J580,0)</f>
        <v>0</v>
      </c>
      <c r="BF580" s="167">
        <f>IF(N580="snížená",J580,0)</f>
        <v>0</v>
      </c>
      <c r="BG580" s="167">
        <f>IF(N580="zákl. přenesená",J580,0)</f>
        <v>0</v>
      </c>
      <c r="BH580" s="167">
        <f>IF(N580="sníž. přenesená",J580,0)</f>
        <v>0</v>
      </c>
      <c r="BI580" s="167">
        <f>IF(N580="nulová",J580,0)</f>
        <v>0</v>
      </c>
      <c r="BJ580" s="17" t="s">
        <v>22</v>
      </c>
      <c r="BK580" s="167">
        <f>ROUND(I580*H580,2)</f>
        <v>0</v>
      </c>
      <c r="BL580" s="17" t="s">
        <v>151</v>
      </c>
      <c r="BM580" s="17" t="s">
        <v>1139</v>
      </c>
    </row>
    <row r="581" spans="2:47" s="1" customFormat="1" ht="22.5" customHeight="1">
      <c r="B581" s="34"/>
      <c r="D581" s="168" t="s">
        <v>138</v>
      </c>
      <c r="F581" s="169" t="s">
        <v>1140</v>
      </c>
      <c r="I581" s="131"/>
      <c r="L581" s="34"/>
      <c r="M581" s="63"/>
      <c r="N581" s="35"/>
      <c r="O581" s="35"/>
      <c r="P581" s="35"/>
      <c r="Q581" s="35"/>
      <c r="R581" s="35"/>
      <c r="S581" s="35"/>
      <c r="T581" s="64"/>
      <c r="AT581" s="17" t="s">
        <v>138</v>
      </c>
      <c r="AU581" s="17" t="s">
        <v>83</v>
      </c>
    </row>
    <row r="582" spans="2:51" s="10" customFormat="1" ht="22.5" customHeight="1">
      <c r="B582" s="170"/>
      <c r="D582" s="168" t="s">
        <v>140</v>
      </c>
      <c r="E582" s="179" t="s">
        <v>20</v>
      </c>
      <c r="F582" s="196" t="s">
        <v>1141</v>
      </c>
      <c r="H582" s="197">
        <v>609.551</v>
      </c>
      <c r="I582" s="175"/>
      <c r="L582" s="170"/>
      <c r="M582" s="176"/>
      <c r="N582" s="177"/>
      <c r="O582" s="177"/>
      <c r="P582" s="177"/>
      <c r="Q582" s="177"/>
      <c r="R582" s="177"/>
      <c r="S582" s="177"/>
      <c r="T582" s="178"/>
      <c r="AT582" s="179" t="s">
        <v>140</v>
      </c>
      <c r="AU582" s="179" t="s">
        <v>83</v>
      </c>
      <c r="AV582" s="10" t="s">
        <v>83</v>
      </c>
      <c r="AW582" s="10" t="s">
        <v>39</v>
      </c>
      <c r="AX582" s="10" t="s">
        <v>22</v>
      </c>
      <c r="AY582" s="179" t="s">
        <v>130</v>
      </c>
    </row>
    <row r="583" spans="2:63" s="9" customFormat="1" ht="29.25" customHeight="1">
      <c r="B583" s="143"/>
      <c r="D583" s="144" t="s">
        <v>74</v>
      </c>
      <c r="E583" s="194" t="s">
        <v>493</v>
      </c>
      <c r="F583" s="194" t="s">
        <v>494</v>
      </c>
      <c r="I583" s="146"/>
      <c r="J583" s="195">
        <f>BK583</f>
        <v>0</v>
      </c>
      <c r="L583" s="143"/>
      <c r="M583" s="148"/>
      <c r="N583" s="149"/>
      <c r="O583" s="149"/>
      <c r="P583" s="150">
        <f>SUM(P584:P585)</f>
        <v>0</v>
      </c>
      <c r="Q583" s="149"/>
      <c r="R583" s="150">
        <f>SUM(R584:R585)</f>
        <v>0</v>
      </c>
      <c r="S583" s="149"/>
      <c r="T583" s="151">
        <f>SUM(T584:T585)</f>
        <v>0</v>
      </c>
      <c r="AR583" s="152" t="s">
        <v>22</v>
      </c>
      <c r="AT583" s="153" t="s">
        <v>74</v>
      </c>
      <c r="AU583" s="153" t="s">
        <v>22</v>
      </c>
      <c r="AY583" s="152" t="s">
        <v>130</v>
      </c>
      <c r="BK583" s="154">
        <f>SUM(BK584:BK585)</f>
        <v>0</v>
      </c>
    </row>
    <row r="584" spans="2:65" s="1" customFormat="1" ht="22.5" customHeight="1">
      <c r="B584" s="155"/>
      <c r="C584" s="156" t="s">
        <v>1142</v>
      </c>
      <c r="D584" s="156" t="s">
        <v>131</v>
      </c>
      <c r="E584" s="157" t="s">
        <v>496</v>
      </c>
      <c r="F584" s="158" t="s">
        <v>497</v>
      </c>
      <c r="G584" s="159" t="s">
        <v>319</v>
      </c>
      <c r="H584" s="160">
        <v>1541.118</v>
      </c>
      <c r="I584" s="161"/>
      <c r="J584" s="162">
        <f>ROUND(I584*H584,2)</f>
        <v>0</v>
      </c>
      <c r="K584" s="158" t="s">
        <v>135</v>
      </c>
      <c r="L584" s="34"/>
      <c r="M584" s="163" t="s">
        <v>20</v>
      </c>
      <c r="N584" s="164" t="s">
        <v>46</v>
      </c>
      <c r="O584" s="35"/>
      <c r="P584" s="165">
        <f>O584*H584</f>
        <v>0</v>
      </c>
      <c r="Q584" s="165">
        <v>0</v>
      </c>
      <c r="R584" s="165">
        <f>Q584*H584</f>
        <v>0</v>
      </c>
      <c r="S584" s="165">
        <v>0</v>
      </c>
      <c r="T584" s="166">
        <f>S584*H584</f>
        <v>0</v>
      </c>
      <c r="AR584" s="17" t="s">
        <v>151</v>
      </c>
      <c r="AT584" s="17" t="s">
        <v>131</v>
      </c>
      <c r="AU584" s="17" t="s">
        <v>83</v>
      </c>
      <c r="AY584" s="17" t="s">
        <v>130</v>
      </c>
      <c r="BE584" s="167">
        <f>IF(N584="základní",J584,0)</f>
        <v>0</v>
      </c>
      <c r="BF584" s="167">
        <f>IF(N584="snížená",J584,0)</f>
        <v>0</v>
      </c>
      <c r="BG584" s="167">
        <f>IF(N584="zákl. přenesená",J584,0)</f>
        <v>0</v>
      </c>
      <c r="BH584" s="167">
        <f>IF(N584="sníž. přenesená",J584,0)</f>
        <v>0</v>
      </c>
      <c r="BI584" s="167">
        <f>IF(N584="nulová",J584,0)</f>
        <v>0</v>
      </c>
      <c r="BJ584" s="17" t="s">
        <v>22</v>
      </c>
      <c r="BK584" s="167">
        <f>ROUND(I584*H584,2)</f>
        <v>0</v>
      </c>
      <c r="BL584" s="17" t="s">
        <v>151</v>
      </c>
      <c r="BM584" s="17" t="s">
        <v>1143</v>
      </c>
    </row>
    <row r="585" spans="2:47" s="1" customFormat="1" ht="30" customHeight="1">
      <c r="B585" s="34"/>
      <c r="D585" s="168" t="s">
        <v>138</v>
      </c>
      <c r="F585" s="169" t="s">
        <v>499</v>
      </c>
      <c r="I585" s="131"/>
      <c r="L585" s="34"/>
      <c r="M585" s="63"/>
      <c r="N585" s="35"/>
      <c r="O585" s="35"/>
      <c r="P585" s="35"/>
      <c r="Q585" s="35"/>
      <c r="R585" s="35"/>
      <c r="S585" s="35"/>
      <c r="T585" s="64"/>
      <c r="AT585" s="17" t="s">
        <v>138</v>
      </c>
      <c r="AU585" s="17" t="s">
        <v>83</v>
      </c>
    </row>
    <row r="586" spans="2:63" s="9" customFormat="1" ht="36.75" customHeight="1">
      <c r="B586" s="143"/>
      <c r="D586" s="152" t="s">
        <v>74</v>
      </c>
      <c r="E586" s="192" t="s">
        <v>1144</v>
      </c>
      <c r="F586" s="192" t="s">
        <v>1145</v>
      </c>
      <c r="I586" s="146"/>
      <c r="J586" s="193">
        <f>BK586</f>
        <v>0</v>
      </c>
      <c r="L586" s="143"/>
      <c r="M586" s="148"/>
      <c r="N586" s="149"/>
      <c r="O586" s="149"/>
      <c r="P586" s="150">
        <f>P587</f>
        <v>0</v>
      </c>
      <c r="Q586" s="149"/>
      <c r="R586" s="150">
        <f>R587</f>
        <v>0.04473</v>
      </c>
      <c r="S586" s="149"/>
      <c r="T586" s="151">
        <f>T587</f>
        <v>0</v>
      </c>
      <c r="AR586" s="152" t="s">
        <v>83</v>
      </c>
      <c r="AT586" s="153" t="s">
        <v>74</v>
      </c>
      <c r="AU586" s="153" t="s">
        <v>75</v>
      </c>
      <c r="AY586" s="152" t="s">
        <v>130</v>
      </c>
      <c r="BK586" s="154">
        <f>BK587</f>
        <v>0</v>
      </c>
    </row>
    <row r="587" spans="2:63" s="9" customFormat="1" ht="19.5" customHeight="1">
      <c r="B587" s="143"/>
      <c r="D587" s="144" t="s">
        <v>74</v>
      </c>
      <c r="E587" s="194" t="s">
        <v>1146</v>
      </c>
      <c r="F587" s="194" t="s">
        <v>1147</v>
      </c>
      <c r="I587" s="146"/>
      <c r="J587" s="195">
        <f>BK587</f>
        <v>0</v>
      </c>
      <c r="L587" s="143"/>
      <c r="M587" s="148"/>
      <c r="N587" s="149"/>
      <c r="O587" s="149"/>
      <c r="P587" s="150">
        <f>SUM(P588:P591)</f>
        <v>0</v>
      </c>
      <c r="Q587" s="149"/>
      <c r="R587" s="150">
        <f>SUM(R588:R591)</f>
        <v>0.04473</v>
      </c>
      <c r="S587" s="149"/>
      <c r="T587" s="151">
        <f>SUM(T588:T591)</f>
        <v>0</v>
      </c>
      <c r="AR587" s="152" t="s">
        <v>83</v>
      </c>
      <c r="AT587" s="153" t="s">
        <v>74</v>
      </c>
      <c r="AU587" s="153" t="s">
        <v>22</v>
      </c>
      <c r="AY587" s="152" t="s">
        <v>130</v>
      </c>
      <c r="BK587" s="154">
        <f>SUM(BK588:BK591)</f>
        <v>0</v>
      </c>
    </row>
    <row r="588" spans="2:65" s="1" customFormat="1" ht="31.5" customHeight="1">
      <c r="B588" s="155"/>
      <c r="C588" s="156" t="s">
        <v>1148</v>
      </c>
      <c r="D588" s="156" t="s">
        <v>131</v>
      </c>
      <c r="E588" s="157" t="s">
        <v>1149</v>
      </c>
      <c r="F588" s="158" t="s">
        <v>1150</v>
      </c>
      <c r="G588" s="159" t="s">
        <v>344</v>
      </c>
      <c r="H588" s="160">
        <v>63</v>
      </c>
      <c r="I588" s="161"/>
      <c r="J588" s="162">
        <f>ROUND(I588*H588,2)</f>
        <v>0</v>
      </c>
      <c r="K588" s="158" t="s">
        <v>135</v>
      </c>
      <c r="L588" s="34"/>
      <c r="M588" s="163" t="s">
        <v>20</v>
      </c>
      <c r="N588" s="164" t="s">
        <v>46</v>
      </c>
      <c r="O588" s="35"/>
      <c r="P588" s="165">
        <f>O588*H588</f>
        <v>0</v>
      </c>
      <c r="Q588" s="165">
        <v>0.00071</v>
      </c>
      <c r="R588" s="165">
        <f>Q588*H588</f>
        <v>0.04473</v>
      </c>
      <c r="S588" s="165">
        <v>0</v>
      </c>
      <c r="T588" s="166">
        <f>S588*H588</f>
        <v>0</v>
      </c>
      <c r="AR588" s="17" t="s">
        <v>335</v>
      </c>
      <c r="AT588" s="17" t="s">
        <v>131</v>
      </c>
      <c r="AU588" s="17" t="s">
        <v>83</v>
      </c>
      <c r="AY588" s="17" t="s">
        <v>130</v>
      </c>
      <c r="BE588" s="167">
        <f>IF(N588="základní",J588,0)</f>
        <v>0</v>
      </c>
      <c r="BF588" s="167">
        <f>IF(N588="snížená",J588,0)</f>
        <v>0</v>
      </c>
      <c r="BG588" s="167">
        <f>IF(N588="zákl. přenesená",J588,0)</f>
        <v>0</v>
      </c>
      <c r="BH588" s="167">
        <f>IF(N588="sníž. přenesená",J588,0)</f>
        <v>0</v>
      </c>
      <c r="BI588" s="167">
        <f>IF(N588="nulová",J588,0)</f>
        <v>0</v>
      </c>
      <c r="BJ588" s="17" t="s">
        <v>22</v>
      </c>
      <c r="BK588" s="167">
        <f>ROUND(I588*H588,2)</f>
        <v>0</v>
      </c>
      <c r="BL588" s="17" t="s">
        <v>335</v>
      </c>
      <c r="BM588" s="17" t="s">
        <v>1151</v>
      </c>
    </row>
    <row r="589" spans="2:47" s="1" customFormat="1" ht="30" customHeight="1">
      <c r="B589" s="34"/>
      <c r="D589" s="168" t="s">
        <v>138</v>
      </c>
      <c r="F589" s="169" t="s">
        <v>1152</v>
      </c>
      <c r="I589" s="131"/>
      <c r="L589" s="34"/>
      <c r="M589" s="63"/>
      <c r="N589" s="35"/>
      <c r="O589" s="35"/>
      <c r="P589" s="35"/>
      <c r="Q589" s="35"/>
      <c r="R589" s="35"/>
      <c r="S589" s="35"/>
      <c r="T589" s="64"/>
      <c r="AT589" s="17" t="s">
        <v>138</v>
      </c>
      <c r="AU589" s="17" t="s">
        <v>83</v>
      </c>
    </row>
    <row r="590" spans="2:47" s="1" customFormat="1" ht="30" customHeight="1">
      <c r="B590" s="34"/>
      <c r="D590" s="168" t="s">
        <v>249</v>
      </c>
      <c r="F590" s="211" t="s">
        <v>790</v>
      </c>
      <c r="I590" s="131"/>
      <c r="L590" s="34"/>
      <c r="M590" s="63"/>
      <c r="N590" s="35"/>
      <c r="O590" s="35"/>
      <c r="P590" s="35"/>
      <c r="Q590" s="35"/>
      <c r="R590" s="35"/>
      <c r="S590" s="35"/>
      <c r="T590" s="64"/>
      <c r="AT590" s="17" t="s">
        <v>249</v>
      </c>
      <c r="AU590" s="17" t="s">
        <v>83</v>
      </c>
    </row>
    <row r="591" spans="2:51" s="10" customFormat="1" ht="22.5" customHeight="1">
      <c r="B591" s="170"/>
      <c r="D591" s="168" t="s">
        <v>140</v>
      </c>
      <c r="E591" s="179" t="s">
        <v>20</v>
      </c>
      <c r="F591" s="196" t="s">
        <v>1153</v>
      </c>
      <c r="H591" s="197">
        <v>63</v>
      </c>
      <c r="I591" s="175"/>
      <c r="L591" s="170"/>
      <c r="M591" s="207"/>
      <c r="N591" s="208"/>
      <c r="O591" s="208"/>
      <c r="P591" s="208"/>
      <c r="Q591" s="208"/>
      <c r="R591" s="208"/>
      <c r="S591" s="208"/>
      <c r="T591" s="209"/>
      <c r="AT591" s="179" t="s">
        <v>140</v>
      </c>
      <c r="AU591" s="179" t="s">
        <v>83</v>
      </c>
      <c r="AV591" s="10" t="s">
        <v>83</v>
      </c>
      <c r="AW591" s="10" t="s">
        <v>39</v>
      </c>
      <c r="AX591" s="10" t="s">
        <v>22</v>
      </c>
      <c r="AY591" s="179" t="s">
        <v>130</v>
      </c>
    </row>
    <row r="592" spans="2:12" s="1" customFormat="1" ht="6.75" customHeight="1">
      <c r="B592" s="49"/>
      <c r="C592" s="50"/>
      <c r="D592" s="50"/>
      <c r="E592" s="50"/>
      <c r="F592" s="50"/>
      <c r="G592" s="50"/>
      <c r="H592" s="50"/>
      <c r="I592" s="116"/>
      <c r="J592" s="50"/>
      <c r="K592" s="50"/>
      <c r="L592" s="34"/>
    </row>
    <row r="593" ht="13.5">
      <c r="AT593" s="184"/>
    </row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2"/>
      <c r="C1" s="282"/>
      <c r="D1" s="281" t="s">
        <v>1</v>
      </c>
      <c r="E1" s="282"/>
      <c r="F1" s="283" t="s">
        <v>1444</v>
      </c>
      <c r="G1" s="288" t="s">
        <v>1445</v>
      </c>
      <c r="H1" s="288"/>
      <c r="I1" s="289"/>
      <c r="J1" s="283" t="s">
        <v>1446</v>
      </c>
      <c r="K1" s="281" t="s">
        <v>102</v>
      </c>
      <c r="L1" s="283" t="s">
        <v>1447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98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83</v>
      </c>
    </row>
    <row r="4" spans="2:46" ht="36.75" customHeight="1">
      <c r="B4" s="21"/>
      <c r="C4" s="22"/>
      <c r="D4" s="23" t="s">
        <v>103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5" t="str">
        <f>'Rekapitulace stavby'!K6</f>
        <v>Rekonstrukce chodníků v obci Stěpánov</v>
      </c>
      <c r="F7" s="244"/>
      <c r="G7" s="244"/>
      <c r="H7" s="244"/>
      <c r="I7" s="94"/>
      <c r="J7" s="22"/>
      <c r="K7" s="24"/>
    </row>
    <row r="8" spans="2:11" s="1" customFormat="1" ht="15">
      <c r="B8" s="34"/>
      <c r="C8" s="35"/>
      <c r="D8" s="30" t="s">
        <v>104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6" t="s">
        <v>1154</v>
      </c>
      <c r="F9" s="251"/>
      <c r="G9" s="251"/>
      <c r="H9" s="25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106</v>
      </c>
      <c r="G12" s="35"/>
      <c r="H12" s="35"/>
      <c r="I12" s="96" t="s">
        <v>25</v>
      </c>
      <c r="J12" s="97" t="str">
        <f>'Rekapitulace stavby'!AN8</f>
        <v>9.11.2015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tr">
        <f>IF('Rekapitulace stavby'!AN10="","",'Rekapitulace stavby'!AN10)</f>
        <v>00274101</v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Přelouč</v>
      </c>
      <c r="F15" s="35"/>
      <c r="G15" s="35"/>
      <c r="H15" s="35"/>
      <c r="I15" s="96" t="s">
        <v>33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38</v>
      </c>
      <c r="F21" s="35"/>
      <c r="G21" s="35"/>
      <c r="H21" s="35"/>
      <c r="I21" s="96" t="s">
        <v>33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7" t="s">
        <v>20</v>
      </c>
      <c r="F24" s="277"/>
      <c r="G24" s="277"/>
      <c r="H24" s="27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ROUND(J88,2)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7">
        <f>ROUND(SUM(BE88:BE540),2)</f>
        <v>0</v>
      </c>
      <c r="G30" s="35"/>
      <c r="H30" s="35"/>
      <c r="I30" s="108">
        <v>0.21</v>
      </c>
      <c r="J30" s="107">
        <f>ROUND(ROUND((SUM(BE88:BE540)),2)*I30,2)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7">
        <f>ROUND(SUM(BF88:BF540),2)</f>
        <v>0</v>
      </c>
      <c r="G31" s="35"/>
      <c r="H31" s="35"/>
      <c r="I31" s="108">
        <v>0.15</v>
      </c>
      <c r="J31" s="107">
        <f>ROUND(ROUND((SUM(BF88:BF540)),2)*I31,2)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7">
        <f>ROUND(SUM(BG88:BG540),2)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7">
        <f>ROUND(SUM(BH88:BH540),2)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7">
        <f>ROUND(SUM(BI88:BI540),2)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107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Rekonstrukce chodníků v obci Stěpánov</v>
      </c>
      <c r="F45" s="251"/>
      <c r="G45" s="251"/>
      <c r="H45" s="251"/>
      <c r="I45" s="95"/>
      <c r="J45" s="35"/>
      <c r="K45" s="38"/>
    </row>
    <row r="46" spans="2:11" s="1" customFormat="1" ht="14.25" customHeight="1">
      <c r="B46" s="34"/>
      <c r="C46" s="30" t="s">
        <v>104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SO 102.2 - Zpevněné plochy podél silnice III/322 18 - NEUZNATELNÉ</v>
      </c>
      <c r="F47" s="251"/>
      <c r="G47" s="251"/>
      <c r="H47" s="25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9.11.2015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Přelouč</v>
      </c>
      <c r="G51" s="35"/>
      <c r="H51" s="35"/>
      <c r="I51" s="96" t="s">
        <v>36</v>
      </c>
      <c r="J51" s="28" t="str">
        <f>E21</f>
        <v>PRODIN 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108</v>
      </c>
      <c r="D54" s="109"/>
      <c r="E54" s="109"/>
      <c r="F54" s="109"/>
      <c r="G54" s="109"/>
      <c r="H54" s="109"/>
      <c r="I54" s="120"/>
      <c r="J54" s="121" t="s">
        <v>109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110</v>
      </c>
      <c r="D56" s="35"/>
      <c r="E56" s="35"/>
      <c r="F56" s="35"/>
      <c r="G56" s="35"/>
      <c r="H56" s="35"/>
      <c r="I56" s="95"/>
      <c r="J56" s="105">
        <f>J88</f>
        <v>0</v>
      </c>
      <c r="K56" s="38"/>
      <c r="AU56" s="17" t="s">
        <v>111</v>
      </c>
    </row>
    <row r="57" spans="2:11" s="7" customFormat="1" ht="24.75" customHeight="1">
      <c r="B57" s="124"/>
      <c r="C57" s="125"/>
      <c r="D57" s="126" t="s">
        <v>178</v>
      </c>
      <c r="E57" s="127"/>
      <c r="F57" s="127"/>
      <c r="G57" s="127"/>
      <c r="H57" s="127"/>
      <c r="I57" s="128"/>
      <c r="J57" s="129">
        <f>J89</f>
        <v>0</v>
      </c>
      <c r="K57" s="130"/>
    </row>
    <row r="58" spans="2:11" s="11" customFormat="1" ht="19.5" customHeight="1">
      <c r="B58" s="185"/>
      <c r="C58" s="186"/>
      <c r="D58" s="187" t="s">
        <v>237</v>
      </c>
      <c r="E58" s="188"/>
      <c r="F58" s="188"/>
      <c r="G58" s="188"/>
      <c r="H58" s="188"/>
      <c r="I58" s="189"/>
      <c r="J58" s="190">
        <f>J90</f>
        <v>0</v>
      </c>
      <c r="K58" s="191"/>
    </row>
    <row r="59" spans="2:11" s="11" customFormat="1" ht="19.5" customHeight="1">
      <c r="B59" s="185"/>
      <c r="C59" s="186"/>
      <c r="D59" s="187" t="s">
        <v>616</v>
      </c>
      <c r="E59" s="188"/>
      <c r="F59" s="188"/>
      <c r="G59" s="188"/>
      <c r="H59" s="188"/>
      <c r="I59" s="189"/>
      <c r="J59" s="190">
        <f>J200</f>
        <v>0</v>
      </c>
      <c r="K59" s="191"/>
    </row>
    <row r="60" spans="2:11" s="11" customFormat="1" ht="19.5" customHeight="1">
      <c r="B60" s="185"/>
      <c r="C60" s="186"/>
      <c r="D60" s="187" t="s">
        <v>238</v>
      </c>
      <c r="E60" s="188"/>
      <c r="F60" s="188"/>
      <c r="G60" s="188"/>
      <c r="H60" s="188"/>
      <c r="I60" s="189"/>
      <c r="J60" s="190">
        <f>J205</f>
        <v>0</v>
      </c>
      <c r="K60" s="191"/>
    </row>
    <row r="61" spans="2:11" s="11" customFormat="1" ht="19.5" customHeight="1">
      <c r="B61" s="185"/>
      <c r="C61" s="186"/>
      <c r="D61" s="187" t="s">
        <v>239</v>
      </c>
      <c r="E61" s="188"/>
      <c r="F61" s="188"/>
      <c r="G61" s="188"/>
      <c r="H61" s="188"/>
      <c r="I61" s="189"/>
      <c r="J61" s="190">
        <f>J211</f>
        <v>0</v>
      </c>
      <c r="K61" s="191"/>
    </row>
    <row r="62" spans="2:11" s="11" customFormat="1" ht="19.5" customHeight="1">
      <c r="B62" s="185"/>
      <c r="C62" s="186"/>
      <c r="D62" s="187" t="s">
        <v>240</v>
      </c>
      <c r="E62" s="188"/>
      <c r="F62" s="188"/>
      <c r="G62" s="188"/>
      <c r="H62" s="188"/>
      <c r="I62" s="189"/>
      <c r="J62" s="190">
        <f>J226</f>
        <v>0</v>
      </c>
      <c r="K62" s="191"/>
    </row>
    <row r="63" spans="2:11" s="11" customFormat="1" ht="19.5" customHeight="1">
      <c r="B63" s="185"/>
      <c r="C63" s="186"/>
      <c r="D63" s="187" t="s">
        <v>617</v>
      </c>
      <c r="E63" s="188"/>
      <c r="F63" s="188"/>
      <c r="G63" s="188"/>
      <c r="H63" s="188"/>
      <c r="I63" s="189"/>
      <c r="J63" s="190">
        <f>J314</f>
        <v>0</v>
      </c>
      <c r="K63" s="191"/>
    </row>
    <row r="64" spans="2:11" s="11" customFormat="1" ht="19.5" customHeight="1">
      <c r="B64" s="185"/>
      <c r="C64" s="186"/>
      <c r="D64" s="187" t="s">
        <v>179</v>
      </c>
      <c r="E64" s="188"/>
      <c r="F64" s="188"/>
      <c r="G64" s="188"/>
      <c r="H64" s="188"/>
      <c r="I64" s="189"/>
      <c r="J64" s="190">
        <f>J360</f>
        <v>0</v>
      </c>
      <c r="K64" s="191"/>
    </row>
    <row r="65" spans="2:11" s="11" customFormat="1" ht="19.5" customHeight="1">
      <c r="B65" s="185"/>
      <c r="C65" s="186"/>
      <c r="D65" s="187" t="s">
        <v>241</v>
      </c>
      <c r="E65" s="188"/>
      <c r="F65" s="188"/>
      <c r="G65" s="188"/>
      <c r="H65" s="188"/>
      <c r="I65" s="189"/>
      <c r="J65" s="190">
        <f>J498</f>
        <v>0</v>
      </c>
      <c r="K65" s="191"/>
    </row>
    <row r="66" spans="2:11" s="11" customFormat="1" ht="19.5" customHeight="1">
      <c r="B66" s="185"/>
      <c r="C66" s="186"/>
      <c r="D66" s="187" t="s">
        <v>242</v>
      </c>
      <c r="E66" s="188"/>
      <c r="F66" s="188"/>
      <c r="G66" s="188"/>
      <c r="H66" s="188"/>
      <c r="I66" s="189"/>
      <c r="J66" s="190">
        <f>J532</f>
        <v>0</v>
      </c>
      <c r="K66" s="191"/>
    </row>
    <row r="67" spans="2:11" s="7" customFormat="1" ht="24.75" customHeight="1">
      <c r="B67" s="124"/>
      <c r="C67" s="125"/>
      <c r="D67" s="126" t="s">
        <v>618</v>
      </c>
      <c r="E67" s="127"/>
      <c r="F67" s="127"/>
      <c r="G67" s="127"/>
      <c r="H67" s="127"/>
      <c r="I67" s="128"/>
      <c r="J67" s="129">
        <f>J535</f>
        <v>0</v>
      </c>
      <c r="K67" s="130"/>
    </row>
    <row r="68" spans="2:11" s="11" customFormat="1" ht="19.5" customHeight="1">
      <c r="B68" s="185"/>
      <c r="C68" s="186"/>
      <c r="D68" s="187" t="s">
        <v>619</v>
      </c>
      <c r="E68" s="188"/>
      <c r="F68" s="188"/>
      <c r="G68" s="188"/>
      <c r="H68" s="188"/>
      <c r="I68" s="189"/>
      <c r="J68" s="190">
        <f>J536</f>
        <v>0</v>
      </c>
      <c r="K68" s="191"/>
    </row>
    <row r="69" spans="2:11" s="1" customFormat="1" ht="21.75" customHeight="1">
      <c r="B69" s="34"/>
      <c r="C69" s="35"/>
      <c r="D69" s="35"/>
      <c r="E69" s="35"/>
      <c r="F69" s="35"/>
      <c r="G69" s="35"/>
      <c r="H69" s="35"/>
      <c r="I69" s="95"/>
      <c r="J69" s="35"/>
      <c r="K69" s="38"/>
    </row>
    <row r="70" spans="2:11" s="1" customFormat="1" ht="6.75" customHeight="1">
      <c r="B70" s="49"/>
      <c r="C70" s="50"/>
      <c r="D70" s="50"/>
      <c r="E70" s="50"/>
      <c r="F70" s="50"/>
      <c r="G70" s="50"/>
      <c r="H70" s="50"/>
      <c r="I70" s="116"/>
      <c r="J70" s="50"/>
      <c r="K70" s="51"/>
    </row>
    <row r="74" spans="2:12" s="1" customFormat="1" ht="6.75" customHeight="1">
      <c r="B74" s="52"/>
      <c r="C74" s="53"/>
      <c r="D74" s="53"/>
      <c r="E74" s="53"/>
      <c r="F74" s="53"/>
      <c r="G74" s="53"/>
      <c r="H74" s="53"/>
      <c r="I74" s="117"/>
      <c r="J74" s="53"/>
      <c r="K74" s="53"/>
      <c r="L74" s="34"/>
    </row>
    <row r="75" spans="2:12" s="1" customFormat="1" ht="36.75" customHeight="1">
      <c r="B75" s="34"/>
      <c r="C75" s="54" t="s">
        <v>113</v>
      </c>
      <c r="I75" s="131"/>
      <c r="L75" s="34"/>
    </row>
    <row r="76" spans="2:12" s="1" customFormat="1" ht="6.75" customHeight="1">
      <c r="B76" s="34"/>
      <c r="I76" s="131"/>
      <c r="L76" s="34"/>
    </row>
    <row r="77" spans="2:12" s="1" customFormat="1" ht="14.25" customHeight="1">
      <c r="B77" s="34"/>
      <c r="C77" s="56" t="s">
        <v>16</v>
      </c>
      <c r="I77" s="131"/>
      <c r="L77" s="34"/>
    </row>
    <row r="78" spans="2:12" s="1" customFormat="1" ht="22.5" customHeight="1">
      <c r="B78" s="34"/>
      <c r="E78" s="278" t="str">
        <f>E7</f>
        <v>Rekonstrukce chodníků v obci Stěpánov</v>
      </c>
      <c r="F78" s="241"/>
      <c r="G78" s="241"/>
      <c r="H78" s="241"/>
      <c r="I78" s="131"/>
      <c r="L78" s="34"/>
    </row>
    <row r="79" spans="2:12" s="1" customFormat="1" ht="14.25" customHeight="1">
      <c r="B79" s="34"/>
      <c r="C79" s="56" t="s">
        <v>104</v>
      </c>
      <c r="I79" s="131"/>
      <c r="L79" s="34"/>
    </row>
    <row r="80" spans="2:12" s="1" customFormat="1" ht="23.25" customHeight="1">
      <c r="B80" s="34"/>
      <c r="E80" s="259" t="str">
        <f>E9</f>
        <v>SO 102.2 - Zpevněné plochy podél silnice III/322 18 - NEUZNATELNÉ</v>
      </c>
      <c r="F80" s="241"/>
      <c r="G80" s="241"/>
      <c r="H80" s="241"/>
      <c r="I80" s="131"/>
      <c r="L80" s="34"/>
    </row>
    <row r="81" spans="2:12" s="1" customFormat="1" ht="6.75" customHeight="1">
      <c r="B81" s="34"/>
      <c r="I81" s="131"/>
      <c r="L81" s="34"/>
    </row>
    <row r="82" spans="2:12" s="1" customFormat="1" ht="18" customHeight="1">
      <c r="B82" s="34"/>
      <c r="C82" s="56" t="s">
        <v>23</v>
      </c>
      <c r="F82" s="132" t="str">
        <f>F12</f>
        <v> </v>
      </c>
      <c r="I82" s="133" t="s">
        <v>25</v>
      </c>
      <c r="J82" s="60" t="str">
        <f>IF(J12="","",J12)</f>
        <v>9.11.2015</v>
      </c>
      <c r="L82" s="34"/>
    </row>
    <row r="83" spans="2:12" s="1" customFormat="1" ht="6.75" customHeight="1">
      <c r="B83" s="34"/>
      <c r="I83" s="131"/>
      <c r="L83" s="34"/>
    </row>
    <row r="84" spans="2:12" s="1" customFormat="1" ht="15">
      <c r="B84" s="34"/>
      <c r="C84" s="56" t="s">
        <v>29</v>
      </c>
      <c r="F84" s="132" t="str">
        <f>E15</f>
        <v>Město Přelouč</v>
      </c>
      <c r="I84" s="133" t="s">
        <v>36</v>
      </c>
      <c r="J84" s="132" t="str">
        <f>E21</f>
        <v>PRODIN  a.s.</v>
      </c>
      <c r="L84" s="34"/>
    </row>
    <row r="85" spans="2:12" s="1" customFormat="1" ht="14.25" customHeight="1">
      <c r="B85" s="34"/>
      <c r="C85" s="56" t="s">
        <v>34</v>
      </c>
      <c r="F85" s="132">
        <f>IF(E18="","",E18)</f>
      </c>
      <c r="I85" s="131"/>
      <c r="L85" s="34"/>
    </row>
    <row r="86" spans="2:12" s="1" customFormat="1" ht="9.75" customHeight="1">
      <c r="B86" s="34"/>
      <c r="I86" s="131"/>
      <c r="L86" s="34"/>
    </row>
    <row r="87" spans="2:20" s="8" customFormat="1" ht="29.25" customHeight="1">
      <c r="B87" s="134"/>
      <c r="C87" s="135" t="s">
        <v>114</v>
      </c>
      <c r="D87" s="136" t="s">
        <v>60</v>
      </c>
      <c r="E87" s="136" t="s">
        <v>56</v>
      </c>
      <c r="F87" s="136" t="s">
        <v>115</v>
      </c>
      <c r="G87" s="136" t="s">
        <v>116</v>
      </c>
      <c r="H87" s="136" t="s">
        <v>117</v>
      </c>
      <c r="I87" s="137" t="s">
        <v>118</v>
      </c>
      <c r="J87" s="136" t="s">
        <v>109</v>
      </c>
      <c r="K87" s="138" t="s">
        <v>119</v>
      </c>
      <c r="L87" s="134"/>
      <c r="M87" s="67" t="s">
        <v>120</v>
      </c>
      <c r="N87" s="68" t="s">
        <v>45</v>
      </c>
      <c r="O87" s="68" t="s">
        <v>121</v>
      </c>
      <c r="P87" s="68" t="s">
        <v>122</v>
      </c>
      <c r="Q87" s="68" t="s">
        <v>123</v>
      </c>
      <c r="R87" s="68" t="s">
        <v>124</v>
      </c>
      <c r="S87" s="68" t="s">
        <v>125</v>
      </c>
      <c r="T87" s="69" t="s">
        <v>126</v>
      </c>
    </row>
    <row r="88" spans="2:63" s="1" customFormat="1" ht="29.25" customHeight="1">
      <c r="B88" s="34"/>
      <c r="C88" s="71" t="s">
        <v>110</v>
      </c>
      <c r="I88" s="131"/>
      <c r="J88" s="139">
        <f>BK88</f>
        <v>0</v>
      </c>
      <c r="L88" s="34"/>
      <c r="M88" s="70"/>
      <c r="N88" s="61"/>
      <c r="O88" s="61"/>
      <c r="P88" s="140">
        <f>P89+P535</f>
        <v>0</v>
      </c>
      <c r="Q88" s="61"/>
      <c r="R88" s="140">
        <f>R89+R535</f>
        <v>128.78886342</v>
      </c>
      <c r="S88" s="61"/>
      <c r="T88" s="141">
        <f>T89+T535</f>
        <v>301.53986799999996</v>
      </c>
      <c r="AT88" s="17" t="s">
        <v>74</v>
      </c>
      <c r="AU88" s="17" t="s">
        <v>111</v>
      </c>
      <c r="BK88" s="142">
        <f>BK89+BK535</f>
        <v>0</v>
      </c>
    </row>
    <row r="89" spans="2:63" s="9" customFormat="1" ht="36.75" customHeight="1">
      <c r="B89" s="143"/>
      <c r="D89" s="152" t="s">
        <v>74</v>
      </c>
      <c r="E89" s="192" t="s">
        <v>180</v>
      </c>
      <c r="F89" s="192" t="s">
        <v>181</v>
      </c>
      <c r="I89" s="146"/>
      <c r="J89" s="193">
        <f>BK89</f>
        <v>0</v>
      </c>
      <c r="L89" s="143"/>
      <c r="M89" s="148"/>
      <c r="N89" s="149"/>
      <c r="O89" s="149"/>
      <c r="P89" s="150">
        <f>P90+P200+P205+P211+P226+P314+P360+P498+P532</f>
        <v>0</v>
      </c>
      <c r="Q89" s="149"/>
      <c r="R89" s="150">
        <f>R90+R200+R205+R211+R226+R314+R360+R498+R532</f>
        <v>128.78637842</v>
      </c>
      <c r="S89" s="149"/>
      <c r="T89" s="151">
        <f>T90+T200+T205+T211+T226+T314+T360+T498+T532</f>
        <v>301.53986799999996</v>
      </c>
      <c r="AR89" s="152" t="s">
        <v>22</v>
      </c>
      <c r="AT89" s="153" t="s">
        <v>74</v>
      </c>
      <c r="AU89" s="153" t="s">
        <v>75</v>
      </c>
      <c r="AY89" s="152" t="s">
        <v>130</v>
      </c>
      <c r="BK89" s="154">
        <f>BK90+BK200+BK205+BK211+BK226+BK314+BK360+BK498+BK532</f>
        <v>0</v>
      </c>
    </row>
    <row r="90" spans="2:63" s="9" customFormat="1" ht="19.5" customHeight="1">
      <c r="B90" s="143"/>
      <c r="D90" s="144" t="s">
        <v>74</v>
      </c>
      <c r="E90" s="194" t="s">
        <v>22</v>
      </c>
      <c r="F90" s="194" t="s">
        <v>243</v>
      </c>
      <c r="I90" s="146"/>
      <c r="J90" s="195">
        <f>BK90</f>
        <v>0</v>
      </c>
      <c r="L90" s="143"/>
      <c r="M90" s="148"/>
      <c r="N90" s="149"/>
      <c r="O90" s="149"/>
      <c r="P90" s="150">
        <f>SUM(P91:P199)</f>
        <v>0</v>
      </c>
      <c r="Q90" s="149"/>
      <c r="R90" s="150">
        <f>SUM(R91:R199)</f>
        <v>8.833288260000002</v>
      </c>
      <c r="S90" s="149"/>
      <c r="T90" s="151">
        <f>SUM(T91:T199)</f>
        <v>301.04186799999997</v>
      </c>
      <c r="AR90" s="152" t="s">
        <v>22</v>
      </c>
      <c r="AT90" s="153" t="s">
        <v>74</v>
      </c>
      <c r="AU90" s="153" t="s">
        <v>22</v>
      </c>
      <c r="AY90" s="152" t="s">
        <v>130</v>
      </c>
      <c r="BK90" s="154">
        <f>SUM(BK91:BK199)</f>
        <v>0</v>
      </c>
    </row>
    <row r="91" spans="2:65" s="1" customFormat="1" ht="22.5" customHeight="1">
      <c r="B91" s="155"/>
      <c r="C91" s="156" t="s">
        <v>22</v>
      </c>
      <c r="D91" s="156" t="s">
        <v>131</v>
      </c>
      <c r="E91" s="157" t="s">
        <v>625</v>
      </c>
      <c r="F91" s="158" t="s">
        <v>626</v>
      </c>
      <c r="G91" s="159" t="s">
        <v>344</v>
      </c>
      <c r="H91" s="160">
        <v>108.5</v>
      </c>
      <c r="I91" s="161"/>
      <c r="J91" s="162">
        <f>ROUND(I91*H91,2)</f>
        <v>0</v>
      </c>
      <c r="K91" s="158" t="s">
        <v>135</v>
      </c>
      <c r="L91" s="34"/>
      <c r="M91" s="163" t="s">
        <v>20</v>
      </c>
      <c r="N91" s="164" t="s">
        <v>46</v>
      </c>
      <c r="O91" s="35"/>
      <c r="P91" s="165">
        <f>O91*H91</f>
        <v>0</v>
      </c>
      <c r="Q91" s="165">
        <v>0</v>
      </c>
      <c r="R91" s="165">
        <f>Q91*H91</f>
        <v>0</v>
      </c>
      <c r="S91" s="165">
        <v>0.255</v>
      </c>
      <c r="T91" s="166">
        <f>S91*H91</f>
        <v>27.6675</v>
      </c>
      <c r="AR91" s="17" t="s">
        <v>151</v>
      </c>
      <c r="AT91" s="17" t="s">
        <v>131</v>
      </c>
      <c r="AU91" s="17" t="s">
        <v>83</v>
      </c>
      <c r="AY91" s="17" t="s">
        <v>130</v>
      </c>
      <c r="BE91" s="167">
        <f>IF(N91="základní",J91,0)</f>
        <v>0</v>
      </c>
      <c r="BF91" s="167">
        <f>IF(N91="snížená",J91,0)</f>
        <v>0</v>
      </c>
      <c r="BG91" s="167">
        <f>IF(N91="zákl. přenesená",J91,0)</f>
        <v>0</v>
      </c>
      <c r="BH91" s="167">
        <f>IF(N91="sníž. přenesená",J91,0)</f>
        <v>0</v>
      </c>
      <c r="BI91" s="167">
        <f>IF(N91="nulová",J91,0)</f>
        <v>0</v>
      </c>
      <c r="BJ91" s="17" t="s">
        <v>22</v>
      </c>
      <c r="BK91" s="167">
        <f>ROUND(I91*H91,2)</f>
        <v>0</v>
      </c>
      <c r="BL91" s="17" t="s">
        <v>151</v>
      </c>
      <c r="BM91" s="17" t="s">
        <v>1155</v>
      </c>
    </row>
    <row r="92" spans="2:47" s="1" customFormat="1" ht="42" customHeight="1">
      <c r="B92" s="34"/>
      <c r="D92" s="168" t="s">
        <v>138</v>
      </c>
      <c r="F92" s="169" t="s">
        <v>628</v>
      </c>
      <c r="I92" s="131"/>
      <c r="L92" s="34"/>
      <c r="M92" s="63"/>
      <c r="N92" s="35"/>
      <c r="O92" s="35"/>
      <c r="P92" s="35"/>
      <c r="Q92" s="35"/>
      <c r="R92" s="35"/>
      <c r="S92" s="35"/>
      <c r="T92" s="64"/>
      <c r="AT92" s="17" t="s">
        <v>138</v>
      </c>
      <c r="AU92" s="17" t="s">
        <v>83</v>
      </c>
    </row>
    <row r="93" spans="2:47" s="1" customFormat="1" ht="30" customHeight="1">
      <c r="B93" s="34"/>
      <c r="D93" s="168" t="s">
        <v>249</v>
      </c>
      <c r="F93" s="211" t="s">
        <v>1156</v>
      </c>
      <c r="I93" s="131"/>
      <c r="L93" s="34"/>
      <c r="M93" s="63"/>
      <c r="N93" s="35"/>
      <c r="O93" s="35"/>
      <c r="P93" s="35"/>
      <c r="Q93" s="35"/>
      <c r="R93" s="35"/>
      <c r="S93" s="35"/>
      <c r="T93" s="64"/>
      <c r="AT93" s="17" t="s">
        <v>249</v>
      </c>
      <c r="AU93" s="17" t="s">
        <v>83</v>
      </c>
    </row>
    <row r="94" spans="2:51" s="10" customFormat="1" ht="22.5" customHeight="1">
      <c r="B94" s="170"/>
      <c r="D94" s="171" t="s">
        <v>140</v>
      </c>
      <c r="E94" s="172" t="s">
        <v>20</v>
      </c>
      <c r="F94" s="173" t="s">
        <v>1157</v>
      </c>
      <c r="H94" s="174">
        <v>108.5</v>
      </c>
      <c r="I94" s="175"/>
      <c r="L94" s="170"/>
      <c r="M94" s="176"/>
      <c r="N94" s="177"/>
      <c r="O94" s="177"/>
      <c r="P94" s="177"/>
      <c r="Q94" s="177"/>
      <c r="R94" s="177"/>
      <c r="S94" s="177"/>
      <c r="T94" s="178"/>
      <c r="AT94" s="179" t="s">
        <v>140</v>
      </c>
      <c r="AU94" s="179" t="s">
        <v>83</v>
      </c>
      <c r="AV94" s="10" t="s">
        <v>83</v>
      </c>
      <c r="AW94" s="10" t="s">
        <v>39</v>
      </c>
      <c r="AX94" s="10" t="s">
        <v>22</v>
      </c>
      <c r="AY94" s="179" t="s">
        <v>130</v>
      </c>
    </row>
    <row r="95" spans="2:65" s="1" customFormat="1" ht="22.5" customHeight="1">
      <c r="B95" s="155"/>
      <c r="C95" s="156" t="s">
        <v>83</v>
      </c>
      <c r="D95" s="156" t="s">
        <v>131</v>
      </c>
      <c r="E95" s="157" t="s">
        <v>631</v>
      </c>
      <c r="F95" s="158" t="s">
        <v>632</v>
      </c>
      <c r="G95" s="159" t="s">
        <v>344</v>
      </c>
      <c r="H95" s="160">
        <v>23.5</v>
      </c>
      <c r="I95" s="161"/>
      <c r="J95" s="162">
        <f>ROUND(I95*H95,2)</f>
        <v>0</v>
      </c>
      <c r="K95" s="158" t="s">
        <v>135</v>
      </c>
      <c r="L95" s="34"/>
      <c r="M95" s="163" t="s">
        <v>20</v>
      </c>
      <c r="N95" s="164" t="s">
        <v>46</v>
      </c>
      <c r="O95" s="35"/>
      <c r="P95" s="165">
        <f>O95*H95</f>
        <v>0</v>
      </c>
      <c r="Q95" s="165">
        <v>0</v>
      </c>
      <c r="R95" s="165">
        <f>Q95*H95</f>
        <v>0</v>
      </c>
      <c r="S95" s="165">
        <v>0.26</v>
      </c>
      <c r="T95" s="166">
        <f>S95*H95</f>
        <v>6.11</v>
      </c>
      <c r="AR95" s="17" t="s">
        <v>151</v>
      </c>
      <c r="AT95" s="17" t="s">
        <v>131</v>
      </c>
      <c r="AU95" s="17" t="s">
        <v>83</v>
      </c>
      <c r="AY95" s="17" t="s">
        <v>130</v>
      </c>
      <c r="BE95" s="167">
        <f>IF(N95="základní",J95,0)</f>
        <v>0</v>
      </c>
      <c r="BF95" s="167">
        <f>IF(N95="snížená",J95,0)</f>
        <v>0</v>
      </c>
      <c r="BG95" s="167">
        <f>IF(N95="zákl. přenesená",J95,0)</f>
        <v>0</v>
      </c>
      <c r="BH95" s="167">
        <f>IF(N95="sníž. přenesená",J95,0)</f>
        <v>0</v>
      </c>
      <c r="BI95" s="167">
        <f>IF(N95="nulová",J95,0)</f>
        <v>0</v>
      </c>
      <c r="BJ95" s="17" t="s">
        <v>22</v>
      </c>
      <c r="BK95" s="167">
        <f>ROUND(I95*H95,2)</f>
        <v>0</v>
      </c>
      <c r="BL95" s="17" t="s">
        <v>151</v>
      </c>
      <c r="BM95" s="17" t="s">
        <v>1158</v>
      </c>
    </row>
    <row r="96" spans="2:47" s="1" customFormat="1" ht="42" customHeight="1">
      <c r="B96" s="34"/>
      <c r="D96" s="168" t="s">
        <v>138</v>
      </c>
      <c r="F96" s="169" t="s">
        <v>634</v>
      </c>
      <c r="I96" s="131"/>
      <c r="L96" s="34"/>
      <c r="M96" s="63"/>
      <c r="N96" s="35"/>
      <c r="O96" s="35"/>
      <c r="P96" s="35"/>
      <c r="Q96" s="35"/>
      <c r="R96" s="35"/>
      <c r="S96" s="35"/>
      <c r="T96" s="64"/>
      <c r="AT96" s="17" t="s">
        <v>138</v>
      </c>
      <c r="AU96" s="17" t="s">
        <v>83</v>
      </c>
    </row>
    <row r="97" spans="2:47" s="1" customFormat="1" ht="30" customHeight="1">
      <c r="B97" s="34"/>
      <c r="D97" s="171" t="s">
        <v>249</v>
      </c>
      <c r="F97" s="210" t="s">
        <v>1156</v>
      </c>
      <c r="I97" s="131"/>
      <c r="L97" s="34"/>
      <c r="M97" s="63"/>
      <c r="N97" s="35"/>
      <c r="O97" s="35"/>
      <c r="P97" s="35"/>
      <c r="Q97" s="35"/>
      <c r="R97" s="35"/>
      <c r="S97" s="35"/>
      <c r="T97" s="64"/>
      <c r="AT97" s="17" t="s">
        <v>249</v>
      </c>
      <c r="AU97" s="17" t="s">
        <v>83</v>
      </c>
    </row>
    <row r="98" spans="2:65" s="1" customFormat="1" ht="22.5" customHeight="1">
      <c r="B98" s="155"/>
      <c r="C98" s="156" t="s">
        <v>145</v>
      </c>
      <c r="D98" s="156" t="s">
        <v>131</v>
      </c>
      <c r="E98" s="157" t="s">
        <v>648</v>
      </c>
      <c r="F98" s="158" t="s">
        <v>649</v>
      </c>
      <c r="G98" s="159" t="s">
        <v>344</v>
      </c>
      <c r="H98" s="160">
        <v>23.5</v>
      </c>
      <c r="I98" s="161"/>
      <c r="J98" s="162">
        <f>ROUND(I98*H98,2)</f>
        <v>0</v>
      </c>
      <c r="K98" s="158" t="s">
        <v>135</v>
      </c>
      <c r="L98" s="34"/>
      <c r="M98" s="163" t="s">
        <v>20</v>
      </c>
      <c r="N98" s="164" t="s">
        <v>46</v>
      </c>
      <c r="O98" s="35"/>
      <c r="P98" s="165">
        <f>O98*H98</f>
        <v>0</v>
      </c>
      <c r="Q98" s="165">
        <v>0</v>
      </c>
      <c r="R98" s="165">
        <f>Q98*H98</f>
        <v>0</v>
      </c>
      <c r="S98" s="165">
        <v>0.235</v>
      </c>
      <c r="T98" s="166">
        <f>S98*H98</f>
        <v>5.5225</v>
      </c>
      <c r="AR98" s="17" t="s">
        <v>151</v>
      </c>
      <c r="AT98" s="17" t="s">
        <v>131</v>
      </c>
      <c r="AU98" s="17" t="s">
        <v>83</v>
      </c>
      <c r="AY98" s="17" t="s">
        <v>130</v>
      </c>
      <c r="BE98" s="167">
        <f>IF(N98="základní",J98,0)</f>
        <v>0</v>
      </c>
      <c r="BF98" s="167">
        <f>IF(N98="snížená",J98,0)</f>
        <v>0</v>
      </c>
      <c r="BG98" s="167">
        <f>IF(N98="zákl. přenesená",J98,0)</f>
        <v>0</v>
      </c>
      <c r="BH98" s="167">
        <f>IF(N98="sníž. přenesená",J98,0)</f>
        <v>0</v>
      </c>
      <c r="BI98" s="167">
        <f>IF(N98="nulová",J98,0)</f>
        <v>0</v>
      </c>
      <c r="BJ98" s="17" t="s">
        <v>22</v>
      </c>
      <c r="BK98" s="167">
        <f>ROUND(I98*H98,2)</f>
        <v>0</v>
      </c>
      <c r="BL98" s="17" t="s">
        <v>151</v>
      </c>
      <c r="BM98" s="17" t="s">
        <v>1159</v>
      </c>
    </row>
    <row r="99" spans="2:47" s="1" customFormat="1" ht="42" customHeight="1">
      <c r="B99" s="34"/>
      <c r="D99" s="168" t="s">
        <v>138</v>
      </c>
      <c r="F99" s="169" t="s">
        <v>651</v>
      </c>
      <c r="I99" s="131"/>
      <c r="L99" s="34"/>
      <c r="M99" s="63"/>
      <c r="N99" s="35"/>
      <c r="O99" s="35"/>
      <c r="P99" s="35"/>
      <c r="Q99" s="35"/>
      <c r="R99" s="35"/>
      <c r="S99" s="35"/>
      <c r="T99" s="64"/>
      <c r="AT99" s="17" t="s">
        <v>138</v>
      </c>
      <c r="AU99" s="17" t="s">
        <v>83</v>
      </c>
    </row>
    <row r="100" spans="2:47" s="1" customFormat="1" ht="30" customHeight="1">
      <c r="B100" s="34"/>
      <c r="D100" s="168" t="s">
        <v>249</v>
      </c>
      <c r="F100" s="211" t="s">
        <v>1160</v>
      </c>
      <c r="I100" s="131"/>
      <c r="L100" s="34"/>
      <c r="M100" s="63"/>
      <c r="N100" s="35"/>
      <c r="O100" s="35"/>
      <c r="P100" s="35"/>
      <c r="Q100" s="35"/>
      <c r="R100" s="35"/>
      <c r="S100" s="35"/>
      <c r="T100" s="64"/>
      <c r="AT100" s="17" t="s">
        <v>249</v>
      </c>
      <c r="AU100" s="17" t="s">
        <v>83</v>
      </c>
    </row>
    <row r="101" spans="2:51" s="10" customFormat="1" ht="22.5" customHeight="1">
      <c r="B101" s="170"/>
      <c r="D101" s="171" t="s">
        <v>140</v>
      </c>
      <c r="E101" s="172" t="s">
        <v>20</v>
      </c>
      <c r="F101" s="173" t="s">
        <v>1161</v>
      </c>
      <c r="H101" s="174">
        <v>23.5</v>
      </c>
      <c r="I101" s="175"/>
      <c r="L101" s="170"/>
      <c r="M101" s="176"/>
      <c r="N101" s="177"/>
      <c r="O101" s="177"/>
      <c r="P101" s="177"/>
      <c r="Q101" s="177"/>
      <c r="R101" s="177"/>
      <c r="S101" s="177"/>
      <c r="T101" s="178"/>
      <c r="AT101" s="179" t="s">
        <v>140</v>
      </c>
      <c r="AU101" s="179" t="s">
        <v>83</v>
      </c>
      <c r="AV101" s="10" t="s">
        <v>83</v>
      </c>
      <c r="AW101" s="10" t="s">
        <v>39</v>
      </c>
      <c r="AX101" s="10" t="s">
        <v>22</v>
      </c>
      <c r="AY101" s="179" t="s">
        <v>130</v>
      </c>
    </row>
    <row r="102" spans="2:65" s="1" customFormat="1" ht="22.5" customHeight="1">
      <c r="B102" s="155"/>
      <c r="C102" s="156" t="s">
        <v>151</v>
      </c>
      <c r="D102" s="156" t="s">
        <v>131</v>
      </c>
      <c r="E102" s="157" t="s">
        <v>653</v>
      </c>
      <c r="F102" s="158" t="s">
        <v>654</v>
      </c>
      <c r="G102" s="159" t="s">
        <v>344</v>
      </c>
      <c r="H102" s="160">
        <v>25</v>
      </c>
      <c r="I102" s="161"/>
      <c r="J102" s="162">
        <f>ROUND(I102*H102,2)</f>
        <v>0</v>
      </c>
      <c r="K102" s="158" t="s">
        <v>135</v>
      </c>
      <c r="L102" s="34"/>
      <c r="M102" s="163" t="s">
        <v>20</v>
      </c>
      <c r="N102" s="164" t="s">
        <v>46</v>
      </c>
      <c r="O102" s="35"/>
      <c r="P102" s="165">
        <f>O102*H102</f>
        <v>0</v>
      </c>
      <c r="Q102" s="165">
        <v>0</v>
      </c>
      <c r="R102" s="165">
        <f>Q102*H102</f>
        <v>0</v>
      </c>
      <c r="S102" s="165">
        <v>0.4</v>
      </c>
      <c r="T102" s="166">
        <f>S102*H102</f>
        <v>10</v>
      </c>
      <c r="AR102" s="17" t="s">
        <v>151</v>
      </c>
      <c r="AT102" s="17" t="s">
        <v>131</v>
      </c>
      <c r="AU102" s="17" t="s">
        <v>83</v>
      </c>
      <c r="AY102" s="17" t="s">
        <v>130</v>
      </c>
      <c r="BE102" s="167">
        <f>IF(N102="základní",J102,0)</f>
        <v>0</v>
      </c>
      <c r="BF102" s="167">
        <f>IF(N102="snížená",J102,0)</f>
        <v>0</v>
      </c>
      <c r="BG102" s="167">
        <f>IF(N102="zákl. přenesená",J102,0)</f>
        <v>0</v>
      </c>
      <c r="BH102" s="167">
        <f>IF(N102="sníž. přenesená",J102,0)</f>
        <v>0</v>
      </c>
      <c r="BI102" s="167">
        <f>IF(N102="nulová",J102,0)</f>
        <v>0</v>
      </c>
      <c r="BJ102" s="17" t="s">
        <v>22</v>
      </c>
      <c r="BK102" s="167">
        <f>ROUND(I102*H102,2)</f>
        <v>0</v>
      </c>
      <c r="BL102" s="17" t="s">
        <v>151</v>
      </c>
      <c r="BM102" s="17" t="s">
        <v>1162</v>
      </c>
    </row>
    <row r="103" spans="2:47" s="1" customFormat="1" ht="42" customHeight="1">
      <c r="B103" s="34"/>
      <c r="D103" s="168" t="s">
        <v>138</v>
      </c>
      <c r="F103" s="169" t="s">
        <v>656</v>
      </c>
      <c r="I103" s="131"/>
      <c r="L103" s="34"/>
      <c r="M103" s="63"/>
      <c r="N103" s="35"/>
      <c r="O103" s="35"/>
      <c r="P103" s="35"/>
      <c r="Q103" s="35"/>
      <c r="R103" s="35"/>
      <c r="S103" s="35"/>
      <c r="T103" s="64"/>
      <c r="AT103" s="17" t="s">
        <v>138</v>
      </c>
      <c r="AU103" s="17" t="s">
        <v>83</v>
      </c>
    </row>
    <row r="104" spans="2:51" s="10" customFormat="1" ht="22.5" customHeight="1">
      <c r="B104" s="170"/>
      <c r="D104" s="171" t="s">
        <v>140</v>
      </c>
      <c r="E104" s="172" t="s">
        <v>20</v>
      </c>
      <c r="F104" s="173" t="s">
        <v>1163</v>
      </c>
      <c r="H104" s="174">
        <v>25</v>
      </c>
      <c r="I104" s="175"/>
      <c r="L104" s="170"/>
      <c r="M104" s="176"/>
      <c r="N104" s="177"/>
      <c r="O104" s="177"/>
      <c r="P104" s="177"/>
      <c r="Q104" s="177"/>
      <c r="R104" s="177"/>
      <c r="S104" s="177"/>
      <c r="T104" s="178"/>
      <c r="AT104" s="179" t="s">
        <v>140</v>
      </c>
      <c r="AU104" s="179" t="s">
        <v>83</v>
      </c>
      <c r="AV104" s="10" t="s">
        <v>83</v>
      </c>
      <c r="AW104" s="10" t="s">
        <v>39</v>
      </c>
      <c r="AX104" s="10" t="s">
        <v>22</v>
      </c>
      <c r="AY104" s="179" t="s">
        <v>130</v>
      </c>
    </row>
    <row r="105" spans="2:65" s="1" customFormat="1" ht="22.5" customHeight="1">
      <c r="B105" s="155"/>
      <c r="C105" s="156" t="s">
        <v>129</v>
      </c>
      <c r="D105" s="156" t="s">
        <v>131</v>
      </c>
      <c r="E105" s="157" t="s">
        <v>1164</v>
      </c>
      <c r="F105" s="158" t="s">
        <v>1165</v>
      </c>
      <c r="G105" s="159" t="s">
        <v>344</v>
      </c>
      <c r="H105" s="160">
        <v>726.852</v>
      </c>
      <c r="I105" s="161"/>
      <c r="J105" s="162">
        <f>ROUND(I105*H105,2)</f>
        <v>0</v>
      </c>
      <c r="K105" s="158" t="s">
        <v>135</v>
      </c>
      <c r="L105" s="34"/>
      <c r="M105" s="163" t="s">
        <v>20</v>
      </c>
      <c r="N105" s="164" t="s">
        <v>46</v>
      </c>
      <c r="O105" s="35"/>
      <c r="P105" s="165">
        <f>O105*H105</f>
        <v>0</v>
      </c>
      <c r="Q105" s="165">
        <v>4E-05</v>
      </c>
      <c r="R105" s="165">
        <f>Q105*H105</f>
        <v>0.029074080000000002</v>
      </c>
      <c r="S105" s="165">
        <v>0.103</v>
      </c>
      <c r="T105" s="166">
        <f>S105*H105</f>
        <v>74.86575599999999</v>
      </c>
      <c r="AR105" s="17" t="s">
        <v>151</v>
      </c>
      <c r="AT105" s="17" t="s">
        <v>131</v>
      </c>
      <c r="AU105" s="17" t="s">
        <v>83</v>
      </c>
      <c r="AY105" s="17" t="s">
        <v>130</v>
      </c>
      <c r="BE105" s="167">
        <f>IF(N105="základní",J105,0)</f>
        <v>0</v>
      </c>
      <c r="BF105" s="167">
        <f>IF(N105="snížená",J105,0)</f>
        <v>0</v>
      </c>
      <c r="BG105" s="167">
        <f>IF(N105="zákl. přenesená",J105,0)</f>
        <v>0</v>
      </c>
      <c r="BH105" s="167">
        <f>IF(N105="sníž. přenesená",J105,0)</f>
        <v>0</v>
      </c>
      <c r="BI105" s="167">
        <f>IF(N105="nulová",J105,0)</f>
        <v>0</v>
      </c>
      <c r="BJ105" s="17" t="s">
        <v>22</v>
      </c>
      <c r="BK105" s="167">
        <f>ROUND(I105*H105,2)</f>
        <v>0</v>
      </c>
      <c r="BL105" s="17" t="s">
        <v>151</v>
      </c>
      <c r="BM105" s="17" t="s">
        <v>1166</v>
      </c>
    </row>
    <row r="106" spans="2:47" s="1" customFormat="1" ht="30" customHeight="1">
      <c r="B106" s="34"/>
      <c r="D106" s="168" t="s">
        <v>138</v>
      </c>
      <c r="F106" s="169" t="s">
        <v>1167</v>
      </c>
      <c r="I106" s="131"/>
      <c r="L106" s="34"/>
      <c r="M106" s="63"/>
      <c r="N106" s="35"/>
      <c r="O106" s="35"/>
      <c r="P106" s="35"/>
      <c r="Q106" s="35"/>
      <c r="R106" s="35"/>
      <c r="S106" s="35"/>
      <c r="T106" s="64"/>
      <c r="AT106" s="17" t="s">
        <v>138</v>
      </c>
      <c r="AU106" s="17" t="s">
        <v>83</v>
      </c>
    </row>
    <row r="107" spans="2:47" s="1" customFormat="1" ht="30" customHeight="1">
      <c r="B107" s="34"/>
      <c r="D107" s="168" t="s">
        <v>249</v>
      </c>
      <c r="F107" s="211" t="s">
        <v>1156</v>
      </c>
      <c r="I107" s="131"/>
      <c r="L107" s="34"/>
      <c r="M107" s="63"/>
      <c r="N107" s="35"/>
      <c r="O107" s="35"/>
      <c r="P107" s="35"/>
      <c r="Q107" s="35"/>
      <c r="R107" s="35"/>
      <c r="S107" s="35"/>
      <c r="T107" s="64"/>
      <c r="AT107" s="17" t="s">
        <v>249</v>
      </c>
      <c r="AU107" s="17" t="s">
        <v>83</v>
      </c>
    </row>
    <row r="108" spans="2:51" s="10" customFormat="1" ht="22.5" customHeight="1">
      <c r="B108" s="170"/>
      <c r="D108" s="168" t="s">
        <v>140</v>
      </c>
      <c r="E108" s="179" t="s">
        <v>20</v>
      </c>
      <c r="F108" s="196" t="s">
        <v>1168</v>
      </c>
      <c r="H108" s="197">
        <v>628.2</v>
      </c>
      <c r="I108" s="175"/>
      <c r="L108" s="170"/>
      <c r="M108" s="176"/>
      <c r="N108" s="177"/>
      <c r="O108" s="177"/>
      <c r="P108" s="177"/>
      <c r="Q108" s="177"/>
      <c r="R108" s="177"/>
      <c r="S108" s="177"/>
      <c r="T108" s="178"/>
      <c r="AT108" s="179" t="s">
        <v>140</v>
      </c>
      <c r="AU108" s="179" t="s">
        <v>83</v>
      </c>
      <c r="AV108" s="10" t="s">
        <v>83</v>
      </c>
      <c r="AW108" s="10" t="s">
        <v>39</v>
      </c>
      <c r="AX108" s="10" t="s">
        <v>75</v>
      </c>
      <c r="AY108" s="179" t="s">
        <v>130</v>
      </c>
    </row>
    <row r="109" spans="2:51" s="10" customFormat="1" ht="22.5" customHeight="1">
      <c r="B109" s="170"/>
      <c r="D109" s="168" t="s">
        <v>140</v>
      </c>
      <c r="E109" s="179" t="s">
        <v>20</v>
      </c>
      <c r="F109" s="196" t="s">
        <v>1169</v>
      </c>
      <c r="H109" s="197">
        <v>20.94</v>
      </c>
      <c r="I109" s="175"/>
      <c r="L109" s="170"/>
      <c r="M109" s="176"/>
      <c r="N109" s="177"/>
      <c r="O109" s="177"/>
      <c r="P109" s="177"/>
      <c r="Q109" s="177"/>
      <c r="R109" s="177"/>
      <c r="S109" s="177"/>
      <c r="T109" s="178"/>
      <c r="AT109" s="179" t="s">
        <v>140</v>
      </c>
      <c r="AU109" s="179" t="s">
        <v>83</v>
      </c>
      <c r="AV109" s="10" t="s">
        <v>83</v>
      </c>
      <c r="AW109" s="10" t="s">
        <v>39</v>
      </c>
      <c r="AX109" s="10" t="s">
        <v>75</v>
      </c>
      <c r="AY109" s="179" t="s">
        <v>130</v>
      </c>
    </row>
    <row r="110" spans="2:51" s="10" customFormat="1" ht="22.5" customHeight="1">
      <c r="B110" s="170"/>
      <c r="D110" s="168" t="s">
        <v>140</v>
      </c>
      <c r="E110" s="179" t="s">
        <v>20</v>
      </c>
      <c r="F110" s="196" t="s">
        <v>1170</v>
      </c>
      <c r="H110" s="197">
        <v>77.712</v>
      </c>
      <c r="I110" s="175"/>
      <c r="L110" s="170"/>
      <c r="M110" s="176"/>
      <c r="N110" s="177"/>
      <c r="O110" s="177"/>
      <c r="P110" s="177"/>
      <c r="Q110" s="177"/>
      <c r="R110" s="177"/>
      <c r="S110" s="177"/>
      <c r="T110" s="178"/>
      <c r="AT110" s="179" t="s">
        <v>140</v>
      </c>
      <c r="AU110" s="179" t="s">
        <v>83</v>
      </c>
      <c r="AV110" s="10" t="s">
        <v>83</v>
      </c>
      <c r="AW110" s="10" t="s">
        <v>39</v>
      </c>
      <c r="AX110" s="10" t="s">
        <v>75</v>
      </c>
      <c r="AY110" s="179" t="s">
        <v>130</v>
      </c>
    </row>
    <row r="111" spans="2:51" s="12" customFormat="1" ht="22.5" customHeight="1">
      <c r="B111" s="198"/>
      <c r="D111" s="171" t="s">
        <v>140</v>
      </c>
      <c r="E111" s="199" t="s">
        <v>20</v>
      </c>
      <c r="F111" s="200" t="s">
        <v>204</v>
      </c>
      <c r="H111" s="201">
        <v>726.852</v>
      </c>
      <c r="I111" s="202"/>
      <c r="L111" s="198"/>
      <c r="M111" s="203"/>
      <c r="N111" s="204"/>
      <c r="O111" s="204"/>
      <c r="P111" s="204"/>
      <c r="Q111" s="204"/>
      <c r="R111" s="204"/>
      <c r="S111" s="204"/>
      <c r="T111" s="205"/>
      <c r="AT111" s="206" t="s">
        <v>140</v>
      </c>
      <c r="AU111" s="206" t="s">
        <v>83</v>
      </c>
      <c r="AV111" s="12" t="s">
        <v>151</v>
      </c>
      <c r="AW111" s="12" t="s">
        <v>39</v>
      </c>
      <c r="AX111" s="12" t="s">
        <v>22</v>
      </c>
      <c r="AY111" s="206" t="s">
        <v>130</v>
      </c>
    </row>
    <row r="112" spans="2:65" s="1" customFormat="1" ht="22.5" customHeight="1">
      <c r="B112" s="155"/>
      <c r="C112" s="156" t="s">
        <v>161</v>
      </c>
      <c r="D112" s="156" t="s">
        <v>131</v>
      </c>
      <c r="E112" s="157" t="s">
        <v>663</v>
      </c>
      <c r="F112" s="158" t="s">
        <v>664</v>
      </c>
      <c r="G112" s="159" t="s">
        <v>344</v>
      </c>
      <c r="H112" s="160">
        <v>465.102</v>
      </c>
      <c r="I112" s="161"/>
      <c r="J112" s="162">
        <f>ROUND(I112*H112,2)</f>
        <v>0</v>
      </c>
      <c r="K112" s="158" t="s">
        <v>135</v>
      </c>
      <c r="L112" s="34"/>
      <c r="M112" s="163" t="s">
        <v>20</v>
      </c>
      <c r="N112" s="164" t="s">
        <v>46</v>
      </c>
      <c r="O112" s="35"/>
      <c r="P112" s="165">
        <f>O112*H112</f>
        <v>0</v>
      </c>
      <c r="Q112" s="165">
        <v>9E-05</v>
      </c>
      <c r="R112" s="165">
        <f>Q112*H112</f>
        <v>0.04185918</v>
      </c>
      <c r="S112" s="165">
        <v>0.256</v>
      </c>
      <c r="T112" s="166">
        <f>S112*H112</f>
        <v>119.06611199999999</v>
      </c>
      <c r="AR112" s="17" t="s">
        <v>151</v>
      </c>
      <c r="AT112" s="17" t="s">
        <v>131</v>
      </c>
      <c r="AU112" s="17" t="s">
        <v>83</v>
      </c>
      <c r="AY112" s="17" t="s">
        <v>130</v>
      </c>
      <c r="BE112" s="167">
        <f>IF(N112="základní",J112,0)</f>
        <v>0</v>
      </c>
      <c r="BF112" s="167">
        <f>IF(N112="snížená",J112,0)</f>
        <v>0</v>
      </c>
      <c r="BG112" s="167">
        <f>IF(N112="zákl. přenesená",J112,0)</f>
        <v>0</v>
      </c>
      <c r="BH112" s="167">
        <f>IF(N112="sníž. přenesená",J112,0)</f>
        <v>0</v>
      </c>
      <c r="BI112" s="167">
        <f>IF(N112="nulová",J112,0)</f>
        <v>0</v>
      </c>
      <c r="BJ112" s="17" t="s">
        <v>22</v>
      </c>
      <c r="BK112" s="167">
        <f>ROUND(I112*H112,2)</f>
        <v>0</v>
      </c>
      <c r="BL112" s="17" t="s">
        <v>151</v>
      </c>
      <c r="BM112" s="17" t="s">
        <v>1171</v>
      </c>
    </row>
    <row r="113" spans="2:47" s="1" customFormat="1" ht="30" customHeight="1">
      <c r="B113" s="34"/>
      <c r="D113" s="168" t="s">
        <v>138</v>
      </c>
      <c r="F113" s="169" t="s">
        <v>666</v>
      </c>
      <c r="I113" s="131"/>
      <c r="L113" s="34"/>
      <c r="M113" s="63"/>
      <c r="N113" s="35"/>
      <c r="O113" s="35"/>
      <c r="P113" s="35"/>
      <c r="Q113" s="35"/>
      <c r="R113" s="35"/>
      <c r="S113" s="35"/>
      <c r="T113" s="64"/>
      <c r="AT113" s="17" t="s">
        <v>138</v>
      </c>
      <c r="AU113" s="17" t="s">
        <v>83</v>
      </c>
    </row>
    <row r="114" spans="2:47" s="1" customFormat="1" ht="30" customHeight="1">
      <c r="B114" s="34"/>
      <c r="D114" s="168" t="s">
        <v>249</v>
      </c>
      <c r="F114" s="211" t="s">
        <v>1156</v>
      </c>
      <c r="I114" s="131"/>
      <c r="L114" s="34"/>
      <c r="M114" s="63"/>
      <c r="N114" s="35"/>
      <c r="O114" s="35"/>
      <c r="P114" s="35"/>
      <c r="Q114" s="35"/>
      <c r="R114" s="35"/>
      <c r="S114" s="35"/>
      <c r="T114" s="64"/>
      <c r="AT114" s="17" t="s">
        <v>249</v>
      </c>
      <c r="AU114" s="17" t="s">
        <v>83</v>
      </c>
    </row>
    <row r="115" spans="2:51" s="10" customFormat="1" ht="22.5" customHeight="1">
      <c r="B115" s="170"/>
      <c r="D115" s="168" t="s">
        <v>140</v>
      </c>
      <c r="E115" s="179" t="s">
        <v>20</v>
      </c>
      <c r="F115" s="196" t="s">
        <v>1172</v>
      </c>
      <c r="H115" s="197">
        <v>366.45</v>
      </c>
      <c r="I115" s="175"/>
      <c r="L115" s="170"/>
      <c r="M115" s="176"/>
      <c r="N115" s="177"/>
      <c r="O115" s="177"/>
      <c r="P115" s="177"/>
      <c r="Q115" s="177"/>
      <c r="R115" s="177"/>
      <c r="S115" s="177"/>
      <c r="T115" s="178"/>
      <c r="AT115" s="179" t="s">
        <v>140</v>
      </c>
      <c r="AU115" s="179" t="s">
        <v>83</v>
      </c>
      <c r="AV115" s="10" t="s">
        <v>83</v>
      </c>
      <c r="AW115" s="10" t="s">
        <v>39</v>
      </c>
      <c r="AX115" s="10" t="s">
        <v>75</v>
      </c>
      <c r="AY115" s="179" t="s">
        <v>130</v>
      </c>
    </row>
    <row r="116" spans="2:51" s="10" customFormat="1" ht="22.5" customHeight="1">
      <c r="B116" s="170"/>
      <c r="D116" s="168" t="s">
        <v>140</v>
      </c>
      <c r="E116" s="179" t="s">
        <v>20</v>
      </c>
      <c r="F116" s="196" t="s">
        <v>1173</v>
      </c>
      <c r="H116" s="197">
        <v>20.94</v>
      </c>
      <c r="I116" s="175"/>
      <c r="L116" s="170"/>
      <c r="M116" s="176"/>
      <c r="N116" s="177"/>
      <c r="O116" s="177"/>
      <c r="P116" s="177"/>
      <c r="Q116" s="177"/>
      <c r="R116" s="177"/>
      <c r="S116" s="177"/>
      <c r="T116" s="178"/>
      <c r="AT116" s="179" t="s">
        <v>140</v>
      </c>
      <c r="AU116" s="179" t="s">
        <v>83</v>
      </c>
      <c r="AV116" s="10" t="s">
        <v>83</v>
      </c>
      <c r="AW116" s="10" t="s">
        <v>39</v>
      </c>
      <c r="AX116" s="10" t="s">
        <v>75</v>
      </c>
      <c r="AY116" s="179" t="s">
        <v>130</v>
      </c>
    </row>
    <row r="117" spans="2:51" s="10" customFormat="1" ht="22.5" customHeight="1">
      <c r="B117" s="170"/>
      <c r="D117" s="168" t="s">
        <v>140</v>
      </c>
      <c r="E117" s="179" t="s">
        <v>20</v>
      </c>
      <c r="F117" s="196" t="s">
        <v>1170</v>
      </c>
      <c r="H117" s="197">
        <v>77.712</v>
      </c>
      <c r="I117" s="175"/>
      <c r="L117" s="170"/>
      <c r="M117" s="176"/>
      <c r="N117" s="177"/>
      <c r="O117" s="177"/>
      <c r="P117" s="177"/>
      <c r="Q117" s="177"/>
      <c r="R117" s="177"/>
      <c r="S117" s="177"/>
      <c r="T117" s="178"/>
      <c r="AT117" s="179" t="s">
        <v>140</v>
      </c>
      <c r="AU117" s="179" t="s">
        <v>83</v>
      </c>
      <c r="AV117" s="10" t="s">
        <v>83</v>
      </c>
      <c r="AW117" s="10" t="s">
        <v>39</v>
      </c>
      <c r="AX117" s="10" t="s">
        <v>75</v>
      </c>
      <c r="AY117" s="179" t="s">
        <v>130</v>
      </c>
    </row>
    <row r="118" spans="2:51" s="12" customFormat="1" ht="22.5" customHeight="1">
      <c r="B118" s="198"/>
      <c r="D118" s="171" t="s">
        <v>140</v>
      </c>
      <c r="E118" s="199" t="s">
        <v>20</v>
      </c>
      <c r="F118" s="200" t="s">
        <v>204</v>
      </c>
      <c r="H118" s="201">
        <v>465.102</v>
      </c>
      <c r="I118" s="202"/>
      <c r="L118" s="198"/>
      <c r="M118" s="203"/>
      <c r="N118" s="204"/>
      <c r="O118" s="204"/>
      <c r="P118" s="204"/>
      <c r="Q118" s="204"/>
      <c r="R118" s="204"/>
      <c r="S118" s="204"/>
      <c r="T118" s="205"/>
      <c r="AT118" s="206" t="s">
        <v>140</v>
      </c>
      <c r="AU118" s="206" t="s">
        <v>83</v>
      </c>
      <c r="AV118" s="12" t="s">
        <v>151</v>
      </c>
      <c r="AW118" s="12" t="s">
        <v>39</v>
      </c>
      <c r="AX118" s="12" t="s">
        <v>22</v>
      </c>
      <c r="AY118" s="206" t="s">
        <v>130</v>
      </c>
    </row>
    <row r="119" spans="2:65" s="1" customFormat="1" ht="22.5" customHeight="1">
      <c r="B119" s="155"/>
      <c r="C119" s="156" t="s">
        <v>167</v>
      </c>
      <c r="D119" s="156" t="s">
        <v>131</v>
      </c>
      <c r="E119" s="157" t="s">
        <v>244</v>
      </c>
      <c r="F119" s="158" t="s">
        <v>245</v>
      </c>
      <c r="G119" s="159" t="s">
        <v>246</v>
      </c>
      <c r="H119" s="160">
        <v>282</v>
      </c>
      <c r="I119" s="161"/>
      <c r="J119" s="162">
        <f>ROUND(I119*H119,2)</f>
        <v>0</v>
      </c>
      <c r="K119" s="158" t="s">
        <v>135</v>
      </c>
      <c r="L119" s="34"/>
      <c r="M119" s="163" t="s">
        <v>20</v>
      </c>
      <c r="N119" s="164" t="s">
        <v>46</v>
      </c>
      <c r="O119" s="35"/>
      <c r="P119" s="165">
        <f>O119*H119</f>
        <v>0</v>
      </c>
      <c r="Q119" s="165">
        <v>0</v>
      </c>
      <c r="R119" s="165">
        <f>Q119*H119</f>
        <v>0</v>
      </c>
      <c r="S119" s="165">
        <v>0.205</v>
      </c>
      <c r="T119" s="166">
        <f>S119*H119</f>
        <v>57.809999999999995</v>
      </c>
      <c r="AR119" s="17" t="s">
        <v>151</v>
      </c>
      <c r="AT119" s="17" t="s">
        <v>131</v>
      </c>
      <c r="AU119" s="17" t="s">
        <v>83</v>
      </c>
      <c r="AY119" s="17" t="s">
        <v>130</v>
      </c>
      <c r="BE119" s="167">
        <f>IF(N119="základní",J119,0)</f>
        <v>0</v>
      </c>
      <c r="BF119" s="167">
        <f>IF(N119="snížená",J119,0)</f>
        <v>0</v>
      </c>
      <c r="BG119" s="167">
        <f>IF(N119="zákl. přenesená",J119,0)</f>
        <v>0</v>
      </c>
      <c r="BH119" s="167">
        <f>IF(N119="sníž. přenesená",J119,0)</f>
        <v>0</v>
      </c>
      <c r="BI119" s="167">
        <f>IF(N119="nulová",J119,0)</f>
        <v>0</v>
      </c>
      <c r="BJ119" s="17" t="s">
        <v>22</v>
      </c>
      <c r="BK119" s="167">
        <f>ROUND(I119*H119,2)</f>
        <v>0</v>
      </c>
      <c r="BL119" s="17" t="s">
        <v>151</v>
      </c>
      <c r="BM119" s="17" t="s">
        <v>1174</v>
      </c>
    </row>
    <row r="120" spans="2:47" s="1" customFormat="1" ht="30" customHeight="1">
      <c r="B120" s="34"/>
      <c r="D120" s="168" t="s">
        <v>138</v>
      </c>
      <c r="F120" s="169" t="s">
        <v>248</v>
      </c>
      <c r="I120" s="131"/>
      <c r="L120" s="34"/>
      <c r="M120" s="63"/>
      <c r="N120" s="35"/>
      <c r="O120" s="35"/>
      <c r="P120" s="35"/>
      <c r="Q120" s="35"/>
      <c r="R120" s="35"/>
      <c r="S120" s="35"/>
      <c r="T120" s="64"/>
      <c r="AT120" s="17" t="s">
        <v>138</v>
      </c>
      <c r="AU120" s="17" t="s">
        <v>83</v>
      </c>
    </row>
    <row r="121" spans="2:47" s="1" customFormat="1" ht="30" customHeight="1">
      <c r="B121" s="34"/>
      <c r="D121" s="168" t="s">
        <v>249</v>
      </c>
      <c r="F121" s="211" t="s">
        <v>1156</v>
      </c>
      <c r="I121" s="131"/>
      <c r="L121" s="34"/>
      <c r="M121" s="63"/>
      <c r="N121" s="35"/>
      <c r="O121" s="35"/>
      <c r="P121" s="35"/>
      <c r="Q121" s="35"/>
      <c r="R121" s="35"/>
      <c r="S121" s="35"/>
      <c r="T121" s="64"/>
      <c r="AT121" s="17" t="s">
        <v>249</v>
      </c>
      <c r="AU121" s="17" t="s">
        <v>83</v>
      </c>
    </row>
    <row r="122" spans="2:51" s="10" customFormat="1" ht="22.5" customHeight="1">
      <c r="B122" s="170"/>
      <c r="D122" s="168" t="s">
        <v>140</v>
      </c>
      <c r="E122" s="179" t="s">
        <v>20</v>
      </c>
      <c r="F122" s="196" t="s">
        <v>1175</v>
      </c>
      <c r="H122" s="197">
        <v>133</v>
      </c>
      <c r="I122" s="175"/>
      <c r="L122" s="170"/>
      <c r="M122" s="176"/>
      <c r="N122" s="177"/>
      <c r="O122" s="177"/>
      <c r="P122" s="177"/>
      <c r="Q122" s="177"/>
      <c r="R122" s="177"/>
      <c r="S122" s="177"/>
      <c r="T122" s="178"/>
      <c r="AT122" s="179" t="s">
        <v>140</v>
      </c>
      <c r="AU122" s="179" t="s">
        <v>83</v>
      </c>
      <c r="AV122" s="10" t="s">
        <v>83</v>
      </c>
      <c r="AW122" s="10" t="s">
        <v>39</v>
      </c>
      <c r="AX122" s="10" t="s">
        <v>75</v>
      </c>
      <c r="AY122" s="179" t="s">
        <v>130</v>
      </c>
    </row>
    <row r="123" spans="2:51" s="10" customFormat="1" ht="22.5" customHeight="1">
      <c r="B123" s="170"/>
      <c r="D123" s="168" t="s">
        <v>140</v>
      </c>
      <c r="E123" s="179" t="s">
        <v>20</v>
      </c>
      <c r="F123" s="196" t="s">
        <v>1176</v>
      </c>
      <c r="H123" s="197">
        <v>149</v>
      </c>
      <c r="I123" s="175"/>
      <c r="L123" s="170"/>
      <c r="M123" s="176"/>
      <c r="N123" s="177"/>
      <c r="O123" s="177"/>
      <c r="P123" s="177"/>
      <c r="Q123" s="177"/>
      <c r="R123" s="177"/>
      <c r="S123" s="177"/>
      <c r="T123" s="178"/>
      <c r="AT123" s="179" t="s">
        <v>140</v>
      </c>
      <c r="AU123" s="179" t="s">
        <v>83</v>
      </c>
      <c r="AV123" s="10" t="s">
        <v>83</v>
      </c>
      <c r="AW123" s="10" t="s">
        <v>39</v>
      </c>
      <c r="AX123" s="10" t="s">
        <v>75</v>
      </c>
      <c r="AY123" s="179" t="s">
        <v>130</v>
      </c>
    </row>
    <row r="124" spans="2:51" s="12" customFormat="1" ht="22.5" customHeight="1">
      <c r="B124" s="198"/>
      <c r="D124" s="171" t="s">
        <v>140</v>
      </c>
      <c r="E124" s="199" t="s">
        <v>20</v>
      </c>
      <c r="F124" s="200" t="s">
        <v>204</v>
      </c>
      <c r="H124" s="201">
        <v>282</v>
      </c>
      <c r="I124" s="202"/>
      <c r="L124" s="198"/>
      <c r="M124" s="203"/>
      <c r="N124" s="204"/>
      <c r="O124" s="204"/>
      <c r="P124" s="204"/>
      <c r="Q124" s="204"/>
      <c r="R124" s="204"/>
      <c r="S124" s="204"/>
      <c r="T124" s="205"/>
      <c r="AT124" s="206" t="s">
        <v>140</v>
      </c>
      <c r="AU124" s="206" t="s">
        <v>83</v>
      </c>
      <c r="AV124" s="12" t="s">
        <v>151</v>
      </c>
      <c r="AW124" s="12" t="s">
        <v>39</v>
      </c>
      <c r="AX124" s="12" t="s">
        <v>22</v>
      </c>
      <c r="AY124" s="206" t="s">
        <v>130</v>
      </c>
    </row>
    <row r="125" spans="2:65" s="1" customFormat="1" ht="22.5" customHeight="1">
      <c r="B125" s="155"/>
      <c r="C125" s="156" t="s">
        <v>171</v>
      </c>
      <c r="D125" s="156" t="s">
        <v>131</v>
      </c>
      <c r="E125" s="157" t="s">
        <v>257</v>
      </c>
      <c r="F125" s="158" t="s">
        <v>258</v>
      </c>
      <c r="G125" s="159" t="s">
        <v>253</v>
      </c>
      <c r="H125" s="160">
        <v>32.285</v>
      </c>
      <c r="I125" s="161"/>
      <c r="J125" s="162">
        <f>ROUND(I125*H125,2)</f>
        <v>0</v>
      </c>
      <c r="K125" s="158" t="s">
        <v>135</v>
      </c>
      <c r="L125" s="34"/>
      <c r="M125" s="163" t="s">
        <v>20</v>
      </c>
      <c r="N125" s="164" t="s">
        <v>46</v>
      </c>
      <c r="O125" s="35"/>
      <c r="P125" s="165">
        <f>O125*H125</f>
        <v>0</v>
      </c>
      <c r="Q125" s="165">
        <v>0</v>
      </c>
      <c r="R125" s="165">
        <f>Q125*H125</f>
        <v>0</v>
      </c>
      <c r="S125" s="165">
        <v>0</v>
      </c>
      <c r="T125" s="166">
        <f>S125*H125</f>
        <v>0</v>
      </c>
      <c r="AR125" s="17" t="s">
        <v>151</v>
      </c>
      <c r="AT125" s="17" t="s">
        <v>131</v>
      </c>
      <c r="AU125" s="17" t="s">
        <v>83</v>
      </c>
      <c r="AY125" s="17" t="s">
        <v>130</v>
      </c>
      <c r="BE125" s="167">
        <f>IF(N125="základní",J125,0)</f>
        <v>0</v>
      </c>
      <c r="BF125" s="167">
        <f>IF(N125="snížená",J125,0)</f>
        <v>0</v>
      </c>
      <c r="BG125" s="167">
        <f>IF(N125="zákl. přenesená",J125,0)</f>
        <v>0</v>
      </c>
      <c r="BH125" s="167">
        <f>IF(N125="sníž. přenesená",J125,0)</f>
        <v>0</v>
      </c>
      <c r="BI125" s="167">
        <f>IF(N125="nulová",J125,0)</f>
        <v>0</v>
      </c>
      <c r="BJ125" s="17" t="s">
        <v>22</v>
      </c>
      <c r="BK125" s="167">
        <f>ROUND(I125*H125,2)</f>
        <v>0</v>
      </c>
      <c r="BL125" s="17" t="s">
        <v>151</v>
      </c>
      <c r="BM125" s="17" t="s">
        <v>1177</v>
      </c>
    </row>
    <row r="126" spans="2:47" s="1" customFormat="1" ht="30" customHeight="1">
      <c r="B126" s="34"/>
      <c r="D126" s="168" t="s">
        <v>138</v>
      </c>
      <c r="F126" s="169" t="s">
        <v>260</v>
      </c>
      <c r="I126" s="131"/>
      <c r="L126" s="34"/>
      <c r="M126" s="63"/>
      <c r="N126" s="35"/>
      <c r="O126" s="35"/>
      <c r="P126" s="35"/>
      <c r="Q126" s="35"/>
      <c r="R126" s="35"/>
      <c r="S126" s="35"/>
      <c r="T126" s="64"/>
      <c r="AT126" s="17" t="s">
        <v>138</v>
      </c>
      <c r="AU126" s="17" t="s">
        <v>83</v>
      </c>
    </row>
    <row r="127" spans="2:47" s="1" customFormat="1" ht="30" customHeight="1">
      <c r="B127" s="34"/>
      <c r="D127" s="168" t="s">
        <v>249</v>
      </c>
      <c r="F127" s="211" t="s">
        <v>1156</v>
      </c>
      <c r="I127" s="131"/>
      <c r="L127" s="34"/>
      <c r="M127" s="63"/>
      <c r="N127" s="35"/>
      <c r="O127" s="35"/>
      <c r="P127" s="35"/>
      <c r="Q127" s="35"/>
      <c r="R127" s="35"/>
      <c r="S127" s="35"/>
      <c r="T127" s="64"/>
      <c r="AT127" s="17" t="s">
        <v>249</v>
      </c>
      <c r="AU127" s="17" t="s">
        <v>83</v>
      </c>
    </row>
    <row r="128" spans="2:51" s="10" customFormat="1" ht="22.5" customHeight="1">
      <c r="B128" s="170"/>
      <c r="D128" s="168" t="s">
        <v>140</v>
      </c>
      <c r="E128" s="179" t="s">
        <v>20</v>
      </c>
      <c r="F128" s="196" t="s">
        <v>1178</v>
      </c>
      <c r="H128" s="197">
        <v>12</v>
      </c>
      <c r="I128" s="175"/>
      <c r="L128" s="170"/>
      <c r="M128" s="176"/>
      <c r="N128" s="177"/>
      <c r="O128" s="177"/>
      <c r="P128" s="177"/>
      <c r="Q128" s="177"/>
      <c r="R128" s="177"/>
      <c r="S128" s="177"/>
      <c r="T128" s="178"/>
      <c r="AT128" s="179" t="s">
        <v>140</v>
      </c>
      <c r="AU128" s="179" t="s">
        <v>83</v>
      </c>
      <c r="AV128" s="10" t="s">
        <v>83</v>
      </c>
      <c r="AW128" s="10" t="s">
        <v>39</v>
      </c>
      <c r="AX128" s="10" t="s">
        <v>75</v>
      </c>
      <c r="AY128" s="179" t="s">
        <v>130</v>
      </c>
    </row>
    <row r="129" spans="2:51" s="10" customFormat="1" ht="22.5" customHeight="1">
      <c r="B129" s="170"/>
      <c r="D129" s="168" t="s">
        <v>140</v>
      </c>
      <c r="E129" s="179" t="s">
        <v>20</v>
      </c>
      <c r="F129" s="196" t="s">
        <v>1179</v>
      </c>
      <c r="H129" s="197">
        <v>20.285</v>
      </c>
      <c r="I129" s="175"/>
      <c r="L129" s="170"/>
      <c r="M129" s="176"/>
      <c r="N129" s="177"/>
      <c r="O129" s="177"/>
      <c r="P129" s="177"/>
      <c r="Q129" s="177"/>
      <c r="R129" s="177"/>
      <c r="S129" s="177"/>
      <c r="T129" s="178"/>
      <c r="AT129" s="179" t="s">
        <v>140</v>
      </c>
      <c r="AU129" s="179" t="s">
        <v>83</v>
      </c>
      <c r="AV129" s="10" t="s">
        <v>83</v>
      </c>
      <c r="AW129" s="10" t="s">
        <v>39</v>
      </c>
      <c r="AX129" s="10" t="s">
        <v>75</v>
      </c>
      <c r="AY129" s="179" t="s">
        <v>130</v>
      </c>
    </row>
    <row r="130" spans="2:51" s="12" customFormat="1" ht="22.5" customHeight="1">
      <c r="B130" s="198"/>
      <c r="D130" s="171" t="s">
        <v>140</v>
      </c>
      <c r="E130" s="199" t="s">
        <v>20</v>
      </c>
      <c r="F130" s="200" t="s">
        <v>204</v>
      </c>
      <c r="H130" s="201">
        <v>32.285</v>
      </c>
      <c r="I130" s="202"/>
      <c r="L130" s="198"/>
      <c r="M130" s="203"/>
      <c r="N130" s="204"/>
      <c r="O130" s="204"/>
      <c r="P130" s="204"/>
      <c r="Q130" s="204"/>
      <c r="R130" s="204"/>
      <c r="S130" s="204"/>
      <c r="T130" s="205"/>
      <c r="AT130" s="206" t="s">
        <v>140</v>
      </c>
      <c r="AU130" s="206" t="s">
        <v>83</v>
      </c>
      <c r="AV130" s="12" t="s">
        <v>151</v>
      </c>
      <c r="AW130" s="12" t="s">
        <v>39</v>
      </c>
      <c r="AX130" s="12" t="s">
        <v>22</v>
      </c>
      <c r="AY130" s="206" t="s">
        <v>130</v>
      </c>
    </row>
    <row r="131" spans="2:65" s="1" customFormat="1" ht="22.5" customHeight="1">
      <c r="B131" s="155"/>
      <c r="C131" s="156" t="s">
        <v>182</v>
      </c>
      <c r="D131" s="156" t="s">
        <v>131</v>
      </c>
      <c r="E131" s="157" t="s">
        <v>263</v>
      </c>
      <c r="F131" s="158" t="s">
        <v>264</v>
      </c>
      <c r="G131" s="159" t="s">
        <v>253</v>
      </c>
      <c r="H131" s="160">
        <v>32.285</v>
      </c>
      <c r="I131" s="161"/>
      <c r="J131" s="162">
        <f>ROUND(I131*H131,2)</f>
        <v>0</v>
      </c>
      <c r="K131" s="158" t="s">
        <v>135</v>
      </c>
      <c r="L131" s="34"/>
      <c r="M131" s="163" t="s">
        <v>20</v>
      </c>
      <c r="N131" s="164" t="s">
        <v>46</v>
      </c>
      <c r="O131" s="35"/>
      <c r="P131" s="165">
        <f>O131*H131</f>
        <v>0</v>
      </c>
      <c r="Q131" s="165">
        <v>0</v>
      </c>
      <c r="R131" s="165">
        <f>Q131*H131</f>
        <v>0</v>
      </c>
      <c r="S131" s="165">
        <v>0</v>
      </c>
      <c r="T131" s="166">
        <f>S131*H131</f>
        <v>0</v>
      </c>
      <c r="AR131" s="17" t="s">
        <v>151</v>
      </c>
      <c r="AT131" s="17" t="s">
        <v>131</v>
      </c>
      <c r="AU131" s="17" t="s">
        <v>83</v>
      </c>
      <c r="AY131" s="17" t="s">
        <v>130</v>
      </c>
      <c r="BE131" s="167">
        <f>IF(N131="základní",J131,0)</f>
        <v>0</v>
      </c>
      <c r="BF131" s="167">
        <f>IF(N131="snížená",J131,0)</f>
        <v>0</v>
      </c>
      <c r="BG131" s="167">
        <f>IF(N131="zákl. přenesená",J131,0)</f>
        <v>0</v>
      </c>
      <c r="BH131" s="167">
        <f>IF(N131="sníž. přenesená",J131,0)</f>
        <v>0</v>
      </c>
      <c r="BI131" s="167">
        <f>IF(N131="nulová",J131,0)</f>
        <v>0</v>
      </c>
      <c r="BJ131" s="17" t="s">
        <v>22</v>
      </c>
      <c r="BK131" s="167">
        <f>ROUND(I131*H131,2)</f>
        <v>0</v>
      </c>
      <c r="BL131" s="17" t="s">
        <v>151</v>
      </c>
      <c r="BM131" s="17" t="s">
        <v>1180</v>
      </c>
    </row>
    <row r="132" spans="2:47" s="1" customFormat="1" ht="30" customHeight="1">
      <c r="B132" s="34"/>
      <c r="D132" s="171" t="s">
        <v>138</v>
      </c>
      <c r="F132" s="180" t="s">
        <v>266</v>
      </c>
      <c r="I132" s="131"/>
      <c r="L132" s="34"/>
      <c r="M132" s="63"/>
      <c r="N132" s="35"/>
      <c r="O132" s="35"/>
      <c r="P132" s="35"/>
      <c r="Q132" s="35"/>
      <c r="R132" s="35"/>
      <c r="S132" s="35"/>
      <c r="T132" s="64"/>
      <c r="AT132" s="17" t="s">
        <v>138</v>
      </c>
      <c r="AU132" s="17" t="s">
        <v>83</v>
      </c>
    </row>
    <row r="133" spans="2:65" s="1" customFormat="1" ht="22.5" customHeight="1">
      <c r="B133" s="155"/>
      <c r="C133" s="156" t="s">
        <v>27</v>
      </c>
      <c r="D133" s="156" t="s">
        <v>131</v>
      </c>
      <c r="E133" s="157" t="s">
        <v>267</v>
      </c>
      <c r="F133" s="158" t="s">
        <v>268</v>
      </c>
      <c r="G133" s="159" t="s">
        <v>253</v>
      </c>
      <c r="H133" s="160">
        <v>193.488</v>
      </c>
      <c r="I133" s="161"/>
      <c r="J133" s="162">
        <f>ROUND(I133*H133,2)</f>
        <v>0</v>
      </c>
      <c r="K133" s="158" t="s">
        <v>135</v>
      </c>
      <c r="L133" s="34"/>
      <c r="M133" s="163" t="s">
        <v>20</v>
      </c>
      <c r="N133" s="164" t="s">
        <v>46</v>
      </c>
      <c r="O133" s="35"/>
      <c r="P133" s="165">
        <f>O133*H133</f>
        <v>0</v>
      </c>
      <c r="Q133" s="165">
        <v>0</v>
      </c>
      <c r="R133" s="165">
        <f>Q133*H133</f>
        <v>0</v>
      </c>
      <c r="S133" s="165">
        <v>0</v>
      </c>
      <c r="T133" s="166">
        <f>S133*H133</f>
        <v>0</v>
      </c>
      <c r="AR133" s="17" t="s">
        <v>151</v>
      </c>
      <c r="AT133" s="17" t="s">
        <v>131</v>
      </c>
      <c r="AU133" s="17" t="s">
        <v>83</v>
      </c>
      <c r="AY133" s="17" t="s">
        <v>130</v>
      </c>
      <c r="BE133" s="167">
        <f>IF(N133="základní",J133,0)</f>
        <v>0</v>
      </c>
      <c r="BF133" s="167">
        <f>IF(N133="snížená",J133,0)</f>
        <v>0</v>
      </c>
      <c r="BG133" s="167">
        <f>IF(N133="zákl. přenesená",J133,0)</f>
        <v>0</v>
      </c>
      <c r="BH133" s="167">
        <f>IF(N133="sníž. přenesená",J133,0)</f>
        <v>0</v>
      </c>
      <c r="BI133" s="167">
        <f>IF(N133="nulová",J133,0)</f>
        <v>0</v>
      </c>
      <c r="BJ133" s="17" t="s">
        <v>22</v>
      </c>
      <c r="BK133" s="167">
        <f>ROUND(I133*H133,2)</f>
        <v>0</v>
      </c>
      <c r="BL133" s="17" t="s">
        <v>151</v>
      </c>
      <c r="BM133" s="17" t="s">
        <v>1181</v>
      </c>
    </row>
    <row r="134" spans="2:47" s="1" customFormat="1" ht="30" customHeight="1">
      <c r="B134" s="34"/>
      <c r="D134" s="168" t="s">
        <v>138</v>
      </c>
      <c r="F134" s="169" t="s">
        <v>270</v>
      </c>
      <c r="I134" s="131"/>
      <c r="L134" s="34"/>
      <c r="M134" s="63"/>
      <c r="N134" s="35"/>
      <c r="O134" s="35"/>
      <c r="P134" s="35"/>
      <c r="Q134" s="35"/>
      <c r="R134" s="35"/>
      <c r="S134" s="35"/>
      <c r="T134" s="64"/>
      <c r="AT134" s="17" t="s">
        <v>138</v>
      </c>
      <c r="AU134" s="17" t="s">
        <v>83</v>
      </c>
    </row>
    <row r="135" spans="2:47" s="1" customFormat="1" ht="30" customHeight="1">
      <c r="B135" s="34"/>
      <c r="D135" s="168" t="s">
        <v>249</v>
      </c>
      <c r="F135" s="211" t="s">
        <v>1182</v>
      </c>
      <c r="I135" s="131"/>
      <c r="L135" s="34"/>
      <c r="M135" s="63"/>
      <c r="N135" s="35"/>
      <c r="O135" s="35"/>
      <c r="P135" s="35"/>
      <c r="Q135" s="35"/>
      <c r="R135" s="35"/>
      <c r="S135" s="35"/>
      <c r="T135" s="64"/>
      <c r="AT135" s="17" t="s">
        <v>249</v>
      </c>
      <c r="AU135" s="17" t="s">
        <v>83</v>
      </c>
    </row>
    <row r="136" spans="2:51" s="10" customFormat="1" ht="22.5" customHeight="1">
      <c r="B136" s="170"/>
      <c r="D136" s="168" t="s">
        <v>140</v>
      </c>
      <c r="E136" s="179" t="s">
        <v>20</v>
      </c>
      <c r="F136" s="196" t="s">
        <v>1183</v>
      </c>
      <c r="H136" s="197">
        <v>1.688</v>
      </c>
      <c r="I136" s="175"/>
      <c r="L136" s="170"/>
      <c r="M136" s="176"/>
      <c r="N136" s="177"/>
      <c r="O136" s="177"/>
      <c r="P136" s="177"/>
      <c r="Q136" s="177"/>
      <c r="R136" s="177"/>
      <c r="S136" s="177"/>
      <c r="T136" s="178"/>
      <c r="AT136" s="179" t="s">
        <v>140</v>
      </c>
      <c r="AU136" s="179" t="s">
        <v>83</v>
      </c>
      <c r="AV136" s="10" t="s">
        <v>83</v>
      </c>
      <c r="AW136" s="10" t="s">
        <v>39</v>
      </c>
      <c r="AX136" s="10" t="s">
        <v>75</v>
      </c>
      <c r="AY136" s="179" t="s">
        <v>130</v>
      </c>
    </row>
    <row r="137" spans="2:51" s="10" customFormat="1" ht="22.5" customHeight="1">
      <c r="B137" s="170"/>
      <c r="D137" s="168" t="s">
        <v>140</v>
      </c>
      <c r="E137" s="179" t="s">
        <v>20</v>
      </c>
      <c r="F137" s="196" t="s">
        <v>1184</v>
      </c>
      <c r="H137" s="197">
        <v>191.8</v>
      </c>
      <c r="I137" s="175"/>
      <c r="L137" s="170"/>
      <c r="M137" s="176"/>
      <c r="N137" s="177"/>
      <c r="O137" s="177"/>
      <c r="P137" s="177"/>
      <c r="Q137" s="177"/>
      <c r="R137" s="177"/>
      <c r="S137" s="177"/>
      <c r="T137" s="178"/>
      <c r="AT137" s="179" t="s">
        <v>140</v>
      </c>
      <c r="AU137" s="179" t="s">
        <v>83</v>
      </c>
      <c r="AV137" s="10" t="s">
        <v>83</v>
      </c>
      <c r="AW137" s="10" t="s">
        <v>39</v>
      </c>
      <c r="AX137" s="10" t="s">
        <v>75</v>
      </c>
      <c r="AY137" s="179" t="s">
        <v>130</v>
      </c>
    </row>
    <row r="138" spans="2:51" s="12" customFormat="1" ht="22.5" customHeight="1">
      <c r="B138" s="198"/>
      <c r="D138" s="171" t="s">
        <v>140</v>
      </c>
      <c r="E138" s="199" t="s">
        <v>20</v>
      </c>
      <c r="F138" s="200" t="s">
        <v>204</v>
      </c>
      <c r="H138" s="201">
        <v>193.488</v>
      </c>
      <c r="I138" s="202"/>
      <c r="L138" s="198"/>
      <c r="M138" s="203"/>
      <c r="N138" s="204"/>
      <c r="O138" s="204"/>
      <c r="P138" s="204"/>
      <c r="Q138" s="204"/>
      <c r="R138" s="204"/>
      <c r="S138" s="204"/>
      <c r="T138" s="205"/>
      <c r="AT138" s="206" t="s">
        <v>140</v>
      </c>
      <c r="AU138" s="206" t="s">
        <v>83</v>
      </c>
      <c r="AV138" s="12" t="s">
        <v>151</v>
      </c>
      <c r="AW138" s="12" t="s">
        <v>39</v>
      </c>
      <c r="AX138" s="12" t="s">
        <v>22</v>
      </c>
      <c r="AY138" s="206" t="s">
        <v>130</v>
      </c>
    </row>
    <row r="139" spans="2:65" s="1" customFormat="1" ht="22.5" customHeight="1">
      <c r="B139" s="155"/>
      <c r="C139" s="156" t="s">
        <v>303</v>
      </c>
      <c r="D139" s="156" t="s">
        <v>131</v>
      </c>
      <c r="E139" s="157" t="s">
        <v>272</v>
      </c>
      <c r="F139" s="158" t="s">
        <v>273</v>
      </c>
      <c r="G139" s="159" t="s">
        <v>253</v>
      </c>
      <c r="H139" s="160">
        <v>193.488</v>
      </c>
      <c r="I139" s="161"/>
      <c r="J139" s="162">
        <f>ROUND(I139*H139,2)</f>
        <v>0</v>
      </c>
      <c r="K139" s="158" t="s">
        <v>135</v>
      </c>
      <c r="L139" s="34"/>
      <c r="M139" s="163" t="s">
        <v>20</v>
      </c>
      <c r="N139" s="164" t="s">
        <v>46</v>
      </c>
      <c r="O139" s="35"/>
      <c r="P139" s="165">
        <f>O139*H139</f>
        <v>0</v>
      </c>
      <c r="Q139" s="165">
        <v>0</v>
      </c>
      <c r="R139" s="165">
        <f>Q139*H139</f>
        <v>0</v>
      </c>
      <c r="S139" s="165">
        <v>0</v>
      </c>
      <c r="T139" s="166">
        <f>S139*H139</f>
        <v>0</v>
      </c>
      <c r="AR139" s="17" t="s">
        <v>151</v>
      </c>
      <c r="AT139" s="17" t="s">
        <v>131</v>
      </c>
      <c r="AU139" s="17" t="s">
        <v>83</v>
      </c>
      <c r="AY139" s="17" t="s">
        <v>130</v>
      </c>
      <c r="BE139" s="167">
        <f>IF(N139="základní",J139,0)</f>
        <v>0</v>
      </c>
      <c r="BF139" s="167">
        <f>IF(N139="snížená",J139,0)</f>
        <v>0</v>
      </c>
      <c r="BG139" s="167">
        <f>IF(N139="zákl. přenesená",J139,0)</f>
        <v>0</v>
      </c>
      <c r="BH139" s="167">
        <f>IF(N139="sníž. přenesená",J139,0)</f>
        <v>0</v>
      </c>
      <c r="BI139" s="167">
        <f>IF(N139="nulová",J139,0)</f>
        <v>0</v>
      </c>
      <c r="BJ139" s="17" t="s">
        <v>22</v>
      </c>
      <c r="BK139" s="167">
        <f>ROUND(I139*H139,2)</f>
        <v>0</v>
      </c>
      <c r="BL139" s="17" t="s">
        <v>151</v>
      </c>
      <c r="BM139" s="17" t="s">
        <v>1185</v>
      </c>
    </row>
    <row r="140" spans="2:47" s="1" customFormat="1" ht="30" customHeight="1">
      <c r="B140" s="34"/>
      <c r="D140" s="171" t="s">
        <v>138</v>
      </c>
      <c r="F140" s="180" t="s">
        <v>275</v>
      </c>
      <c r="I140" s="131"/>
      <c r="L140" s="34"/>
      <c r="M140" s="63"/>
      <c r="N140" s="35"/>
      <c r="O140" s="35"/>
      <c r="P140" s="35"/>
      <c r="Q140" s="35"/>
      <c r="R140" s="35"/>
      <c r="S140" s="35"/>
      <c r="T140" s="64"/>
      <c r="AT140" s="17" t="s">
        <v>138</v>
      </c>
      <c r="AU140" s="17" t="s">
        <v>83</v>
      </c>
    </row>
    <row r="141" spans="2:65" s="1" customFormat="1" ht="22.5" customHeight="1">
      <c r="B141" s="155"/>
      <c r="C141" s="156" t="s">
        <v>309</v>
      </c>
      <c r="D141" s="156" t="s">
        <v>131</v>
      </c>
      <c r="E141" s="157" t="s">
        <v>687</v>
      </c>
      <c r="F141" s="158" t="s">
        <v>688</v>
      </c>
      <c r="G141" s="159" t="s">
        <v>253</v>
      </c>
      <c r="H141" s="160">
        <v>14.4</v>
      </c>
      <c r="I141" s="161"/>
      <c r="J141" s="162">
        <f>ROUND(I141*H141,2)</f>
        <v>0</v>
      </c>
      <c r="K141" s="158" t="s">
        <v>135</v>
      </c>
      <c r="L141" s="34"/>
      <c r="M141" s="163" t="s">
        <v>20</v>
      </c>
      <c r="N141" s="164" t="s">
        <v>46</v>
      </c>
      <c r="O141" s="35"/>
      <c r="P141" s="165">
        <f>O141*H141</f>
        <v>0</v>
      </c>
      <c r="Q141" s="165">
        <v>0</v>
      </c>
      <c r="R141" s="165">
        <f>Q141*H141</f>
        <v>0</v>
      </c>
      <c r="S141" s="165">
        <v>0</v>
      </c>
      <c r="T141" s="166">
        <f>S141*H141</f>
        <v>0</v>
      </c>
      <c r="AR141" s="17" t="s">
        <v>151</v>
      </c>
      <c r="AT141" s="17" t="s">
        <v>131</v>
      </c>
      <c r="AU141" s="17" t="s">
        <v>83</v>
      </c>
      <c r="AY141" s="17" t="s">
        <v>130</v>
      </c>
      <c r="BE141" s="167">
        <f>IF(N141="základní",J141,0)</f>
        <v>0</v>
      </c>
      <c r="BF141" s="167">
        <f>IF(N141="snížená",J141,0)</f>
        <v>0</v>
      </c>
      <c r="BG141" s="167">
        <f>IF(N141="zákl. přenesená",J141,0)</f>
        <v>0</v>
      </c>
      <c r="BH141" s="167">
        <f>IF(N141="sníž. přenesená",J141,0)</f>
        <v>0</v>
      </c>
      <c r="BI141" s="167">
        <f>IF(N141="nulová",J141,0)</f>
        <v>0</v>
      </c>
      <c r="BJ141" s="17" t="s">
        <v>22</v>
      </c>
      <c r="BK141" s="167">
        <f>ROUND(I141*H141,2)</f>
        <v>0</v>
      </c>
      <c r="BL141" s="17" t="s">
        <v>151</v>
      </c>
      <c r="BM141" s="17" t="s">
        <v>1186</v>
      </c>
    </row>
    <row r="142" spans="2:47" s="1" customFormat="1" ht="30" customHeight="1">
      <c r="B142" s="34"/>
      <c r="D142" s="168" t="s">
        <v>138</v>
      </c>
      <c r="F142" s="169" t="s">
        <v>690</v>
      </c>
      <c r="I142" s="131"/>
      <c r="L142" s="34"/>
      <c r="M142" s="63"/>
      <c r="N142" s="35"/>
      <c r="O142" s="35"/>
      <c r="P142" s="35"/>
      <c r="Q142" s="35"/>
      <c r="R142" s="35"/>
      <c r="S142" s="35"/>
      <c r="T142" s="64"/>
      <c r="AT142" s="17" t="s">
        <v>138</v>
      </c>
      <c r="AU142" s="17" t="s">
        <v>83</v>
      </c>
    </row>
    <row r="143" spans="2:47" s="1" customFormat="1" ht="30" customHeight="1">
      <c r="B143" s="34"/>
      <c r="D143" s="168" t="s">
        <v>249</v>
      </c>
      <c r="F143" s="211" t="s">
        <v>1187</v>
      </c>
      <c r="I143" s="131"/>
      <c r="L143" s="34"/>
      <c r="M143" s="63"/>
      <c r="N143" s="35"/>
      <c r="O143" s="35"/>
      <c r="P143" s="35"/>
      <c r="Q143" s="35"/>
      <c r="R143" s="35"/>
      <c r="S143" s="35"/>
      <c r="T143" s="64"/>
      <c r="AT143" s="17" t="s">
        <v>249</v>
      </c>
      <c r="AU143" s="17" t="s">
        <v>83</v>
      </c>
    </row>
    <row r="144" spans="2:51" s="10" customFormat="1" ht="22.5" customHeight="1">
      <c r="B144" s="170"/>
      <c r="D144" s="168" t="s">
        <v>140</v>
      </c>
      <c r="E144" s="179" t="s">
        <v>20</v>
      </c>
      <c r="F144" s="196" t="s">
        <v>1188</v>
      </c>
      <c r="H144" s="197">
        <v>7.2</v>
      </c>
      <c r="I144" s="175"/>
      <c r="L144" s="170"/>
      <c r="M144" s="176"/>
      <c r="N144" s="177"/>
      <c r="O144" s="177"/>
      <c r="P144" s="177"/>
      <c r="Q144" s="177"/>
      <c r="R144" s="177"/>
      <c r="S144" s="177"/>
      <c r="T144" s="178"/>
      <c r="AT144" s="179" t="s">
        <v>140</v>
      </c>
      <c r="AU144" s="179" t="s">
        <v>83</v>
      </c>
      <c r="AV144" s="10" t="s">
        <v>83</v>
      </c>
      <c r="AW144" s="10" t="s">
        <v>39</v>
      </c>
      <c r="AX144" s="10" t="s">
        <v>75</v>
      </c>
      <c r="AY144" s="179" t="s">
        <v>130</v>
      </c>
    </row>
    <row r="145" spans="2:51" s="10" customFormat="1" ht="22.5" customHeight="1">
      <c r="B145" s="170"/>
      <c r="D145" s="168" t="s">
        <v>140</v>
      </c>
      <c r="E145" s="179" t="s">
        <v>20</v>
      </c>
      <c r="F145" s="196" t="s">
        <v>1189</v>
      </c>
      <c r="H145" s="197">
        <v>7.2</v>
      </c>
      <c r="I145" s="175"/>
      <c r="L145" s="170"/>
      <c r="M145" s="176"/>
      <c r="N145" s="177"/>
      <c r="O145" s="177"/>
      <c r="P145" s="177"/>
      <c r="Q145" s="177"/>
      <c r="R145" s="177"/>
      <c r="S145" s="177"/>
      <c r="T145" s="178"/>
      <c r="AT145" s="179" t="s">
        <v>140</v>
      </c>
      <c r="AU145" s="179" t="s">
        <v>83</v>
      </c>
      <c r="AV145" s="10" t="s">
        <v>83</v>
      </c>
      <c r="AW145" s="10" t="s">
        <v>39</v>
      </c>
      <c r="AX145" s="10" t="s">
        <v>75</v>
      </c>
      <c r="AY145" s="179" t="s">
        <v>130</v>
      </c>
    </row>
    <row r="146" spans="2:51" s="12" customFormat="1" ht="22.5" customHeight="1">
      <c r="B146" s="198"/>
      <c r="D146" s="171" t="s">
        <v>140</v>
      </c>
      <c r="E146" s="199" t="s">
        <v>20</v>
      </c>
      <c r="F146" s="200" t="s">
        <v>204</v>
      </c>
      <c r="H146" s="201">
        <v>14.4</v>
      </c>
      <c r="I146" s="202"/>
      <c r="L146" s="198"/>
      <c r="M146" s="203"/>
      <c r="N146" s="204"/>
      <c r="O146" s="204"/>
      <c r="P146" s="204"/>
      <c r="Q146" s="204"/>
      <c r="R146" s="204"/>
      <c r="S146" s="204"/>
      <c r="T146" s="205"/>
      <c r="AT146" s="206" t="s">
        <v>140</v>
      </c>
      <c r="AU146" s="206" t="s">
        <v>83</v>
      </c>
      <c r="AV146" s="12" t="s">
        <v>151</v>
      </c>
      <c r="AW146" s="12" t="s">
        <v>39</v>
      </c>
      <c r="AX146" s="12" t="s">
        <v>22</v>
      </c>
      <c r="AY146" s="206" t="s">
        <v>130</v>
      </c>
    </row>
    <row r="147" spans="2:65" s="1" customFormat="1" ht="22.5" customHeight="1">
      <c r="B147" s="155"/>
      <c r="C147" s="156" t="s">
        <v>316</v>
      </c>
      <c r="D147" s="156" t="s">
        <v>131</v>
      </c>
      <c r="E147" s="157" t="s">
        <v>700</v>
      </c>
      <c r="F147" s="158" t="s">
        <v>701</v>
      </c>
      <c r="G147" s="159" t="s">
        <v>253</v>
      </c>
      <c r="H147" s="160">
        <v>14.4</v>
      </c>
      <c r="I147" s="161"/>
      <c r="J147" s="162">
        <f>ROUND(I147*H147,2)</f>
        <v>0</v>
      </c>
      <c r="K147" s="158" t="s">
        <v>135</v>
      </c>
      <c r="L147" s="34"/>
      <c r="M147" s="163" t="s">
        <v>20</v>
      </c>
      <c r="N147" s="164" t="s">
        <v>46</v>
      </c>
      <c r="O147" s="35"/>
      <c r="P147" s="165">
        <f>O147*H147</f>
        <v>0</v>
      </c>
      <c r="Q147" s="165">
        <v>0</v>
      </c>
      <c r="R147" s="165">
        <f>Q147*H147</f>
        <v>0</v>
      </c>
      <c r="S147" s="165">
        <v>0</v>
      </c>
      <c r="T147" s="166">
        <f>S147*H147</f>
        <v>0</v>
      </c>
      <c r="AR147" s="17" t="s">
        <v>151</v>
      </c>
      <c r="AT147" s="17" t="s">
        <v>131</v>
      </c>
      <c r="AU147" s="17" t="s">
        <v>83</v>
      </c>
      <c r="AY147" s="17" t="s">
        <v>130</v>
      </c>
      <c r="BE147" s="167">
        <f>IF(N147="základní",J147,0)</f>
        <v>0</v>
      </c>
      <c r="BF147" s="167">
        <f>IF(N147="snížená",J147,0)</f>
        <v>0</v>
      </c>
      <c r="BG147" s="167">
        <f>IF(N147="zákl. přenesená",J147,0)</f>
        <v>0</v>
      </c>
      <c r="BH147" s="167">
        <f>IF(N147="sníž. přenesená",J147,0)</f>
        <v>0</v>
      </c>
      <c r="BI147" s="167">
        <f>IF(N147="nulová",J147,0)</f>
        <v>0</v>
      </c>
      <c r="BJ147" s="17" t="s">
        <v>22</v>
      </c>
      <c r="BK147" s="167">
        <f>ROUND(I147*H147,2)</f>
        <v>0</v>
      </c>
      <c r="BL147" s="17" t="s">
        <v>151</v>
      </c>
      <c r="BM147" s="17" t="s">
        <v>1190</v>
      </c>
    </row>
    <row r="148" spans="2:47" s="1" customFormat="1" ht="30" customHeight="1">
      <c r="B148" s="34"/>
      <c r="D148" s="171" t="s">
        <v>138</v>
      </c>
      <c r="F148" s="180" t="s">
        <v>703</v>
      </c>
      <c r="I148" s="131"/>
      <c r="L148" s="34"/>
      <c r="M148" s="63"/>
      <c r="N148" s="35"/>
      <c r="O148" s="35"/>
      <c r="P148" s="35"/>
      <c r="Q148" s="35"/>
      <c r="R148" s="35"/>
      <c r="S148" s="35"/>
      <c r="T148" s="64"/>
      <c r="AT148" s="17" t="s">
        <v>138</v>
      </c>
      <c r="AU148" s="17" t="s">
        <v>83</v>
      </c>
    </row>
    <row r="149" spans="2:65" s="1" customFormat="1" ht="22.5" customHeight="1">
      <c r="B149" s="155"/>
      <c r="C149" s="156" t="s">
        <v>324</v>
      </c>
      <c r="D149" s="156" t="s">
        <v>131</v>
      </c>
      <c r="E149" s="157" t="s">
        <v>325</v>
      </c>
      <c r="F149" s="158" t="s">
        <v>326</v>
      </c>
      <c r="G149" s="159" t="s">
        <v>253</v>
      </c>
      <c r="H149" s="160">
        <v>164.719</v>
      </c>
      <c r="I149" s="161"/>
      <c r="J149" s="162">
        <f>ROUND(I149*H149,2)</f>
        <v>0</v>
      </c>
      <c r="K149" s="158" t="s">
        <v>135</v>
      </c>
      <c r="L149" s="34"/>
      <c r="M149" s="163" t="s">
        <v>20</v>
      </c>
      <c r="N149" s="164" t="s">
        <v>46</v>
      </c>
      <c r="O149" s="35"/>
      <c r="P149" s="165">
        <f>O149*H149</f>
        <v>0</v>
      </c>
      <c r="Q149" s="165">
        <v>0</v>
      </c>
      <c r="R149" s="165">
        <f>Q149*H149</f>
        <v>0</v>
      </c>
      <c r="S149" s="165">
        <v>0</v>
      </c>
      <c r="T149" s="166">
        <f>S149*H149</f>
        <v>0</v>
      </c>
      <c r="AR149" s="17" t="s">
        <v>151</v>
      </c>
      <c r="AT149" s="17" t="s">
        <v>131</v>
      </c>
      <c r="AU149" s="17" t="s">
        <v>83</v>
      </c>
      <c r="AY149" s="17" t="s">
        <v>130</v>
      </c>
      <c r="BE149" s="167">
        <f>IF(N149="základní",J149,0)</f>
        <v>0</v>
      </c>
      <c r="BF149" s="167">
        <f>IF(N149="snížená",J149,0)</f>
        <v>0</v>
      </c>
      <c r="BG149" s="167">
        <f>IF(N149="zákl. přenesená",J149,0)</f>
        <v>0</v>
      </c>
      <c r="BH149" s="167">
        <f>IF(N149="sníž. přenesená",J149,0)</f>
        <v>0</v>
      </c>
      <c r="BI149" s="167">
        <f>IF(N149="nulová",J149,0)</f>
        <v>0</v>
      </c>
      <c r="BJ149" s="17" t="s">
        <v>22</v>
      </c>
      <c r="BK149" s="167">
        <f>ROUND(I149*H149,2)</f>
        <v>0</v>
      </c>
      <c r="BL149" s="17" t="s">
        <v>151</v>
      </c>
      <c r="BM149" s="17" t="s">
        <v>1191</v>
      </c>
    </row>
    <row r="150" spans="2:47" s="1" customFormat="1" ht="30" customHeight="1">
      <c r="B150" s="34"/>
      <c r="D150" s="168" t="s">
        <v>138</v>
      </c>
      <c r="F150" s="169" t="s">
        <v>328</v>
      </c>
      <c r="I150" s="131"/>
      <c r="L150" s="34"/>
      <c r="M150" s="63"/>
      <c r="N150" s="35"/>
      <c r="O150" s="35"/>
      <c r="P150" s="35"/>
      <c r="Q150" s="35"/>
      <c r="R150" s="35"/>
      <c r="S150" s="35"/>
      <c r="T150" s="64"/>
      <c r="AT150" s="17" t="s">
        <v>138</v>
      </c>
      <c r="AU150" s="17" t="s">
        <v>83</v>
      </c>
    </row>
    <row r="151" spans="2:47" s="1" customFormat="1" ht="30" customHeight="1">
      <c r="B151" s="34"/>
      <c r="D151" s="168" t="s">
        <v>249</v>
      </c>
      <c r="F151" s="211" t="s">
        <v>1187</v>
      </c>
      <c r="I151" s="131"/>
      <c r="L151" s="34"/>
      <c r="M151" s="63"/>
      <c r="N151" s="35"/>
      <c r="O151" s="35"/>
      <c r="P151" s="35"/>
      <c r="Q151" s="35"/>
      <c r="R151" s="35"/>
      <c r="S151" s="35"/>
      <c r="T151" s="64"/>
      <c r="AT151" s="17" t="s">
        <v>249</v>
      </c>
      <c r="AU151" s="17" t="s">
        <v>83</v>
      </c>
    </row>
    <row r="152" spans="2:51" s="10" customFormat="1" ht="31.5" customHeight="1">
      <c r="B152" s="170"/>
      <c r="D152" s="168" t="s">
        <v>140</v>
      </c>
      <c r="E152" s="179" t="s">
        <v>20</v>
      </c>
      <c r="F152" s="196" t="s">
        <v>1192</v>
      </c>
      <c r="H152" s="197">
        <v>154.159</v>
      </c>
      <c r="I152" s="175"/>
      <c r="L152" s="170"/>
      <c r="M152" s="176"/>
      <c r="N152" s="177"/>
      <c r="O152" s="177"/>
      <c r="P152" s="177"/>
      <c r="Q152" s="177"/>
      <c r="R152" s="177"/>
      <c r="S152" s="177"/>
      <c r="T152" s="178"/>
      <c r="AT152" s="179" t="s">
        <v>140</v>
      </c>
      <c r="AU152" s="179" t="s">
        <v>83</v>
      </c>
      <c r="AV152" s="10" t="s">
        <v>83</v>
      </c>
      <c r="AW152" s="10" t="s">
        <v>39</v>
      </c>
      <c r="AX152" s="10" t="s">
        <v>75</v>
      </c>
      <c r="AY152" s="179" t="s">
        <v>130</v>
      </c>
    </row>
    <row r="153" spans="2:51" s="10" customFormat="1" ht="22.5" customHeight="1">
      <c r="B153" s="170"/>
      <c r="D153" s="168" t="s">
        <v>140</v>
      </c>
      <c r="E153" s="179" t="s">
        <v>20</v>
      </c>
      <c r="F153" s="196" t="s">
        <v>1193</v>
      </c>
      <c r="H153" s="197">
        <v>5.28</v>
      </c>
      <c r="I153" s="175"/>
      <c r="L153" s="170"/>
      <c r="M153" s="176"/>
      <c r="N153" s="177"/>
      <c r="O153" s="177"/>
      <c r="P153" s="177"/>
      <c r="Q153" s="177"/>
      <c r="R153" s="177"/>
      <c r="S153" s="177"/>
      <c r="T153" s="178"/>
      <c r="AT153" s="179" t="s">
        <v>140</v>
      </c>
      <c r="AU153" s="179" t="s">
        <v>83</v>
      </c>
      <c r="AV153" s="10" t="s">
        <v>83</v>
      </c>
      <c r="AW153" s="10" t="s">
        <v>39</v>
      </c>
      <c r="AX153" s="10" t="s">
        <v>75</v>
      </c>
      <c r="AY153" s="179" t="s">
        <v>130</v>
      </c>
    </row>
    <row r="154" spans="2:51" s="10" customFormat="1" ht="22.5" customHeight="1">
      <c r="B154" s="170"/>
      <c r="D154" s="168" t="s">
        <v>140</v>
      </c>
      <c r="E154" s="179" t="s">
        <v>20</v>
      </c>
      <c r="F154" s="196" t="s">
        <v>1194</v>
      </c>
      <c r="H154" s="197">
        <v>5.28</v>
      </c>
      <c r="I154" s="175"/>
      <c r="L154" s="170"/>
      <c r="M154" s="176"/>
      <c r="N154" s="177"/>
      <c r="O154" s="177"/>
      <c r="P154" s="177"/>
      <c r="Q154" s="177"/>
      <c r="R154" s="177"/>
      <c r="S154" s="177"/>
      <c r="T154" s="178"/>
      <c r="AT154" s="179" t="s">
        <v>140</v>
      </c>
      <c r="AU154" s="179" t="s">
        <v>83</v>
      </c>
      <c r="AV154" s="10" t="s">
        <v>83</v>
      </c>
      <c r="AW154" s="10" t="s">
        <v>39</v>
      </c>
      <c r="AX154" s="10" t="s">
        <v>75</v>
      </c>
      <c r="AY154" s="179" t="s">
        <v>130</v>
      </c>
    </row>
    <row r="155" spans="2:51" s="12" customFormat="1" ht="22.5" customHeight="1">
      <c r="B155" s="198"/>
      <c r="D155" s="171" t="s">
        <v>140</v>
      </c>
      <c r="E155" s="199" t="s">
        <v>20</v>
      </c>
      <c r="F155" s="200" t="s">
        <v>204</v>
      </c>
      <c r="H155" s="201">
        <v>164.719</v>
      </c>
      <c r="I155" s="202"/>
      <c r="L155" s="198"/>
      <c r="M155" s="203"/>
      <c r="N155" s="204"/>
      <c r="O155" s="204"/>
      <c r="P155" s="204"/>
      <c r="Q155" s="204"/>
      <c r="R155" s="204"/>
      <c r="S155" s="204"/>
      <c r="T155" s="205"/>
      <c r="AT155" s="206" t="s">
        <v>140</v>
      </c>
      <c r="AU155" s="206" t="s">
        <v>83</v>
      </c>
      <c r="AV155" s="12" t="s">
        <v>151</v>
      </c>
      <c r="AW155" s="12" t="s">
        <v>39</v>
      </c>
      <c r="AX155" s="12" t="s">
        <v>22</v>
      </c>
      <c r="AY155" s="206" t="s">
        <v>130</v>
      </c>
    </row>
    <row r="156" spans="2:65" s="1" customFormat="1" ht="22.5" customHeight="1">
      <c r="B156" s="155"/>
      <c r="C156" s="156" t="s">
        <v>8</v>
      </c>
      <c r="D156" s="156" t="s">
        <v>131</v>
      </c>
      <c r="E156" s="157" t="s">
        <v>330</v>
      </c>
      <c r="F156" s="158" t="s">
        <v>331</v>
      </c>
      <c r="G156" s="159" t="s">
        <v>253</v>
      </c>
      <c r="H156" s="160">
        <v>4.32</v>
      </c>
      <c r="I156" s="161"/>
      <c r="J156" s="162">
        <f>ROUND(I156*H156,2)</f>
        <v>0</v>
      </c>
      <c r="K156" s="158" t="s">
        <v>135</v>
      </c>
      <c r="L156" s="34"/>
      <c r="M156" s="163" t="s">
        <v>20</v>
      </c>
      <c r="N156" s="164" t="s">
        <v>46</v>
      </c>
      <c r="O156" s="35"/>
      <c r="P156" s="165">
        <f>O156*H156</f>
        <v>0</v>
      </c>
      <c r="Q156" s="165">
        <v>0</v>
      </c>
      <c r="R156" s="165">
        <f>Q156*H156</f>
        <v>0</v>
      </c>
      <c r="S156" s="165">
        <v>0</v>
      </c>
      <c r="T156" s="166">
        <f>S156*H156</f>
        <v>0</v>
      </c>
      <c r="AR156" s="17" t="s">
        <v>151</v>
      </c>
      <c r="AT156" s="17" t="s">
        <v>131</v>
      </c>
      <c r="AU156" s="17" t="s">
        <v>83</v>
      </c>
      <c r="AY156" s="17" t="s">
        <v>130</v>
      </c>
      <c r="BE156" s="167">
        <f>IF(N156="základní",J156,0)</f>
        <v>0</v>
      </c>
      <c r="BF156" s="167">
        <f>IF(N156="snížená",J156,0)</f>
        <v>0</v>
      </c>
      <c r="BG156" s="167">
        <f>IF(N156="zákl. přenesená",J156,0)</f>
        <v>0</v>
      </c>
      <c r="BH156" s="167">
        <f>IF(N156="sníž. přenesená",J156,0)</f>
        <v>0</v>
      </c>
      <c r="BI156" s="167">
        <f>IF(N156="nulová",J156,0)</f>
        <v>0</v>
      </c>
      <c r="BJ156" s="17" t="s">
        <v>22</v>
      </c>
      <c r="BK156" s="167">
        <f>ROUND(I156*H156,2)</f>
        <v>0</v>
      </c>
      <c r="BL156" s="17" t="s">
        <v>151</v>
      </c>
      <c r="BM156" s="17" t="s">
        <v>1195</v>
      </c>
    </row>
    <row r="157" spans="2:47" s="1" customFormat="1" ht="42" customHeight="1">
      <c r="B157" s="34"/>
      <c r="D157" s="168" t="s">
        <v>138</v>
      </c>
      <c r="F157" s="169" t="s">
        <v>333</v>
      </c>
      <c r="I157" s="131"/>
      <c r="L157" s="34"/>
      <c r="M157" s="63"/>
      <c r="N157" s="35"/>
      <c r="O157" s="35"/>
      <c r="P157" s="35"/>
      <c r="Q157" s="35"/>
      <c r="R157" s="35"/>
      <c r="S157" s="35"/>
      <c r="T157" s="64"/>
      <c r="AT157" s="17" t="s">
        <v>138</v>
      </c>
      <c r="AU157" s="17" t="s">
        <v>83</v>
      </c>
    </row>
    <row r="158" spans="2:47" s="1" customFormat="1" ht="30" customHeight="1">
      <c r="B158" s="34"/>
      <c r="D158" s="168" t="s">
        <v>249</v>
      </c>
      <c r="F158" s="211" t="s">
        <v>1187</v>
      </c>
      <c r="I158" s="131"/>
      <c r="L158" s="34"/>
      <c r="M158" s="63"/>
      <c r="N158" s="35"/>
      <c r="O158" s="35"/>
      <c r="P158" s="35"/>
      <c r="Q158" s="35"/>
      <c r="R158" s="35"/>
      <c r="S158" s="35"/>
      <c r="T158" s="64"/>
      <c r="AT158" s="17" t="s">
        <v>249</v>
      </c>
      <c r="AU158" s="17" t="s">
        <v>83</v>
      </c>
    </row>
    <row r="159" spans="2:51" s="13" customFormat="1" ht="22.5" customHeight="1">
      <c r="B159" s="225"/>
      <c r="D159" s="168" t="s">
        <v>140</v>
      </c>
      <c r="E159" s="226" t="s">
        <v>20</v>
      </c>
      <c r="F159" s="227" t="s">
        <v>1196</v>
      </c>
      <c r="H159" s="228" t="s">
        <v>20</v>
      </c>
      <c r="I159" s="229"/>
      <c r="L159" s="225"/>
      <c r="M159" s="230"/>
      <c r="N159" s="231"/>
      <c r="O159" s="231"/>
      <c r="P159" s="231"/>
      <c r="Q159" s="231"/>
      <c r="R159" s="231"/>
      <c r="S159" s="231"/>
      <c r="T159" s="232"/>
      <c r="AT159" s="228" t="s">
        <v>140</v>
      </c>
      <c r="AU159" s="228" t="s">
        <v>83</v>
      </c>
      <c r="AV159" s="13" t="s">
        <v>22</v>
      </c>
      <c r="AW159" s="13" t="s">
        <v>39</v>
      </c>
      <c r="AX159" s="13" t="s">
        <v>75</v>
      </c>
      <c r="AY159" s="228" t="s">
        <v>130</v>
      </c>
    </row>
    <row r="160" spans="2:51" s="10" customFormat="1" ht="22.5" customHeight="1">
      <c r="B160" s="170"/>
      <c r="D160" s="168" t="s">
        <v>140</v>
      </c>
      <c r="E160" s="179" t="s">
        <v>20</v>
      </c>
      <c r="F160" s="196" t="s">
        <v>1197</v>
      </c>
      <c r="H160" s="197">
        <v>1.44</v>
      </c>
      <c r="I160" s="175"/>
      <c r="L160" s="170"/>
      <c r="M160" s="176"/>
      <c r="N160" s="177"/>
      <c r="O160" s="177"/>
      <c r="P160" s="177"/>
      <c r="Q160" s="177"/>
      <c r="R160" s="177"/>
      <c r="S160" s="177"/>
      <c r="T160" s="178"/>
      <c r="AT160" s="179" t="s">
        <v>140</v>
      </c>
      <c r="AU160" s="179" t="s">
        <v>83</v>
      </c>
      <c r="AV160" s="10" t="s">
        <v>83</v>
      </c>
      <c r="AW160" s="10" t="s">
        <v>39</v>
      </c>
      <c r="AX160" s="10" t="s">
        <v>75</v>
      </c>
      <c r="AY160" s="179" t="s">
        <v>130</v>
      </c>
    </row>
    <row r="161" spans="2:51" s="10" customFormat="1" ht="22.5" customHeight="1">
      <c r="B161" s="170"/>
      <c r="D161" s="168" t="s">
        <v>140</v>
      </c>
      <c r="E161" s="179" t="s">
        <v>20</v>
      </c>
      <c r="F161" s="196" t="s">
        <v>1198</v>
      </c>
      <c r="H161" s="197">
        <v>2.88</v>
      </c>
      <c r="I161" s="175"/>
      <c r="L161" s="170"/>
      <c r="M161" s="176"/>
      <c r="N161" s="177"/>
      <c r="O161" s="177"/>
      <c r="P161" s="177"/>
      <c r="Q161" s="177"/>
      <c r="R161" s="177"/>
      <c r="S161" s="177"/>
      <c r="T161" s="178"/>
      <c r="AT161" s="179" t="s">
        <v>140</v>
      </c>
      <c r="AU161" s="179" t="s">
        <v>83</v>
      </c>
      <c r="AV161" s="10" t="s">
        <v>83</v>
      </c>
      <c r="AW161" s="10" t="s">
        <v>39</v>
      </c>
      <c r="AX161" s="10" t="s">
        <v>75</v>
      </c>
      <c r="AY161" s="179" t="s">
        <v>130</v>
      </c>
    </row>
    <row r="162" spans="2:51" s="12" customFormat="1" ht="22.5" customHeight="1">
      <c r="B162" s="198"/>
      <c r="D162" s="171" t="s">
        <v>140</v>
      </c>
      <c r="E162" s="199" t="s">
        <v>20</v>
      </c>
      <c r="F162" s="200" t="s">
        <v>204</v>
      </c>
      <c r="H162" s="201">
        <v>4.32</v>
      </c>
      <c r="I162" s="202"/>
      <c r="L162" s="198"/>
      <c r="M162" s="203"/>
      <c r="N162" s="204"/>
      <c r="O162" s="204"/>
      <c r="P162" s="204"/>
      <c r="Q162" s="204"/>
      <c r="R162" s="204"/>
      <c r="S162" s="204"/>
      <c r="T162" s="205"/>
      <c r="AT162" s="206" t="s">
        <v>140</v>
      </c>
      <c r="AU162" s="206" t="s">
        <v>83</v>
      </c>
      <c r="AV162" s="12" t="s">
        <v>151</v>
      </c>
      <c r="AW162" s="12" t="s">
        <v>39</v>
      </c>
      <c r="AX162" s="12" t="s">
        <v>22</v>
      </c>
      <c r="AY162" s="206" t="s">
        <v>130</v>
      </c>
    </row>
    <row r="163" spans="2:65" s="1" customFormat="1" ht="22.5" customHeight="1">
      <c r="B163" s="155"/>
      <c r="C163" s="212" t="s">
        <v>335</v>
      </c>
      <c r="D163" s="212" t="s">
        <v>336</v>
      </c>
      <c r="E163" s="213" t="s">
        <v>337</v>
      </c>
      <c r="F163" s="214" t="s">
        <v>338</v>
      </c>
      <c r="G163" s="215" t="s">
        <v>319</v>
      </c>
      <c r="H163" s="216">
        <v>8.64</v>
      </c>
      <c r="I163" s="217"/>
      <c r="J163" s="218">
        <f>ROUND(I163*H163,2)</f>
        <v>0</v>
      </c>
      <c r="K163" s="214" t="s">
        <v>135</v>
      </c>
      <c r="L163" s="219"/>
      <c r="M163" s="220" t="s">
        <v>20</v>
      </c>
      <c r="N163" s="221" t="s">
        <v>46</v>
      </c>
      <c r="O163" s="35"/>
      <c r="P163" s="165">
        <f>O163*H163</f>
        <v>0</v>
      </c>
      <c r="Q163" s="165">
        <v>1</v>
      </c>
      <c r="R163" s="165">
        <f>Q163*H163</f>
        <v>8.64</v>
      </c>
      <c r="S163" s="165">
        <v>0</v>
      </c>
      <c r="T163" s="166">
        <f>S163*H163</f>
        <v>0</v>
      </c>
      <c r="AR163" s="17" t="s">
        <v>171</v>
      </c>
      <c r="AT163" s="17" t="s">
        <v>336</v>
      </c>
      <c r="AU163" s="17" t="s">
        <v>83</v>
      </c>
      <c r="AY163" s="17" t="s">
        <v>130</v>
      </c>
      <c r="BE163" s="167">
        <f>IF(N163="základní",J163,0)</f>
        <v>0</v>
      </c>
      <c r="BF163" s="167">
        <f>IF(N163="snížená",J163,0)</f>
        <v>0</v>
      </c>
      <c r="BG163" s="167">
        <f>IF(N163="zákl. přenesená",J163,0)</f>
        <v>0</v>
      </c>
      <c r="BH163" s="167">
        <f>IF(N163="sníž. přenesená",J163,0)</f>
        <v>0</v>
      </c>
      <c r="BI163" s="167">
        <f>IF(N163="nulová",J163,0)</f>
        <v>0</v>
      </c>
      <c r="BJ163" s="17" t="s">
        <v>22</v>
      </c>
      <c r="BK163" s="167">
        <f>ROUND(I163*H163,2)</f>
        <v>0</v>
      </c>
      <c r="BL163" s="17" t="s">
        <v>151</v>
      </c>
      <c r="BM163" s="17" t="s">
        <v>1199</v>
      </c>
    </row>
    <row r="164" spans="2:47" s="1" customFormat="1" ht="22.5" customHeight="1">
      <c r="B164" s="34"/>
      <c r="D164" s="168" t="s">
        <v>138</v>
      </c>
      <c r="F164" s="169" t="s">
        <v>338</v>
      </c>
      <c r="I164" s="131"/>
      <c r="L164" s="34"/>
      <c r="M164" s="63"/>
      <c r="N164" s="35"/>
      <c r="O164" s="35"/>
      <c r="P164" s="35"/>
      <c r="Q164" s="35"/>
      <c r="R164" s="35"/>
      <c r="S164" s="35"/>
      <c r="T164" s="64"/>
      <c r="AT164" s="17" t="s">
        <v>138</v>
      </c>
      <c r="AU164" s="17" t="s">
        <v>83</v>
      </c>
    </row>
    <row r="165" spans="2:51" s="10" customFormat="1" ht="22.5" customHeight="1">
      <c r="B165" s="170"/>
      <c r="D165" s="171" t="s">
        <v>140</v>
      </c>
      <c r="F165" s="173" t="s">
        <v>1200</v>
      </c>
      <c r="H165" s="174">
        <v>8.64</v>
      </c>
      <c r="I165" s="175"/>
      <c r="L165" s="170"/>
      <c r="M165" s="176"/>
      <c r="N165" s="177"/>
      <c r="O165" s="177"/>
      <c r="P165" s="177"/>
      <c r="Q165" s="177"/>
      <c r="R165" s="177"/>
      <c r="S165" s="177"/>
      <c r="T165" s="178"/>
      <c r="AT165" s="179" t="s">
        <v>140</v>
      </c>
      <c r="AU165" s="179" t="s">
        <v>83</v>
      </c>
      <c r="AV165" s="10" t="s">
        <v>83</v>
      </c>
      <c r="AW165" s="10" t="s">
        <v>4</v>
      </c>
      <c r="AX165" s="10" t="s">
        <v>22</v>
      </c>
      <c r="AY165" s="179" t="s">
        <v>130</v>
      </c>
    </row>
    <row r="166" spans="2:65" s="1" customFormat="1" ht="22.5" customHeight="1">
      <c r="B166" s="155"/>
      <c r="C166" s="156" t="s">
        <v>341</v>
      </c>
      <c r="D166" s="156" t="s">
        <v>131</v>
      </c>
      <c r="E166" s="157" t="s">
        <v>342</v>
      </c>
      <c r="F166" s="158" t="s">
        <v>343</v>
      </c>
      <c r="G166" s="159" t="s">
        <v>344</v>
      </c>
      <c r="H166" s="160">
        <v>637</v>
      </c>
      <c r="I166" s="161"/>
      <c r="J166" s="162">
        <f>ROUND(I166*H166,2)</f>
        <v>0</v>
      </c>
      <c r="K166" s="158" t="s">
        <v>135</v>
      </c>
      <c r="L166" s="34"/>
      <c r="M166" s="163" t="s">
        <v>20</v>
      </c>
      <c r="N166" s="164" t="s">
        <v>46</v>
      </c>
      <c r="O166" s="35"/>
      <c r="P166" s="165">
        <f>O166*H166</f>
        <v>0</v>
      </c>
      <c r="Q166" s="165">
        <v>0</v>
      </c>
      <c r="R166" s="165">
        <f>Q166*H166</f>
        <v>0</v>
      </c>
      <c r="S166" s="165">
        <v>0</v>
      </c>
      <c r="T166" s="166">
        <f>S166*H166</f>
        <v>0</v>
      </c>
      <c r="AR166" s="17" t="s">
        <v>151</v>
      </c>
      <c r="AT166" s="17" t="s">
        <v>131</v>
      </c>
      <c r="AU166" s="17" t="s">
        <v>83</v>
      </c>
      <c r="AY166" s="17" t="s">
        <v>130</v>
      </c>
      <c r="BE166" s="167">
        <f>IF(N166="základní",J166,0)</f>
        <v>0</v>
      </c>
      <c r="BF166" s="167">
        <f>IF(N166="snížená",J166,0)</f>
        <v>0</v>
      </c>
      <c r="BG166" s="167">
        <f>IF(N166="zákl. přenesená",J166,0)</f>
        <v>0</v>
      </c>
      <c r="BH166" s="167">
        <f>IF(N166="sníž. přenesená",J166,0)</f>
        <v>0</v>
      </c>
      <c r="BI166" s="167">
        <f>IF(N166="nulová",J166,0)</f>
        <v>0</v>
      </c>
      <c r="BJ166" s="17" t="s">
        <v>22</v>
      </c>
      <c r="BK166" s="167">
        <f>ROUND(I166*H166,2)</f>
        <v>0</v>
      </c>
      <c r="BL166" s="17" t="s">
        <v>151</v>
      </c>
      <c r="BM166" s="17" t="s">
        <v>1201</v>
      </c>
    </row>
    <row r="167" spans="2:47" s="1" customFormat="1" ht="30" customHeight="1">
      <c r="B167" s="34"/>
      <c r="D167" s="168" t="s">
        <v>138</v>
      </c>
      <c r="F167" s="169" t="s">
        <v>346</v>
      </c>
      <c r="I167" s="131"/>
      <c r="L167" s="34"/>
      <c r="M167" s="63"/>
      <c r="N167" s="35"/>
      <c r="O167" s="35"/>
      <c r="P167" s="35"/>
      <c r="Q167" s="35"/>
      <c r="R167" s="35"/>
      <c r="S167" s="35"/>
      <c r="T167" s="64"/>
      <c r="AT167" s="17" t="s">
        <v>138</v>
      </c>
      <c r="AU167" s="17" t="s">
        <v>83</v>
      </c>
    </row>
    <row r="168" spans="2:47" s="1" customFormat="1" ht="30" customHeight="1">
      <c r="B168" s="34"/>
      <c r="D168" s="168" t="s">
        <v>249</v>
      </c>
      <c r="F168" s="211" t="s">
        <v>1187</v>
      </c>
      <c r="I168" s="131"/>
      <c r="L168" s="34"/>
      <c r="M168" s="63"/>
      <c r="N168" s="35"/>
      <c r="O168" s="35"/>
      <c r="P168" s="35"/>
      <c r="Q168" s="35"/>
      <c r="R168" s="35"/>
      <c r="S168" s="35"/>
      <c r="T168" s="64"/>
      <c r="AT168" s="17" t="s">
        <v>249</v>
      </c>
      <c r="AU168" s="17" t="s">
        <v>83</v>
      </c>
    </row>
    <row r="169" spans="2:51" s="10" customFormat="1" ht="22.5" customHeight="1">
      <c r="B169" s="170"/>
      <c r="D169" s="168" t="s">
        <v>140</v>
      </c>
      <c r="E169" s="179" t="s">
        <v>20</v>
      </c>
      <c r="F169" s="196" t="s">
        <v>1202</v>
      </c>
      <c r="H169" s="197">
        <v>637</v>
      </c>
      <c r="I169" s="175"/>
      <c r="L169" s="170"/>
      <c r="M169" s="176"/>
      <c r="N169" s="177"/>
      <c r="O169" s="177"/>
      <c r="P169" s="177"/>
      <c r="Q169" s="177"/>
      <c r="R169" s="177"/>
      <c r="S169" s="177"/>
      <c r="T169" s="178"/>
      <c r="AT169" s="179" t="s">
        <v>140</v>
      </c>
      <c r="AU169" s="179" t="s">
        <v>83</v>
      </c>
      <c r="AV169" s="10" t="s">
        <v>83</v>
      </c>
      <c r="AW169" s="10" t="s">
        <v>39</v>
      </c>
      <c r="AX169" s="10" t="s">
        <v>22</v>
      </c>
      <c r="AY169" s="179" t="s">
        <v>130</v>
      </c>
    </row>
    <row r="170" spans="2:51" s="13" customFormat="1" ht="22.5" customHeight="1">
      <c r="B170" s="225"/>
      <c r="D170" s="171" t="s">
        <v>140</v>
      </c>
      <c r="E170" s="233" t="s">
        <v>20</v>
      </c>
      <c r="F170" s="234" t="s">
        <v>1203</v>
      </c>
      <c r="H170" s="235" t="s">
        <v>20</v>
      </c>
      <c r="I170" s="229"/>
      <c r="L170" s="225"/>
      <c r="M170" s="230"/>
      <c r="N170" s="231"/>
      <c r="O170" s="231"/>
      <c r="P170" s="231"/>
      <c r="Q170" s="231"/>
      <c r="R170" s="231"/>
      <c r="S170" s="231"/>
      <c r="T170" s="232"/>
      <c r="AT170" s="228" t="s">
        <v>140</v>
      </c>
      <c r="AU170" s="228" t="s">
        <v>83</v>
      </c>
      <c r="AV170" s="13" t="s">
        <v>22</v>
      </c>
      <c r="AW170" s="13" t="s">
        <v>39</v>
      </c>
      <c r="AX170" s="13" t="s">
        <v>75</v>
      </c>
      <c r="AY170" s="228" t="s">
        <v>130</v>
      </c>
    </row>
    <row r="171" spans="2:65" s="1" customFormat="1" ht="22.5" customHeight="1">
      <c r="B171" s="155"/>
      <c r="C171" s="156" t="s">
        <v>547</v>
      </c>
      <c r="D171" s="156" t="s">
        <v>131</v>
      </c>
      <c r="E171" s="157" t="s">
        <v>522</v>
      </c>
      <c r="F171" s="158" t="s">
        <v>523</v>
      </c>
      <c r="G171" s="159" t="s">
        <v>344</v>
      </c>
      <c r="H171" s="160">
        <v>637</v>
      </c>
      <c r="I171" s="161"/>
      <c r="J171" s="162">
        <f>ROUND(I171*H171,2)</f>
        <v>0</v>
      </c>
      <c r="K171" s="158" t="s">
        <v>135</v>
      </c>
      <c r="L171" s="34"/>
      <c r="M171" s="163" t="s">
        <v>20</v>
      </c>
      <c r="N171" s="164" t="s">
        <v>46</v>
      </c>
      <c r="O171" s="35"/>
      <c r="P171" s="165">
        <f>O171*H171</f>
        <v>0</v>
      </c>
      <c r="Q171" s="165">
        <v>0</v>
      </c>
      <c r="R171" s="165">
        <f>Q171*H171</f>
        <v>0</v>
      </c>
      <c r="S171" s="165">
        <v>0</v>
      </c>
      <c r="T171" s="166">
        <f>S171*H171</f>
        <v>0</v>
      </c>
      <c r="AR171" s="17" t="s">
        <v>151</v>
      </c>
      <c r="AT171" s="17" t="s">
        <v>131</v>
      </c>
      <c r="AU171" s="17" t="s">
        <v>83</v>
      </c>
      <c r="AY171" s="17" t="s">
        <v>130</v>
      </c>
      <c r="BE171" s="167">
        <f>IF(N171="základní",J171,0)</f>
        <v>0</v>
      </c>
      <c r="BF171" s="167">
        <f>IF(N171="snížená",J171,0)</f>
        <v>0</v>
      </c>
      <c r="BG171" s="167">
        <f>IF(N171="zákl. přenesená",J171,0)</f>
        <v>0</v>
      </c>
      <c r="BH171" s="167">
        <f>IF(N171="sníž. přenesená",J171,0)</f>
        <v>0</v>
      </c>
      <c r="BI171" s="167">
        <f>IF(N171="nulová",J171,0)</f>
        <v>0</v>
      </c>
      <c r="BJ171" s="17" t="s">
        <v>22</v>
      </c>
      <c r="BK171" s="167">
        <f>ROUND(I171*H171,2)</f>
        <v>0</v>
      </c>
      <c r="BL171" s="17" t="s">
        <v>151</v>
      </c>
      <c r="BM171" s="17" t="s">
        <v>1204</v>
      </c>
    </row>
    <row r="172" spans="2:47" s="1" customFormat="1" ht="30" customHeight="1">
      <c r="B172" s="34"/>
      <c r="D172" s="168" t="s">
        <v>138</v>
      </c>
      <c r="F172" s="169" t="s">
        <v>525</v>
      </c>
      <c r="I172" s="131"/>
      <c r="L172" s="34"/>
      <c r="M172" s="63"/>
      <c r="N172" s="35"/>
      <c r="O172" s="35"/>
      <c r="P172" s="35"/>
      <c r="Q172" s="35"/>
      <c r="R172" s="35"/>
      <c r="S172" s="35"/>
      <c r="T172" s="64"/>
      <c r="AT172" s="17" t="s">
        <v>138</v>
      </c>
      <c r="AU172" s="17" t="s">
        <v>83</v>
      </c>
    </row>
    <row r="173" spans="2:47" s="1" customFormat="1" ht="30" customHeight="1">
      <c r="B173" s="34"/>
      <c r="D173" s="168" t="s">
        <v>249</v>
      </c>
      <c r="F173" s="211" t="s">
        <v>526</v>
      </c>
      <c r="I173" s="131"/>
      <c r="L173" s="34"/>
      <c r="M173" s="63"/>
      <c r="N173" s="35"/>
      <c r="O173" s="35"/>
      <c r="P173" s="35"/>
      <c r="Q173" s="35"/>
      <c r="R173" s="35"/>
      <c r="S173" s="35"/>
      <c r="T173" s="64"/>
      <c r="AT173" s="17" t="s">
        <v>249</v>
      </c>
      <c r="AU173" s="17" t="s">
        <v>83</v>
      </c>
    </row>
    <row r="174" spans="2:51" s="10" customFormat="1" ht="22.5" customHeight="1">
      <c r="B174" s="170"/>
      <c r="D174" s="171" t="s">
        <v>140</v>
      </c>
      <c r="E174" s="172" t="s">
        <v>20</v>
      </c>
      <c r="F174" s="173" t="s">
        <v>1202</v>
      </c>
      <c r="H174" s="174">
        <v>637</v>
      </c>
      <c r="I174" s="175"/>
      <c r="L174" s="170"/>
      <c r="M174" s="176"/>
      <c r="N174" s="177"/>
      <c r="O174" s="177"/>
      <c r="P174" s="177"/>
      <c r="Q174" s="177"/>
      <c r="R174" s="177"/>
      <c r="S174" s="177"/>
      <c r="T174" s="178"/>
      <c r="AT174" s="179" t="s">
        <v>140</v>
      </c>
      <c r="AU174" s="179" t="s">
        <v>83</v>
      </c>
      <c r="AV174" s="10" t="s">
        <v>83</v>
      </c>
      <c r="AW174" s="10" t="s">
        <v>39</v>
      </c>
      <c r="AX174" s="10" t="s">
        <v>22</v>
      </c>
      <c r="AY174" s="179" t="s">
        <v>130</v>
      </c>
    </row>
    <row r="175" spans="2:65" s="1" customFormat="1" ht="22.5" customHeight="1">
      <c r="B175" s="155"/>
      <c r="C175" s="212" t="s">
        <v>553</v>
      </c>
      <c r="D175" s="212" t="s">
        <v>336</v>
      </c>
      <c r="E175" s="213" t="s">
        <v>533</v>
      </c>
      <c r="F175" s="214" t="s">
        <v>534</v>
      </c>
      <c r="G175" s="215" t="s">
        <v>535</v>
      </c>
      <c r="H175" s="216">
        <v>9.555</v>
      </c>
      <c r="I175" s="217"/>
      <c r="J175" s="218">
        <f>ROUND(I175*H175,2)</f>
        <v>0</v>
      </c>
      <c r="K175" s="214" t="s">
        <v>135</v>
      </c>
      <c r="L175" s="219"/>
      <c r="M175" s="220" t="s">
        <v>20</v>
      </c>
      <c r="N175" s="221" t="s">
        <v>46</v>
      </c>
      <c r="O175" s="35"/>
      <c r="P175" s="165">
        <f>O175*H175</f>
        <v>0</v>
      </c>
      <c r="Q175" s="165">
        <v>0.001</v>
      </c>
      <c r="R175" s="165">
        <f>Q175*H175</f>
        <v>0.009555</v>
      </c>
      <c r="S175" s="165">
        <v>0</v>
      </c>
      <c r="T175" s="166">
        <f>S175*H175</f>
        <v>0</v>
      </c>
      <c r="AR175" s="17" t="s">
        <v>171</v>
      </c>
      <c r="AT175" s="17" t="s">
        <v>336</v>
      </c>
      <c r="AU175" s="17" t="s">
        <v>83</v>
      </c>
      <c r="AY175" s="17" t="s">
        <v>130</v>
      </c>
      <c r="BE175" s="167">
        <f>IF(N175="základní",J175,0)</f>
        <v>0</v>
      </c>
      <c r="BF175" s="167">
        <f>IF(N175="snížená",J175,0)</f>
        <v>0</v>
      </c>
      <c r="BG175" s="167">
        <f>IF(N175="zákl. přenesená",J175,0)</f>
        <v>0</v>
      </c>
      <c r="BH175" s="167">
        <f>IF(N175="sníž. přenesená",J175,0)</f>
        <v>0</v>
      </c>
      <c r="BI175" s="167">
        <f>IF(N175="nulová",J175,0)</f>
        <v>0</v>
      </c>
      <c r="BJ175" s="17" t="s">
        <v>22</v>
      </c>
      <c r="BK175" s="167">
        <f>ROUND(I175*H175,2)</f>
        <v>0</v>
      </c>
      <c r="BL175" s="17" t="s">
        <v>151</v>
      </c>
      <c r="BM175" s="17" t="s">
        <v>1205</v>
      </c>
    </row>
    <row r="176" spans="2:47" s="1" customFormat="1" ht="22.5" customHeight="1">
      <c r="B176" s="34"/>
      <c r="D176" s="168" t="s">
        <v>138</v>
      </c>
      <c r="F176" s="169" t="s">
        <v>537</v>
      </c>
      <c r="I176" s="131"/>
      <c r="L176" s="34"/>
      <c r="M176" s="63"/>
      <c r="N176" s="35"/>
      <c r="O176" s="35"/>
      <c r="P176" s="35"/>
      <c r="Q176" s="35"/>
      <c r="R176" s="35"/>
      <c r="S176" s="35"/>
      <c r="T176" s="64"/>
      <c r="AT176" s="17" t="s">
        <v>138</v>
      </c>
      <c r="AU176" s="17" t="s">
        <v>83</v>
      </c>
    </row>
    <row r="177" spans="2:51" s="10" customFormat="1" ht="22.5" customHeight="1">
      <c r="B177" s="170"/>
      <c r="D177" s="171" t="s">
        <v>140</v>
      </c>
      <c r="F177" s="173" t="s">
        <v>1206</v>
      </c>
      <c r="H177" s="174">
        <v>9.555</v>
      </c>
      <c r="I177" s="175"/>
      <c r="L177" s="170"/>
      <c r="M177" s="176"/>
      <c r="N177" s="177"/>
      <c r="O177" s="177"/>
      <c r="P177" s="177"/>
      <c r="Q177" s="177"/>
      <c r="R177" s="177"/>
      <c r="S177" s="177"/>
      <c r="T177" s="178"/>
      <c r="AT177" s="179" t="s">
        <v>140</v>
      </c>
      <c r="AU177" s="179" t="s">
        <v>83</v>
      </c>
      <c r="AV177" s="10" t="s">
        <v>83</v>
      </c>
      <c r="AW177" s="10" t="s">
        <v>4</v>
      </c>
      <c r="AX177" s="10" t="s">
        <v>22</v>
      </c>
      <c r="AY177" s="179" t="s">
        <v>130</v>
      </c>
    </row>
    <row r="178" spans="2:65" s="1" customFormat="1" ht="22.5" customHeight="1">
      <c r="B178" s="155"/>
      <c r="C178" s="156" t="s">
        <v>558</v>
      </c>
      <c r="D178" s="156" t="s">
        <v>131</v>
      </c>
      <c r="E178" s="157" t="s">
        <v>348</v>
      </c>
      <c r="F178" s="158" t="s">
        <v>349</v>
      </c>
      <c r="G178" s="159" t="s">
        <v>344</v>
      </c>
      <c r="H178" s="160">
        <v>637</v>
      </c>
      <c r="I178" s="161"/>
      <c r="J178" s="162">
        <f>ROUND(I178*H178,2)</f>
        <v>0</v>
      </c>
      <c r="K178" s="158" t="s">
        <v>135</v>
      </c>
      <c r="L178" s="34"/>
      <c r="M178" s="163" t="s">
        <v>20</v>
      </c>
      <c r="N178" s="164" t="s">
        <v>46</v>
      </c>
      <c r="O178" s="35"/>
      <c r="P178" s="165">
        <f>O178*H178</f>
        <v>0</v>
      </c>
      <c r="Q178" s="165">
        <v>0</v>
      </c>
      <c r="R178" s="165">
        <f>Q178*H178</f>
        <v>0</v>
      </c>
      <c r="S178" s="165">
        <v>0</v>
      </c>
      <c r="T178" s="166">
        <f>S178*H178</f>
        <v>0</v>
      </c>
      <c r="AR178" s="17" t="s">
        <v>151</v>
      </c>
      <c r="AT178" s="17" t="s">
        <v>131</v>
      </c>
      <c r="AU178" s="17" t="s">
        <v>83</v>
      </c>
      <c r="AY178" s="17" t="s">
        <v>130</v>
      </c>
      <c r="BE178" s="167">
        <f>IF(N178="základní",J178,0)</f>
        <v>0</v>
      </c>
      <c r="BF178" s="167">
        <f>IF(N178="snížená",J178,0)</f>
        <v>0</v>
      </c>
      <c r="BG178" s="167">
        <f>IF(N178="zákl. přenesená",J178,0)</f>
        <v>0</v>
      </c>
      <c r="BH178" s="167">
        <f>IF(N178="sníž. přenesená",J178,0)</f>
        <v>0</v>
      </c>
      <c r="BI178" s="167">
        <f>IF(N178="nulová",J178,0)</f>
        <v>0</v>
      </c>
      <c r="BJ178" s="17" t="s">
        <v>22</v>
      </c>
      <c r="BK178" s="167">
        <f>ROUND(I178*H178,2)</f>
        <v>0</v>
      </c>
      <c r="BL178" s="17" t="s">
        <v>151</v>
      </c>
      <c r="BM178" s="17" t="s">
        <v>1207</v>
      </c>
    </row>
    <row r="179" spans="2:47" s="1" customFormat="1" ht="22.5" customHeight="1">
      <c r="B179" s="34"/>
      <c r="D179" s="168" t="s">
        <v>138</v>
      </c>
      <c r="F179" s="169" t="s">
        <v>351</v>
      </c>
      <c r="I179" s="131"/>
      <c r="L179" s="34"/>
      <c r="M179" s="63"/>
      <c r="N179" s="35"/>
      <c r="O179" s="35"/>
      <c r="P179" s="35"/>
      <c r="Q179" s="35"/>
      <c r="R179" s="35"/>
      <c r="S179" s="35"/>
      <c r="T179" s="64"/>
      <c r="AT179" s="17" t="s">
        <v>138</v>
      </c>
      <c r="AU179" s="17" t="s">
        <v>83</v>
      </c>
    </row>
    <row r="180" spans="2:47" s="1" customFormat="1" ht="30" customHeight="1">
      <c r="B180" s="34"/>
      <c r="D180" s="168" t="s">
        <v>249</v>
      </c>
      <c r="F180" s="211" t="s">
        <v>1082</v>
      </c>
      <c r="I180" s="131"/>
      <c r="L180" s="34"/>
      <c r="M180" s="63"/>
      <c r="N180" s="35"/>
      <c r="O180" s="35"/>
      <c r="P180" s="35"/>
      <c r="Q180" s="35"/>
      <c r="R180" s="35"/>
      <c r="S180" s="35"/>
      <c r="T180" s="64"/>
      <c r="AT180" s="17" t="s">
        <v>249</v>
      </c>
      <c r="AU180" s="17" t="s">
        <v>83</v>
      </c>
    </row>
    <row r="181" spans="2:51" s="10" customFormat="1" ht="22.5" customHeight="1">
      <c r="B181" s="170"/>
      <c r="D181" s="171" t="s">
        <v>140</v>
      </c>
      <c r="E181" s="172" t="s">
        <v>20</v>
      </c>
      <c r="F181" s="173" t="s">
        <v>1208</v>
      </c>
      <c r="H181" s="174">
        <v>637</v>
      </c>
      <c r="I181" s="175"/>
      <c r="L181" s="170"/>
      <c r="M181" s="176"/>
      <c r="N181" s="177"/>
      <c r="O181" s="177"/>
      <c r="P181" s="177"/>
      <c r="Q181" s="177"/>
      <c r="R181" s="177"/>
      <c r="S181" s="177"/>
      <c r="T181" s="178"/>
      <c r="AT181" s="179" t="s">
        <v>140</v>
      </c>
      <c r="AU181" s="179" t="s">
        <v>83</v>
      </c>
      <c r="AV181" s="10" t="s">
        <v>83</v>
      </c>
      <c r="AW181" s="10" t="s">
        <v>39</v>
      </c>
      <c r="AX181" s="10" t="s">
        <v>22</v>
      </c>
      <c r="AY181" s="179" t="s">
        <v>130</v>
      </c>
    </row>
    <row r="182" spans="2:65" s="1" customFormat="1" ht="22.5" customHeight="1">
      <c r="B182" s="155"/>
      <c r="C182" s="156" t="s">
        <v>7</v>
      </c>
      <c r="D182" s="156" t="s">
        <v>131</v>
      </c>
      <c r="E182" s="157" t="s">
        <v>355</v>
      </c>
      <c r="F182" s="158" t="s">
        <v>356</v>
      </c>
      <c r="G182" s="159" t="s">
        <v>344</v>
      </c>
      <c r="H182" s="160">
        <v>166.2</v>
      </c>
      <c r="I182" s="161"/>
      <c r="J182" s="162">
        <f>ROUND(I182*H182,2)</f>
        <v>0</v>
      </c>
      <c r="K182" s="158" t="s">
        <v>135</v>
      </c>
      <c r="L182" s="34"/>
      <c r="M182" s="163" t="s">
        <v>20</v>
      </c>
      <c r="N182" s="164" t="s">
        <v>46</v>
      </c>
      <c r="O182" s="35"/>
      <c r="P182" s="165">
        <f>O182*H182</f>
        <v>0</v>
      </c>
      <c r="Q182" s="165">
        <v>0</v>
      </c>
      <c r="R182" s="165">
        <f>Q182*H182</f>
        <v>0</v>
      </c>
      <c r="S182" s="165">
        <v>0</v>
      </c>
      <c r="T182" s="166">
        <f>S182*H182</f>
        <v>0</v>
      </c>
      <c r="AR182" s="17" t="s">
        <v>151</v>
      </c>
      <c r="AT182" s="17" t="s">
        <v>131</v>
      </c>
      <c r="AU182" s="17" t="s">
        <v>83</v>
      </c>
      <c r="AY182" s="17" t="s">
        <v>130</v>
      </c>
      <c r="BE182" s="167">
        <f>IF(N182="základní",J182,0)</f>
        <v>0</v>
      </c>
      <c r="BF182" s="167">
        <f>IF(N182="snížená",J182,0)</f>
        <v>0</v>
      </c>
      <c r="BG182" s="167">
        <f>IF(N182="zákl. přenesená",J182,0)</f>
        <v>0</v>
      </c>
      <c r="BH182" s="167">
        <f>IF(N182="sníž. přenesená",J182,0)</f>
        <v>0</v>
      </c>
      <c r="BI182" s="167">
        <f>IF(N182="nulová",J182,0)</f>
        <v>0</v>
      </c>
      <c r="BJ182" s="17" t="s">
        <v>22</v>
      </c>
      <c r="BK182" s="167">
        <f>ROUND(I182*H182,2)</f>
        <v>0</v>
      </c>
      <c r="BL182" s="17" t="s">
        <v>151</v>
      </c>
      <c r="BM182" s="17" t="s">
        <v>1209</v>
      </c>
    </row>
    <row r="183" spans="2:47" s="1" customFormat="1" ht="22.5" customHeight="1">
      <c r="B183" s="34"/>
      <c r="D183" s="168" t="s">
        <v>138</v>
      </c>
      <c r="F183" s="169" t="s">
        <v>358</v>
      </c>
      <c r="I183" s="131"/>
      <c r="L183" s="34"/>
      <c r="M183" s="63"/>
      <c r="N183" s="35"/>
      <c r="O183" s="35"/>
      <c r="P183" s="35"/>
      <c r="Q183" s="35"/>
      <c r="R183" s="35"/>
      <c r="S183" s="35"/>
      <c r="T183" s="64"/>
      <c r="AT183" s="17" t="s">
        <v>138</v>
      </c>
      <c r="AU183" s="17" t="s">
        <v>83</v>
      </c>
    </row>
    <row r="184" spans="2:47" s="1" customFormat="1" ht="30" customHeight="1">
      <c r="B184" s="34"/>
      <c r="D184" s="168" t="s">
        <v>249</v>
      </c>
      <c r="F184" s="211" t="s">
        <v>1082</v>
      </c>
      <c r="I184" s="131"/>
      <c r="L184" s="34"/>
      <c r="M184" s="63"/>
      <c r="N184" s="35"/>
      <c r="O184" s="35"/>
      <c r="P184" s="35"/>
      <c r="Q184" s="35"/>
      <c r="R184" s="35"/>
      <c r="S184" s="35"/>
      <c r="T184" s="64"/>
      <c r="AT184" s="17" t="s">
        <v>249</v>
      </c>
      <c r="AU184" s="17" t="s">
        <v>83</v>
      </c>
    </row>
    <row r="185" spans="2:51" s="10" customFormat="1" ht="22.5" customHeight="1">
      <c r="B185" s="170"/>
      <c r="D185" s="168" t="s">
        <v>140</v>
      </c>
      <c r="E185" s="179" t="s">
        <v>20</v>
      </c>
      <c r="F185" s="196" t="s">
        <v>1210</v>
      </c>
      <c r="H185" s="197">
        <v>6.96</v>
      </c>
      <c r="I185" s="175"/>
      <c r="L185" s="170"/>
      <c r="M185" s="176"/>
      <c r="N185" s="177"/>
      <c r="O185" s="177"/>
      <c r="P185" s="177"/>
      <c r="Q185" s="177"/>
      <c r="R185" s="177"/>
      <c r="S185" s="177"/>
      <c r="T185" s="178"/>
      <c r="AT185" s="179" t="s">
        <v>140</v>
      </c>
      <c r="AU185" s="179" t="s">
        <v>83</v>
      </c>
      <c r="AV185" s="10" t="s">
        <v>83</v>
      </c>
      <c r="AW185" s="10" t="s">
        <v>39</v>
      </c>
      <c r="AX185" s="10" t="s">
        <v>75</v>
      </c>
      <c r="AY185" s="179" t="s">
        <v>130</v>
      </c>
    </row>
    <row r="186" spans="2:51" s="10" customFormat="1" ht="22.5" customHeight="1">
      <c r="B186" s="170"/>
      <c r="D186" s="168" t="s">
        <v>140</v>
      </c>
      <c r="E186" s="179" t="s">
        <v>20</v>
      </c>
      <c r="F186" s="196" t="s">
        <v>1211</v>
      </c>
      <c r="H186" s="197">
        <v>0.75</v>
      </c>
      <c r="I186" s="175"/>
      <c r="L186" s="170"/>
      <c r="M186" s="176"/>
      <c r="N186" s="177"/>
      <c r="O186" s="177"/>
      <c r="P186" s="177"/>
      <c r="Q186" s="177"/>
      <c r="R186" s="177"/>
      <c r="S186" s="177"/>
      <c r="T186" s="178"/>
      <c r="AT186" s="179" t="s">
        <v>140</v>
      </c>
      <c r="AU186" s="179" t="s">
        <v>83</v>
      </c>
      <c r="AV186" s="10" t="s">
        <v>83</v>
      </c>
      <c r="AW186" s="10" t="s">
        <v>39</v>
      </c>
      <c r="AX186" s="10" t="s">
        <v>75</v>
      </c>
      <c r="AY186" s="179" t="s">
        <v>130</v>
      </c>
    </row>
    <row r="187" spans="2:51" s="10" customFormat="1" ht="22.5" customHeight="1">
      <c r="B187" s="170"/>
      <c r="D187" s="168" t="s">
        <v>140</v>
      </c>
      <c r="E187" s="179" t="s">
        <v>20</v>
      </c>
      <c r="F187" s="196" t="s">
        <v>1212</v>
      </c>
      <c r="H187" s="197">
        <v>65.64</v>
      </c>
      <c r="I187" s="175"/>
      <c r="L187" s="170"/>
      <c r="M187" s="176"/>
      <c r="N187" s="177"/>
      <c r="O187" s="177"/>
      <c r="P187" s="177"/>
      <c r="Q187" s="177"/>
      <c r="R187" s="177"/>
      <c r="S187" s="177"/>
      <c r="T187" s="178"/>
      <c r="AT187" s="179" t="s">
        <v>140</v>
      </c>
      <c r="AU187" s="179" t="s">
        <v>83</v>
      </c>
      <c r="AV187" s="10" t="s">
        <v>83</v>
      </c>
      <c r="AW187" s="10" t="s">
        <v>39</v>
      </c>
      <c r="AX187" s="10" t="s">
        <v>75</v>
      </c>
      <c r="AY187" s="179" t="s">
        <v>130</v>
      </c>
    </row>
    <row r="188" spans="2:51" s="10" customFormat="1" ht="22.5" customHeight="1">
      <c r="B188" s="170"/>
      <c r="D188" s="168" t="s">
        <v>140</v>
      </c>
      <c r="E188" s="179" t="s">
        <v>20</v>
      </c>
      <c r="F188" s="196" t="s">
        <v>1213</v>
      </c>
      <c r="H188" s="197">
        <v>20</v>
      </c>
      <c r="I188" s="175"/>
      <c r="L188" s="170"/>
      <c r="M188" s="176"/>
      <c r="N188" s="177"/>
      <c r="O188" s="177"/>
      <c r="P188" s="177"/>
      <c r="Q188" s="177"/>
      <c r="R188" s="177"/>
      <c r="S188" s="177"/>
      <c r="T188" s="178"/>
      <c r="AT188" s="179" t="s">
        <v>140</v>
      </c>
      <c r="AU188" s="179" t="s">
        <v>83</v>
      </c>
      <c r="AV188" s="10" t="s">
        <v>83</v>
      </c>
      <c r="AW188" s="10" t="s">
        <v>39</v>
      </c>
      <c r="AX188" s="10" t="s">
        <v>75</v>
      </c>
      <c r="AY188" s="179" t="s">
        <v>130</v>
      </c>
    </row>
    <row r="189" spans="2:51" s="10" customFormat="1" ht="22.5" customHeight="1">
      <c r="B189" s="170"/>
      <c r="D189" s="168" t="s">
        <v>140</v>
      </c>
      <c r="E189" s="179" t="s">
        <v>20</v>
      </c>
      <c r="F189" s="196" t="s">
        <v>1214</v>
      </c>
      <c r="H189" s="197">
        <v>16.5</v>
      </c>
      <c r="I189" s="175"/>
      <c r="L189" s="170"/>
      <c r="M189" s="176"/>
      <c r="N189" s="177"/>
      <c r="O189" s="177"/>
      <c r="P189" s="177"/>
      <c r="Q189" s="177"/>
      <c r="R189" s="177"/>
      <c r="S189" s="177"/>
      <c r="T189" s="178"/>
      <c r="AT189" s="179" t="s">
        <v>140</v>
      </c>
      <c r="AU189" s="179" t="s">
        <v>83</v>
      </c>
      <c r="AV189" s="10" t="s">
        <v>83</v>
      </c>
      <c r="AW189" s="10" t="s">
        <v>39</v>
      </c>
      <c r="AX189" s="10" t="s">
        <v>75</v>
      </c>
      <c r="AY189" s="179" t="s">
        <v>130</v>
      </c>
    </row>
    <row r="190" spans="2:51" s="10" customFormat="1" ht="22.5" customHeight="1">
      <c r="B190" s="170"/>
      <c r="D190" s="168" t="s">
        <v>140</v>
      </c>
      <c r="E190" s="179" t="s">
        <v>20</v>
      </c>
      <c r="F190" s="196" t="s">
        <v>1215</v>
      </c>
      <c r="H190" s="197">
        <v>25.5</v>
      </c>
      <c r="I190" s="175"/>
      <c r="L190" s="170"/>
      <c r="M190" s="176"/>
      <c r="N190" s="177"/>
      <c r="O190" s="177"/>
      <c r="P190" s="177"/>
      <c r="Q190" s="177"/>
      <c r="R190" s="177"/>
      <c r="S190" s="177"/>
      <c r="T190" s="178"/>
      <c r="AT190" s="179" t="s">
        <v>140</v>
      </c>
      <c r="AU190" s="179" t="s">
        <v>83</v>
      </c>
      <c r="AV190" s="10" t="s">
        <v>83</v>
      </c>
      <c r="AW190" s="10" t="s">
        <v>39</v>
      </c>
      <c r="AX190" s="10" t="s">
        <v>75</v>
      </c>
      <c r="AY190" s="179" t="s">
        <v>130</v>
      </c>
    </row>
    <row r="191" spans="2:51" s="10" customFormat="1" ht="22.5" customHeight="1">
      <c r="B191" s="170"/>
      <c r="D191" s="168" t="s">
        <v>140</v>
      </c>
      <c r="E191" s="179" t="s">
        <v>20</v>
      </c>
      <c r="F191" s="196" t="s">
        <v>1216</v>
      </c>
      <c r="H191" s="197">
        <v>19</v>
      </c>
      <c r="I191" s="175"/>
      <c r="L191" s="170"/>
      <c r="M191" s="176"/>
      <c r="N191" s="177"/>
      <c r="O191" s="177"/>
      <c r="P191" s="177"/>
      <c r="Q191" s="177"/>
      <c r="R191" s="177"/>
      <c r="S191" s="177"/>
      <c r="T191" s="178"/>
      <c r="AT191" s="179" t="s">
        <v>140</v>
      </c>
      <c r="AU191" s="179" t="s">
        <v>83</v>
      </c>
      <c r="AV191" s="10" t="s">
        <v>83</v>
      </c>
      <c r="AW191" s="10" t="s">
        <v>39</v>
      </c>
      <c r="AX191" s="10" t="s">
        <v>75</v>
      </c>
      <c r="AY191" s="179" t="s">
        <v>130</v>
      </c>
    </row>
    <row r="192" spans="2:51" s="10" customFormat="1" ht="22.5" customHeight="1">
      <c r="B192" s="170"/>
      <c r="D192" s="168" t="s">
        <v>140</v>
      </c>
      <c r="E192" s="179" t="s">
        <v>20</v>
      </c>
      <c r="F192" s="196" t="s">
        <v>1217</v>
      </c>
      <c r="H192" s="197">
        <v>11.85</v>
      </c>
      <c r="I192" s="175"/>
      <c r="L192" s="170"/>
      <c r="M192" s="176"/>
      <c r="N192" s="177"/>
      <c r="O192" s="177"/>
      <c r="P192" s="177"/>
      <c r="Q192" s="177"/>
      <c r="R192" s="177"/>
      <c r="S192" s="177"/>
      <c r="T192" s="178"/>
      <c r="AT192" s="179" t="s">
        <v>140</v>
      </c>
      <c r="AU192" s="179" t="s">
        <v>83</v>
      </c>
      <c r="AV192" s="10" t="s">
        <v>83</v>
      </c>
      <c r="AW192" s="10" t="s">
        <v>39</v>
      </c>
      <c r="AX192" s="10" t="s">
        <v>75</v>
      </c>
      <c r="AY192" s="179" t="s">
        <v>130</v>
      </c>
    </row>
    <row r="193" spans="2:51" s="12" customFormat="1" ht="22.5" customHeight="1">
      <c r="B193" s="198"/>
      <c r="D193" s="171" t="s">
        <v>140</v>
      </c>
      <c r="E193" s="199" t="s">
        <v>20</v>
      </c>
      <c r="F193" s="200" t="s">
        <v>204</v>
      </c>
      <c r="H193" s="201">
        <v>166.2</v>
      </c>
      <c r="I193" s="202"/>
      <c r="L193" s="198"/>
      <c r="M193" s="203"/>
      <c r="N193" s="204"/>
      <c r="O193" s="204"/>
      <c r="P193" s="204"/>
      <c r="Q193" s="204"/>
      <c r="R193" s="204"/>
      <c r="S193" s="204"/>
      <c r="T193" s="205"/>
      <c r="AT193" s="206" t="s">
        <v>140</v>
      </c>
      <c r="AU193" s="206" t="s">
        <v>83</v>
      </c>
      <c r="AV193" s="12" t="s">
        <v>151</v>
      </c>
      <c r="AW193" s="12" t="s">
        <v>39</v>
      </c>
      <c r="AX193" s="12" t="s">
        <v>22</v>
      </c>
      <c r="AY193" s="206" t="s">
        <v>130</v>
      </c>
    </row>
    <row r="194" spans="2:65" s="1" customFormat="1" ht="22.5" customHeight="1">
      <c r="B194" s="155"/>
      <c r="C194" s="156" t="s">
        <v>354</v>
      </c>
      <c r="D194" s="156" t="s">
        <v>131</v>
      </c>
      <c r="E194" s="157" t="s">
        <v>548</v>
      </c>
      <c r="F194" s="158" t="s">
        <v>549</v>
      </c>
      <c r="G194" s="159" t="s">
        <v>344</v>
      </c>
      <c r="H194" s="160">
        <v>12</v>
      </c>
      <c r="I194" s="161"/>
      <c r="J194" s="162">
        <f>ROUND(I194*H194,2)</f>
        <v>0</v>
      </c>
      <c r="K194" s="158" t="s">
        <v>135</v>
      </c>
      <c r="L194" s="34"/>
      <c r="M194" s="163" t="s">
        <v>20</v>
      </c>
      <c r="N194" s="164" t="s">
        <v>46</v>
      </c>
      <c r="O194" s="35"/>
      <c r="P194" s="165">
        <f>O194*H194</f>
        <v>0</v>
      </c>
      <c r="Q194" s="165">
        <v>0.0094</v>
      </c>
      <c r="R194" s="165">
        <f>Q194*H194</f>
        <v>0.11280000000000001</v>
      </c>
      <c r="S194" s="165">
        <v>0</v>
      </c>
      <c r="T194" s="166">
        <f>S194*H194</f>
        <v>0</v>
      </c>
      <c r="AR194" s="17" t="s">
        <v>151</v>
      </c>
      <c r="AT194" s="17" t="s">
        <v>131</v>
      </c>
      <c r="AU194" s="17" t="s">
        <v>83</v>
      </c>
      <c r="AY194" s="17" t="s">
        <v>130</v>
      </c>
      <c r="BE194" s="167">
        <f>IF(N194="základní",J194,0)</f>
        <v>0</v>
      </c>
      <c r="BF194" s="167">
        <f>IF(N194="snížená",J194,0)</f>
        <v>0</v>
      </c>
      <c r="BG194" s="167">
        <f>IF(N194="zákl. přenesená",J194,0)</f>
        <v>0</v>
      </c>
      <c r="BH194" s="167">
        <f>IF(N194="sníž. přenesená",J194,0)</f>
        <v>0</v>
      </c>
      <c r="BI194" s="167">
        <f>IF(N194="nulová",J194,0)</f>
        <v>0</v>
      </c>
      <c r="BJ194" s="17" t="s">
        <v>22</v>
      </c>
      <c r="BK194" s="167">
        <f>ROUND(I194*H194,2)</f>
        <v>0</v>
      </c>
      <c r="BL194" s="17" t="s">
        <v>151</v>
      </c>
      <c r="BM194" s="17" t="s">
        <v>1218</v>
      </c>
    </row>
    <row r="195" spans="2:47" s="1" customFormat="1" ht="22.5" customHeight="1">
      <c r="B195" s="34"/>
      <c r="D195" s="168" t="s">
        <v>138</v>
      </c>
      <c r="F195" s="169" t="s">
        <v>551</v>
      </c>
      <c r="I195" s="131"/>
      <c r="L195" s="34"/>
      <c r="M195" s="63"/>
      <c r="N195" s="35"/>
      <c r="O195" s="35"/>
      <c r="P195" s="35"/>
      <c r="Q195" s="35"/>
      <c r="R195" s="35"/>
      <c r="S195" s="35"/>
      <c r="T195" s="64"/>
      <c r="AT195" s="17" t="s">
        <v>138</v>
      </c>
      <c r="AU195" s="17" t="s">
        <v>83</v>
      </c>
    </row>
    <row r="196" spans="2:47" s="1" customFormat="1" ht="30" customHeight="1">
      <c r="B196" s="34"/>
      <c r="D196" s="168" t="s">
        <v>249</v>
      </c>
      <c r="F196" s="211" t="s">
        <v>1219</v>
      </c>
      <c r="I196" s="131"/>
      <c r="L196" s="34"/>
      <c r="M196" s="63"/>
      <c r="N196" s="35"/>
      <c r="O196" s="35"/>
      <c r="P196" s="35"/>
      <c r="Q196" s="35"/>
      <c r="R196" s="35"/>
      <c r="S196" s="35"/>
      <c r="T196" s="64"/>
      <c r="AT196" s="17" t="s">
        <v>249</v>
      </c>
      <c r="AU196" s="17" t="s">
        <v>83</v>
      </c>
    </row>
    <row r="197" spans="2:51" s="10" customFormat="1" ht="22.5" customHeight="1">
      <c r="B197" s="170"/>
      <c r="D197" s="171" t="s">
        <v>140</v>
      </c>
      <c r="E197" s="172" t="s">
        <v>20</v>
      </c>
      <c r="F197" s="173" t="s">
        <v>1220</v>
      </c>
      <c r="H197" s="174">
        <v>12</v>
      </c>
      <c r="I197" s="175"/>
      <c r="L197" s="170"/>
      <c r="M197" s="176"/>
      <c r="N197" s="177"/>
      <c r="O197" s="177"/>
      <c r="P197" s="177"/>
      <c r="Q197" s="177"/>
      <c r="R197" s="177"/>
      <c r="S197" s="177"/>
      <c r="T197" s="178"/>
      <c r="AT197" s="179" t="s">
        <v>140</v>
      </c>
      <c r="AU197" s="179" t="s">
        <v>83</v>
      </c>
      <c r="AV197" s="10" t="s">
        <v>83</v>
      </c>
      <c r="AW197" s="10" t="s">
        <v>39</v>
      </c>
      <c r="AX197" s="10" t="s">
        <v>22</v>
      </c>
      <c r="AY197" s="179" t="s">
        <v>130</v>
      </c>
    </row>
    <row r="198" spans="2:65" s="1" customFormat="1" ht="22.5" customHeight="1">
      <c r="B198" s="155"/>
      <c r="C198" s="156" t="s">
        <v>361</v>
      </c>
      <c r="D198" s="156" t="s">
        <v>131</v>
      </c>
      <c r="E198" s="157" t="s">
        <v>554</v>
      </c>
      <c r="F198" s="158" t="s">
        <v>555</v>
      </c>
      <c r="G198" s="159" t="s">
        <v>344</v>
      </c>
      <c r="H198" s="160">
        <v>12</v>
      </c>
      <c r="I198" s="161"/>
      <c r="J198" s="162">
        <f>ROUND(I198*H198,2)</f>
        <v>0</v>
      </c>
      <c r="K198" s="158" t="s">
        <v>135</v>
      </c>
      <c r="L198" s="34"/>
      <c r="M198" s="163" t="s">
        <v>20</v>
      </c>
      <c r="N198" s="164" t="s">
        <v>46</v>
      </c>
      <c r="O198" s="35"/>
      <c r="P198" s="165">
        <f>O198*H198</f>
        <v>0</v>
      </c>
      <c r="Q198" s="165">
        <v>0</v>
      </c>
      <c r="R198" s="165">
        <f>Q198*H198</f>
        <v>0</v>
      </c>
      <c r="S198" s="165">
        <v>0</v>
      </c>
      <c r="T198" s="166">
        <f>S198*H198</f>
        <v>0</v>
      </c>
      <c r="AR198" s="17" t="s">
        <v>151</v>
      </c>
      <c r="AT198" s="17" t="s">
        <v>131</v>
      </c>
      <c r="AU198" s="17" t="s">
        <v>83</v>
      </c>
      <c r="AY198" s="17" t="s">
        <v>130</v>
      </c>
      <c r="BE198" s="167">
        <f>IF(N198="základní",J198,0)</f>
        <v>0</v>
      </c>
      <c r="BF198" s="167">
        <f>IF(N198="snížená",J198,0)</f>
        <v>0</v>
      </c>
      <c r="BG198" s="167">
        <f>IF(N198="zákl. přenesená",J198,0)</f>
        <v>0</v>
      </c>
      <c r="BH198" s="167">
        <f>IF(N198="sníž. přenesená",J198,0)</f>
        <v>0</v>
      </c>
      <c r="BI198" s="167">
        <f>IF(N198="nulová",J198,0)</f>
        <v>0</v>
      </c>
      <c r="BJ198" s="17" t="s">
        <v>22</v>
      </c>
      <c r="BK198" s="167">
        <f>ROUND(I198*H198,2)</f>
        <v>0</v>
      </c>
      <c r="BL198" s="17" t="s">
        <v>151</v>
      </c>
      <c r="BM198" s="17" t="s">
        <v>1221</v>
      </c>
    </row>
    <row r="199" spans="2:47" s="1" customFormat="1" ht="22.5" customHeight="1">
      <c r="B199" s="34"/>
      <c r="D199" s="168" t="s">
        <v>138</v>
      </c>
      <c r="F199" s="169" t="s">
        <v>557</v>
      </c>
      <c r="I199" s="131"/>
      <c r="L199" s="34"/>
      <c r="M199" s="63"/>
      <c r="N199" s="35"/>
      <c r="O199" s="35"/>
      <c r="P199" s="35"/>
      <c r="Q199" s="35"/>
      <c r="R199" s="35"/>
      <c r="S199" s="35"/>
      <c r="T199" s="64"/>
      <c r="AT199" s="17" t="s">
        <v>138</v>
      </c>
      <c r="AU199" s="17" t="s">
        <v>83</v>
      </c>
    </row>
    <row r="200" spans="2:63" s="9" customFormat="1" ht="29.25" customHeight="1">
      <c r="B200" s="143"/>
      <c r="D200" s="144" t="s">
        <v>74</v>
      </c>
      <c r="E200" s="194" t="s">
        <v>83</v>
      </c>
      <c r="F200" s="194" t="s">
        <v>756</v>
      </c>
      <c r="I200" s="146"/>
      <c r="J200" s="195">
        <f>BK200</f>
        <v>0</v>
      </c>
      <c r="L200" s="143"/>
      <c r="M200" s="148"/>
      <c r="N200" s="149"/>
      <c r="O200" s="149"/>
      <c r="P200" s="150">
        <f>SUM(P201:P204)</f>
        <v>0</v>
      </c>
      <c r="Q200" s="149"/>
      <c r="R200" s="150">
        <f>SUM(R201:R204)</f>
        <v>0</v>
      </c>
      <c r="S200" s="149"/>
      <c r="T200" s="151">
        <f>SUM(T201:T204)</f>
        <v>0</v>
      </c>
      <c r="AR200" s="152" t="s">
        <v>22</v>
      </c>
      <c r="AT200" s="153" t="s">
        <v>74</v>
      </c>
      <c r="AU200" s="153" t="s">
        <v>22</v>
      </c>
      <c r="AY200" s="152" t="s">
        <v>130</v>
      </c>
      <c r="BK200" s="154">
        <f>SUM(BK201:BK204)</f>
        <v>0</v>
      </c>
    </row>
    <row r="201" spans="2:65" s="1" customFormat="1" ht="31.5" customHeight="1">
      <c r="B201" s="155"/>
      <c r="C201" s="156" t="s">
        <v>366</v>
      </c>
      <c r="D201" s="156" t="s">
        <v>131</v>
      </c>
      <c r="E201" s="157" t="s">
        <v>757</v>
      </c>
      <c r="F201" s="158" t="s">
        <v>758</v>
      </c>
      <c r="G201" s="159" t="s">
        <v>253</v>
      </c>
      <c r="H201" s="160">
        <v>1.688</v>
      </c>
      <c r="I201" s="161"/>
      <c r="J201" s="162">
        <f>ROUND(I201*H201,2)</f>
        <v>0</v>
      </c>
      <c r="K201" s="158" t="s">
        <v>135</v>
      </c>
      <c r="L201" s="34"/>
      <c r="M201" s="163" t="s">
        <v>20</v>
      </c>
      <c r="N201" s="164" t="s">
        <v>46</v>
      </c>
      <c r="O201" s="35"/>
      <c r="P201" s="165">
        <f>O201*H201</f>
        <v>0</v>
      </c>
      <c r="Q201" s="165">
        <v>0</v>
      </c>
      <c r="R201" s="165">
        <f>Q201*H201</f>
        <v>0</v>
      </c>
      <c r="S201" s="165">
        <v>0</v>
      </c>
      <c r="T201" s="166">
        <f>S201*H201</f>
        <v>0</v>
      </c>
      <c r="AR201" s="17" t="s">
        <v>151</v>
      </c>
      <c r="AT201" s="17" t="s">
        <v>131</v>
      </c>
      <c r="AU201" s="17" t="s">
        <v>83</v>
      </c>
      <c r="AY201" s="17" t="s">
        <v>130</v>
      </c>
      <c r="BE201" s="167">
        <f>IF(N201="základní",J201,0)</f>
        <v>0</v>
      </c>
      <c r="BF201" s="167">
        <f>IF(N201="snížená",J201,0)</f>
        <v>0</v>
      </c>
      <c r="BG201" s="167">
        <f>IF(N201="zákl. přenesená",J201,0)</f>
        <v>0</v>
      </c>
      <c r="BH201" s="167">
        <f>IF(N201="sníž. přenesená",J201,0)</f>
        <v>0</v>
      </c>
      <c r="BI201" s="167">
        <f>IF(N201="nulová",J201,0)</f>
        <v>0</v>
      </c>
      <c r="BJ201" s="17" t="s">
        <v>22</v>
      </c>
      <c r="BK201" s="167">
        <f>ROUND(I201*H201,2)</f>
        <v>0</v>
      </c>
      <c r="BL201" s="17" t="s">
        <v>151</v>
      </c>
      <c r="BM201" s="17" t="s">
        <v>1222</v>
      </c>
    </row>
    <row r="202" spans="2:47" s="1" customFormat="1" ht="30" customHeight="1">
      <c r="B202" s="34"/>
      <c r="D202" s="168" t="s">
        <v>138</v>
      </c>
      <c r="F202" s="169" t="s">
        <v>760</v>
      </c>
      <c r="I202" s="131"/>
      <c r="L202" s="34"/>
      <c r="M202" s="63"/>
      <c r="N202" s="35"/>
      <c r="O202" s="35"/>
      <c r="P202" s="35"/>
      <c r="Q202" s="35"/>
      <c r="R202" s="35"/>
      <c r="S202" s="35"/>
      <c r="T202" s="64"/>
      <c r="AT202" s="17" t="s">
        <v>138</v>
      </c>
      <c r="AU202" s="17" t="s">
        <v>83</v>
      </c>
    </row>
    <row r="203" spans="2:47" s="1" customFormat="1" ht="30" customHeight="1">
      <c r="B203" s="34"/>
      <c r="D203" s="168" t="s">
        <v>249</v>
      </c>
      <c r="F203" s="211" t="s">
        <v>1219</v>
      </c>
      <c r="I203" s="131"/>
      <c r="L203" s="34"/>
      <c r="M203" s="63"/>
      <c r="N203" s="35"/>
      <c r="O203" s="35"/>
      <c r="P203" s="35"/>
      <c r="Q203" s="35"/>
      <c r="R203" s="35"/>
      <c r="S203" s="35"/>
      <c r="T203" s="64"/>
      <c r="AT203" s="17" t="s">
        <v>249</v>
      </c>
      <c r="AU203" s="17" t="s">
        <v>83</v>
      </c>
    </row>
    <row r="204" spans="2:51" s="10" customFormat="1" ht="22.5" customHeight="1">
      <c r="B204" s="170"/>
      <c r="D204" s="168" t="s">
        <v>140</v>
      </c>
      <c r="E204" s="179" t="s">
        <v>20</v>
      </c>
      <c r="F204" s="196" t="s">
        <v>1223</v>
      </c>
      <c r="H204" s="197">
        <v>1.688</v>
      </c>
      <c r="I204" s="175"/>
      <c r="L204" s="170"/>
      <c r="M204" s="176"/>
      <c r="N204" s="177"/>
      <c r="O204" s="177"/>
      <c r="P204" s="177"/>
      <c r="Q204" s="177"/>
      <c r="R204" s="177"/>
      <c r="S204" s="177"/>
      <c r="T204" s="178"/>
      <c r="AT204" s="179" t="s">
        <v>140</v>
      </c>
      <c r="AU204" s="179" t="s">
        <v>83</v>
      </c>
      <c r="AV204" s="10" t="s">
        <v>83</v>
      </c>
      <c r="AW204" s="10" t="s">
        <v>39</v>
      </c>
      <c r="AX204" s="10" t="s">
        <v>22</v>
      </c>
      <c r="AY204" s="179" t="s">
        <v>130</v>
      </c>
    </row>
    <row r="205" spans="2:63" s="9" customFormat="1" ht="29.25" customHeight="1">
      <c r="B205" s="143"/>
      <c r="D205" s="144" t="s">
        <v>74</v>
      </c>
      <c r="E205" s="194" t="s">
        <v>145</v>
      </c>
      <c r="F205" s="194" t="s">
        <v>371</v>
      </c>
      <c r="I205" s="146"/>
      <c r="J205" s="195">
        <f>BK205</f>
        <v>0</v>
      </c>
      <c r="L205" s="143"/>
      <c r="M205" s="148"/>
      <c r="N205" s="149"/>
      <c r="O205" s="149"/>
      <c r="P205" s="150">
        <f>SUM(P206:P210)</f>
        <v>0</v>
      </c>
      <c r="Q205" s="149"/>
      <c r="R205" s="150">
        <f>SUM(R206:R210)</f>
        <v>1.39328</v>
      </c>
      <c r="S205" s="149"/>
      <c r="T205" s="151">
        <f>SUM(T206:T210)</f>
        <v>0</v>
      </c>
      <c r="AR205" s="152" t="s">
        <v>22</v>
      </c>
      <c r="AT205" s="153" t="s">
        <v>74</v>
      </c>
      <c r="AU205" s="153" t="s">
        <v>22</v>
      </c>
      <c r="AY205" s="152" t="s">
        <v>130</v>
      </c>
      <c r="BK205" s="154">
        <f>SUM(BK206:BK210)</f>
        <v>0</v>
      </c>
    </row>
    <row r="206" spans="2:65" s="1" customFormat="1" ht="31.5" customHeight="1">
      <c r="B206" s="155"/>
      <c r="C206" s="156" t="s">
        <v>372</v>
      </c>
      <c r="D206" s="156" t="s">
        <v>131</v>
      </c>
      <c r="E206" s="157" t="s">
        <v>762</v>
      </c>
      <c r="F206" s="158" t="s">
        <v>763</v>
      </c>
      <c r="G206" s="159" t="s">
        <v>186</v>
      </c>
      <c r="H206" s="160">
        <v>14</v>
      </c>
      <c r="I206" s="161"/>
      <c r="J206" s="162">
        <f>ROUND(I206*H206,2)</f>
        <v>0</v>
      </c>
      <c r="K206" s="158" t="s">
        <v>135</v>
      </c>
      <c r="L206" s="34"/>
      <c r="M206" s="163" t="s">
        <v>20</v>
      </c>
      <c r="N206" s="164" t="s">
        <v>46</v>
      </c>
      <c r="O206" s="35"/>
      <c r="P206" s="165">
        <f>O206*H206</f>
        <v>0</v>
      </c>
      <c r="Q206" s="165">
        <v>0.06702</v>
      </c>
      <c r="R206" s="165">
        <f>Q206*H206</f>
        <v>0.93828</v>
      </c>
      <c r="S206" s="165">
        <v>0</v>
      </c>
      <c r="T206" s="166">
        <f>S206*H206</f>
        <v>0</v>
      </c>
      <c r="AR206" s="17" t="s">
        <v>151</v>
      </c>
      <c r="AT206" s="17" t="s">
        <v>131</v>
      </c>
      <c r="AU206" s="17" t="s">
        <v>83</v>
      </c>
      <c r="AY206" s="17" t="s">
        <v>130</v>
      </c>
      <c r="BE206" s="167">
        <f>IF(N206="základní",J206,0)</f>
        <v>0</v>
      </c>
      <c r="BF206" s="167">
        <f>IF(N206="snížená",J206,0)</f>
        <v>0</v>
      </c>
      <c r="BG206" s="167">
        <f>IF(N206="zákl. přenesená",J206,0)</f>
        <v>0</v>
      </c>
      <c r="BH206" s="167">
        <f>IF(N206="sníž. přenesená",J206,0)</f>
        <v>0</v>
      </c>
      <c r="BI206" s="167">
        <f>IF(N206="nulová",J206,0)</f>
        <v>0</v>
      </c>
      <c r="BJ206" s="17" t="s">
        <v>22</v>
      </c>
      <c r="BK206" s="167">
        <f>ROUND(I206*H206,2)</f>
        <v>0</v>
      </c>
      <c r="BL206" s="17" t="s">
        <v>151</v>
      </c>
      <c r="BM206" s="17" t="s">
        <v>1224</v>
      </c>
    </row>
    <row r="207" spans="2:47" s="1" customFormat="1" ht="22.5" customHeight="1">
      <c r="B207" s="34"/>
      <c r="D207" s="168" t="s">
        <v>138</v>
      </c>
      <c r="F207" s="169" t="s">
        <v>765</v>
      </c>
      <c r="I207" s="131"/>
      <c r="L207" s="34"/>
      <c r="M207" s="63"/>
      <c r="N207" s="35"/>
      <c r="O207" s="35"/>
      <c r="P207" s="35"/>
      <c r="Q207" s="35"/>
      <c r="R207" s="35"/>
      <c r="S207" s="35"/>
      <c r="T207" s="64"/>
      <c r="AT207" s="17" t="s">
        <v>138</v>
      </c>
      <c r="AU207" s="17" t="s">
        <v>83</v>
      </c>
    </row>
    <row r="208" spans="2:47" s="1" customFormat="1" ht="30" customHeight="1">
      <c r="B208" s="34"/>
      <c r="D208" s="171" t="s">
        <v>249</v>
      </c>
      <c r="F208" s="210" t="s">
        <v>1219</v>
      </c>
      <c r="I208" s="131"/>
      <c r="L208" s="34"/>
      <c r="M208" s="63"/>
      <c r="N208" s="35"/>
      <c r="O208" s="35"/>
      <c r="P208" s="35"/>
      <c r="Q208" s="35"/>
      <c r="R208" s="35"/>
      <c r="S208" s="35"/>
      <c r="T208" s="64"/>
      <c r="AT208" s="17" t="s">
        <v>249</v>
      </c>
      <c r="AU208" s="17" t="s">
        <v>83</v>
      </c>
    </row>
    <row r="209" spans="2:65" s="1" customFormat="1" ht="22.5" customHeight="1">
      <c r="B209" s="155"/>
      <c r="C209" s="212" t="s">
        <v>379</v>
      </c>
      <c r="D209" s="212" t="s">
        <v>336</v>
      </c>
      <c r="E209" s="213" t="s">
        <v>766</v>
      </c>
      <c r="F209" s="214" t="s">
        <v>767</v>
      </c>
      <c r="G209" s="215" t="s">
        <v>186</v>
      </c>
      <c r="H209" s="216">
        <v>14</v>
      </c>
      <c r="I209" s="217"/>
      <c r="J209" s="218">
        <f>ROUND(I209*H209,2)</f>
        <v>0</v>
      </c>
      <c r="K209" s="214" t="s">
        <v>20</v>
      </c>
      <c r="L209" s="219"/>
      <c r="M209" s="220" t="s">
        <v>20</v>
      </c>
      <c r="N209" s="221" t="s">
        <v>46</v>
      </c>
      <c r="O209" s="35"/>
      <c r="P209" s="165">
        <f>O209*H209</f>
        <v>0</v>
      </c>
      <c r="Q209" s="165">
        <v>0.0325</v>
      </c>
      <c r="R209" s="165">
        <f>Q209*H209</f>
        <v>0.455</v>
      </c>
      <c r="S209" s="165">
        <v>0</v>
      </c>
      <c r="T209" s="166">
        <f>S209*H209</f>
        <v>0</v>
      </c>
      <c r="AR209" s="17" t="s">
        <v>171</v>
      </c>
      <c r="AT209" s="17" t="s">
        <v>336</v>
      </c>
      <c r="AU209" s="17" t="s">
        <v>83</v>
      </c>
      <c r="AY209" s="17" t="s">
        <v>130</v>
      </c>
      <c r="BE209" s="167">
        <f>IF(N209="základní",J209,0)</f>
        <v>0</v>
      </c>
      <c r="BF209" s="167">
        <f>IF(N209="snížená",J209,0)</f>
        <v>0</v>
      </c>
      <c r="BG209" s="167">
        <f>IF(N209="zákl. přenesená",J209,0)</f>
        <v>0</v>
      </c>
      <c r="BH209" s="167">
        <f>IF(N209="sníž. přenesená",J209,0)</f>
        <v>0</v>
      </c>
      <c r="BI209" s="167">
        <f>IF(N209="nulová",J209,0)</f>
        <v>0</v>
      </c>
      <c r="BJ209" s="17" t="s">
        <v>22</v>
      </c>
      <c r="BK209" s="167">
        <f>ROUND(I209*H209,2)</f>
        <v>0</v>
      </c>
      <c r="BL209" s="17" t="s">
        <v>151</v>
      </c>
      <c r="BM209" s="17" t="s">
        <v>1225</v>
      </c>
    </row>
    <row r="210" spans="2:47" s="1" customFormat="1" ht="30" customHeight="1">
      <c r="B210" s="34"/>
      <c r="D210" s="168" t="s">
        <v>138</v>
      </c>
      <c r="F210" s="169" t="s">
        <v>769</v>
      </c>
      <c r="I210" s="131"/>
      <c r="L210" s="34"/>
      <c r="M210" s="63"/>
      <c r="N210" s="35"/>
      <c r="O210" s="35"/>
      <c r="P210" s="35"/>
      <c r="Q210" s="35"/>
      <c r="R210" s="35"/>
      <c r="S210" s="35"/>
      <c r="T210" s="64"/>
      <c r="AT210" s="17" t="s">
        <v>138</v>
      </c>
      <c r="AU210" s="17" t="s">
        <v>83</v>
      </c>
    </row>
    <row r="211" spans="2:63" s="9" customFormat="1" ht="29.25" customHeight="1">
      <c r="B211" s="143"/>
      <c r="D211" s="144" t="s">
        <v>74</v>
      </c>
      <c r="E211" s="194" t="s">
        <v>151</v>
      </c>
      <c r="F211" s="194" t="s">
        <v>378</v>
      </c>
      <c r="I211" s="146"/>
      <c r="J211" s="195">
        <f>BK211</f>
        <v>0</v>
      </c>
      <c r="L211" s="143"/>
      <c r="M211" s="148"/>
      <c r="N211" s="149"/>
      <c r="O211" s="149"/>
      <c r="P211" s="150">
        <f>SUM(P212:P225)</f>
        <v>0</v>
      </c>
      <c r="Q211" s="149"/>
      <c r="R211" s="150">
        <f>SUM(R212:R225)</f>
        <v>12.362260000000001</v>
      </c>
      <c r="S211" s="149"/>
      <c r="T211" s="151">
        <f>SUM(T212:T225)</f>
        <v>0</v>
      </c>
      <c r="AR211" s="152" t="s">
        <v>22</v>
      </c>
      <c r="AT211" s="153" t="s">
        <v>74</v>
      </c>
      <c r="AU211" s="153" t="s">
        <v>22</v>
      </c>
      <c r="AY211" s="152" t="s">
        <v>130</v>
      </c>
      <c r="BK211" s="154">
        <f>SUM(BK212:BK225)</f>
        <v>0</v>
      </c>
    </row>
    <row r="212" spans="2:65" s="1" customFormat="1" ht="22.5" customHeight="1">
      <c r="B212" s="155"/>
      <c r="C212" s="156" t="s">
        <v>386</v>
      </c>
      <c r="D212" s="156" t="s">
        <v>131</v>
      </c>
      <c r="E212" s="157" t="s">
        <v>775</v>
      </c>
      <c r="F212" s="158" t="s">
        <v>776</v>
      </c>
      <c r="G212" s="159" t="s">
        <v>253</v>
      </c>
      <c r="H212" s="160">
        <v>1.44</v>
      </c>
      <c r="I212" s="161"/>
      <c r="J212" s="162">
        <f>ROUND(I212*H212,2)</f>
        <v>0</v>
      </c>
      <c r="K212" s="158" t="s">
        <v>135</v>
      </c>
      <c r="L212" s="34"/>
      <c r="M212" s="163" t="s">
        <v>20</v>
      </c>
      <c r="N212" s="164" t="s">
        <v>46</v>
      </c>
      <c r="O212" s="35"/>
      <c r="P212" s="165">
        <f>O212*H212</f>
        <v>0</v>
      </c>
      <c r="Q212" s="165">
        <v>0</v>
      </c>
      <c r="R212" s="165">
        <f>Q212*H212</f>
        <v>0</v>
      </c>
      <c r="S212" s="165">
        <v>0</v>
      </c>
      <c r="T212" s="166">
        <f>S212*H212</f>
        <v>0</v>
      </c>
      <c r="AR212" s="17" t="s">
        <v>151</v>
      </c>
      <c r="AT212" s="17" t="s">
        <v>131</v>
      </c>
      <c r="AU212" s="17" t="s">
        <v>83</v>
      </c>
      <c r="AY212" s="17" t="s">
        <v>130</v>
      </c>
      <c r="BE212" s="167">
        <f>IF(N212="základní",J212,0)</f>
        <v>0</v>
      </c>
      <c r="BF212" s="167">
        <f>IF(N212="snížená",J212,0)</f>
        <v>0</v>
      </c>
      <c r="BG212" s="167">
        <f>IF(N212="zákl. přenesená",J212,0)</f>
        <v>0</v>
      </c>
      <c r="BH212" s="167">
        <f>IF(N212="sníž. přenesená",J212,0)</f>
        <v>0</v>
      </c>
      <c r="BI212" s="167">
        <f>IF(N212="nulová",J212,0)</f>
        <v>0</v>
      </c>
      <c r="BJ212" s="17" t="s">
        <v>22</v>
      </c>
      <c r="BK212" s="167">
        <f>ROUND(I212*H212,2)</f>
        <v>0</v>
      </c>
      <c r="BL212" s="17" t="s">
        <v>151</v>
      </c>
      <c r="BM212" s="17" t="s">
        <v>1226</v>
      </c>
    </row>
    <row r="213" spans="2:47" s="1" customFormat="1" ht="22.5" customHeight="1">
      <c r="B213" s="34"/>
      <c r="D213" s="168" t="s">
        <v>138</v>
      </c>
      <c r="F213" s="169" t="s">
        <v>778</v>
      </c>
      <c r="I213" s="131"/>
      <c r="L213" s="34"/>
      <c r="M213" s="63"/>
      <c r="N213" s="35"/>
      <c r="O213" s="35"/>
      <c r="P213" s="35"/>
      <c r="Q213" s="35"/>
      <c r="R213" s="35"/>
      <c r="S213" s="35"/>
      <c r="T213" s="64"/>
      <c r="AT213" s="17" t="s">
        <v>138</v>
      </c>
      <c r="AU213" s="17" t="s">
        <v>83</v>
      </c>
    </row>
    <row r="214" spans="2:47" s="1" customFormat="1" ht="30" customHeight="1">
      <c r="B214" s="34"/>
      <c r="D214" s="168" t="s">
        <v>249</v>
      </c>
      <c r="F214" s="211" t="s">
        <v>898</v>
      </c>
      <c r="I214" s="131"/>
      <c r="L214" s="34"/>
      <c r="M214" s="63"/>
      <c r="N214" s="35"/>
      <c r="O214" s="35"/>
      <c r="P214" s="35"/>
      <c r="Q214" s="35"/>
      <c r="R214" s="35"/>
      <c r="S214" s="35"/>
      <c r="T214" s="64"/>
      <c r="AT214" s="17" t="s">
        <v>249</v>
      </c>
      <c r="AU214" s="17" t="s">
        <v>83</v>
      </c>
    </row>
    <row r="215" spans="2:51" s="13" customFormat="1" ht="22.5" customHeight="1">
      <c r="B215" s="225"/>
      <c r="D215" s="168" t="s">
        <v>140</v>
      </c>
      <c r="E215" s="226" t="s">
        <v>20</v>
      </c>
      <c r="F215" s="227" t="s">
        <v>1196</v>
      </c>
      <c r="H215" s="228" t="s">
        <v>20</v>
      </c>
      <c r="I215" s="229"/>
      <c r="L215" s="225"/>
      <c r="M215" s="230"/>
      <c r="N215" s="231"/>
      <c r="O215" s="231"/>
      <c r="P215" s="231"/>
      <c r="Q215" s="231"/>
      <c r="R215" s="231"/>
      <c r="S215" s="231"/>
      <c r="T215" s="232"/>
      <c r="AT215" s="228" t="s">
        <v>140</v>
      </c>
      <c r="AU215" s="228" t="s">
        <v>83</v>
      </c>
      <c r="AV215" s="13" t="s">
        <v>22</v>
      </c>
      <c r="AW215" s="13" t="s">
        <v>39</v>
      </c>
      <c r="AX215" s="13" t="s">
        <v>75</v>
      </c>
      <c r="AY215" s="228" t="s">
        <v>130</v>
      </c>
    </row>
    <row r="216" spans="2:51" s="10" customFormat="1" ht="22.5" customHeight="1">
      <c r="B216" s="170"/>
      <c r="D216" s="168" t="s">
        <v>140</v>
      </c>
      <c r="E216" s="179" t="s">
        <v>20</v>
      </c>
      <c r="F216" s="196" t="s">
        <v>1227</v>
      </c>
      <c r="H216" s="197">
        <v>0.48</v>
      </c>
      <c r="I216" s="175"/>
      <c r="L216" s="170"/>
      <c r="M216" s="176"/>
      <c r="N216" s="177"/>
      <c r="O216" s="177"/>
      <c r="P216" s="177"/>
      <c r="Q216" s="177"/>
      <c r="R216" s="177"/>
      <c r="S216" s="177"/>
      <c r="T216" s="178"/>
      <c r="AT216" s="179" t="s">
        <v>140</v>
      </c>
      <c r="AU216" s="179" t="s">
        <v>83</v>
      </c>
      <c r="AV216" s="10" t="s">
        <v>83</v>
      </c>
      <c r="AW216" s="10" t="s">
        <v>39</v>
      </c>
      <c r="AX216" s="10" t="s">
        <v>75</v>
      </c>
      <c r="AY216" s="179" t="s">
        <v>130</v>
      </c>
    </row>
    <row r="217" spans="2:51" s="10" customFormat="1" ht="22.5" customHeight="1">
      <c r="B217" s="170"/>
      <c r="D217" s="168" t="s">
        <v>140</v>
      </c>
      <c r="E217" s="179" t="s">
        <v>20</v>
      </c>
      <c r="F217" s="196" t="s">
        <v>1228</v>
      </c>
      <c r="H217" s="197">
        <v>0.96</v>
      </c>
      <c r="I217" s="175"/>
      <c r="L217" s="170"/>
      <c r="M217" s="176"/>
      <c r="N217" s="177"/>
      <c r="O217" s="177"/>
      <c r="P217" s="177"/>
      <c r="Q217" s="177"/>
      <c r="R217" s="177"/>
      <c r="S217" s="177"/>
      <c r="T217" s="178"/>
      <c r="AT217" s="179" t="s">
        <v>140</v>
      </c>
      <c r="AU217" s="179" t="s">
        <v>83</v>
      </c>
      <c r="AV217" s="10" t="s">
        <v>83</v>
      </c>
      <c r="AW217" s="10" t="s">
        <v>39</v>
      </c>
      <c r="AX217" s="10" t="s">
        <v>75</v>
      </c>
      <c r="AY217" s="179" t="s">
        <v>130</v>
      </c>
    </row>
    <row r="218" spans="2:51" s="12" customFormat="1" ht="22.5" customHeight="1">
      <c r="B218" s="198"/>
      <c r="D218" s="171" t="s">
        <v>140</v>
      </c>
      <c r="E218" s="199" t="s">
        <v>20</v>
      </c>
      <c r="F218" s="200" t="s">
        <v>204</v>
      </c>
      <c r="H218" s="201">
        <v>1.44</v>
      </c>
      <c r="I218" s="202"/>
      <c r="L218" s="198"/>
      <c r="M218" s="203"/>
      <c r="N218" s="204"/>
      <c r="O218" s="204"/>
      <c r="P218" s="204"/>
      <c r="Q218" s="204"/>
      <c r="R218" s="204"/>
      <c r="S218" s="204"/>
      <c r="T218" s="205"/>
      <c r="AT218" s="206" t="s">
        <v>140</v>
      </c>
      <c r="AU218" s="206" t="s">
        <v>83</v>
      </c>
      <c r="AV218" s="12" t="s">
        <v>151</v>
      </c>
      <c r="AW218" s="12" t="s">
        <v>39</v>
      </c>
      <c r="AX218" s="12" t="s">
        <v>22</v>
      </c>
      <c r="AY218" s="206" t="s">
        <v>130</v>
      </c>
    </row>
    <row r="219" spans="2:65" s="1" customFormat="1" ht="22.5" customHeight="1">
      <c r="B219" s="155"/>
      <c r="C219" s="156" t="s">
        <v>394</v>
      </c>
      <c r="D219" s="156" t="s">
        <v>131</v>
      </c>
      <c r="E219" s="157" t="s">
        <v>380</v>
      </c>
      <c r="F219" s="158" t="s">
        <v>381</v>
      </c>
      <c r="G219" s="159" t="s">
        <v>344</v>
      </c>
      <c r="H219" s="160">
        <v>61</v>
      </c>
      <c r="I219" s="161"/>
      <c r="J219" s="162">
        <f>ROUND(I219*H219,2)</f>
        <v>0</v>
      </c>
      <c r="K219" s="158" t="s">
        <v>135</v>
      </c>
      <c r="L219" s="34"/>
      <c r="M219" s="163" t="s">
        <v>20</v>
      </c>
      <c r="N219" s="164" t="s">
        <v>46</v>
      </c>
      <c r="O219" s="35"/>
      <c r="P219" s="165">
        <f>O219*H219</f>
        <v>0</v>
      </c>
      <c r="Q219" s="165">
        <v>0.20266</v>
      </c>
      <c r="R219" s="165">
        <f>Q219*H219</f>
        <v>12.362260000000001</v>
      </c>
      <c r="S219" s="165">
        <v>0</v>
      </c>
      <c r="T219" s="166">
        <f>S219*H219</f>
        <v>0</v>
      </c>
      <c r="AR219" s="17" t="s">
        <v>151</v>
      </c>
      <c r="AT219" s="17" t="s">
        <v>131</v>
      </c>
      <c r="AU219" s="17" t="s">
        <v>83</v>
      </c>
      <c r="AY219" s="17" t="s">
        <v>130</v>
      </c>
      <c r="BE219" s="167">
        <f>IF(N219="základní",J219,0)</f>
        <v>0</v>
      </c>
      <c r="BF219" s="167">
        <f>IF(N219="snížená",J219,0)</f>
        <v>0</v>
      </c>
      <c r="BG219" s="167">
        <f>IF(N219="zákl. přenesená",J219,0)</f>
        <v>0</v>
      </c>
      <c r="BH219" s="167">
        <f>IF(N219="sníž. přenesená",J219,0)</f>
        <v>0</v>
      </c>
      <c r="BI219" s="167">
        <f>IF(N219="nulová",J219,0)</f>
        <v>0</v>
      </c>
      <c r="BJ219" s="17" t="s">
        <v>22</v>
      </c>
      <c r="BK219" s="167">
        <f>ROUND(I219*H219,2)</f>
        <v>0</v>
      </c>
      <c r="BL219" s="17" t="s">
        <v>151</v>
      </c>
      <c r="BM219" s="17" t="s">
        <v>1229</v>
      </c>
    </row>
    <row r="220" spans="2:47" s="1" customFormat="1" ht="22.5" customHeight="1">
      <c r="B220" s="34"/>
      <c r="D220" s="168" t="s">
        <v>138</v>
      </c>
      <c r="F220" s="169" t="s">
        <v>383</v>
      </c>
      <c r="I220" s="131"/>
      <c r="L220" s="34"/>
      <c r="M220" s="63"/>
      <c r="N220" s="35"/>
      <c r="O220" s="35"/>
      <c r="P220" s="35"/>
      <c r="Q220" s="35"/>
      <c r="R220" s="35"/>
      <c r="S220" s="35"/>
      <c r="T220" s="64"/>
      <c r="AT220" s="17" t="s">
        <v>138</v>
      </c>
      <c r="AU220" s="17" t="s">
        <v>83</v>
      </c>
    </row>
    <row r="221" spans="2:47" s="1" customFormat="1" ht="30" customHeight="1">
      <c r="B221" s="34"/>
      <c r="D221" s="168" t="s">
        <v>249</v>
      </c>
      <c r="F221" s="211" t="s">
        <v>1230</v>
      </c>
      <c r="I221" s="131"/>
      <c r="L221" s="34"/>
      <c r="M221" s="63"/>
      <c r="N221" s="35"/>
      <c r="O221" s="35"/>
      <c r="P221" s="35"/>
      <c r="Q221" s="35"/>
      <c r="R221" s="35"/>
      <c r="S221" s="35"/>
      <c r="T221" s="64"/>
      <c r="AT221" s="17" t="s">
        <v>249</v>
      </c>
      <c r="AU221" s="17" t="s">
        <v>83</v>
      </c>
    </row>
    <row r="222" spans="2:51" s="10" customFormat="1" ht="22.5" customHeight="1">
      <c r="B222" s="170"/>
      <c r="D222" s="168" t="s">
        <v>140</v>
      </c>
      <c r="E222" s="179" t="s">
        <v>20</v>
      </c>
      <c r="F222" s="196" t="s">
        <v>1214</v>
      </c>
      <c r="H222" s="197">
        <v>16.5</v>
      </c>
      <c r="I222" s="175"/>
      <c r="L222" s="170"/>
      <c r="M222" s="176"/>
      <c r="N222" s="177"/>
      <c r="O222" s="177"/>
      <c r="P222" s="177"/>
      <c r="Q222" s="177"/>
      <c r="R222" s="177"/>
      <c r="S222" s="177"/>
      <c r="T222" s="178"/>
      <c r="AT222" s="179" t="s">
        <v>140</v>
      </c>
      <c r="AU222" s="179" t="s">
        <v>83</v>
      </c>
      <c r="AV222" s="10" t="s">
        <v>83</v>
      </c>
      <c r="AW222" s="10" t="s">
        <v>39</v>
      </c>
      <c r="AX222" s="10" t="s">
        <v>75</v>
      </c>
      <c r="AY222" s="179" t="s">
        <v>130</v>
      </c>
    </row>
    <row r="223" spans="2:51" s="10" customFormat="1" ht="22.5" customHeight="1">
      <c r="B223" s="170"/>
      <c r="D223" s="168" t="s">
        <v>140</v>
      </c>
      <c r="E223" s="179" t="s">
        <v>20</v>
      </c>
      <c r="F223" s="196" t="s">
        <v>1215</v>
      </c>
      <c r="H223" s="197">
        <v>25.5</v>
      </c>
      <c r="I223" s="175"/>
      <c r="L223" s="170"/>
      <c r="M223" s="176"/>
      <c r="N223" s="177"/>
      <c r="O223" s="177"/>
      <c r="P223" s="177"/>
      <c r="Q223" s="177"/>
      <c r="R223" s="177"/>
      <c r="S223" s="177"/>
      <c r="T223" s="178"/>
      <c r="AT223" s="179" t="s">
        <v>140</v>
      </c>
      <c r="AU223" s="179" t="s">
        <v>83</v>
      </c>
      <c r="AV223" s="10" t="s">
        <v>83</v>
      </c>
      <c r="AW223" s="10" t="s">
        <v>39</v>
      </c>
      <c r="AX223" s="10" t="s">
        <v>75</v>
      </c>
      <c r="AY223" s="179" t="s">
        <v>130</v>
      </c>
    </row>
    <row r="224" spans="2:51" s="10" customFormat="1" ht="22.5" customHeight="1">
      <c r="B224" s="170"/>
      <c r="D224" s="168" t="s">
        <v>140</v>
      </c>
      <c r="E224" s="179" t="s">
        <v>20</v>
      </c>
      <c r="F224" s="196" t="s">
        <v>1216</v>
      </c>
      <c r="H224" s="197">
        <v>19</v>
      </c>
      <c r="I224" s="175"/>
      <c r="L224" s="170"/>
      <c r="M224" s="176"/>
      <c r="N224" s="177"/>
      <c r="O224" s="177"/>
      <c r="P224" s="177"/>
      <c r="Q224" s="177"/>
      <c r="R224" s="177"/>
      <c r="S224" s="177"/>
      <c r="T224" s="178"/>
      <c r="AT224" s="179" t="s">
        <v>140</v>
      </c>
      <c r="AU224" s="179" t="s">
        <v>83</v>
      </c>
      <c r="AV224" s="10" t="s">
        <v>83</v>
      </c>
      <c r="AW224" s="10" t="s">
        <v>39</v>
      </c>
      <c r="AX224" s="10" t="s">
        <v>75</v>
      </c>
      <c r="AY224" s="179" t="s">
        <v>130</v>
      </c>
    </row>
    <row r="225" spans="2:51" s="12" customFormat="1" ht="22.5" customHeight="1">
      <c r="B225" s="198"/>
      <c r="D225" s="168" t="s">
        <v>140</v>
      </c>
      <c r="E225" s="222" t="s">
        <v>20</v>
      </c>
      <c r="F225" s="223" t="s">
        <v>204</v>
      </c>
      <c r="H225" s="224">
        <v>61</v>
      </c>
      <c r="I225" s="202"/>
      <c r="L225" s="198"/>
      <c r="M225" s="203"/>
      <c r="N225" s="204"/>
      <c r="O225" s="204"/>
      <c r="P225" s="204"/>
      <c r="Q225" s="204"/>
      <c r="R225" s="204"/>
      <c r="S225" s="204"/>
      <c r="T225" s="205"/>
      <c r="AT225" s="206" t="s">
        <v>140</v>
      </c>
      <c r="AU225" s="206" t="s">
        <v>83</v>
      </c>
      <c r="AV225" s="12" t="s">
        <v>151</v>
      </c>
      <c r="AW225" s="12" t="s">
        <v>39</v>
      </c>
      <c r="AX225" s="12" t="s">
        <v>22</v>
      </c>
      <c r="AY225" s="206" t="s">
        <v>130</v>
      </c>
    </row>
    <row r="226" spans="2:63" s="9" customFormat="1" ht="29.25" customHeight="1">
      <c r="B226" s="143"/>
      <c r="D226" s="144" t="s">
        <v>74</v>
      </c>
      <c r="E226" s="194" t="s">
        <v>129</v>
      </c>
      <c r="F226" s="194" t="s">
        <v>393</v>
      </c>
      <c r="I226" s="146"/>
      <c r="J226" s="195">
        <f>BK226</f>
        <v>0</v>
      </c>
      <c r="L226" s="143"/>
      <c r="M226" s="148"/>
      <c r="N226" s="149"/>
      <c r="O226" s="149"/>
      <c r="P226" s="150">
        <f>SUM(P227:P313)</f>
        <v>0</v>
      </c>
      <c r="Q226" s="149"/>
      <c r="R226" s="150">
        <f>SUM(R227:R313)</f>
        <v>19.599240260000002</v>
      </c>
      <c r="S226" s="149"/>
      <c r="T226" s="151">
        <f>SUM(T227:T313)</f>
        <v>0</v>
      </c>
      <c r="AR226" s="152" t="s">
        <v>22</v>
      </c>
      <c r="AT226" s="153" t="s">
        <v>74</v>
      </c>
      <c r="AU226" s="153" t="s">
        <v>22</v>
      </c>
      <c r="AY226" s="152" t="s">
        <v>130</v>
      </c>
      <c r="BK226" s="154">
        <f>SUM(BK227:BK313)</f>
        <v>0</v>
      </c>
    </row>
    <row r="227" spans="2:65" s="1" customFormat="1" ht="22.5" customHeight="1">
      <c r="B227" s="155"/>
      <c r="C227" s="156" t="s">
        <v>401</v>
      </c>
      <c r="D227" s="156" t="s">
        <v>131</v>
      </c>
      <c r="E227" s="157" t="s">
        <v>395</v>
      </c>
      <c r="F227" s="158" t="s">
        <v>396</v>
      </c>
      <c r="G227" s="159" t="s">
        <v>344</v>
      </c>
      <c r="H227" s="160">
        <v>7.71</v>
      </c>
      <c r="I227" s="161"/>
      <c r="J227" s="162">
        <f>ROUND(I227*H227,2)</f>
        <v>0</v>
      </c>
      <c r="K227" s="158" t="s">
        <v>135</v>
      </c>
      <c r="L227" s="34"/>
      <c r="M227" s="163" t="s">
        <v>20</v>
      </c>
      <c r="N227" s="164" t="s">
        <v>46</v>
      </c>
      <c r="O227" s="35"/>
      <c r="P227" s="165">
        <f>O227*H227</f>
        <v>0</v>
      </c>
      <c r="Q227" s="165">
        <v>0</v>
      </c>
      <c r="R227" s="165">
        <f>Q227*H227</f>
        <v>0</v>
      </c>
      <c r="S227" s="165">
        <v>0</v>
      </c>
      <c r="T227" s="166">
        <f>S227*H227</f>
        <v>0</v>
      </c>
      <c r="AR227" s="17" t="s">
        <v>151</v>
      </c>
      <c r="AT227" s="17" t="s">
        <v>131</v>
      </c>
      <c r="AU227" s="17" t="s">
        <v>83</v>
      </c>
      <c r="AY227" s="17" t="s">
        <v>130</v>
      </c>
      <c r="BE227" s="167">
        <f>IF(N227="základní",J227,0)</f>
        <v>0</v>
      </c>
      <c r="BF227" s="167">
        <f>IF(N227="snížená",J227,0)</f>
        <v>0</v>
      </c>
      <c r="BG227" s="167">
        <f>IF(N227="zákl. přenesená",J227,0)</f>
        <v>0</v>
      </c>
      <c r="BH227" s="167">
        <f>IF(N227="sníž. přenesená",J227,0)</f>
        <v>0</v>
      </c>
      <c r="BI227" s="167">
        <f>IF(N227="nulová",J227,0)</f>
        <v>0</v>
      </c>
      <c r="BJ227" s="17" t="s">
        <v>22</v>
      </c>
      <c r="BK227" s="167">
        <f>ROUND(I227*H227,2)</f>
        <v>0</v>
      </c>
      <c r="BL227" s="17" t="s">
        <v>151</v>
      </c>
      <c r="BM227" s="17" t="s">
        <v>1231</v>
      </c>
    </row>
    <row r="228" spans="2:47" s="1" customFormat="1" ht="22.5" customHeight="1">
      <c r="B228" s="34"/>
      <c r="D228" s="168" t="s">
        <v>138</v>
      </c>
      <c r="F228" s="169" t="s">
        <v>398</v>
      </c>
      <c r="I228" s="131"/>
      <c r="L228" s="34"/>
      <c r="M228" s="63"/>
      <c r="N228" s="35"/>
      <c r="O228" s="35"/>
      <c r="P228" s="35"/>
      <c r="Q228" s="35"/>
      <c r="R228" s="35"/>
      <c r="S228" s="35"/>
      <c r="T228" s="64"/>
      <c r="AT228" s="17" t="s">
        <v>138</v>
      </c>
      <c r="AU228" s="17" t="s">
        <v>83</v>
      </c>
    </row>
    <row r="229" spans="2:47" s="1" customFormat="1" ht="30" customHeight="1">
      <c r="B229" s="34"/>
      <c r="D229" s="168" t="s">
        <v>249</v>
      </c>
      <c r="F229" s="211" t="s">
        <v>1232</v>
      </c>
      <c r="I229" s="131"/>
      <c r="L229" s="34"/>
      <c r="M229" s="63"/>
      <c r="N229" s="35"/>
      <c r="O229" s="35"/>
      <c r="P229" s="35"/>
      <c r="Q229" s="35"/>
      <c r="R229" s="35"/>
      <c r="S229" s="35"/>
      <c r="T229" s="64"/>
      <c r="AT229" s="17" t="s">
        <v>249</v>
      </c>
      <c r="AU229" s="17" t="s">
        <v>83</v>
      </c>
    </row>
    <row r="230" spans="2:51" s="10" customFormat="1" ht="22.5" customHeight="1">
      <c r="B230" s="170"/>
      <c r="D230" s="168" t="s">
        <v>140</v>
      </c>
      <c r="E230" s="179" t="s">
        <v>20</v>
      </c>
      <c r="F230" s="196" t="s">
        <v>1210</v>
      </c>
      <c r="H230" s="197">
        <v>6.96</v>
      </c>
      <c r="I230" s="175"/>
      <c r="L230" s="170"/>
      <c r="M230" s="176"/>
      <c r="N230" s="177"/>
      <c r="O230" s="177"/>
      <c r="P230" s="177"/>
      <c r="Q230" s="177"/>
      <c r="R230" s="177"/>
      <c r="S230" s="177"/>
      <c r="T230" s="178"/>
      <c r="AT230" s="179" t="s">
        <v>140</v>
      </c>
      <c r="AU230" s="179" t="s">
        <v>83</v>
      </c>
      <c r="AV230" s="10" t="s">
        <v>83</v>
      </c>
      <c r="AW230" s="10" t="s">
        <v>39</v>
      </c>
      <c r="AX230" s="10" t="s">
        <v>75</v>
      </c>
      <c r="AY230" s="179" t="s">
        <v>130</v>
      </c>
    </row>
    <row r="231" spans="2:51" s="10" customFormat="1" ht="22.5" customHeight="1">
      <c r="B231" s="170"/>
      <c r="D231" s="168" t="s">
        <v>140</v>
      </c>
      <c r="E231" s="179" t="s">
        <v>20</v>
      </c>
      <c r="F231" s="196" t="s">
        <v>1211</v>
      </c>
      <c r="H231" s="197">
        <v>0.75</v>
      </c>
      <c r="I231" s="175"/>
      <c r="L231" s="170"/>
      <c r="M231" s="176"/>
      <c r="N231" s="177"/>
      <c r="O231" s="177"/>
      <c r="P231" s="177"/>
      <c r="Q231" s="177"/>
      <c r="R231" s="177"/>
      <c r="S231" s="177"/>
      <c r="T231" s="178"/>
      <c r="AT231" s="179" t="s">
        <v>140</v>
      </c>
      <c r="AU231" s="179" t="s">
        <v>83</v>
      </c>
      <c r="AV231" s="10" t="s">
        <v>83</v>
      </c>
      <c r="AW231" s="10" t="s">
        <v>39</v>
      </c>
      <c r="AX231" s="10" t="s">
        <v>75</v>
      </c>
      <c r="AY231" s="179" t="s">
        <v>130</v>
      </c>
    </row>
    <row r="232" spans="2:51" s="12" customFormat="1" ht="22.5" customHeight="1">
      <c r="B232" s="198"/>
      <c r="D232" s="171" t="s">
        <v>140</v>
      </c>
      <c r="E232" s="199" t="s">
        <v>20</v>
      </c>
      <c r="F232" s="200" t="s">
        <v>204</v>
      </c>
      <c r="H232" s="201">
        <v>7.71</v>
      </c>
      <c r="I232" s="202"/>
      <c r="L232" s="198"/>
      <c r="M232" s="203"/>
      <c r="N232" s="204"/>
      <c r="O232" s="204"/>
      <c r="P232" s="204"/>
      <c r="Q232" s="204"/>
      <c r="R232" s="204"/>
      <c r="S232" s="204"/>
      <c r="T232" s="205"/>
      <c r="AT232" s="206" t="s">
        <v>140</v>
      </c>
      <c r="AU232" s="206" t="s">
        <v>83</v>
      </c>
      <c r="AV232" s="12" t="s">
        <v>151</v>
      </c>
      <c r="AW232" s="12" t="s">
        <v>39</v>
      </c>
      <c r="AX232" s="12" t="s">
        <v>22</v>
      </c>
      <c r="AY232" s="206" t="s">
        <v>130</v>
      </c>
    </row>
    <row r="233" spans="2:65" s="1" customFormat="1" ht="22.5" customHeight="1">
      <c r="B233" s="155"/>
      <c r="C233" s="156" t="s">
        <v>407</v>
      </c>
      <c r="D233" s="156" t="s">
        <v>131</v>
      </c>
      <c r="E233" s="157" t="s">
        <v>797</v>
      </c>
      <c r="F233" s="158" t="s">
        <v>798</v>
      </c>
      <c r="G233" s="159" t="s">
        <v>344</v>
      </c>
      <c r="H233" s="160">
        <v>65.64</v>
      </c>
      <c r="I233" s="161"/>
      <c r="J233" s="162">
        <f>ROUND(I233*H233,2)</f>
        <v>0</v>
      </c>
      <c r="K233" s="158" t="s">
        <v>135</v>
      </c>
      <c r="L233" s="34"/>
      <c r="M233" s="163" t="s">
        <v>20</v>
      </c>
      <c r="N233" s="164" t="s">
        <v>46</v>
      </c>
      <c r="O233" s="35"/>
      <c r="P233" s="165">
        <f>O233*H233</f>
        <v>0</v>
      </c>
      <c r="Q233" s="165">
        <v>0</v>
      </c>
      <c r="R233" s="165">
        <f>Q233*H233</f>
        <v>0</v>
      </c>
      <c r="S233" s="165">
        <v>0</v>
      </c>
      <c r="T233" s="166">
        <f>S233*H233</f>
        <v>0</v>
      </c>
      <c r="AR233" s="17" t="s">
        <v>151</v>
      </c>
      <c r="AT233" s="17" t="s">
        <v>131</v>
      </c>
      <c r="AU233" s="17" t="s">
        <v>83</v>
      </c>
      <c r="AY233" s="17" t="s">
        <v>130</v>
      </c>
      <c r="BE233" s="167">
        <f>IF(N233="základní",J233,0)</f>
        <v>0</v>
      </c>
      <c r="BF233" s="167">
        <f>IF(N233="snížená",J233,0)</f>
        <v>0</v>
      </c>
      <c r="BG233" s="167">
        <f>IF(N233="zákl. přenesená",J233,0)</f>
        <v>0</v>
      </c>
      <c r="BH233" s="167">
        <f>IF(N233="sníž. přenesená",J233,0)</f>
        <v>0</v>
      </c>
      <c r="BI233" s="167">
        <f>IF(N233="nulová",J233,0)</f>
        <v>0</v>
      </c>
      <c r="BJ233" s="17" t="s">
        <v>22</v>
      </c>
      <c r="BK233" s="167">
        <f>ROUND(I233*H233,2)</f>
        <v>0</v>
      </c>
      <c r="BL233" s="17" t="s">
        <v>151</v>
      </c>
      <c r="BM233" s="17" t="s">
        <v>1233</v>
      </c>
    </row>
    <row r="234" spans="2:47" s="1" customFormat="1" ht="22.5" customHeight="1">
      <c r="B234" s="34"/>
      <c r="D234" s="168" t="s">
        <v>138</v>
      </c>
      <c r="F234" s="169" t="s">
        <v>800</v>
      </c>
      <c r="I234" s="131"/>
      <c r="L234" s="34"/>
      <c r="M234" s="63"/>
      <c r="N234" s="35"/>
      <c r="O234" s="35"/>
      <c r="P234" s="35"/>
      <c r="Q234" s="35"/>
      <c r="R234" s="35"/>
      <c r="S234" s="35"/>
      <c r="T234" s="64"/>
      <c r="AT234" s="17" t="s">
        <v>138</v>
      </c>
      <c r="AU234" s="17" t="s">
        <v>83</v>
      </c>
    </row>
    <row r="235" spans="2:47" s="1" customFormat="1" ht="30" customHeight="1">
      <c r="B235" s="34"/>
      <c r="D235" s="168" t="s">
        <v>249</v>
      </c>
      <c r="F235" s="211" t="s">
        <v>1234</v>
      </c>
      <c r="I235" s="131"/>
      <c r="L235" s="34"/>
      <c r="M235" s="63"/>
      <c r="N235" s="35"/>
      <c r="O235" s="35"/>
      <c r="P235" s="35"/>
      <c r="Q235" s="35"/>
      <c r="R235" s="35"/>
      <c r="S235" s="35"/>
      <c r="T235" s="64"/>
      <c r="AT235" s="17" t="s">
        <v>249</v>
      </c>
      <c r="AU235" s="17" t="s">
        <v>83</v>
      </c>
    </row>
    <row r="236" spans="2:51" s="10" customFormat="1" ht="22.5" customHeight="1">
      <c r="B236" s="170"/>
      <c r="D236" s="171" t="s">
        <v>140</v>
      </c>
      <c r="E236" s="172" t="s">
        <v>20</v>
      </c>
      <c r="F236" s="173" t="s">
        <v>1212</v>
      </c>
      <c r="H236" s="174">
        <v>65.64</v>
      </c>
      <c r="I236" s="175"/>
      <c r="L236" s="170"/>
      <c r="M236" s="176"/>
      <c r="N236" s="177"/>
      <c r="O236" s="177"/>
      <c r="P236" s="177"/>
      <c r="Q236" s="177"/>
      <c r="R236" s="177"/>
      <c r="S236" s="177"/>
      <c r="T236" s="178"/>
      <c r="AT236" s="179" t="s">
        <v>140</v>
      </c>
      <c r="AU236" s="179" t="s">
        <v>83</v>
      </c>
      <c r="AV236" s="10" t="s">
        <v>83</v>
      </c>
      <c r="AW236" s="10" t="s">
        <v>39</v>
      </c>
      <c r="AX236" s="10" t="s">
        <v>22</v>
      </c>
      <c r="AY236" s="179" t="s">
        <v>130</v>
      </c>
    </row>
    <row r="237" spans="2:65" s="1" customFormat="1" ht="22.5" customHeight="1">
      <c r="B237" s="155"/>
      <c r="C237" s="156" t="s">
        <v>413</v>
      </c>
      <c r="D237" s="156" t="s">
        <v>131</v>
      </c>
      <c r="E237" s="157" t="s">
        <v>1235</v>
      </c>
      <c r="F237" s="158" t="s">
        <v>1236</v>
      </c>
      <c r="G237" s="159" t="s">
        <v>344</v>
      </c>
      <c r="H237" s="160">
        <v>20</v>
      </c>
      <c r="I237" s="161"/>
      <c r="J237" s="162">
        <f>ROUND(I237*H237,2)</f>
        <v>0</v>
      </c>
      <c r="K237" s="158" t="s">
        <v>135</v>
      </c>
      <c r="L237" s="34"/>
      <c r="M237" s="163" t="s">
        <v>20</v>
      </c>
      <c r="N237" s="164" t="s">
        <v>46</v>
      </c>
      <c r="O237" s="35"/>
      <c r="P237" s="165">
        <f>O237*H237</f>
        <v>0</v>
      </c>
      <c r="Q237" s="165">
        <v>0</v>
      </c>
      <c r="R237" s="165">
        <f>Q237*H237</f>
        <v>0</v>
      </c>
      <c r="S237" s="165">
        <v>0</v>
      </c>
      <c r="T237" s="166">
        <f>S237*H237</f>
        <v>0</v>
      </c>
      <c r="AR237" s="17" t="s">
        <v>151</v>
      </c>
      <c r="AT237" s="17" t="s">
        <v>131</v>
      </c>
      <c r="AU237" s="17" t="s">
        <v>83</v>
      </c>
      <c r="AY237" s="17" t="s">
        <v>130</v>
      </c>
      <c r="BE237" s="167">
        <f>IF(N237="základní",J237,0)</f>
        <v>0</v>
      </c>
      <c r="BF237" s="167">
        <f>IF(N237="snížená",J237,0)</f>
        <v>0</v>
      </c>
      <c r="BG237" s="167">
        <f>IF(N237="zákl. přenesená",J237,0)</f>
        <v>0</v>
      </c>
      <c r="BH237" s="167">
        <f>IF(N237="sníž. přenesená",J237,0)</f>
        <v>0</v>
      </c>
      <c r="BI237" s="167">
        <f>IF(N237="nulová",J237,0)</f>
        <v>0</v>
      </c>
      <c r="BJ237" s="17" t="s">
        <v>22</v>
      </c>
      <c r="BK237" s="167">
        <f>ROUND(I237*H237,2)</f>
        <v>0</v>
      </c>
      <c r="BL237" s="17" t="s">
        <v>151</v>
      </c>
      <c r="BM237" s="17" t="s">
        <v>1237</v>
      </c>
    </row>
    <row r="238" spans="2:47" s="1" customFormat="1" ht="22.5" customHeight="1">
      <c r="B238" s="34"/>
      <c r="D238" s="168" t="s">
        <v>138</v>
      </c>
      <c r="F238" s="169" t="s">
        <v>1238</v>
      </c>
      <c r="I238" s="131"/>
      <c r="L238" s="34"/>
      <c r="M238" s="63"/>
      <c r="N238" s="35"/>
      <c r="O238" s="35"/>
      <c r="P238" s="35"/>
      <c r="Q238" s="35"/>
      <c r="R238" s="35"/>
      <c r="S238" s="35"/>
      <c r="T238" s="64"/>
      <c r="AT238" s="17" t="s">
        <v>138</v>
      </c>
      <c r="AU238" s="17" t="s">
        <v>83</v>
      </c>
    </row>
    <row r="239" spans="2:47" s="1" customFormat="1" ht="30" customHeight="1">
      <c r="B239" s="34"/>
      <c r="D239" s="168" t="s">
        <v>249</v>
      </c>
      <c r="F239" s="211" t="s">
        <v>1234</v>
      </c>
      <c r="I239" s="131"/>
      <c r="L239" s="34"/>
      <c r="M239" s="63"/>
      <c r="N239" s="35"/>
      <c r="O239" s="35"/>
      <c r="P239" s="35"/>
      <c r="Q239" s="35"/>
      <c r="R239" s="35"/>
      <c r="S239" s="35"/>
      <c r="T239" s="64"/>
      <c r="AT239" s="17" t="s">
        <v>249</v>
      </c>
      <c r="AU239" s="17" t="s">
        <v>83</v>
      </c>
    </row>
    <row r="240" spans="2:51" s="10" customFormat="1" ht="22.5" customHeight="1">
      <c r="B240" s="170"/>
      <c r="D240" s="171" t="s">
        <v>140</v>
      </c>
      <c r="E240" s="172" t="s">
        <v>20</v>
      </c>
      <c r="F240" s="173" t="s">
        <v>1213</v>
      </c>
      <c r="H240" s="174">
        <v>20</v>
      </c>
      <c r="I240" s="175"/>
      <c r="L240" s="170"/>
      <c r="M240" s="176"/>
      <c r="N240" s="177"/>
      <c r="O240" s="177"/>
      <c r="P240" s="177"/>
      <c r="Q240" s="177"/>
      <c r="R240" s="177"/>
      <c r="S240" s="177"/>
      <c r="T240" s="178"/>
      <c r="AT240" s="179" t="s">
        <v>140</v>
      </c>
      <c r="AU240" s="179" t="s">
        <v>83</v>
      </c>
      <c r="AV240" s="10" t="s">
        <v>83</v>
      </c>
      <c r="AW240" s="10" t="s">
        <v>39</v>
      </c>
      <c r="AX240" s="10" t="s">
        <v>22</v>
      </c>
      <c r="AY240" s="179" t="s">
        <v>130</v>
      </c>
    </row>
    <row r="241" spans="2:65" s="1" customFormat="1" ht="22.5" customHeight="1">
      <c r="B241" s="155"/>
      <c r="C241" s="156" t="s">
        <v>419</v>
      </c>
      <c r="D241" s="156" t="s">
        <v>131</v>
      </c>
      <c r="E241" s="157" t="s">
        <v>802</v>
      </c>
      <c r="F241" s="158" t="s">
        <v>803</v>
      </c>
      <c r="G241" s="159" t="s">
        <v>344</v>
      </c>
      <c r="H241" s="160">
        <v>42</v>
      </c>
      <c r="I241" s="161"/>
      <c r="J241" s="162">
        <f>ROUND(I241*H241,2)</f>
        <v>0</v>
      </c>
      <c r="K241" s="158" t="s">
        <v>135</v>
      </c>
      <c r="L241" s="34"/>
      <c r="M241" s="163" t="s">
        <v>20</v>
      </c>
      <c r="N241" s="164" t="s">
        <v>46</v>
      </c>
      <c r="O241" s="35"/>
      <c r="P241" s="165">
        <f>O241*H241</f>
        <v>0</v>
      </c>
      <c r="Q241" s="165">
        <v>0</v>
      </c>
      <c r="R241" s="165">
        <f>Q241*H241</f>
        <v>0</v>
      </c>
      <c r="S241" s="165">
        <v>0</v>
      </c>
      <c r="T241" s="166">
        <f>S241*H241</f>
        <v>0</v>
      </c>
      <c r="AR241" s="17" t="s">
        <v>151</v>
      </c>
      <c r="AT241" s="17" t="s">
        <v>131</v>
      </c>
      <c r="AU241" s="17" t="s">
        <v>83</v>
      </c>
      <c r="AY241" s="17" t="s">
        <v>130</v>
      </c>
      <c r="BE241" s="167">
        <f>IF(N241="základní",J241,0)</f>
        <v>0</v>
      </c>
      <c r="BF241" s="167">
        <f>IF(N241="snížená",J241,0)</f>
        <v>0</v>
      </c>
      <c r="BG241" s="167">
        <f>IF(N241="zákl. přenesená",J241,0)</f>
        <v>0</v>
      </c>
      <c r="BH241" s="167">
        <f>IF(N241="sníž. přenesená",J241,0)</f>
        <v>0</v>
      </c>
      <c r="BI241" s="167">
        <f>IF(N241="nulová",J241,0)</f>
        <v>0</v>
      </c>
      <c r="BJ241" s="17" t="s">
        <v>22</v>
      </c>
      <c r="BK241" s="167">
        <f>ROUND(I241*H241,2)</f>
        <v>0</v>
      </c>
      <c r="BL241" s="17" t="s">
        <v>151</v>
      </c>
      <c r="BM241" s="17" t="s">
        <v>1239</v>
      </c>
    </row>
    <row r="242" spans="2:47" s="1" customFormat="1" ht="22.5" customHeight="1">
      <c r="B242" s="34"/>
      <c r="D242" s="168" t="s">
        <v>138</v>
      </c>
      <c r="F242" s="169" t="s">
        <v>805</v>
      </c>
      <c r="I242" s="131"/>
      <c r="L242" s="34"/>
      <c r="M242" s="63"/>
      <c r="N242" s="35"/>
      <c r="O242" s="35"/>
      <c r="P242" s="35"/>
      <c r="Q242" s="35"/>
      <c r="R242" s="35"/>
      <c r="S242" s="35"/>
      <c r="T242" s="64"/>
      <c r="AT242" s="17" t="s">
        <v>138</v>
      </c>
      <c r="AU242" s="17" t="s">
        <v>83</v>
      </c>
    </row>
    <row r="243" spans="2:47" s="1" customFormat="1" ht="30" customHeight="1">
      <c r="B243" s="34"/>
      <c r="D243" s="168" t="s">
        <v>249</v>
      </c>
      <c r="F243" s="211" t="s">
        <v>1219</v>
      </c>
      <c r="I243" s="131"/>
      <c r="L243" s="34"/>
      <c r="M243" s="63"/>
      <c r="N243" s="35"/>
      <c r="O243" s="35"/>
      <c r="P243" s="35"/>
      <c r="Q243" s="35"/>
      <c r="R243" s="35"/>
      <c r="S243" s="35"/>
      <c r="T243" s="64"/>
      <c r="AT243" s="17" t="s">
        <v>249</v>
      </c>
      <c r="AU243" s="17" t="s">
        <v>83</v>
      </c>
    </row>
    <row r="244" spans="2:51" s="10" customFormat="1" ht="22.5" customHeight="1">
      <c r="B244" s="170"/>
      <c r="D244" s="168" t="s">
        <v>140</v>
      </c>
      <c r="E244" s="179" t="s">
        <v>20</v>
      </c>
      <c r="F244" s="196" t="s">
        <v>1214</v>
      </c>
      <c r="H244" s="197">
        <v>16.5</v>
      </c>
      <c r="I244" s="175"/>
      <c r="L244" s="170"/>
      <c r="M244" s="176"/>
      <c r="N244" s="177"/>
      <c r="O244" s="177"/>
      <c r="P244" s="177"/>
      <c r="Q244" s="177"/>
      <c r="R244" s="177"/>
      <c r="S244" s="177"/>
      <c r="T244" s="178"/>
      <c r="AT244" s="179" t="s">
        <v>140</v>
      </c>
      <c r="AU244" s="179" t="s">
        <v>83</v>
      </c>
      <c r="AV244" s="10" t="s">
        <v>83</v>
      </c>
      <c r="AW244" s="10" t="s">
        <v>39</v>
      </c>
      <c r="AX244" s="10" t="s">
        <v>75</v>
      </c>
      <c r="AY244" s="179" t="s">
        <v>130</v>
      </c>
    </row>
    <row r="245" spans="2:51" s="10" customFormat="1" ht="22.5" customHeight="1">
      <c r="B245" s="170"/>
      <c r="D245" s="168" t="s">
        <v>140</v>
      </c>
      <c r="E245" s="179" t="s">
        <v>20</v>
      </c>
      <c r="F245" s="196" t="s">
        <v>1215</v>
      </c>
      <c r="H245" s="197">
        <v>25.5</v>
      </c>
      <c r="I245" s="175"/>
      <c r="L245" s="170"/>
      <c r="M245" s="176"/>
      <c r="N245" s="177"/>
      <c r="O245" s="177"/>
      <c r="P245" s="177"/>
      <c r="Q245" s="177"/>
      <c r="R245" s="177"/>
      <c r="S245" s="177"/>
      <c r="T245" s="178"/>
      <c r="AT245" s="179" t="s">
        <v>140</v>
      </c>
      <c r="AU245" s="179" t="s">
        <v>83</v>
      </c>
      <c r="AV245" s="10" t="s">
        <v>83</v>
      </c>
      <c r="AW245" s="10" t="s">
        <v>39</v>
      </c>
      <c r="AX245" s="10" t="s">
        <v>75</v>
      </c>
      <c r="AY245" s="179" t="s">
        <v>130</v>
      </c>
    </row>
    <row r="246" spans="2:51" s="12" customFormat="1" ht="22.5" customHeight="1">
      <c r="B246" s="198"/>
      <c r="D246" s="171" t="s">
        <v>140</v>
      </c>
      <c r="E246" s="199" t="s">
        <v>20</v>
      </c>
      <c r="F246" s="200" t="s">
        <v>204</v>
      </c>
      <c r="H246" s="201">
        <v>42</v>
      </c>
      <c r="I246" s="202"/>
      <c r="L246" s="198"/>
      <c r="M246" s="203"/>
      <c r="N246" s="204"/>
      <c r="O246" s="204"/>
      <c r="P246" s="204"/>
      <c r="Q246" s="204"/>
      <c r="R246" s="204"/>
      <c r="S246" s="204"/>
      <c r="T246" s="205"/>
      <c r="AT246" s="206" t="s">
        <v>140</v>
      </c>
      <c r="AU246" s="206" t="s">
        <v>83</v>
      </c>
      <c r="AV246" s="12" t="s">
        <v>151</v>
      </c>
      <c r="AW246" s="12" t="s">
        <v>39</v>
      </c>
      <c r="AX246" s="12" t="s">
        <v>22</v>
      </c>
      <c r="AY246" s="206" t="s">
        <v>130</v>
      </c>
    </row>
    <row r="247" spans="2:65" s="1" customFormat="1" ht="22.5" customHeight="1">
      <c r="B247" s="155"/>
      <c r="C247" s="156" t="s">
        <v>424</v>
      </c>
      <c r="D247" s="156" t="s">
        <v>131</v>
      </c>
      <c r="E247" s="157" t="s">
        <v>408</v>
      </c>
      <c r="F247" s="158" t="s">
        <v>409</v>
      </c>
      <c r="G247" s="159" t="s">
        <v>344</v>
      </c>
      <c r="H247" s="160">
        <v>30.85</v>
      </c>
      <c r="I247" s="161"/>
      <c r="J247" s="162">
        <f>ROUND(I247*H247,2)</f>
        <v>0</v>
      </c>
      <c r="K247" s="158" t="s">
        <v>135</v>
      </c>
      <c r="L247" s="34"/>
      <c r="M247" s="163" t="s">
        <v>20</v>
      </c>
      <c r="N247" s="164" t="s">
        <v>46</v>
      </c>
      <c r="O247" s="35"/>
      <c r="P247" s="165">
        <f>O247*H247</f>
        <v>0</v>
      </c>
      <c r="Q247" s="165">
        <v>0</v>
      </c>
      <c r="R247" s="165">
        <f>Q247*H247</f>
        <v>0</v>
      </c>
      <c r="S247" s="165">
        <v>0</v>
      </c>
      <c r="T247" s="166">
        <f>S247*H247</f>
        <v>0</v>
      </c>
      <c r="AR247" s="17" t="s">
        <v>151</v>
      </c>
      <c r="AT247" s="17" t="s">
        <v>131</v>
      </c>
      <c r="AU247" s="17" t="s">
        <v>83</v>
      </c>
      <c r="AY247" s="17" t="s">
        <v>130</v>
      </c>
      <c r="BE247" s="167">
        <f>IF(N247="základní",J247,0)</f>
        <v>0</v>
      </c>
      <c r="BF247" s="167">
        <f>IF(N247="snížená",J247,0)</f>
        <v>0</v>
      </c>
      <c r="BG247" s="167">
        <f>IF(N247="zákl. přenesená",J247,0)</f>
        <v>0</v>
      </c>
      <c r="BH247" s="167">
        <f>IF(N247="sníž. přenesená",J247,0)</f>
        <v>0</v>
      </c>
      <c r="BI247" s="167">
        <f>IF(N247="nulová",J247,0)</f>
        <v>0</v>
      </c>
      <c r="BJ247" s="17" t="s">
        <v>22</v>
      </c>
      <c r="BK247" s="167">
        <f>ROUND(I247*H247,2)</f>
        <v>0</v>
      </c>
      <c r="BL247" s="17" t="s">
        <v>151</v>
      </c>
      <c r="BM247" s="17" t="s">
        <v>1240</v>
      </c>
    </row>
    <row r="248" spans="2:47" s="1" customFormat="1" ht="22.5" customHeight="1">
      <c r="B248" s="34"/>
      <c r="D248" s="168" t="s">
        <v>138</v>
      </c>
      <c r="F248" s="169" t="s">
        <v>411</v>
      </c>
      <c r="I248" s="131"/>
      <c r="L248" s="34"/>
      <c r="M248" s="63"/>
      <c r="N248" s="35"/>
      <c r="O248" s="35"/>
      <c r="P248" s="35"/>
      <c r="Q248" s="35"/>
      <c r="R248" s="35"/>
      <c r="S248" s="35"/>
      <c r="T248" s="64"/>
      <c r="AT248" s="17" t="s">
        <v>138</v>
      </c>
      <c r="AU248" s="17" t="s">
        <v>83</v>
      </c>
    </row>
    <row r="249" spans="2:47" s="1" customFormat="1" ht="30" customHeight="1">
      <c r="B249" s="34"/>
      <c r="D249" s="168" t="s">
        <v>249</v>
      </c>
      <c r="F249" s="211" t="s">
        <v>1219</v>
      </c>
      <c r="I249" s="131"/>
      <c r="L249" s="34"/>
      <c r="M249" s="63"/>
      <c r="N249" s="35"/>
      <c r="O249" s="35"/>
      <c r="P249" s="35"/>
      <c r="Q249" s="35"/>
      <c r="R249" s="35"/>
      <c r="S249" s="35"/>
      <c r="T249" s="64"/>
      <c r="AT249" s="17" t="s">
        <v>249</v>
      </c>
      <c r="AU249" s="17" t="s">
        <v>83</v>
      </c>
    </row>
    <row r="250" spans="2:51" s="10" customFormat="1" ht="22.5" customHeight="1">
      <c r="B250" s="170"/>
      <c r="D250" s="168" t="s">
        <v>140</v>
      </c>
      <c r="E250" s="179" t="s">
        <v>20</v>
      </c>
      <c r="F250" s="196" t="s">
        <v>1216</v>
      </c>
      <c r="H250" s="197">
        <v>19</v>
      </c>
      <c r="I250" s="175"/>
      <c r="L250" s="170"/>
      <c r="M250" s="176"/>
      <c r="N250" s="177"/>
      <c r="O250" s="177"/>
      <c r="P250" s="177"/>
      <c r="Q250" s="177"/>
      <c r="R250" s="177"/>
      <c r="S250" s="177"/>
      <c r="T250" s="178"/>
      <c r="AT250" s="179" t="s">
        <v>140</v>
      </c>
      <c r="AU250" s="179" t="s">
        <v>83</v>
      </c>
      <c r="AV250" s="10" t="s">
        <v>83</v>
      </c>
      <c r="AW250" s="10" t="s">
        <v>39</v>
      </c>
      <c r="AX250" s="10" t="s">
        <v>75</v>
      </c>
      <c r="AY250" s="179" t="s">
        <v>130</v>
      </c>
    </row>
    <row r="251" spans="2:51" s="10" customFormat="1" ht="22.5" customHeight="1">
      <c r="B251" s="170"/>
      <c r="D251" s="168" t="s">
        <v>140</v>
      </c>
      <c r="E251" s="179" t="s">
        <v>20</v>
      </c>
      <c r="F251" s="196" t="s">
        <v>1217</v>
      </c>
      <c r="H251" s="197">
        <v>11.85</v>
      </c>
      <c r="I251" s="175"/>
      <c r="L251" s="170"/>
      <c r="M251" s="176"/>
      <c r="N251" s="177"/>
      <c r="O251" s="177"/>
      <c r="P251" s="177"/>
      <c r="Q251" s="177"/>
      <c r="R251" s="177"/>
      <c r="S251" s="177"/>
      <c r="T251" s="178"/>
      <c r="AT251" s="179" t="s">
        <v>140</v>
      </c>
      <c r="AU251" s="179" t="s">
        <v>83</v>
      </c>
      <c r="AV251" s="10" t="s">
        <v>83</v>
      </c>
      <c r="AW251" s="10" t="s">
        <v>39</v>
      </c>
      <c r="AX251" s="10" t="s">
        <v>75</v>
      </c>
      <c r="AY251" s="179" t="s">
        <v>130</v>
      </c>
    </row>
    <row r="252" spans="2:51" s="12" customFormat="1" ht="22.5" customHeight="1">
      <c r="B252" s="198"/>
      <c r="D252" s="171" t="s">
        <v>140</v>
      </c>
      <c r="E252" s="199" t="s">
        <v>20</v>
      </c>
      <c r="F252" s="200" t="s">
        <v>204</v>
      </c>
      <c r="H252" s="201">
        <v>30.85</v>
      </c>
      <c r="I252" s="202"/>
      <c r="L252" s="198"/>
      <c r="M252" s="203"/>
      <c r="N252" s="204"/>
      <c r="O252" s="204"/>
      <c r="P252" s="204"/>
      <c r="Q252" s="204"/>
      <c r="R252" s="204"/>
      <c r="S252" s="204"/>
      <c r="T252" s="205"/>
      <c r="AT252" s="206" t="s">
        <v>140</v>
      </c>
      <c r="AU252" s="206" t="s">
        <v>83</v>
      </c>
      <c r="AV252" s="12" t="s">
        <v>151</v>
      </c>
      <c r="AW252" s="12" t="s">
        <v>39</v>
      </c>
      <c r="AX252" s="12" t="s">
        <v>22</v>
      </c>
      <c r="AY252" s="206" t="s">
        <v>130</v>
      </c>
    </row>
    <row r="253" spans="2:65" s="1" customFormat="1" ht="22.5" customHeight="1">
      <c r="B253" s="155"/>
      <c r="C253" s="156" t="s">
        <v>430</v>
      </c>
      <c r="D253" s="156" t="s">
        <v>131</v>
      </c>
      <c r="E253" s="157" t="s">
        <v>414</v>
      </c>
      <c r="F253" s="158" t="s">
        <v>415</v>
      </c>
      <c r="G253" s="159" t="s">
        <v>344</v>
      </c>
      <c r="H253" s="160">
        <v>56.76</v>
      </c>
      <c r="I253" s="161"/>
      <c r="J253" s="162">
        <f>ROUND(I253*H253,2)</f>
        <v>0</v>
      </c>
      <c r="K253" s="158" t="s">
        <v>135</v>
      </c>
      <c r="L253" s="34"/>
      <c r="M253" s="163" t="s">
        <v>20</v>
      </c>
      <c r="N253" s="164" t="s">
        <v>46</v>
      </c>
      <c r="O253" s="35"/>
      <c r="P253" s="165">
        <f>O253*H253</f>
        <v>0</v>
      </c>
      <c r="Q253" s="165">
        <v>0</v>
      </c>
      <c r="R253" s="165">
        <f>Q253*H253</f>
        <v>0</v>
      </c>
      <c r="S253" s="165">
        <v>0</v>
      </c>
      <c r="T253" s="166">
        <f>S253*H253</f>
        <v>0</v>
      </c>
      <c r="AR253" s="17" t="s">
        <v>151</v>
      </c>
      <c r="AT253" s="17" t="s">
        <v>131</v>
      </c>
      <c r="AU253" s="17" t="s">
        <v>83</v>
      </c>
      <c r="AY253" s="17" t="s">
        <v>130</v>
      </c>
      <c r="BE253" s="167">
        <f>IF(N253="základní",J253,0)</f>
        <v>0</v>
      </c>
      <c r="BF253" s="167">
        <f>IF(N253="snížená",J253,0)</f>
        <v>0</v>
      </c>
      <c r="BG253" s="167">
        <f>IF(N253="zákl. přenesená",J253,0)</f>
        <v>0</v>
      </c>
      <c r="BH253" s="167">
        <f>IF(N253="sníž. přenesená",J253,0)</f>
        <v>0</v>
      </c>
      <c r="BI253" s="167">
        <f>IF(N253="nulová",J253,0)</f>
        <v>0</v>
      </c>
      <c r="BJ253" s="17" t="s">
        <v>22</v>
      </c>
      <c r="BK253" s="167">
        <f>ROUND(I253*H253,2)</f>
        <v>0</v>
      </c>
      <c r="BL253" s="17" t="s">
        <v>151</v>
      </c>
      <c r="BM253" s="17" t="s">
        <v>1241</v>
      </c>
    </row>
    <row r="254" spans="2:47" s="1" customFormat="1" ht="22.5" customHeight="1">
      <c r="B254" s="34"/>
      <c r="D254" s="168" t="s">
        <v>138</v>
      </c>
      <c r="F254" s="169" t="s">
        <v>417</v>
      </c>
      <c r="I254" s="131"/>
      <c r="L254" s="34"/>
      <c r="M254" s="63"/>
      <c r="N254" s="35"/>
      <c r="O254" s="35"/>
      <c r="P254" s="35"/>
      <c r="Q254" s="35"/>
      <c r="R254" s="35"/>
      <c r="S254" s="35"/>
      <c r="T254" s="64"/>
      <c r="AT254" s="17" t="s">
        <v>138</v>
      </c>
      <c r="AU254" s="17" t="s">
        <v>83</v>
      </c>
    </row>
    <row r="255" spans="2:47" s="1" customFormat="1" ht="30" customHeight="1">
      <c r="B255" s="34"/>
      <c r="D255" s="168" t="s">
        <v>249</v>
      </c>
      <c r="F255" s="211" t="s">
        <v>1219</v>
      </c>
      <c r="I255" s="131"/>
      <c r="L255" s="34"/>
      <c r="M255" s="63"/>
      <c r="N255" s="35"/>
      <c r="O255" s="35"/>
      <c r="P255" s="35"/>
      <c r="Q255" s="35"/>
      <c r="R255" s="35"/>
      <c r="S255" s="35"/>
      <c r="T255" s="64"/>
      <c r="AT255" s="17" t="s">
        <v>249</v>
      </c>
      <c r="AU255" s="17" t="s">
        <v>83</v>
      </c>
    </row>
    <row r="256" spans="2:51" s="10" customFormat="1" ht="22.5" customHeight="1">
      <c r="B256" s="170"/>
      <c r="D256" s="171" t="s">
        <v>140</v>
      </c>
      <c r="E256" s="172" t="s">
        <v>20</v>
      </c>
      <c r="F256" s="173" t="s">
        <v>1242</v>
      </c>
      <c r="H256" s="174">
        <v>56.76</v>
      </c>
      <c r="I256" s="175"/>
      <c r="L256" s="170"/>
      <c r="M256" s="176"/>
      <c r="N256" s="177"/>
      <c r="O256" s="177"/>
      <c r="P256" s="177"/>
      <c r="Q256" s="177"/>
      <c r="R256" s="177"/>
      <c r="S256" s="177"/>
      <c r="T256" s="178"/>
      <c r="AT256" s="179" t="s">
        <v>140</v>
      </c>
      <c r="AU256" s="179" t="s">
        <v>83</v>
      </c>
      <c r="AV256" s="10" t="s">
        <v>83</v>
      </c>
      <c r="AW256" s="10" t="s">
        <v>39</v>
      </c>
      <c r="AX256" s="10" t="s">
        <v>22</v>
      </c>
      <c r="AY256" s="179" t="s">
        <v>130</v>
      </c>
    </row>
    <row r="257" spans="2:65" s="1" customFormat="1" ht="22.5" customHeight="1">
      <c r="B257" s="155"/>
      <c r="C257" s="156" t="s">
        <v>436</v>
      </c>
      <c r="D257" s="156" t="s">
        <v>131</v>
      </c>
      <c r="E257" s="157" t="s">
        <v>816</v>
      </c>
      <c r="F257" s="158" t="s">
        <v>817</v>
      </c>
      <c r="G257" s="159" t="s">
        <v>344</v>
      </c>
      <c r="H257" s="160">
        <v>465.102</v>
      </c>
      <c r="I257" s="161"/>
      <c r="J257" s="162">
        <f>ROUND(I257*H257,2)</f>
        <v>0</v>
      </c>
      <c r="K257" s="158" t="s">
        <v>135</v>
      </c>
      <c r="L257" s="34"/>
      <c r="M257" s="163" t="s">
        <v>20</v>
      </c>
      <c r="N257" s="164" t="s">
        <v>46</v>
      </c>
      <c r="O257" s="35"/>
      <c r="P257" s="165">
        <f>O257*H257</f>
        <v>0</v>
      </c>
      <c r="Q257" s="165">
        <v>0</v>
      </c>
      <c r="R257" s="165">
        <f>Q257*H257</f>
        <v>0</v>
      </c>
      <c r="S257" s="165">
        <v>0</v>
      </c>
      <c r="T257" s="166">
        <f>S257*H257</f>
        <v>0</v>
      </c>
      <c r="AR257" s="17" t="s">
        <v>151</v>
      </c>
      <c r="AT257" s="17" t="s">
        <v>131</v>
      </c>
      <c r="AU257" s="17" t="s">
        <v>83</v>
      </c>
      <c r="AY257" s="17" t="s">
        <v>130</v>
      </c>
      <c r="BE257" s="167">
        <f>IF(N257="základní",J257,0)</f>
        <v>0</v>
      </c>
      <c r="BF257" s="167">
        <f>IF(N257="snížená",J257,0)</f>
        <v>0</v>
      </c>
      <c r="BG257" s="167">
        <f>IF(N257="zákl. přenesená",J257,0)</f>
        <v>0</v>
      </c>
      <c r="BH257" s="167">
        <f>IF(N257="sníž. přenesená",J257,0)</f>
        <v>0</v>
      </c>
      <c r="BI257" s="167">
        <f>IF(N257="nulová",J257,0)</f>
        <v>0</v>
      </c>
      <c r="BJ257" s="17" t="s">
        <v>22</v>
      </c>
      <c r="BK257" s="167">
        <f>ROUND(I257*H257,2)</f>
        <v>0</v>
      </c>
      <c r="BL257" s="17" t="s">
        <v>151</v>
      </c>
      <c r="BM257" s="17" t="s">
        <v>1243</v>
      </c>
    </row>
    <row r="258" spans="2:47" s="1" customFormat="1" ht="30" customHeight="1">
      <c r="B258" s="34"/>
      <c r="D258" s="168" t="s">
        <v>138</v>
      </c>
      <c r="F258" s="169" t="s">
        <v>819</v>
      </c>
      <c r="I258" s="131"/>
      <c r="L258" s="34"/>
      <c r="M258" s="63"/>
      <c r="N258" s="35"/>
      <c r="O258" s="35"/>
      <c r="P258" s="35"/>
      <c r="Q258" s="35"/>
      <c r="R258" s="35"/>
      <c r="S258" s="35"/>
      <c r="T258" s="64"/>
      <c r="AT258" s="17" t="s">
        <v>138</v>
      </c>
      <c r="AU258" s="17" t="s">
        <v>83</v>
      </c>
    </row>
    <row r="259" spans="2:47" s="1" customFormat="1" ht="30" customHeight="1">
      <c r="B259" s="34"/>
      <c r="D259" s="168" t="s">
        <v>249</v>
      </c>
      <c r="F259" s="211" t="s">
        <v>1219</v>
      </c>
      <c r="I259" s="131"/>
      <c r="L259" s="34"/>
      <c r="M259" s="63"/>
      <c r="N259" s="35"/>
      <c r="O259" s="35"/>
      <c r="P259" s="35"/>
      <c r="Q259" s="35"/>
      <c r="R259" s="35"/>
      <c r="S259" s="35"/>
      <c r="T259" s="64"/>
      <c r="AT259" s="17" t="s">
        <v>249</v>
      </c>
      <c r="AU259" s="17" t="s">
        <v>83</v>
      </c>
    </row>
    <row r="260" spans="2:51" s="10" customFormat="1" ht="22.5" customHeight="1">
      <c r="B260" s="170"/>
      <c r="D260" s="168" t="s">
        <v>140</v>
      </c>
      <c r="E260" s="179" t="s">
        <v>20</v>
      </c>
      <c r="F260" s="196" t="s">
        <v>1244</v>
      </c>
      <c r="H260" s="197">
        <v>366.45</v>
      </c>
      <c r="I260" s="175"/>
      <c r="L260" s="170"/>
      <c r="M260" s="176"/>
      <c r="N260" s="177"/>
      <c r="O260" s="177"/>
      <c r="P260" s="177"/>
      <c r="Q260" s="177"/>
      <c r="R260" s="177"/>
      <c r="S260" s="177"/>
      <c r="T260" s="178"/>
      <c r="AT260" s="179" t="s">
        <v>140</v>
      </c>
      <c r="AU260" s="179" t="s">
        <v>83</v>
      </c>
      <c r="AV260" s="10" t="s">
        <v>83</v>
      </c>
      <c r="AW260" s="10" t="s">
        <v>39</v>
      </c>
      <c r="AX260" s="10" t="s">
        <v>75</v>
      </c>
      <c r="AY260" s="179" t="s">
        <v>130</v>
      </c>
    </row>
    <row r="261" spans="2:51" s="10" customFormat="1" ht="22.5" customHeight="1">
      <c r="B261" s="170"/>
      <c r="D261" s="168" t="s">
        <v>140</v>
      </c>
      <c r="E261" s="179" t="s">
        <v>20</v>
      </c>
      <c r="F261" s="196" t="s">
        <v>1173</v>
      </c>
      <c r="H261" s="197">
        <v>20.94</v>
      </c>
      <c r="I261" s="175"/>
      <c r="L261" s="170"/>
      <c r="M261" s="176"/>
      <c r="N261" s="177"/>
      <c r="O261" s="177"/>
      <c r="P261" s="177"/>
      <c r="Q261" s="177"/>
      <c r="R261" s="177"/>
      <c r="S261" s="177"/>
      <c r="T261" s="178"/>
      <c r="AT261" s="179" t="s">
        <v>140</v>
      </c>
      <c r="AU261" s="179" t="s">
        <v>83</v>
      </c>
      <c r="AV261" s="10" t="s">
        <v>83</v>
      </c>
      <c r="AW261" s="10" t="s">
        <v>39</v>
      </c>
      <c r="AX261" s="10" t="s">
        <v>75</v>
      </c>
      <c r="AY261" s="179" t="s">
        <v>130</v>
      </c>
    </row>
    <row r="262" spans="2:51" s="10" customFormat="1" ht="22.5" customHeight="1">
      <c r="B262" s="170"/>
      <c r="D262" s="168" t="s">
        <v>140</v>
      </c>
      <c r="E262" s="179" t="s">
        <v>20</v>
      </c>
      <c r="F262" s="196" t="s">
        <v>1170</v>
      </c>
      <c r="H262" s="197">
        <v>77.712</v>
      </c>
      <c r="I262" s="175"/>
      <c r="L262" s="170"/>
      <c r="M262" s="176"/>
      <c r="N262" s="177"/>
      <c r="O262" s="177"/>
      <c r="P262" s="177"/>
      <c r="Q262" s="177"/>
      <c r="R262" s="177"/>
      <c r="S262" s="177"/>
      <c r="T262" s="178"/>
      <c r="AT262" s="179" t="s">
        <v>140</v>
      </c>
      <c r="AU262" s="179" t="s">
        <v>83</v>
      </c>
      <c r="AV262" s="10" t="s">
        <v>83</v>
      </c>
      <c r="AW262" s="10" t="s">
        <v>39</v>
      </c>
      <c r="AX262" s="10" t="s">
        <v>75</v>
      </c>
      <c r="AY262" s="179" t="s">
        <v>130</v>
      </c>
    </row>
    <row r="263" spans="2:51" s="12" customFormat="1" ht="22.5" customHeight="1">
      <c r="B263" s="198"/>
      <c r="D263" s="171" t="s">
        <v>140</v>
      </c>
      <c r="E263" s="199" t="s">
        <v>20</v>
      </c>
      <c r="F263" s="200" t="s">
        <v>204</v>
      </c>
      <c r="H263" s="201">
        <v>465.102</v>
      </c>
      <c r="I263" s="202"/>
      <c r="L263" s="198"/>
      <c r="M263" s="203"/>
      <c r="N263" s="204"/>
      <c r="O263" s="204"/>
      <c r="P263" s="204"/>
      <c r="Q263" s="204"/>
      <c r="R263" s="204"/>
      <c r="S263" s="204"/>
      <c r="T263" s="205"/>
      <c r="AT263" s="206" t="s">
        <v>140</v>
      </c>
      <c r="AU263" s="206" t="s">
        <v>83</v>
      </c>
      <c r="AV263" s="12" t="s">
        <v>151</v>
      </c>
      <c r="AW263" s="12" t="s">
        <v>39</v>
      </c>
      <c r="AX263" s="12" t="s">
        <v>22</v>
      </c>
      <c r="AY263" s="206" t="s">
        <v>130</v>
      </c>
    </row>
    <row r="264" spans="2:65" s="1" customFormat="1" ht="22.5" customHeight="1">
      <c r="B264" s="155"/>
      <c r="C264" s="156" t="s">
        <v>441</v>
      </c>
      <c r="D264" s="156" t="s">
        <v>131</v>
      </c>
      <c r="E264" s="157" t="s">
        <v>824</v>
      </c>
      <c r="F264" s="158" t="s">
        <v>825</v>
      </c>
      <c r="G264" s="159" t="s">
        <v>344</v>
      </c>
      <c r="H264" s="160">
        <v>368.26</v>
      </c>
      <c r="I264" s="161"/>
      <c r="J264" s="162">
        <f>ROUND(I264*H264,2)</f>
        <v>0</v>
      </c>
      <c r="K264" s="158" t="s">
        <v>135</v>
      </c>
      <c r="L264" s="34"/>
      <c r="M264" s="163" t="s">
        <v>20</v>
      </c>
      <c r="N264" s="164" t="s">
        <v>46</v>
      </c>
      <c r="O264" s="35"/>
      <c r="P264" s="165">
        <f>O264*H264</f>
        <v>0</v>
      </c>
      <c r="Q264" s="165">
        <v>0</v>
      </c>
      <c r="R264" s="165">
        <f>Q264*H264</f>
        <v>0</v>
      </c>
      <c r="S264" s="165">
        <v>0</v>
      </c>
      <c r="T264" s="166">
        <f>S264*H264</f>
        <v>0</v>
      </c>
      <c r="AR264" s="17" t="s">
        <v>151</v>
      </c>
      <c r="AT264" s="17" t="s">
        <v>131</v>
      </c>
      <c r="AU264" s="17" t="s">
        <v>83</v>
      </c>
      <c r="AY264" s="17" t="s">
        <v>130</v>
      </c>
      <c r="BE264" s="167">
        <f>IF(N264="základní",J264,0)</f>
        <v>0</v>
      </c>
      <c r="BF264" s="167">
        <f>IF(N264="snížená",J264,0)</f>
        <v>0</v>
      </c>
      <c r="BG264" s="167">
        <f>IF(N264="zákl. přenesená",J264,0)</f>
        <v>0</v>
      </c>
      <c r="BH264" s="167">
        <f>IF(N264="sníž. přenesená",J264,0)</f>
        <v>0</v>
      </c>
      <c r="BI264" s="167">
        <f>IF(N264="nulová",J264,0)</f>
        <v>0</v>
      </c>
      <c r="BJ264" s="17" t="s">
        <v>22</v>
      </c>
      <c r="BK264" s="167">
        <f>ROUND(I264*H264,2)</f>
        <v>0</v>
      </c>
      <c r="BL264" s="17" t="s">
        <v>151</v>
      </c>
      <c r="BM264" s="17" t="s">
        <v>1245</v>
      </c>
    </row>
    <row r="265" spans="2:47" s="1" customFormat="1" ht="30" customHeight="1">
      <c r="B265" s="34"/>
      <c r="D265" s="168" t="s">
        <v>138</v>
      </c>
      <c r="F265" s="169" t="s">
        <v>827</v>
      </c>
      <c r="I265" s="131"/>
      <c r="L265" s="34"/>
      <c r="M265" s="63"/>
      <c r="N265" s="35"/>
      <c r="O265" s="35"/>
      <c r="P265" s="35"/>
      <c r="Q265" s="35"/>
      <c r="R265" s="35"/>
      <c r="S265" s="35"/>
      <c r="T265" s="64"/>
      <c r="AT265" s="17" t="s">
        <v>138</v>
      </c>
      <c r="AU265" s="17" t="s">
        <v>83</v>
      </c>
    </row>
    <row r="266" spans="2:47" s="1" customFormat="1" ht="30" customHeight="1">
      <c r="B266" s="34"/>
      <c r="D266" s="168" t="s">
        <v>249</v>
      </c>
      <c r="F266" s="211" t="s">
        <v>1219</v>
      </c>
      <c r="I266" s="131"/>
      <c r="L266" s="34"/>
      <c r="M266" s="63"/>
      <c r="N266" s="35"/>
      <c r="O266" s="35"/>
      <c r="P266" s="35"/>
      <c r="Q266" s="35"/>
      <c r="R266" s="35"/>
      <c r="S266" s="35"/>
      <c r="T266" s="64"/>
      <c r="AT266" s="17" t="s">
        <v>249</v>
      </c>
      <c r="AU266" s="17" t="s">
        <v>83</v>
      </c>
    </row>
    <row r="267" spans="2:51" s="10" customFormat="1" ht="22.5" customHeight="1">
      <c r="B267" s="170"/>
      <c r="D267" s="168" t="s">
        <v>140</v>
      </c>
      <c r="E267" s="179" t="s">
        <v>20</v>
      </c>
      <c r="F267" s="196" t="s">
        <v>1214</v>
      </c>
      <c r="H267" s="197">
        <v>16.5</v>
      </c>
      <c r="I267" s="175"/>
      <c r="L267" s="170"/>
      <c r="M267" s="176"/>
      <c r="N267" s="177"/>
      <c r="O267" s="177"/>
      <c r="P267" s="177"/>
      <c r="Q267" s="177"/>
      <c r="R267" s="177"/>
      <c r="S267" s="177"/>
      <c r="T267" s="178"/>
      <c r="AT267" s="179" t="s">
        <v>140</v>
      </c>
      <c r="AU267" s="179" t="s">
        <v>83</v>
      </c>
      <c r="AV267" s="10" t="s">
        <v>83</v>
      </c>
      <c r="AW267" s="10" t="s">
        <v>39</v>
      </c>
      <c r="AX267" s="10" t="s">
        <v>75</v>
      </c>
      <c r="AY267" s="179" t="s">
        <v>130</v>
      </c>
    </row>
    <row r="268" spans="2:51" s="10" customFormat="1" ht="22.5" customHeight="1">
      <c r="B268" s="170"/>
      <c r="D268" s="168" t="s">
        <v>140</v>
      </c>
      <c r="E268" s="179" t="s">
        <v>20</v>
      </c>
      <c r="F268" s="196" t="s">
        <v>1215</v>
      </c>
      <c r="H268" s="197">
        <v>25.5</v>
      </c>
      <c r="I268" s="175"/>
      <c r="L268" s="170"/>
      <c r="M268" s="176"/>
      <c r="N268" s="177"/>
      <c r="O268" s="177"/>
      <c r="P268" s="177"/>
      <c r="Q268" s="177"/>
      <c r="R268" s="177"/>
      <c r="S268" s="177"/>
      <c r="T268" s="178"/>
      <c r="AT268" s="179" t="s">
        <v>140</v>
      </c>
      <c r="AU268" s="179" t="s">
        <v>83</v>
      </c>
      <c r="AV268" s="10" t="s">
        <v>83</v>
      </c>
      <c r="AW268" s="10" t="s">
        <v>39</v>
      </c>
      <c r="AX268" s="10" t="s">
        <v>75</v>
      </c>
      <c r="AY268" s="179" t="s">
        <v>130</v>
      </c>
    </row>
    <row r="269" spans="2:51" s="10" customFormat="1" ht="22.5" customHeight="1">
      <c r="B269" s="170"/>
      <c r="D269" s="168" t="s">
        <v>140</v>
      </c>
      <c r="E269" s="179" t="s">
        <v>20</v>
      </c>
      <c r="F269" s="196" t="s">
        <v>1246</v>
      </c>
      <c r="H269" s="197">
        <v>326.26</v>
      </c>
      <c r="I269" s="175"/>
      <c r="L269" s="170"/>
      <c r="M269" s="176"/>
      <c r="N269" s="177"/>
      <c r="O269" s="177"/>
      <c r="P269" s="177"/>
      <c r="Q269" s="177"/>
      <c r="R269" s="177"/>
      <c r="S269" s="177"/>
      <c r="T269" s="178"/>
      <c r="AT269" s="179" t="s">
        <v>140</v>
      </c>
      <c r="AU269" s="179" t="s">
        <v>83</v>
      </c>
      <c r="AV269" s="10" t="s">
        <v>83</v>
      </c>
      <c r="AW269" s="10" t="s">
        <v>39</v>
      </c>
      <c r="AX269" s="10" t="s">
        <v>75</v>
      </c>
      <c r="AY269" s="179" t="s">
        <v>130</v>
      </c>
    </row>
    <row r="270" spans="2:51" s="12" customFormat="1" ht="22.5" customHeight="1">
      <c r="B270" s="198"/>
      <c r="D270" s="171" t="s">
        <v>140</v>
      </c>
      <c r="E270" s="199" t="s">
        <v>20</v>
      </c>
      <c r="F270" s="200" t="s">
        <v>204</v>
      </c>
      <c r="H270" s="201">
        <v>368.26</v>
      </c>
      <c r="I270" s="202"/>
      <c r="L270" s="198"/>
      <c r="M270" s="203"/>
      <c r="N270" s="204"/>
      <c r="O270" s="204"/>
      <c r="P270" s="204"/>
      <c r="Q270" s="204"/>
      <c r="R270" s="204"/>
      <c r="S270" s="204"/>
      <c r="T270" s="205"/>
      <c r="AT270" s="206" t="s">
        <v>140</v>
      </c>
      <c r="AU270" s="206" t="s">
        <v>83</v>
      </c>
      <c r="AV270" s="12" t="s">
        <v>151</v>
      </c>
      <c r="AW270" s="12" t="s">
        <v>39</v>
      </c>
      <c r="AX270" s="12" t="s">
        <v>22</v>
      </c>
      <c r="AY270" s="206" t="s">
        <v>130</v>
      </c>
    </row>
    <row r="271" spans="2:65" s="1" customFormat="1" ht="22.5" customHeight="1">
      <c r="B271" s="155"/>
      <c r="C271" s="156" t="s">
        <v>446</v>
      </c>
      <c r="D271" s="156" t="s">
        <v>131</v>
      </c>
      <c r="E271" s="157" t="s">
        <v>828</v>
      </c>
      <c r="F271" s="158" t="s">
        <v>829</v>
      </c>
      <c r="G271" s="159" t="s">
        <v>344</v>
      </c>
      <c r="H271" s="160">
        <v>465.102</v>
      </c>
      <c r="I271" s="161"/>
      <c r="J271" s="162">
        <f>ROUND(I271*H271,2)</f>
        <v>0</v>
      </c>
      <c r="K271" s="158" t="s">
        <v>135</v>
      </c>
      <c r="L271" s="34"/>
      <c r="M271" s="163" t="s">
        <v>20</v>
      </c>
      <c r="N271" s="164" t="s">
        <v>46</v>
      </c>
      <c r="O271" s="35"/>
      <c r="P271" s="165">
        <f>O271*H271</f>
        <v>0</v>
      </c>
      <c r="Q271" s="165">
        <v>0.00561</v>
      </c>
      <c r="R271" s="165">
        <f>Q271*H271</f>
        <v>2.60922222</v>
      </c>
      <c r="S271" s="165">
        <v>0</v>
      </c>
      <c r="T271" s="166">
        <f>S271*H271</f>
        <v>0</v>
      </c>
      <c r="AR271" s="17" t="s">
        <v>151</v>
      </c>
      <c r="AT271" s="17" t="s">
        <v>131</v>
      </c>
      <c r="AU271" s="17" t="s">
        <v>83</v>
      </c>
      <c r="AY271" s="17" t="s">
        <v>130</v>
      </c>
      <c r="BE271" s="167">
        <f>IF(N271="základní",J271,0)</f>
        <v>0</v>
      </c>
      <c r="BF271" s="167">
        <f>IF(N271="snížená",J271,0)</f>
        <v>0</v>
      </c>
      <c r="BG271" s="167">
        <f>IF(N271="zákl. přenesená",J271,0)</f>
        <v>0</v>
      </c>
      <c r="BH271" s="167">
        <f>IF(N271="sníž. přenesená",J271,0)</f>
        <v>0</v>
      </c>
      <c r="BI271" s="167">
        <f>IF(N271="nulová",J271,0)</f>
        <v>0</v>
      </c>
      <c r="BJ271" s="17" t="s">
        <v>22</v>
      </c>
      <c r="BK271" s="167">
        <f>ROUND(I271*H271,2)</f>
        <v>0</v>
      </c>
      <c r="BL271" s="17" t="s">
        <v>151</v>
      </c>
      <c r="BM271" s="17" t="s">
        <v>1247</v>
      </c>
    </row>
    <row r="272" spans="2:47" s="1" customFormat="1" ht="22.5" customHeight="1">
      <c r="B272" s="34"/>
      <c r="D272" s="168" t="s">
        <v>138</v>
      </c>
      <c r="F272" s="169" t="s">
        <v>831</v>
      </c>
      <c r="I272" s="131"/>
      <c r="L272" s="34"/>
      <c r="M272" s="63"/>
      <c r="N272" s="35"/>
      <c r="O272" s="35"/>
      <c r="P272" s="35"/>
      <c r="Q272" s="35"/>
      <c r="R272" s="35"/>
      <c r="S272" s="35"/>
      <c r="T272" s="64"/>
      <c r="AT272" s="17" t="s">
        <v>138</v>
      </c>
      <c r="AU272" s="17" t="s">
        <v>83</v>
      </c>
    </row>
    <row r="273" spans="2:47" s="1" customFormat="1" ht="30" customHeight="1">
      <c r="B273" s="34"/>
      <c r="D273" s="168" t="s">
        <v>249</v>
      </c>
      <c r="F273" s="211" t="s">
        <v>1219</v>
      </c>
      <c r="I273" s="131"/>
      <c r="L273" s="34"/>
      <c r="M273" s="63"/>
      <c r="N273" s="35"/>
      <c r="O273" s="35"/>
      <c r="P273" s="35"/>
      <c r="Q273" s="35"/>
      <c r="R273" s="35"/>
      <c r="S273" s="35"/>
      <c r="T273" s="64"/>
      <c r="AT273" s="17" t="s">
        <v>249</v>
      </c>
      <c r="AU273" s="17" t="s">
        <v>83</v>
      </c>
    </row>
    <row r="274" spans="2:51" s="10" customFormat="1" ht="22.5" customHeight="1">
      <c r="B274" s="170"/>
      <c r="D274" s="168" t="s">
        <v>140</v>
      </c>
      <c r="E274" s="179" t="s">
        <v>20</v>
      </c>
      <c r="F274" s="196" t="s">
        <v>1244</v>
      </c>
      <c r="H274" s="197">
        <v>366.45</v>
      </c>
      <c r="I274" s="175"/>
      <c r="L274" s="170"/>
      <c r="M274" s="176"/>
      <c r="N274" s="177"/>
      <c r="O274" s="177"/>
      <c r="P274" s="177"/>
      <c r="Q274" s="177"/>
      <c r="R274" s="177"/>
      <c r="S274" s="177"/>
      <c r="T274" s="178"/>
      <c r="AT274" s="179" t="s">
        <v>140</v>
      </c>
      <c r="AU274" s="179" t="s">
        <v>83</v>
      </c>
      <c r="AV274" s="10" t="s">
        <v>83</v>
      </c>
      <c r="AW274" s="10" t="s">
        <v>39</v>
      </c>
      <c r="AX274" s="10" t="s">
        <v>75</v>
      </c>
      <c r="AY274" s="179" t="s">
        <v>130</v>
      </c>
    </row>
    <row r="275" spans="2:51" s="10" customFormat="1" ht="22.5" customHeight="1">
      <c r="B275" s="170"/>
      <c r="D275" s="168" t="s">
        <v>140</v>
      </c>
      <c r="E275" s="179" t="s">
        <v>20</v>
      </c>
      <c r="F275" s="196" t="s">
        <v>1173</v>
      </c>
      <c r="H275" s="197">
        <v>20.94</v>
      </c>
      <c r="I275" s="175"/>
      <c r="L275" s="170"/>
      <c r="M275" s="176"/>
      <c r="N275" s="177"/>
      <c r="O275" s="177"/>
      <c r="P275" s="177"/>
      <c r="Q275" s="177"/>
      <c r="R275" s="177"/>
      <c r="S275" s="177"/>
      <c r="T275" s="178"/>
      <c r="AT275" s="179" t="s">
        <v>140</v>
      </c>
      <c r="AU275" s="179" t="s">
        <v>83</v>
      </c>
      <c r="AV275" s="10" t="s">
        <v>83</v>
      </c>
      <c r="AW275" s="10" t="s">
        <v>39</v>
      </c>
      <c r="AX275" s="10" t="s">
        <v>75</v>
      </c>
      <c r="AY275" s="179" t="s">
        <v>130</v>
      </c>
    </row>
    <row r="276" spans="2:51" s="10" customFormat="1" ht="22.5" customHeight="1">
      <c r="B276" s="170"/>
      <c r="D276" s="168" t="s">
        <v>140</v>
      </c>
      <c r="E276" s="179" t="s">
        <v>20</v>
      </c>
      <c r="F276" s="196" t="s">
        <v>1170</v>
      </c>
      <c r="H276" s="197">
        <v>77.712</v>
      </c>
      <c r="I276" s="175"/>
      <c r="L276" s="170"/>
      <c r="M276" s="176"/>
      <c r="N276" s="177"/>
      <c r="O276" s="177"/>
      <c r="P276" s="177"/>
      <c r="Q276" s="177"/>
      <c r="R276" s="177"/>
      <c r="S276" s="177"/>
      <c r="T276" s="178"/>
      <c r="AT276" s="179" t="s">
        <v>140</v>
      </c>
      <c r="AU276" s="179" t="s">
        <v>83</v>
      </c>
      <c r="AV276" s="10" t="s">
        <v>83</v>
      </c>
      <c r="AW276" s="10" t="s">
        <v>39</v>
      </c>
      <c r="AX276" s="10" t="s">
        <v>75</v>
      </c>
      <c r="AY276" s="179" t="s">
        <v>130</v>
      </c>
    </row>
    <row r="277" spans="2:51" s="12" customFormat="1" ht="22.5" customHeight="1">
      <c r="B277" s="198"/>
      <c r="D277" s="171" t="s">
        <v>140</v>
      </c>
      <c r="E277" s="199" t="s">
        <v>20</v>
      </c>
      <c r="F277" s="200" t="s">
        <v>204</v>
      </c>
      <c r="H277" s="201">
        <v>465.102</v>
      </c>
      <c r="I277" s="202"/>
      <c r="L277" s="198"/>
      <c r="M277" s="203"/>
      <c r="N277" s="204"/>
      <c r="O277" s="204"/>
      <c r="P277" s="204"/>
      <c r="Q277" s="204"/>
      <c r="R277" s="204"/>
      <c r="S277" s="204"/>
      <c r="T277" s="205"/>
      <c r="AT277" s="206" t="s">
        <v>140</v>
      </c>
      <c r="AU277" s="206" t="s">
        <v>83</v>
      </c>
      <c r="AV277" s="12" t="s">
        <v>151</v>
      </c>
      <c r="AW277" s="12" t="s">
        <v>39</v>
      </c>
      <c r="AX277" s="12" t="s">
        <v>22</v>
      </c>
      <c r="AY277" s="206" t="s">
        <v>130</v>
      </c>
    </row>
    <row r="278" spans="2:65" s="1" customFormat="1" ht="22.5" customHeight="1">
      <c r="B278" s="155"/>
      <c r="C278" s="156" t="s">
        <v>451</v>
      </c>
      <c r="D278" s="156" t="s">
        <v>131</v>
      </c>
      <c r="E278" s="157" t="s">
        <v>836</v>
      </c>
      <c r="F278" s="158" t="s">
        <v>837</v>
      </c>
      <c r="G278" s="159" t="s">
        <v>344</v>
      </c>
      <c r="H278" s="160">
        <v>1188.464</v>
      </c>
      <c r="I278" s="161"/>
      <c r="J278" s="162">
        <f>ROUND(I278*H278,2)</f>
        <v>0</v>
      </c>
      <c r="K278" s="158" t="s">
        <v>135</v>
      </c>
      <c r="L278" s="34"/>
      <c r="M278" s="163" t="s">
        <v>20</v>
      </c>
      <c r="N278" s="164" t="s">
        <v>46</v>
      </c>
      <c r="O278" s="35"/>
      <c r="P278" s="165">
        <f>O278*H278</f>
        <v>0</v>
      </c>
      <c r="Q278" s="165">
        <v>0.00061</v>
      </c>
      <c r="R278" s="165">
        <f>Q278*H278</f>
        <v>0.7249630399999999</v>
      </c>
      <c r="S278" s="165">
        <v>0</v>
      </c>
      <c r="T278" s="166">
        <f>S278*H278</f>
        <v>0</v>
      </c>
      <c r="AR278" s="17" t="s">
        <v>151</v>
      </c>
      <c r="AT278" s="17" t="s">
        <v>131</v>
      </c>
      <c r="AU278" s="17" t="s">
        <v>83</v>
      </c>
      <c r="AY278" s="17" t="s">
        <v>130</v>
      </c>
      <c r="BE278" s="167">
        <f>IF(N278="základní",J278,0)</f>
        <v>0</v>
      </c>
      <c r="BF278" s="167">
        <f>IF(N278="snížená",J278,0)</f>
        <v>0</v>
      </c>
      <c r="BG278" s="167">
        <f>IF(N278="zákl. přenesená",J278,0)</f>
        <v>0</v>
      </c>
      <c r="BH278" s="167">
        <f>IF(N278="sníž. přenesená",J278,0)</f>
        <v>0</v>
      </c>
      <c r="BI278" s="167">
        <f>IF(N278="nulová",J278,0)</f>
        <v>0</v>
      </c>
      <c r="BJ278" s="17" t="s">
        <v>22</v>
      </c>
      <c r="BK278" s="167">
        <f>ROUND(I278*H278,2)</f>
        <v>0</v>
      </c>
      <c r="BL278" s="17" t="s">
        <v>151</v>
      </c>
      <c r="BM278" s="17" t="s">
        <v>1248</v>
      </c>
    </row>
    <row r="279" spans="2:47" s="1" customFormat="1" ht="22.5" customHeight="1">
      <c r="B279" s="34"/>
      <c r="D279" s="168" t="s">
        <v>138</v>
      </c>
      <c r="F279" s="169" t="s">
        <v>839</v>
      </c>
      <c r="I279" s="131"/>
      <c r="L279" s="34"/>
      <c r="M279" s="63"/>
      <c r="N279" s="35"/>
      <c r="O279" s="35"/>
      <c r="P279" s="35"/>
      <c r="Q279" s="35"/>
      <c r="R279" s="35"/>
      <c r="S279" s="35"/>
      <c r="T279" s="64"/>
      <c r="AT279" s="17" t="s">
        <v>138</v>
      </c>
      <c r="AU279" s="17" t="s">
        <v>83</v>
      </c>
    </row>
    <row r="280" spans="2:47" s="1" customFormat="1" ht="30" customHeight="1">
      <c r="B280" s="34"/>
      <c r="D280" s="168" t="s">
        <v>249</v>
      </c>
      <c r="F280" s="211" t="s">
        <v>1219</v>
      </c>
      <c r="I280" s="131"/>
      <c r="L280" s="34"/>
      <c r="M280" s="63"/>
      <c r="N280" s="35"/>
      <c r="O280" s="35"/>
      <c r="P280" s="35"/>
      <c r="Q280" s="35"/>
      <c r="R280" s="35"/>
      <c r="S280" s="35"/>
      <c r="T280" s="64"/>
      <c r="AT280" s="17" t="s">
        <v>249</v>
      </c>
      <c r="AU280" s="17" t="s">
        <v>83</v>
      </c>
    </row>
    <row r="281" spans="2:51" s="10" customFormat="1" ht="22.5" customHeight="1">
      <c r="B281" s="170"/>
      <c r="D281" s="168" t="s">
        <v>140</v>
      </c>
      <c r="E281" s="179" t="s">
        <v>20</v>
      </c>
      <c r="F281" s="196" t="s">
        <v>1249</v>
      </c>
      <c r="H281" s="197">
        <v>994.65</v>
      </c>
      <c r="I281" s="175"/>
      <c r="L281" s="170"/>
      <c r="M281" s="176"/>
      <c r="N281" s="177"/>
      <c r="O281" s="177"/>
      <c r="P281" s="177"/>
      <c r="Q281" s="177"/>
      <c r="R281" s="177"/>
      <c r="S281" s="177"/>
      <c r="T281" s="178"/>
      <c r="AT281" s="179" t="s">
        <v>140</v>
      </c>
      <c r="AU281" s="179" t="s">
        <v>83</v>
      </c>
      <c r="AV281" s="10" t="s">
        <v>83</v>
      </c>
      <c r="AW281" s="10" t="s">
        <v>39</v>
      </c>
      <c r="AX281" s="10" t="s">
        <v>75</v>
      </c>
      <c r="AY281" s="179" t="s">
        <v>130</v>
      </c>
    </row>
    <row r="282" spans="2:51" s="10" customFormat="1" ht="22.5" customHeight="1">
      <c r="B282" s="170"/>
      <c r="D282" s="168" t="s">
        <v>140</v>
      </c>
      <c r="E282" s="179" t="s">
        <v>20</v>
      </c>
      <c r="F282" s="196" t="s">
        <v>1250</v>
      </c>
      <c r="H282" s="197">
        <v>38.39</v>
      </c>
      <c r="I282" s="175"/>
      <c r="L282" s="170"/>
      <c r="M282" s="176"/>
      <c r="N282" s="177"/>
      <c r="O282" s="177"/>
      <c r="P282" s="177"/>
      <c r="Q282" s="177"/>
      <c r="R282" s="177"/>
      <c r="S282" s="177"/>
      <c r="T282" s="178"/>
      <c r="AT282" s="179" t="s">
        <v>140</v>
      </c>
      <c r="AU282" s="179" t="s">
        <v>83</v>
      </c>
      <c r="AV282" s="10" t="s">
        <v>83</v>
      </c>
      <c r="AW282" s="10" t="s">
        <v>39</v>
      </c>
      <c r="AX282" s="10" t="s">
        <v>75</v>
      </c>
      <c r="AY282" s="179" t="s">
        <v>130</v>
      </c>
    </row>
    <row r="283" spans="2:51" s="10" customFormat="1" ht="22.5" customHeight="1">
      <c r="B283" s="170"/>
      <c r="D283" s="168" t="s">
        <v>140</v>
      </c>
      <c r="E283" s="179" t="s">
        <v>20</v>
      </c>
      <c r="F283" s="196" t="s">
        <v>1251</v>
      </c>
      <c r="H283" s="197">
        <v>155.424</v>
      </c>
      <c r="I283" s="175"/>
      <c r="L283" s="170"/>
      <c r="M283" s="176"/>
      <c r="N283" s="177"/>
      <c r="O283" s="177"/>
      <c r="P283" s="177"/>
      <c r="Q283" s="177"/>
      <c r="R283" s="177"/>
      <c r="S283" s="177"/>
      <c r="T283" s="178"/>
      <c r="AT283" s="179" t="s">
        <v>140</v>
      </c>
      <c r="AU283" s="179" t="s">
        <v>83</v>
      </c>
      <c r="AV283" s="10" t="s">
        <v>83</v>
      </c>
      <c r="AW283" s="10" t="s">
        <v>39</v>
      </c>
      <c r="AX283" s="10" t="s">
        <v>75</v>
      </c>
      <c r="AY283" s="179" t="s">
        <v>130</v>
      </c>
    </row>
    <row r="284" spans="2:51" s="12" customFormat="1" ht="22.5" customHeight="1">
      <c r="B284" s="198"/>
      <c r="D284" s="171" t="s">
        <v>140</v>
      </c>
      <c r="E284" s="199" t="s">
        <v>20</v>
      </c>
      <c r="F284" s="200" t="s">
        <v>204</v>
      </c>
      <c r="H284" s="201">
        <v>1188.464</v>
      </c>
      <c r="I284" s="202"/>
      <c r="L284" s="198"/>
      <c r="M284" s="203"/>
      <c r="N284" s="204"/>
      <c r="O284" s="204"/>
      <c r="P284" s="204"/>
      <c r="Q284" s="204"/>
      <c r="R284" s="204"/>
      <c r="S284" s="204"/>
      <c r="T284" s="205"/>
      <c r="AT284" s="206" t="s">
        <v>140</v>
      </c>
      <c r="AU284" s="206" t="s">
        <v>83</v>
      </c>
      <c r="AV284" s="12" t="s">
        <v>151</v>
      </c>
      <c r="AW284" s="12" t="s">
        <v>39</v>
      </c>
      <c r="AX284" s="12" t="s">
        <v>22</v>
      </c>
      <c r="AY284" s="206" t="s">
        <v>130</v>
      </c>
    </row>
    <row r="285" spans="2:65" s="1" customFormat="1" ht="31.5" customHeight="1">
      <c r="B285" s="155"/>
      <c r="C285" s="156" t="s">
        <v>457</v>
      </c>
      <c r="D285" s="156" t="s">
        <v>131</v>
      </c>
      <c r="E285" s="157" t="s">
        <v>840</v>
      </c>
      <c r="F285" s="158" t="s">
        <v>841</v>
      </c>
      <c r="G285" s="159" t="s">
        <v>344</v>
      </c>
      <c r="H285" s="160">
        <v>1188.464</v>
      </c>
      <c r="I285" s="161"/>
      <c r="J285" s="162">
        <f>ROUND(I285*H285,2)</f>
        <v>0</v>
      </c>
      <c r="K285" s="158" t="s">
        <v>135</v>
      </c>
      <c r="L285" s="34"/>
      <c r="M285" s="163" t="s">
        <v>20</v>
      </c>
      <c r="N285" s="164" t="s">
        <v>46</v>
      </c>
      <c r="O285" s="35"/>
      <c r="P285" s="165">
        <f>O285*H285</f>
        <v>0</v>
      </c>
      <c r="Q285" s="165">
        <v>0</v>
      </c>
      <c r="R285" s="165">
        <f>Q285*H285</f>
        <v>0</v>
      </c>
      <c r="S285" s="165">
        <v>0</v>
      </c>
      <c r="T285" s="166">
        <f>S285*H285</f>
        <v>0</v>
      </c>
      <c r="AR285" s="17" t="s">
        <v>151</v>
      </c>
      <c r="AT285" s="17" t="s">
        <v>131</v>
      </c>
      <c r="AU285" s="17" t="s">
        <v>83</v>
      </c>
      <c r="AY285" s="17" t="s">
        <v>130</v>
      </c>
      <c r="BE285" s="167">
        <f>IF(N285="základní",J285,0)</f>
        <v>0</v>
      </c>
      <c r="BF285" s="167">
        <f>IF(N285="snížená",J285,0)</f>
        <v>0</v>
      </c>
      <c r="BG285" s="167">
        <f>IF(N285="zákl. přenesená",J285,0)</f>
        <v>0</v>
      </c>
      <c r="BH285" s="167">
        <f>IF(N285="sníž. přenesená",J285,0)</f>
        <v>0</v>
      </c>
      <c r="BI285" s="167">
        <f>IF(N285="nulová",J285,0)</f>
        <v>0</v>
      </c>
      <c r="BJ285" s="17" t="s">
        <v>22</v>
      </c>
      <c r="BK285" s="167">
        <f>ROUND(I285*H285,2)</f>
        <v>0</v>
      </c>
      <c r="BL285" s="17" t="s">
        <v>151</v>
      </c>
      <c r="BM285" s="17" t="s">
        <v>1252</v>
      </c>
    </row>
    <row r="286" spans="2:47" s="1" customFormat="1" ht="30" customHeight="1">
      <c r="B286" s="34"/>
      <c r="D286" s="168" t="s">
        <v>138</v>
      </c>
      <c r="F286" s="169" t="s">
        <v>843</v>
      </c>
      <c r="I286" s="131"/>
      <c r="L286" s="34"/>
      <c r="M286" s="63"/>
      <c r="N286" s="35"/>
      <c r="O286" s="35"/>
      <c r="P286" s="35"/>
      <c r="Q286" s="35"/>
      <c r="R286" s="35"/>
      <c r="S286" s="35"/>
      <c r="T286" s="64"/>
      <c r="AT286" s="17" t="s">
        <v>138</v>
      </c>
      <c r="AU286" s="17" t="s">
        <v>83</v>
      </c>
    </row>
    <row r="287" spans="2:47" s="1" customFormat="1" ht="30" customHeight="1">
      <c r="B287" s="34"/>
      <c r="D287" s="168" t="s">
        <v>249</v>
      </c>
      <c r="F287" s="211" t="s">
        <v>1219</v>
      </c>
      <c r="I287" s="131"/>
      <c r="L287" s="34"/>
      <c r="M287" s="63"/>
      <c r="N287" s="35"/>
      <c r="O287" s="35"/>
      <c r="P287" s="35"/>
      <c r="Q287" s="35"/>
      <c r="R287" s="35"/>
      <c r="S287" s="35"/>
      <c r="T287" s="64"/>
      <c r="AT287" s="17" t="s">
        <v>249</v>
      </c>
      <c r="AU287" s="17" t="s">
        <v>83</v>
      </c>
    </row>
    <row r="288" spans="2:51" s="10" customFormat="1" ht="22.5" customHeight="1">
      <c r="B288" s="170"/>
      <c r="D288" s="168" t="s">
        <v>140</v>
      </c>
      <c r="E288" s="179" t="s">
        <v>20</v>
      </c>
      <c r="F288" s="196" t="s">
        <v>1249</v>
      </c>
      <c r="H288" s="197">
        <v>994.65</v>
      </c>
      <c r="I288" s="175"/>
      <c r="L288" s="170"/>
      <c r="M288" s="176"/>
      <c r="N288" s="177"/>
      <c r="O288" s="177"/>
      <c r="P288" s="177"/>
      <c r="Q288" s="177"/>
      <c r="R288" s="177"/>
      <c r="S288" s="177"/>
      <c r="T288" s="178"/>
      <c r="AT288" s="179" t="s">
        <v>140</v>
      </c>
      <c r="AU288" s="179" t="s">
        <v>83</v>
      </c>
      <c r="AV288" s="10" t="s">
        <v>83</v>
      </c>
      <c r="AW288" s="10" t="s">
        <v>39</v>
      </c>
      <c r="AX288" s="10" t="s">
        <v>75</v>
      </c>
      <c r="AY288" s="179" t="s">
        <v>130</v>
      </c>
    </row>
    <row r="289" spans="2:51" s="10" customFormat="1" ht="22.5" customHeight="1">
      <c r="B289" s="170"/>
      <c r="D289" s="168" t="s">
        <v>140</v>
      </c>
      <c r="E289" s="179" t="s">
        <v>20</v>
      </c>
      <c r="F289" s="196" t="s">
        <v>1250</v>
      </c>
      <c r="H289" s="197">
        <v>38.39</v>
      </c>
      <c r="I289" s="175"/>
      <c r="L289" s="170"/>
      <c r="M289" s="176"/>
      <c r="N289" s="177"/>
      <c r="O289" s="177"/>
      <c r="P289" s="177"/>
      <c r="Q289" s="177"/>
      <c r="R289" s="177"/>
      <c r="S289" s="177"/>
      <c r="T289" s="178"/>
      <c r="AT289" s="179" t="s">
        <v>140</v>
      </c>
      <c r="AU289" s="179" t="s">
        <v>83</v>
      </c>
      <c r="AV289" s="10" t="s">
        <v>83</v>
      </c>
      <c r="AW289" s="10" t="s">
        <v>39</v>
      </c>
      <c r="AX289" s="10" t="s">
        <v>75</v>
      </c>
      <c r="AY289" s="179" t="s">
        <v>130</v>
      </c>
    </row>
    <row r="290" spans="2:51" s="10" customFormat="1" ht="22.5" customHeight="1">
      <c r="B290" s="170"/>
      <c r="D290" s="168" t="s">
        <v>140</v>
      </c>
      <c r="E290" s="179" t="s">
        <v>20</v>
      </c>
      <c r="F290" s="196" t="s">
        <v>1251</v>
      </c>
      <c r="H290" s="197">
        <v>155.424</v>
      </c>
      <c r="I290" s="175"/>
      <c r="L290" s="170"/>
      <c r="M290" s="176"/>
      <c r="N290" s="177"/>
      <c r="O290" s="177"/>
      <c r="P290" s="177"/>
      <c r="Q290" s="177"/>
      <c r="R290" s="177"/>
      <c r="S290" s="177"/>
      <c r="T290" s="178"/>
      <c r="AT290" s="179" t="s">
        <v>140</v>
      </c>
      <c r="AU290" s="179" t="s">
        <v>83</v>
      </c>
      <c r="AV290" s="10" t="s">
        <v>83</v>
      </c>
      <c r="AW290" s="10" t="s">
        <v>39</v>
      </c>
      <c r="AX290" s="10" t="s">
        <v>75</v>
      </c>
      <c r="AY290" s="179" t="s">
        <v>130</v>
      </c>
    </row>
    <row r="291" spans="2:51" s="12" customFormat="1" ht="22.5" customHeight="1">
      <c r="B291" s="198"/>
      <c r="D291" s="171" t="s">
        <v>140</v>
      </c>
      <c r="E291" s="199" t="s">
        <v>20</v>
      </c>
      <c r="F291" s="200" t="s">
        <v>204</v>
      </c>
      <c r="H291" s="201">
        <v>1188.464</v>
      </c>
      <c r="I291" s="202"/>
      <c r="L291" s="198"/>
      <c r="M291" s="203"/>
      <c r="N291" s="204"/>
      <c r="O291" s="204"/>
      <c r="P291" s="204"/>
      <c r="Q291" s="204"/>
      <c r="R291" s="204"/>
      <c r="S291" s="204"/>
      <c r="T291" s="205"/>
      <c r="AT291" s="206" t="s">
        <v>140</v>
      </c>
      <c r="AU291" s="206" t="s">
        <v>83</v>
      </c>
      <c r="AV291" s="12" t="s">
        <v>151</v>
      </c>
      <c r="AW291" s="12" t="s">
        <v>39</v>
      </c>
      <c r="AX291" s="12" t="s">
        <v>22</v>
      </c>
      <c r="AY291" s="206" t="s">
        <v>130</v>
      </c>
    </row>
    <row r="292" spans="2:65" s="1" customFormat="1" ht="22.5" customHeight="1">
      <c r="B292" s="155"/>
      <c r="C292" s="156" t="s">
        <v>463</v>
      </c>
      <c r="D292" s="156" t="s">
        <v>131</v>
      </c>
      <c r="E292" s="157" t="s">
        <v>844</v>
      </c>
      <c r="F292" s="158" t="s">
        <v>845</v>
      </c>
      <c r="G292" s="159" t="s">
        <v>344</v>
      </c>
      <c r="H292" s="160">
        <v>19</v>
      </c>
      <c r="I292" s="161"/>
      <c r="J292" s="162">
        <f>ROUND(I292*H292,2)</f>
        <v>0</v>
      </c>
      <c r="K292" s="158" t="s">
        <v>135</v>
      </c>
      <c r="L292" s="34"/>
      <c r="M292" s="163" t="s">
        <v>20</v>
      </c>
      <c r="N292" s="164" t="s">
        <v>46</v>
      </c>
      <c r="O292" s="35"/>
      <c r="P292" s="165">
        <f>O292*H292</f>
        <v>0</v>
      </c>
      <c r="Q292" s="165">
        <v>0.08425</v>
      </c>
      <c r="R292" s="165">
        <f>Q292*H292</f>
        <v>1.6007500000000001</v>
      </c>
      <c r="S292" s="165">
        <v>0</v>
      </c>
      <c r="T292" s="166">
        <f>S292*H292</f>
        <v>0</v>
      </c>
      <c r="AR292" s="17" t="s">
        <v>151</v>
      </c>
      <c r="AT292" s="17" t="s">
        <v>131</v>
      </c>
      <c r="AU292" s="17" t="s">
        <v>83</v>
      </c>
      <c r="AY292" s="17" t="s">
        <v>130</v>
      </c>
      <c r="BE292" s="167">
        <f>IF(N292="základní",J292,0)</f>
        <v>0</v>
      </c>
      <c r="BF292" s="167">
        <f>IF(N292="snížená",J292,0)</f>
        <v>0</v>
      </c>
      <c r="BG292" s="167">
        <f>IF(N292="zákl. přenesená",J292,0)</f>
        <v>0</v>
      </c>
      <c r="BH292" s="167">
        <f>IF(N292="sníž. přenesená",J292,0)</f>
        <v>0</v>
      </c>
      <c r="BI292" s="167">
        <f>IF(N292="nulová",J292,0)</f>
        <v>0</v>
      </c>
      <c r="BJ292" s="17" t="s">
        <v>22</v>
      </c>
      <c r="BK292" s="167">
        <f>ROUND(I292*H292,2)</f>
        <v>0</v>
      </c>
      <c r="BL292" s="17" t="s">
        <v>151</v>
      </c>
      <c r="BM292" s="17" t="s">
        <v>1253</v>
      </c>
    </row>
    <row r="293" spans="2:47" s="1" customFormat="1" ht="42" customHeight="1">
      <c r="B293" s="34"/>
      <c r="D293" s="168" t="s">
        <v>138</v>
      </c>
      <c r="F293" s="169" t="s">
        <v>847</v>
      </c>
      <c r="I293" s="131"/>
      <c r="L293" s="34"/>
      <c r="M293" s="63"/>
      <c r="N293" s="35"/>
      <c r="O293" s="35"/>
      <c r="P293" s="35"/>
      <c r="Q293" s="35"/>
      <c r="R293" s="35"/>
      <c r="S293" s="35"/>
      <c r="T293" s="64"/>
      <c r="AT293" s="17" t="s">
        <v>138</v>
      </c>
      <c r="AU293" s="17" t="s">
        <v>83</v>
      </c>
    </row>
    <row r="294" spans="2:47" s="1" customFormat="1" ht="30" customHeight="1">
      <c r="B294" s="34"/>
      <c r="D294" s="168" t="s">
        <v>249</v>
      </c>
      <c r="F294" s="211" t="s">
        <v>1219</v>
      </c>
      <c r="I294" s="131"/>
      <c r="L294" s="34"/>
      <c r="M294" s="63"/>
      <c r="N294" s="35"/>
      <c r="O294" s="35"/>
      <c r="P294" s="35"/>
      <c r="Q294" s="35"/>
      <c r="R294" s="35"/>
      <c r="S294" s="35"/>
      <c r="T294" s="64"/>
      <c r="AT294" s="17" t="s">
        <v>249</v>
      </c>
      <c r="AU294" s="17" t="s">
        <v>83</v>
      </c>
    </row>
    <row r="295" spans="2:51" s="10" customFormat="1" ht="22.5" customHeight="1">
      <c r="B295" s="170"/>
      <c r="D295" s="171" t="s">
        <v>140</v>
      </c>
      <c r="E295" s="172" t="s">
        <v>20</v>
      </c>
      <c r="F295" s="173" t="s">
        <v>1254</v>
      </c>
      <c r="H295" s="174">
        <v>19</v>
      </c>
      <c r="I295" s="175"/>
      <c r="L295" s="170"/>
      <c r="M295" s="176"/>
      <c r="N295" s="177"/>
      <c r="O295" s="177"/>
      <c r="P295" s="177"/>
      <c r="Q295" s="177"/>
      <c r="R295" s="177"/>
      <c r="S295" s="177"/>
      <c r="T295" s="178"/>
      <c r="AT295" s="179" t="s">
        <v>140</v>
      </c>
      <c r="AU295" s="179" t="s">
        <v>83</v>
      </c>
      <c r="AV295" s="10" t="s">
        <v>83</v>
      </c>
      <c r="AW295" s="10" t="s">
        <v>39</v>
      </c>
      <c r="AX295" s="10" t="s">
        <v>22</v>
      </c>
      <c r="AY295" s="179" t="s">
        <v>130</v>
      </c>
    </row>
    <row r="296" spans="2:65" s="1" customFormat="1" ht="22.5" customHeight="1">
      <c r="B296" s="155"/>
      <c r="C296" s="212" t="s">
        <v>472</v>
      </c>
      <c r="D296" s="212" t="s">
        <v>336</v>
      </c>
      <c r="E296" s="213" t="s">
        <v>425</v>
      </c>
      <c r="F296" s="214" t="s">
        <v>848</v>
      </c>
      <c r="G296" s="215" t="s">
        <v>344</v>
      </c>
      <c r="H296" s="216">
        <v>19.57</v>
      </c>
      <c r="I296" s="217"/>
      <c r="J296" s="218">
        <f>ROUND(I296*H296,2)</f>
        <v>0</v>
      </c>
      <c r="K296" s="214" t="s">
        <v>20</v>
      </c>
      <c r="L296" s="219"/>
      <c r="M296" s="220" t="s">
        <v>20</v>
      </c>
      <c r="N296" s="221" t="s">
        <v>46</v>
      </c>
      <c r="O296" s="35"/>
      <c r="P296" s="165">
        <f>O296*H296</f>
        <v>0</v>
      </c>
      <c r="Q296" s="165">
        <v>0.131</v>
      </c>
      <c r="R296" s="165">
        <f>Q296*H296</f>
        <v>2.56367</v>
      </c>
      <c r="S296" s="165">
        <v>0</v>
      </c>
      <c r="T296" s="166">
        <f>S296*H296</f>
        <v>0</v>
      </c>
      <c r="AR296" s="17" t="s">
        <v>171</v>
      </c>
      <c r="AT296" s="17" t="s">
        <v>336</v>
      </c>
      <c r="AU296" s="17" t="s">
        <v>83</v>
      </c>
      <c r="AY296" s="17" t="s">
        <v>130</v>
      </c>
      <c r="BE296" s="167">
        <f>IF(N296="základní",J296,0)</f>
        <v>0</v>
      </c>
      <c r="BF296" s="167">
        <f>IF(N296="snížená",J296,0)</f>
        <v>0</v>
      </c>
      <c r="BG296" s="167">
        <f>IF(N296="zákl. přenesená",J296,0)</f>
        <v>0</v>
      </c>
      <c r="BH296" s="167">
        <f>IF(N296="sníž. přenesená",J296,0)</f>
        <v>0</v>
      </c>
      <c r="BI296" s="167">
        <f>IF(N296="nulová",J296,0)</f>
        <v>0</v>
      </c>
      <c r="BJ296" s="17" t="s">
        <v>22</v>
      </c>
      <c r="BK296" s="167">
        <f>ROUND(I296*H296,2)</f>
        <v>0</v>
      </c>
      <c r="BL296" s="17" t="s">
        <v>151</v>
      </c>
      <c r="BM296" s="17" t="s">
        <v>1255</v>
      </c>
    </row>
    <row r="297" spans="2:47" s="1" customFormat="1" ht="30" customHeight="1">
      <c r="B297" s="34"/>
      <c r="D297" s="168" t="s">
        <v>138</v>
      </c>
      <c r="F297" s="169" t="s">
        <v>850</v>
      </c>
      <c r="I297" s="131"/>
      <c r="L297" s="34"/>
      <c r="M297" s="63"/>
      <c r="N297" s="35"/>
      <c r="O297" s="35"/>
      <c r="P297" s="35"/>
      <c r="Q297" s="35"/>
      <c r="R297" s="35"/>
      <c r="S297" s="35"/>
      <c r="T297" s="64"/>
      <c r="AT297" s="17" t="s">
        <v>138</v>
      </c>
      <c r="AU297" s="17" t="s">
        <v>83</v>
      </c>
    </row>
    <row r="298" spans="2:51" s="10" customFormat="1" ht="22.5" customHeight="1">
      <c r="B298" s="170"/>
      <c r="D298" s="168" t="s">
        <v>140</v>
      </c>
      <c r="E298" s="179" t="s">
        <v>20</v>
      </c>
      <c r="F298" s="196" t="s">
        <v>1216</v>
      </c>
      <c r="H298" s="197">
        <v>19</v>
      </c>
      <c r="I298" s="175"/>
      <c r="L298" s="170"/>
      <c r="M298" s="176"/>
      <c r="N298" s="177"/>
      <c r="O298" s="177"/>
      <c r="P298" s="177"/>
      <c r="Q298" s="177"/>
      <c r="R298" s="177"/>
      <c r="S298" s="177"/>
      <c r="T298" s="178"/>
      <c r="AT298" s="179" t="s">
        <v>140</v>
      </c>
      <c r="AU298" s="179" t="s">
        <v>83</v>
      </c>
      <c r="AV298" s="10" t="s">
        <v>83</v>
      </c>
      <c r="AW298" s="10" t="s">
        <v>39</v>
      </c>
      <c r="AX298" s="10" t="s">
        <v>22</v>
      </c>
      <c r="AY298" s="179" t="s">
        <v>130</v>
      </c>
    </row>
    <row r="299" spans="2:51" s="10" customFormat="1" ht="22.5" customHeight="1">
      <c r="B299" s="170"/>
      <c r="D299" s="171" t="s">
        <v>140</v>
      </c>
      <c r="F299" s="173" t="s">
        <v>1256</v>
      </c>
      <c r="H299" s="174">
        <v>19.57</v>
      </c>
      <c r="I299" s="175"/>
      <c r="L299" s="170"/>
      <c r="M299" s="176"/>
      <c r="N299" s="177"/>
      <c r="O299" s="177"/>
      <c r="P299" s="177"/>
      <c r="Q299" s="177"/>
      <c r="R299" s="177"/>
      <c r="S299" s="177"/>
      <c r="T299" s="178"/>
      <c r="AT299" s="179" t="s">
        <v>140</v>
      </c>
      <c r="AU299" s="179" t="s">
        <v>83</v>
      </c>
      <c r="AV299" s="10" t="s">
        <v>83</v>
      </c>
      <c r="AW299" s="10" t="s">
        <v>4</v>
      </c>
      <c r="AX299" s="10" t="s">
        <v>22</v>
      </c>
      <c r="AY299" s="179" t="s">
        <v>130</v>
      </c>
    </row>
    <row r="300" spans="2:65" s="1" customFormat="1" ht="22.5" customHeight="1">
      <c r="B300" s="155"/>
      <c r="C300" s="156" t="s">
        <v>477</v>
      </c>
      <c r="D300" s="156" t="s">
        <v>131</v>
      </c>
      <c r="E300" s="157" t="s">
        <v>865</v>
      </c>
      <c r="F300" s="158" t="s">
        <v>866</v>
      </c>
      <c r="G300" s="159" t="s">
        <v>344</v>
      </c>
      <c r="H300" s="160">
        <v>16.5</v>
      </c>
      <c r="I300" s="161"/>
      <c r="J300" s="162">
        <f>ROUND(I300*H300,2)</f>
        <v>0</v>
      </c>
      <c r="K300" s="158" t="s">
        <v>135</v>
      </c>
      <c r="L300" s="34"/>
      <c r="M300" s="163" t="s">
        <v>20</v>
      </c>
      <c r="N300" s="164" t="s">
        <v>46</v>
      </c>
      <c r="O300" s="35"/>
      <c r="P300" s="165">
        <f>O300*H300</f>
        <v>0</v>
      </c>
      <c r="Q300" s="165">
        <v>0.10362</v>
      </c>
      <c r="R300" s="165">
        <f>Q300*H300</f>
        <v>1.70973</v>
      </c>
      <c r="S300" s="165">
        <v>0</v>
      </c>
      <c r="T300" s="166">
        <f>S300*H300</f>
        <v>0</v>
      </c>
      <c r="AR300" s="17" t="s">
        <v>151</v>
      </c>
      <c r="AT300" s="17" t="s">
        <v>131</v>
      </c>
      <c r="AU300" s="17" t="s">
        <v>83</v>
      </c>
      <c r="AY300" s="17" t="s">
        <v>130</v>
      </c>
      <c r="BE300" s="167">
        <f>IF(N300="základní",J300,0)</f>
        <v>0</v>
      </c>
      <c r="BF300" s="167">
        <f>IF(N300="snížená",J300,0)</f>
        <v>0</v>
      </c>
      <c r="BG300" s="167">
        <f>IF(N300="zákl. přenesená",J300,0)</f>
        <v>0</v>
      </c>
      <c r="BH300" s="167">
        <f>IF(N300="sníž. přenesená",J300,0)</f>
        <v>0</v>
      </c>
      <c r="BI300" s="167">
        <f>IF(N300="nulová",J300,0)</f>
        <v>0</v>
      </c>
      <c r="BJ300" s="17" t="s">
        <v>22</v>
      </c>
      <c r="BK300" s="167">
        <f>ROUND(I300*H300,2)</f>
        <v>0</v>
      </c>
      <c r="BL300" s="17" t="s">
        <v>151</v>
      </c>
      <c r="BM300" s="17" t="s">
        <v>1257</v>
      </c>
    </row>
    <row r="301" spans="2:47" s="1" customFormat="1" ht="42" customHeight="1">
      <c r="B301" s="34"/>
      <c r="D301" s="168" t="s">
        <v>138</v>
      </c>
      <c r="F301" s="169" t="s">
        <v>868</v>
      </c>
      <c r="I301" s="131"/>
      <c r="L301" s="34"/>
      <c r="M301" s="63"/>
      <c r="N301" s="35"/>
      <c r="O301" s="35"/>
      <c r="P301" s="35"/>
      <c r="Q301" s="35"/>
      <c r="R301" s="35"/>
      <c r="S301" s="35"/>
      <c r="T301" s="64"/>
      <c r="AT301" s="17" t="s">
        <v>138</v>
      </c>
      <c r="AU301" s="17" t="s">
        <v>83</v>
      </c>
    </row>
    <row r="302" spans="2:47" s="1" customFormat="1" ht="30" customHeight="1">
      <c r="B302" s="34"/>
      <c r="D302" s="168" t="s">
        <v>249</v>
      </c>
      <c r="F302" s="211" t="s">
        <v>1219</v>
      </c>
      <c r="I302" s="131"/>
      <c r="L302" s="34"/>
      <c r="M302" s="63"/>
      <c r="N302" s="35"/>
      <c r="O302" s="35"/>
      <c r="P302" s="35"/>
      <c r="Q302" s="35"/>
      <c r="R302" s="35"/>
      <c r="S302" s="35"/>
      <c r="T302" s="64"/>
      <c r="AT302" s="17" t="s">
        <v>249</v>
      </c>
      <c r="AU302" s="17" t="s">
        <v>83</v>
      </c>
    </row>
    <row r="303" spans="2:51" s="10" customFormat="1" ht="22.5" customHeight="1">
      <c r="B303" s="170"/>
      <c r="D303" s="171" t="s">
        <v>140</v>
      </c>
      <c r="E303" s="172" t="s">
        <v>20</v>
      </c>
      <c r="F303" s="173" t="s">
        <v>1214</v>
      </c>
      <c r="H303" s="174">
        <v>16.5</v>
      </c>
      <c r="I303" s="175"/>
      <c r="L303" s="170"/>
      <c r="M303" s="176"/>
      <c r="N303" s="177"/>
      <c r="O303" s="177"/>
      <c r="P303" s="177"/>
      <c r="Q303" s="177"/>
      <c r="R303" s="177"/>
      <c r="S303" s="177"/>
      <c r="T303" s="178"/>
      <c r="AT303" s="179" t="s">
        <v>140</v>
      </c>
      <c r="AU303" s="179" t="s">
        <v>83</v>
      </c>
      <c r="AV303" s="10" t="s">
        <v>83</v>
      </c>
      <c r="AW303" s="10" t="s">
        <v>39</v>
      </c>
      <c r="AX303" s="10" t="s">
        <v>22</v>
      </c>
      <c r="AY303" s="179" t="s">
        <v>130</v>
      </c>
    </row>
    <row r="304" spans="2:65" s="1" customFormat="1" ht="22.5" customHeight="1">
      <c r="B304" s="155"/>
      <c r="C304" s="212" t="s">
        <v>483</v>
      </c>
      <c r="D304" s="212" t="s">
        <v>336</v>
      </c>
      <c r="E304" s="213" t="s">
        <v>871</v>
      </c>
      <c r="F304" s="214" t="s">
        <v>872</v>
      </c>
      <c r="G304" s="215" t="s">
        <v>344</v>
      </c>
      <c r="H304" s="216">
        <v>16.995</v>
      </c>
      <c r="I304" s="217"/>
      <c r="J304" s="218">
        <f>ROUND(I304*H304,2)</f>
        <v>0</v>
      </c>
      <c r="K304" s="214" t="s">
        <v>20</v>
      </c>
      <c r="L304" s="219"/>
      <c r="M304" s="220" t="s">
        <v>20</v>
      </c>
      <c r="N304" s="221" t="s">
        <v>46</v>
      </c>
      <c r="O304" s="35"/>
      <c r="P304" s="165">
        <f>O304*H304</f>
        <v>0</v>
      </c>
      <c r="Q304" s="165">
        <v>0.176</v>
      </c>
      <c r="R304" s="165">
        <f>Q304*H304</f>
        <v>2.99112</v>
      </c>
      <c r="S304" s="165">
        <v>0</v>
      </c>
      <c r="T304" s="166">
        <f>S304*H304</f>
        <v>0</v>
      </c>
      <c r="AR304" s="17" t="s">
        <v>171</v>
      </c>
      <c r="AT304" s="17" t="s">
        <v>336</v>
      </c>
      <c r="AU304" s="17" t="s">
        <v>83</v>
      </c>
      <c r="AY304" s="17" t="s">
        <v>130</v>
      </c>
      <c r="BE304" s="167">
        <f>IF(N304="základní",J304,0)</f>
        <v>0</v>
      </c>
      <c r="BF304" s="167">
        <f>IF(N304="snížená",J304,0)</f>
        <v>0</v>
      </c>
      <c r="BG304" s="167">
        <f>IF(N304="zákl. přenesená",J304,0)</f>
        <v>0</v>
      </c>
      <c r="BH304" s="167">
        <f>IF(N304="sníž. přenesená",J304,0)</f>
        <v>0</v>
      </c>
      <c r="BI304" s="167">
        <f>IF(N304="nulová",J304,0)</f>
        <v>0</v>
      </c>
      <c r="BJ304" s="17" t="s">
        <v>22</v>
      </c>
      <c r="BK304" s="167">
        <f>ROUND(I304*H304,2)</f>
        <v>0</v>
      </c>
      <c r="BL304" s="17" t="s">
        <v>151</v>
      </c>
      <c r="BM304" s="17" t="s">
        <v>1258</v>
      </c>
    </row>
    <row r="305" spans="2:47" s="1" customFormat="1" ht="30" customHeight="1">
      <c r="B305" s="34"/>
      <c r="D305" s="168" t="s">
        <v>138</v>
      </c>
      <c r="F305" s="169" t="s">
        <v>874</v>
      </c>
      <c r="I305" s="131"/>
      <c r="L305" s="34"/>
      <c r="M305" s="63"/>
      <c r="N305" s="35"/>
      <c r="O305" s="35"/>
      <c r="P305" s="35"/>
      <c r="Q305" s="35"/>
      <c r="R305" s="35"/>
      <c r="S305" s="35"/>
      <c r="T305" s="64"/>
      <c r="AT305" s="17" t="s">
        <v>138</v>
      </c>
      <c r="AU305" s="17" t="s">
        <v>83</v>
      </c>
    </row>
    <row r="306" spans="2:51" s="10" customFormat="1" ht="22.5" customHeight="1">
      <c r="B306" s="170"/>
      <c r="D306" s="171" t="s">
        <v>140</v>
      </c>
      <c r="F306" s="173" t="s">
        <v>1259</v>
      </c>
      <c r="H306" s="174">
        <v>16.995</v>
      </c>
      <c r="I306" s="175"/>
      <c r="L306" s="170"/>
      <c r="M306" s="176"/>
      <c r="N306" s="177"/>
      <c r="O306" s="177"/>
      <c r="P306" s="177"/>
      <c r="Q306" s="177"/>
      <c r="R306" s="177"/>
      <c r="S306" s="177"/>
      <c r="T306" s="178"/>
      <c r="AT306" s="179" t="s">
        <v>140</v>
      </c>
      <c r="AU306" s="179" t="s">
        <v>83</v>
      </c>
      <c r="AV306" s="10" t="s">
        <v>83</v>
      </c>
      <c r="AW306" s="10" t="s">
        <v>4</v>
      </c>
      <c r="AX306" s="10" t="s">
        <v>22</v>
      </c>
      <c r="AY306" s="179" t="s">
        <v>130</v>
      </c>
    </row>
    <row r="307" spans="2:65" s="1" customFormat="1" ht="22.5" customHeight="1">
      <c r="B307" s="155"/>
      <c r="C307" s="156" t="s">
        <v>488</v>
      </c>
      <c r="D307" s="156" t="s">
        <v>131</v>
      </c>
      <c r="E307" s="157" t="s">
        <v>876</v>
      </c>
      <c r="F307" s="158" t="s">
        <v>877</v>
      </c>
      <c r="G307" s="159" t="s">
        <v>344</v>
      </c>
      <c r="H307" s="160">
        <v>25.5</v>
      </c>
      <c r="I307" s="161"/>
      <c r="J307" s="162">
        <f>ROUND(I307*H307,2)</f>
        <v>0</v>
      </c>
      <c r="K307" s="158" t="s">
        <v>135</v>
      </c>
      <c r="L307" s="34"/>
      <c r="M307" s="163" t="s">
        <v>20</v>
      </c>
      <c r="N307" s="164" t="s">
        <v>46</v>
      </c>
      <c r="O307" s="35"/>
      <c r="P307" s="165">
        <f>O307*H307</f>
        <v>0</v>
      </c>
      <c r="Q307" s="165">
        <v>0.10503</v>
      </c>
      <c r="R307" s="165">
        <f>Q307*H307</f>
        <v>2.678265</v>
      </c>
      <c r="S307" s="165">
        <v>0</v>
      </c>
      <c r="T307" s="166">
        <f>S307*H307</f>
        <v>0</v>
      </c>
      <c r="AR307" s="17" t="s">
        <v>151</v>
      </c>
      <c r="AT307" s="17" t="s">
        <v>131</v>
      </c>
      <c r="AU307" s="17" t="s">
        <v>83</v>
      </c>
      <c r="AY307" s="17" t="s">
        <v>130</v>
      </c>
      <c r="BE307" s="167">
        <f>IF(N307="základní",J307,0)</f>
        <v>0</v>
      </c>
      <c r="BF307" s="167">
        <f>IF(N307="snížená",J307,0)</f>
        <v>0</v>
      </c>
      <c r="BG307" s="167">
        <f>IF(N307="zákl. přenesená",J307,0)</f>
        <v>0</v>
      </c>
      <c r="BH307" s="167">
        <f>IF(N307="sníž. přenesená",J307,0)</f>
        <v>0</v>
      </c>
      <c r="BI307" s="167">
        <f>IF(N307="nulová",J307,0)</f>
        <v>0</v>
      </c>
      <c r="BJ307" s="17" t="s">
        <v>22</v>
      </c>
      <c r="BK307" s="167">
        <f>ROUND(I307*H307,2)</f>
        <v>0</v>
      </c>
      <c r="BL307" s="17" t="s">
        <v>151</v>
      </c>
      <c r="BM307" s="17" t="s">
        <v>1260</v>
      </c>
    </row>
    <row r="308" spans="2:47" s="1" customFormat="1" ht="42" customHeight="1">
      <c r="B308" s="34"/>
      <c r="D308" s="168" t="s">
        <v>138</v>
      </c>
      <c r="F308" s="169" t="s">
        <v>879</v>
      </c>
      <c r="I308" s="131"/>
      <c r="L308" s="34"/>
      <c r="M308" s="63"/>
      <c r="N308" s="35"/>
      <c r="O308" s="35"/>
      <c r="P308" s="35"/>
      <c r="Q308" s="35"/>
      <c r="R308" s="35"/>
      <c r="S308" s="35"/>
      <c r="T308" s="64"/>
      <c r="AT308" s="17" t="s">
        <v>138</v>
      </c>
      <c r="AU308" s="17" t="s">
        <v>83</v>
      </c>
    </row>
    <row r="309" spans="2:47" s="1" customFormat="1" ht="30" customHeight="1">
      <c r="B309" s="34"/>
      <c r="D309" s="168" t="s">
        <v>249</v>
      </c>
      <c r="F309" s="211" t="s">
        <v>1219</v>
      </c>
      <c r="I309" s="131"/>
      <c r="L309" s="34"/>
      <c r="M309" s="63"/>
      <c r="N309" s="35"/>
      <c r="O309" s="35"/>
      <c r="P309" s="35"/>
      <c r="Q309" s="35"/>
      <c r="R309" s="35"/>
      <c r="S309" s="35"/>
      <c r="T309" s="64"/>
      <c r="AT309" s="17" t="s">
        <v>249</v>
      </c>
      <c r="AU309" s="17" t="s">
        <v>83</v>
      </c>
    </row>
    <row r="310" spans="2:51" s="10" customFormat="1" ht="22.5" customHeight="1">
      <c r="B310" s="170"/>
      <c r="D310" s="171" t="s">
        <v>140</v>
      </c>
      <c r="E310" s="172" t="s">
        <v>20</v>
      </c>
      <c r="F310" s="173" t="s">
        <v>1215</v>
      </c>
      <c r="H310" s="174">
        <v>25.5</v>
      </c>
      <c r="I310" s="175"/>
      <c r="L310" s="170"/>
      <c r="M310" s="176"/>
      <c r="N310" s="177"/>
      <c r="O310" s="177"/>
      <c r="P310" s="177"/>
      <c r="Q310" s="177"/>
      <c r="R310" s="177"/>
      <c r="S310" s="177"/>
      <c r="T310" s="178"/>
      <c r="AT310" s="179" t="s">
        <v>140</v>
      </c>
      <c r="AU310" s="179" t="s">
        <v>83</v>
      </c>
      <c r="AV310" s="10" t="s">
        <v>83</v>
      </c>
      <c r="AW310" s="10" t="s">
        <v>39</v>
      </c>
      <c r="AX310" s="10" t="s">
        <v>22</v>
      </c>
      <c r="AY310" s="179" t="s">
        <v>130</v>
      </c>
    </row>
    <row r="311" spans="2:65" s="1" customFormat="1" ht="22.5" customHeight="1">
      <c r="B311" s="155"/>
      <c r="C311" s="212" t="s">
        <v>495</v>
      </c>
      <c r="D311" s="212" t="s">
        <v>336</v>
      </c>
      <c r="E311" s="213" t="s">
        <v>1261</v>
      </c>
      <c r="F311" s="214" t="s">
        <v>1262</v>
      </c>
      <c r="G311" s="215" t="s">
        <v>344</v>
      </c>
      <c r="H311" s="216">
        <v>24.72</v>
      </c>
      <c r="I311" s="217"/>
      <c r="J311" s="218">
        <f>ROUND(I311*H311,2)</f>
        <v>0</v>
      </c>
      <c r="K311" s="214" t="s">
        <v>20</v>
      </c>
      <c r="L311" s="219"/>
      <c r="M311" s="220" t="s">
        <v>20</v>
      </c>
      <c r="N311" s="221" t="s">
        <v>46</v>
      </c>
      <c r="O311" s="35"/>
      <c r="P311" s="165">
        <f>O311*H311</f>
        <v>0</v>
      </c>
      <c r="Q311" s="165">
        <v>0.191</v>
      </c>
      <c r="R311" s="165">
        <f>Q311*H311</f>
        <v>4.72152</v>
      </c>
      <c r="S311" s="165">
        <v>0</v>
      </c>
      <c r="T311" s="166">
        <f>S311*H311</f>
        <v>0</v>
      </c>
      <c r="AR311" s="17" t="s">
        <v>171</v>
      </c>
      <c r="AT311" s="17" t="s">
        <v>336</v>
      </c>
      <c r="AU311" s="17" t="s">
        <v>83</v>
      </c>
      <c r="AY311" s="17" t="s">
        <v>130</v>
      </c>
      <c r="BE311" s="167">
        <f>IF(N311="základní",J311,0)</f>
        <v>0</v>
      </c>
      <c r="BF311" s="167">
        <f>IF(N311="snížená",J311,0)</f>
        <v>0</v>
      </c>
      <c r="BG311" s="167">
        <f>IF(N311="zákl. přenesená",J311,0)</f>
        <v>0</v>
      </c>
      <c r="BH311" s="167">
        <f>IF(N311="sníž. přenesená",J311,0)</f>
        <v>0</v>
      </c>
      <c r="BI311" s="167">
        <f>IF(N311="nulová",J311,0)</f>
        <v>0</v>
      </c>
      <c r="BJ311" s="17" t="s">
        <v>22</v>
      </c>
      <c r="BK311" s="167">
        <f>ROUND(I311*H311,2)</f>
        <v>0</v>
      </c>
      <c r="BL311" s="17" t="s">
        <v>151</v>
      </c>
      <c r="BM311" s="17" t="s">
        <v>1263</v>
      </c>
    </row>
    <row r="312" spans="2:47" s="1" customFormat="1" ht="30" customHeight="1">
      <c r="B312" s="34"/>
      <c r="D312" s="168" t="s">
        <v>138</v>
      </c>
      <c r="F312" s="169" t="s">
        <v>1264</v>
      </c>
      <c r="I312" s="131"/>
      <c r="L312" s="34"/>
      <c r="M312" s="63"/>
      <c r="N312" s="35"/>
      <c r="O312" s="35"/>
      <c r="P312" s="35"/>
      <c r="Q312" s="35"/>
      <c r="R312" s="35"/>
      <c r="S312" s="35"/>
      <c r="T312" s="64"/>
      <c r="AT312" s="17" t="s">
        <v>138</v>
      </c>
      <c r="AU312" s="17" t="s">
        <v>83</v>
      </c>
    </row>
    <row r="313" spans="2:51" s="10" customFormat="1" ht="22.5" customHeight="1">
      <c r="B313" s="170"/>
      <c r="D313" s="168" t="s">
        <v>140</v>
      </c>
      <c r="F313" s="196" t="s">
        <v>885</v>
      </c>
      <c r="H313" s="197">
        <v>24.72</v>
      </c>
      <c r="I313" s="175"/>
      <c r="L313" s="170"/>
      <c r="M313" s="176"/>
      <c r="N313" s="177"/>
      <c r="O313" s="177"/>
      <c r="P313" s="177"/>
      <c r="Q313" s="177"/>
      <c r="R313" s="177"/>
      <c r="S313" s="177"/>
      <c r="T313" s="178"/>
      <c r="AT313" s="179" t="s">
        <v>140</v>
      </c>
      <c r="AU313" s="179" t="s">
        <v>83</v>
      </c>
      <c r="AV313" s="10" t="s">
        <v>83</v>
      </c>
      <c r="AW313" s="10" t="s">
        <v>4</v>
      </c>
      <c r="AX313" s="10" t="s">
        <v>22</v>
      </c>
      <c r="AY313" s="179" t="s">
        <v>130</v>
      </c>
    </row>
    <row r="314" spans="2:63" s="9" customFormat="1" ht="29.25" customHeight="1">
      <c r="B314" s="143"/>
      <c r="D314" s="144" t="s">
        <v>74</v>
      </c>
      <c r="E314" s="194" t="s">
        <v>171</v>
      </c>
      <c r="F314" s="194" t="s">
        <v>886</v>
      </c>
      <c r="I314" s="146"/>
      <c r="J314" s="195">
        <f>BK314</f>
        <v>0</v>
      </c>
      <c r="L314" s="143"/>
      <c r="M314" s="148"/>
      <c r="N314" s="149"/>
      <c r="O314" s="149"/>
      <c r="P314" s="150">
        <f>SUM(P315:P359)</f>
        <v>0</v>
      </c>
      <c r="Q314" s="149"/>
      <c r="R314" s="150">
        <f>SUM(R315:R359)</f>
        <v>6.8876100000000005</v>
      </c>
      <c r="S314" s="149"/>
      <c r="T314" s="151">
        <f>SUM(T315:T359)</f>
        <v>0</v>
      </c>
      <c r="AR314" s="152" t="s">
        <v>22</v>
      </c>
      <c r="AT314" s="153" t="s">
        <v>74</v>
      </c>
      <c r="AU314" s="153" t="s">
        <v>22</v>
      </c>
      <c r="AY314" s="152" t="s">
        <v>130</v>
      </c>
      <c r="BK314" s="154">
        <f>SUM(BK315:BK359)</f>
        <v>0</v>
      </c>
    </row>
    <row r="315" spans="2:65" s="1" customFormat="1" ht="22.5" customHeight="1">
      <c r="B315" s="155"/>
      <c r="C315" s="156" t="s">
        <v>852</v>
      </c>
      <c r="D315" s="156" t="s">
        <v>131</v>
      </c>
      <c r="E315" s="157" t="s">
        <v>999</v>
      </c>
      <c r="F315" s="158" t="s">
        <v>1000</v>
      </c>
      <c r="G315" s="159" t="s">
        <v>186</v>
      </c>
      <c r="H315" s="160">
        <v>2</v>
      </c>
      <c r="I315" s="161"/>
      <c r="J315" s="162">
        <f>ROUND(I315*H315,2)</f>
        <v>0</v>
      </c>
      <c r="K315" s="158" t="s">
        <v>20</v>
      </c>
      <c r="L315" s="34"/>
      <c r="M315" s="163" t="s">
        <v>20</v>
      </c>
      <c r="N315" s="164" t="s">
        <v>46</v>
      </c>
      <c r="O315" s="35"/>
      <c r="P315" s="165">
        <f>O315*H315</f>
        <v>0</v>
      </c>
      <c r="Q315" s="165">
        <v>0</v>
      </c>
      <c r="R315" s="165">
        <f>Q315*H315</f>
        <v>0</v>
      </c>
      <c r="S315" s="165">
        <v>0</v>
      </c>
      <c r="T315" s="166">
        <f>S315*H315</f>
        <v>0</v>
      </c>
      <c r="AR315" s="17" t="s">
        <v>335</v>
      </c>
      <c r="AT315" s="17" t="s">
        <v>131</v>
      </c>
      <c r="AU315" s="17" t="s">
        <v>83</v>
      </c>
      <c r="AY315" s="17" t="s">
        <v>130</v>
      </c>
      <c r="BE315" s="167">
        <f>IF(N315="základní",J315,0)</f>
        <v>0</v>
      </c>
      <c r="BF315" s="167">
        <f>IF(N315="snížená",J315,0)</f>
        <v>0</v>
      </c>
      <c r="BG315" s="167">
        <f>IF(N315="zákl. přenesená",J315,0)</f>
        <v>0</v>
      </c>
      <c r="BH315" s="167">
        <f>IF(N315="sníž. přenesená",J315,0)</f>
        <v>0</v>
      </c>
      <c r="BI315" s="167">
        <f>IF(N315="nulová",J315,0)</f>
        <v>0</v>
      </c>
      <c r="BJ315" s="17" t="s">
        <v>22</v>
      </c>
      <c r="BK315" s="167">
        <f>ROUND(I315*H315,2)</f>
        <v>0</v>
      </c>
      <c r="BL315" s="17" t="s">
        <v>335</v>
      </c>
      <c r="BM315" s="17" t="s">
        <v>1265</v>
      </c>
    </row>
    <row r="316" spans="2:47" s="1" customFormat="1" ht="22.5" customHeight="1">
      <c r="B316" s="34"/>
      <c r="D316" s="168" t="s">
        <v>138</v>
      </c>
      <c r="F316" s="169" t="s">
        <v>1002</v>
      </c>
      <c r="I316" s="131"/>
      <c r="L316" s="34"/>
      <c r="M316" s="63"/>
      <c r="N316" s="35"/>
      <c r="O316" s="35"/>
      <c r="P316" s="35"/>
      <c r="Q316" s="35"/>
      <c r="R316" s="35"/>
      <c r="S316" s="35"/>
      <c r="T316" s="64"/>
      <c r="AT316" s="17" t="s">
        <v>138</v>
      </c>
      <c r="AU316" s="17" t="s">
        <v>83</v>
      </c>
    </row>
    <row r="317" spans="2:47" s="1" customFormat="1" ht="30" customHeight="1">
      <c r="B317" s="34"/>
      <c r="D317" s="171" t="s">
        <v>249</v>
      </c>
      <c r="F317" s="210" t="s">
        <v>898</v>
      </c>
      <c r="I317" s="131"/>
      <c r="L317" s="34"/>
      <c r="M317" s="63"/>
      <c r="N317" s="35"/>
      <c r="O317" s="35"/>
      <c r="P317" s="35"/>
      <c r="Q317" s="35"/>
      <c r="R317" s="35"/>
      <c r="S317" s="35"/>
      <c r="T317" s="64"/>
      <c r="AT317" s="17" t="s">
        <v>249</v>
      </c>
      <c r="AU317" s="17" t="s">
        <v>83</v>
      </c>
    </row>
    <row r="318" spans="2:65" s="1" customFormat="1" ht="22.5" customHeight="1">
      <c r="B318" s="155"/>
      <c r="C318" s="156" t="s">
        <v>858</v>
      </c>
      <c r="D318" s="156" t="s">
        <v>131</v>
      </c>
      <c r="E318" s="157" t="s">
        <v>888</v>
      </c>
      <c r="F318" s="158" t="s">
        <v>889</v>
      </c>
      <c r="G318" s="159" t="s">
        <v>246</v>
      </c>
      <c r="H318" s="160">
        <v>4</v>
      </c>
      <c r="I318" s="161"/>
      <c r="J318" s="162">
        <f>ROUND(I318*H318,2)</f>
        <v>0</v>
      </c>
      <c r="K318" s="158" t="s">
        <v>135</v>
      </c>
      <c r="L318" s="34"/>
      <c r="M318" s="163" t="s">
        <v>20</v>
      </c>
      <c r="N318" s="164" t="s">
        <v>46</v>
      </c>
      <c r="O318" s="35"/>
      <c r="P318" s="165">
        <f>O318*H318</f>
        <v>0</v>
      </c>
      <c r="Q318" s="165">
        <v>0.0033</v>
      </c>
      <c r="R318" s="165">
        <f>Q318*H318</f>
        <v>0.0132</v>
      </c>
      <c r="S318" s="165">
        <v>0</v>
      </c>
      <c r="T318" s="166">
        <f>S318*H318</f>
        <v>0</v>
      </c>
      <c r="AR318" s="17" t="s">
        <v>151</v>
      </c>
      <c r="AT318" s="17" t="s">
        <v>131</v>
      </c>
      <c r="AU318" s="17" t="s">
        <v>83</v>
      </c>
      <c r="AY318" s="17" t="s">
        <v>130</v>
      </c>
      <c r="BE318" s="167">
        <f>IF(N318="základní",J318,0)</f>
        <v>0</v>
      </c>
      <c r="BF318" s="167">
        <f>IF(N318="snížená",J318,0)</f>
        <v>0</v>
      </c>
      <c r="BG318" s="167">
        <f>IF(N318="zákl. přenesená",J318,0)</f>
        <v>0</v>
      </c>
      <c r="BH318" s="167">
        <f>IF(N318="sníž. přenesená",J318,0)</f>
        <v>0</v>
      </c>
      <c r="BI318" s="167">
        <f>IF(N318="nulová",J318,0)</f>
        <v>0</v>
      </c>
      <c r="BJ318" s="17" t="s">
        <v>22</v>
      </c>
      <c r="BK318" s="167">
        <f>ROUND(I318*H318,2)</f>
        <v>0</v>
      </c>
      <c r="BL318" s="17" t="s">
        <v>151</v>
      </c>
      <c r="BM318" s="17" t="s">
        <v>1266</v>
      </c>
    </row>
    <row r="319" spans="2:47" s="1" customFormat="1" ht="30" customHeight="1">
      <c r="B319" s="34"/>
      <c r="D319" s="168" t="s">
        <v>138</v>
      </c>
      <c r="F319" s="169" t="s">
        <v>891</v>
      </c>
      <c r="I319" s="131"/>
      <c r="L319" s="34"/>
      <c r="M319" s="63"/>
      <c r="N319" s="35"/>
      <c r="O319" s="35"/>
      <c r="P319" s="35"/>
      <c r="Q319" s="35"/>
      <c r="R319" s="35"/>
      <c r="S319" s="35"/>
      <c r="T319" s="64"/>
      <c r="AT319" s="17" t="s">
        <v>138</v>
      </c>
      <c r="AU319" s="17" t="s">
        <v>83</v>
      </c>
    </row>
    <row r="320" spans="2:47" s="1" customFormat="1" ht="30" customHeight="1">
      <c r="B320" s="34"/>
      <c r="D320" s="168" t="s">
        <v>249</v>
      </c>
      <c r="F320" s="211" t="s">
        <v>1075</v>
      </c>
      <c r="I320" s="131"/>
      <c r="L320" s="34"/>
      <c r="M320" s="63"/>
      <c r="N320" s="35"/>
      <c r="O320" s="35"/>
      <c r="P320" s="35"/>
      <c r="Q320" s="35"/>
      <c r="R320" s="35"/>
      <c r="S320" s="35"/>
      <c r="T320" s="64"/>
      <c r="AT320" s="17" t="s">
        <v>249</v>
      </c>
      <c r="AU320" s="17" t="s">
        <v>83</v>
      </c>
    </row>
    <row r="321" spans="2:51" s="10" customFormat="1" ht="22.5" customHeight="1">
      <c r="B321" s="170"/>
      <c r="D321" s="171" t="s">
        <v>140</v>
      </c>
      <c r="E321" s="172" t="s">
        <v>20</v>
      </c>
      <c r="F321" s="173" t="s">
        <v>1267</v>
      </c>
      <c r="H321" s="174">
        <v>4</v>
      </c>
      <c r="I321" s="175"/>
      <c r="L321" s="170"/>
      <c r="M321" s="176"/>
      <c r="N321" s="177"/>
      <c r="O321" s="177"/>
      <c r="P321" s="177"/>
      <c r="Q321" s="177"/>
      <c r="R321" s="177"/>
      <c r="S321" s="177"/>
      <c r="T321" s="178"/>
      <c r="AT321" s="179" t="s">
        <v>140</v>
      </c>
      <c r="AU321" s="179" t="s">
        <v>83</v>
      </c>
      <c r="AV321" s="10" t="s">
        <v>83</v>
      </c>
      <c r="AW321" s="10" t="s">
        <v>39</v>
      </c>
      <c r="AX321" s="10" t="s">
        <v>22</v>
      </c>
      <c r="AY321" s="179" t="s">
        <v>130</v>
      </c>
    </row>
    <row r="322" spans="2:65" s="1" customFormat="1" ht="22.5" customHeight="1">
      <c r="B322" s="155"/>
      <c r="C322" s="156" t="s">
        <v>864</v>
      </c>
      <c r="D322" s="156" t="s">
        <v>131</v>
      </c>
      <c r="E322" s="157" t="s">
        <v>894</v>
      </c>
      <c r="F322" s="158" t="s">
        <v>895</v>
      </c>
      <c r="G322" s="159" t="s">
        <v>246</v>
      </c>
      <c r="H322" s="160">
        <v>4</v>
      </c>
      <c r="I322" s="161"/>
      <c r="J322" s="162">
        <f>ROUND(I322*H322,2)</f>
        <v>0</v>
      </c>
      <c r="K322" s="158" t="s">
        <v>135</v>
      </c>
      <c r="L322" s="34"/>
      <c r="M322" s="163" t="s">
        <v>20</v>
      </c>
      <c r="N322" s="164" t="s">
        <v>46</v>
      </c>
      <c r="O322" s="35"/>
      <c r="P322" s="165">
        <f>O322*H322</f>
        <v>0</v>
      </c>
      <c r="Q322" s="165">
        <v>0.00482</v>
      </c>
      <c r="R322" s="165">
        <f>Q322*H322</f>
        <v>0.01928</v>
      </c>
      <c r="S322" s="165">
        <v>0</v>
      </c>
      <c r="T322" s="166">
        <f>S322*H322</f>
        <v>0</v>
      </c>
      <c r="AR322" s="17" t="s">
        <v>151</v>
      </c>
      <c r="AT322" s="17" t="s">
        <v>131</v>
      </c>
      <c r="AU322" s="17" t="s">
        <v>83</v>
      </c>
      <c r="AY322" s="17" t="s">
        <v>130</v>
      </c>
      <c r="BE322" s="167">
        <f>IF(N322="základní",J322,0)</f>
        <v>0</v>
      </c>
      <c r="BF322" s="167">
        <f>IF(N322="snížená",J322,0)</f>
        <v>0</v>
      </c>
      <c r="BG322" s="167">
        <f>IF(N322="zákl. přenesená",J322,0)</f>
        <v>0</v>
      </c>
      <c r="BH322" s="167">
        <f>IF(N322="sníž. přenesená",J322,0)</f>
        <v>0</v>
      </c>
      <c r="BI322" s="167">
        <f>IF(N322="nulová",J322,0)</f>
        <v>0</v>
      </c>
      <c r="BJ322" s="17" t="s">
        <v>22</v>
      </c>
      <c r="BK322" s="167">
        <f>ROUND(I322*H322,2)</f>
        <v>0</v>
      </c>
      <c r="BL322" s="17" t="s">
        <v>151</v>
      </c>
      <c r="BM322" s="17" t="s">
        <v>1268</v>
      </c>
    </row>
    <row r="323" spans="2:47" s="1" customFormat="1" ht="30" customHeight="1">
      <c r="B323" s="34"/>
      <c r="D323" s="168" t="s">
        <v>138</v>
      </c>
      <c r="F323" s="169" t="s">
        <v>897</v>
      </c>
      <c r="I323" s="131"/>
      <c r="L323" s="34"/>
      <c r="M323" s="63"/>
      <c r="N323" s="35"/>
      <c r="O323" s="35"/>
      <c r="P323" s="35"/>
      <c r="Q323" s="35"/>
      <c r="R323" s="35"/>
      <c r="S323" s="35"/>
      <c r="T323" s="64"/>
      <c r="AT323" s="17" t="s">
        <v>138</v>
      </c>
      <c r="AU323" s="17" t="s">
        <v>83</v>
      </c>
    </row>
    <row r="324" spans="2:47" s="1" customFormat="1" ht="30" customHeight="1">
      <c r="B324" s="34"/>
      <c r="D324" s="171" t="s">
        <v>249</v>
      </c>
      <c r="F324" s="210" t="s">
        <v>1075</v>
      </c>
      <c r="I324" s="131"/>
      <c r="L324" s="34"/>
      <c r="M324" s="63"/>
      <c r="N324" s="35"/>
      <c r="O324" s="35"/>
      <c r="P324" s="35"/>
      <c r="Q324" s="35"/>
      <c r="R324" s="35"/>
      <c r="S324" s="35"/>
      <c r="T324" s="64"/>
      <c r="AT324" s="17" t="s">
        <v>249</v>
      </c>
      <c r="AU324" s="17" t="s">
        <v>83</v>
      </c>
    </row>
    <row r="325" spans="2:65" s="1" customFormat="1" ht="22.5" customHeight="1">
      <c r="B325" s="155"/>
      <c r="C325" s="156" t="s">
        <v>870</v>
      </c>
      <c r="D325" s="156" t="s">
        <v>131</v>
      </c>
      <c r="E325" s="157" t="s">
        <v>907</v>
      </c>
      <c r="F325" s="158" t="s">
        <v>908</v>
      </c>
      <c r="G325" s="159" t="s">
        <v>186</v>
      </c>
      <c r="H325" s="160">
        <v>4</v>
      </c>
      <c r="I325" s="161"/>
      <c r="J325" s="162">
        <f>ROUND(I325*H325,2)</f>
        <v>0</v>
      </c>
      <c r="K325" s="158" t="s">
        <v>135</v>
      </c>
      <c r="L325" s="34"/>
      <c r="M325" s="163" t="s">
        <v>20</v>
      </c>
      <c r="N325" s="164" t="s">
        <v>46</v>
      </c>
      <c r="O325" s="35"/>
      <c r="P325" s="165">
        <f>O325*H325</f>
        <v>0</v>
      </c>
      <c r="Q325" s="165">
        <v>0</v>
      </c>
      <c r="R325" s="165">
        <f>Q325*H325</f>
        <v>0</v>
      </c>
      <c r="S325" s="165">
        <v>0</v>
      </c>
      <c r="T325" s="166">
        <f>S325*H325</f>
        <v>0</v>
      </c>
      <c r="AR325" s="17" t="s">
        <v>151</v>
      </c>
      <c r="AT325" s="17" t="s">
        <v>131</v>
      </c>
      <c r="AU325" s="17" t="s">
        <v>83</v>
      </c>
      <c r="AY325" s="17" t="s">
        <v>130</v>
      </c>
      <c r="BE325" s="167">
        <f>IF(N325="základní",J325,0)</f>
        <v>0</v>
      </c>
      <c r="BF325" s="167">
        <f>IF(N325="snížená",J325,0)</f>
        <v>0</v>
      </c>
      <c r="BG325" s="167">
        <f>IF(N325="zákl. přenesená",J325,0)</f>
        <v>0</v>
      </c>
      <c r="BH325" s="167">
        <f>IF(N325="sníž. přenesená",J325,0)</f>
        <v>0</v>
      </c>
      <c r="BI325" s="167">
        <f>IF(N325="nulová",J325,0)</f>
        <v>0</v>
      </c>
      <c r="BJ325" s="17" t="s">
        <v>22</v>
      </c>
      <c r="BK325" s="167">
        <f>ROUND(I325*H325,2)</f>
        <v>0</v>
      </c>
      <c r="BL325" s="17" t="s">
        <v>151</v>
      </c>
      <c r="BM325" s="17" t="s">
        <v>1269</v>
      </c>
    </row>
    <row r="326" spans="2:47" s="1" customFormat="1" ht="30" customHeight="1">
      <c r="B326" s="34"/>
      <c r="D326" s="168" t="s">
        <v>138</v>
      </c>
      <c r="F326" s="169" t="s">
        <v>910</v>
      </c>
      <c r="I326" s="131"/>
      <c r="L326" s="34"/>
      <c r="M326" s="63"/>
      <c r="N326" s="35"/>
      <c r="O326" s="35"/>
      <c r="P326" s="35"/>
      <c r="Q326" s="35"/>
      <c r="R326" s="35"/>
      <c r="S326" s="35"/>
      <c r="T326" s="64"/>
      <c r="AT326" s="17" t="s">
        <v>138</v>
      </c>
      <c r="AU326" s="17" t="s">
        <v>83</v>
      </c>
    </row>
    <row r="327" spans="2:47" s="1" customFormat="1" ht="30" customHeight="1">
      <c r="B327" s="34"/>
      <c r="D327" s="171" t="s">
        <v>249</v>
      </c>
      <c r="F327" s="210" t="s">
        <v>1075</v>
      </c>
      <c r="I327" s="131"/>
      <c r="L327" s="34"/>
      <c r="M327" s="63"/>
      <c r="N327" s="35"/>
      <c r="O327" s="35"/>
      <c r="P327" s="35"/>
      <c r="Q327" s="35"/>
      <c r="R327" s="35"/>
      <c r="S327" s="35"/>
      <c r="T327" s="64"/>
      <c r="AT327" s="17" t="s">
        <v>249</v>
      </c>
      <c r="AU327" s="17" t="s">
        <v>83</v>
      </c>
    </row>
    <row r="328" spans="2:65" s="1" customFormat="1" ht="22.5" customHeight="1">
      <c r="B328" s="155"/>
      <c r="C328" s="212" t="s">
        <v>875</v>
      </c>
      <c r="D328" s="212" t="s">
        <v>336</v>
      </c>
      <c r="E328" s="213" t="s">
        <v>912</v>
      </c>
      <c r="F328" s="214" t="s">
        <v>913</v>
      </c>
      <c r="G328" s="215" t="s">
        <v>186</v>
      </c>
      <c r="H328" s="216">
        <v>4</v>
      </c>
      <c r="I328" s="217"/>
      <c r="J328" s="218">
        <f>ROUND(I328*H328,2)</f>
        <v>0</v>
      </c>
      <c r="K328" s="214" t="s">
        <v>135</v>
      </c>
      <c r="L328" s="219"/>
      <c r="M328" s="220" t="s">
        <v>20</v>
      </c>
      <c r="N328" s="221" t="s">
        <v>46</v>
      </c>
      <c r="O328" s="35"/>
      <c r="P328" s="165">
        <f>O328*H328</f>
        <v>0</v>
      </c>
      <c r="Q328" s="165">
        <v>0.0007</v>
      </c>
      <c r="R328" s="165">
        <f>Q328*H328</f>
        <v>0.0028</v>
      </c>
      <c r="S328" s="165">
        <v>0</v>
      </c>
      <c r="T328" s="166">
        <f>S328*H328</f>
        <v>0</v>
      </c>
      <c r="AR328" s="17" t="s">
        <v>171</v>
      </c>
      <c r="AT328" s="17" t="s">
        <v>336</v>
      </c>
      <c r="AU328" s="17" t="s">
        <v>83</v>
      </c>
      <c r="AY328" s="17" t="s">
        <v>130</v>
      </c>
      <c r="BE328" s="167">
        <f>IF(N328="základní",J328,0)</f>
        <v>0</v>
      </c>
      <c r="BF328" s="167">
        <f>IF(N328="snížená",J328,0)</f>
        <v>0</v>
      </c>
      <c r="BG328" s="167">
        <f>IF(N328="zákl. přenesená",J328,0)</f>
        <v>0</v>
      </c>
      <c r="BH328" s="167">
        <f>IF(N328="sníž. přenesená",J328,0)</f>
        <v>0</v>
      </c>
      <c r="BI328" s="167">
        <f>IF(N328="nulová",J328,0)</f>
        <v>0</v>
      </c>
      <c r="BJ328" s="17" t="s">
        <v>22</v>
      </c>
      <c r="BK328" s="167">
        <f>ROUND(I328*H328,2)</f>
        <v>0</v>
      </c>
      <c r="BL328" s="17" t="s">
        <v>151</v>
      </c>
      <c r="BM328" s="17" t="s">
        <v>1270</v>
      </c>
    </row>
    <row r="329" spans="2:47" s="1" customFormat="1" ht="30" customHeight="1">
      <c r="B329" s="34"/>
      <c r="D329" s="171" t="s">
        <v>138</v>
      </c>
      <c r="F329" s="180" t="s">
        <v>915</v>
      </c>
      <c r="I329" s="131"/>
      <c r="L329" s="34"/>
      <c r="M329" s="63"/>
      <c r="N329" s="35"/>
      <c r="O329" s="35"/>
      <c r="P329" s="35"/>
      <c r="Q329" s="35"/>
      <c r="R329" s="35"/>
      <c r="S329" s="35"/>
      <c r="T329" s="64"/>
      <c r="AT329" s="17" t="s">
        <v>138</v>
      </c>
      <c r="AU329" s="17" t="s">
        <v>83</v>
      </c>
    </row>
    <row r="330" spans="2:65" s="1" customFormat="1" ht="31.5" customHeight="1">
      <c r="B330" s="155"/>
      <c r="C330" s="156" t="s">
        <v>880</v>
      </c>
      <c r="D330" s="156" t="s">
        <v>131</v>
      </c>
      <c r="E330" s="157" t="s">
        <v>917</v>
      </c>
      <c r="F330" s="158" t="s">
        <v>918</v>
      </c>
      <c r="G330" s="159" t="s">
        <v>186</v>
      </c>
      <c r="H330" s="160">
        <v>2</v>
      </c>
      <c r="I330" s="161"/>
      <c r="J330" s="162">
        <f>ROUND(I330*H330,2)</f>
        <v>0</v>
      </c>
      <c r="K330" s="158" t="s">
        <v>135</v>
      </c>
      <c r="L330" s="34"/>
      <c r="M330" s="163" t="s">
        <v>20</v>
      </c>
      <c r="N330" s="164" t="s">
        <v>46</v>
      </c>
      <c r="O330" s="35"/>
      <c r="P330" s="165">
        <f>O330*H330</f>
        <v>0</v>
      </c>
      <c r="Q330" s="165">
        <v>1E-05</v>
      </c>
      <c r="R330" s="165">
        <f>Q330*H330</f>
        <v>2E-05</v>
      </c>
      <c r="S330" s="165">
        <v>0</v>
      </c>
      <c r="T330" s="166">
        <f>S330*H330</f>
        <v>0</v>
      </c>
      <c r="AR330" s="17" t="s">
        <v>151</v>
      </c>
      <c r="AT330" s="17" t="s">
        <v>131</v>
      </c>
      <c r="AU330" s="17" t="s">
        <v>83</v>
      </c>
      <c r="AY330" s="17" t="s">
        <v>130</v>
      </c>
      <c r="BE330" s="167">
        <f>IF(N330="základní",J330,0)</f>
        <v>0</v>
      </c>
      <c r="BF330" s="167">
        <f>IF(N330="snížená",J330,0)</f>
        <v>0</v>
      </c>
      <c r="BG330" s="167">
        <f>IF(N330="zákl. přenesená",J330,0)</f>
        <v>0</v>
      </c>
      <c r="BH330" s="167">
        <f>IF(N330="sníž. přenesená",J330,0)</f>
        <v>0</v>
      </c>
      <c r="BI330" s="167">
        <f>IF(N330="nulová",J330,0)</f>
        <v>0</v>
      </c>
      <c r="BJ330" s="17" t="s">
        <v>22</v>
      </c>
      <c r="BK330" s="167">
        <f>ROUND(I330*H330,2)</f>
        <v>0</v>
      </c>
      <c r="BL330" s="17" t="s">
        <v>151</v>
      </c>
      <c r="BM330" s="17" t="s">
        <v>1271</v>
      </c>
    </row>
    <row r="331" spans="2:47" s="1" customFormat="1" ht="30" customHeight="1">
      <c r="B331" s="34"/>
      <c r="D331" s="168" t="s">
        <v>138</v>
      </c>
      <c r="F331" s="169" t="s">
        <v>920</v>
      </c>
      <c r="I331" s="131"/>
      <c r="L331" s="34"/>
      <c r="M331" s="63"/>
      <c r="N331" s="35"/>
      <c r="O331" s="35"/>
      <c r="P331" s="35"/>
      <c r="Q331" s="35"/>
      <c r="R331" s="35"/>
      <c r="S331" s="35"/>
      <c r="T331" s="64"/>
      <c r="AT331" s="17" t="s">
        <v>138</v>
      </c>
      <c r="AU331" s="17" t="s">
        <v>83</v>
      </c>
    </row>
    <row r="332" spans="2:47" s="1" customFormat="1" ht="30" customHeight="1">
      <c r="B332" s="34"/>
      <c r="D332" s="171" t="s">
        <v>249</v>
      </c>
      <c r="F332" s="210" t="s">
        <v>1075</v>
      </c>
      <c r="I332" s="131"/>
      <c r="L332" s="34"/>
      <c r="M332" s="63"/>
      <c r="N332" s="35"/>
      <c r="O332" s="35"/>
      <c r="P332" s="35"/>
      <c r="Q332" s="35"/>
      <c r="R332" s="35"/>
      <c r="S332" s="35"/>
      <c r="T332" s="64"/>
      <c r="AT332" s="17" t="s">
        <v>249</v>
      </c>
      <c r="AU332" s="17" t="s">
        <v>83</v>
      </c>
    </row>
    <row r="333" spans="2:65" s="1" customFormat="1" ht="22.5" customHeight="1">
      <c r="B333" s="155"/>
      <c r="C333" s="212" t="s">
        <v>887</v>
      </c>
      <c r="D333" s="212" t="s">
        <v>336</v>
      </c>
      <c r="E333" s="213" t="s">
        <v>923</v>
      </c>
      <c r="F333" s="214" t="s">
        <v>924</v>
      </c>
      <c r="G333" s="215" t="s">
        <v>186</v>
      </c>
      <c r="H333" s="216">
        <v>2</v>
      </c>
      <c r="I333" s="217"/>
      <c r="J333" s="218">
        <f>ROUND(I333*H333,2)</f>
        <v>0</v>
      </c>
      <c r="K333" s="214" t="s">
        <v>135</v>
      </c>
      <c r="L333" s="219"/>
      <c r="M333" s="220" t="s">
        <v>20</v>
      </c>
      <c r="N333" s="221" t="s">
        <v>46</v>
      </c>
      <c r="O333" s="35"/>
      <c r="P333" s="165">
        <f>O333*H333</f>
        <v>0</v>
      </c>
      <c r="Q333" s="165">
        <v>0.00121</v>
      </c>
      <c r="R333" s="165">
        <f>Q333*H333</f>
        <v>0.00242</v>
      </c>
      <c r="S333" s="165">
        <v>0</v>
      </c>
      <c r="T333" s="166">
        <f>S333*H333</f>
        <v>0</v>
      </c>
      <c r="AR333" s="17" t="s">
        <v>171</v>
      </c>
      <c r="AT333" s="17" t="s">
        <v>336</v>
      </c>
      <c r="AU333" s="17" t="s">
        <v>83</v>
      </c>
      <c r="AY333" s="17" t="s">
        <v>130</v>
      </c>
      <c r="BE333" s="167">
        <f>IF(N333="základní",J333,0)</f>
        <v>0</v>
      </c>
      <c r="BF333" s="167">
        <f>IF(N333="snížená",J333,0)</f>
        <v>0</v>
      </c>
      <c r="BG333" s="167">
        <f>IF(N333="zákl. přenesená",J333,0)</f>
        <v>0</v>
      </c>
      <c r="BH333" s="167">
        <f>IF(N333="sníž. přenesená",J333,0)</f>
        <v>0</v>
      </c>
      <c r="BI333" s="167">
        <f>IF(N333="nulová",J333,0)</f>
        <v>0</v>
      </c>
      <c r="BJ333" s="17" t="s">
        <v>22</v>
      </c>
      <c r="BK333" s="167">
        <f>ROUND(I333*H333,2)</f>
        <v>0</v>
      </c>
      <c r="BL333" s="17" t="s">
        <v>151</v>
      </c>
      <c r="BM333" s="17" t="s">
        <v>1272</v>
      </c>
    </row>
    <row r="334" spans="2:47" s="1" customFormat="1" ht="30" customHeight="1">
      <c r="B334" s="34"/>
      <c r="D334" s="171" t="s">
        <v>138</v>
      </c>
      <c r="F334" s="180" t="s">
        <v>926</v>
      </c>
      <c r="I334" s="131"/>
      <c r="L334" s="34"/>
      <c r="M334" s="63"/>
      <c r="N334" s="35"/>
      <c r="O334" s="35"/>
      <c r="P334" s="35"/>
      <c r="Q334" s="35"/>
      <c r="R334" s="35"/>
      <c r="S334" s="35"/>
      <c r="T334" s="64"/>
      <c r="AT334" s="17" t="s">
        <v>138</v>
      </c>
      <c r="AU334" s="17" t="s">
        <v>83</v>
      </c>
    </row>
    <row r="335" spans="2:65" s="1" customFormat="1" ht="22.5" customHeight="1">
      <c r="B335" s="155"/>
      <c r="C335" s="156" t="s">
        <v>893</v>
      </c>
      <c r="D335" s="156" t="s">
        <v>131</v>
      </c>
      <c r="E335" s="157" t="s">
        <v>928</v>
      </c>
      <c r="F335" s="158" t="s">
        <v>1273</v>
      </c>
      <c r="G335" s="159" t="s">
        <v>186</v>
      </c>
      <c r="H335" s="160">
        <v>2</v>
      </c>
      <c r="I335" s="161"/>
      <c r="J335" s="162">
        <f>ROUND(I335*H335,2)</f>
        <v>0</v>
      </c>
      <c r="K335" s="158" t="s">
        <v>20</v>
      </c>
      <c r="L335" s="34"/>
      <c r="M335" s="163" t="s">
        <v>20</v>
      </c>
      <c r="N335" s="164" t="s">
        <v>46</v>
      </c>
      <c r="O335" s="35"/>
      <c r="P335" s="165">
        <f>O335*H335</f>
        <v>0</v>
      </c>
      <c r="Q335" s="165">
        <v>2.97099</v>
      </c>
      <c r="R335" s="165">
        <f>Q335*H335</f>
        <v>5.94198</v>
      </c>
      <c r="S335" s="165">
        <v>0</v>
      </c>
      <c r="T335" s="166">
        <f>S335*H335</f>
        <v>0</v>
      </c>
      <c r="AR335" s="17" t="s">
        <v>151</v>
      </c>
      <c r="AT335" s="17" t="s">
        <v>131</v>
      </c>
      <c r="AU335" s="17" t="s">
        <v>83</v>
      </c>
      <c r="AY335" s="17" t="s">
        <v>130</v>
      </c>
      <c r="BE335" s="167">
        <f>IF(N335="základní",J335,0)</f>
        <v>0</v>
      </c>
      <c r="BF335" s="167">
        <f>IF(N335="snížená",J335,0)</f>
        <v>0</v>
      </c>
      <c r="BG335" s="167">
        <f>IF(N335="zákl. přenesená",J335,0)</f>
        <v>0</v>
      </c>
      <c r="BH335" s="167">
        <f>IF(N335="sníž. přenesená",J335,0)</f>
        <v>0</v>
      </c>
      <c r="BI335" s="167">
        <f>IF(N335="nulová",J335,0)</f>
        <v>0</v>
      </c>
      <c r="BJ335" s="17" t="s">
        <v>22</v>
      </c>
      <c r="BK335" s="167">
        <f>ROUND(I335*H335,2)</f>
        <v>0</v>
      </c>
      <c r="BL335" s="17" t="s">
        <v>151</v>
      </c>
      <c r="BM335" s="17" t="s">
        <v>1274</v>
      </c>
    </row>
    <row r="336" spans="2:47" s="1" customFormat="1" ht="22.5" customHeight="1">
      <c r="B336" s="34"/>
      <c r="D336" s="168" t="s">
        <v>138</v>
      </c>
      <c r="F336" s="169" t="s">
        <v>931</v>
      </c>
      <c r="I336" s="131"/>
      <c r="L336" s="34"/>
      <c r="M336" s="63"/>
      <c r="N336" s="35"/>
      <c r="O336" s="35"/>
      <c r="P336" s="35"/>
      <c r="Q336" s="35"/>
      <c r="R336" s="35"/>
      <c r="S336" s="35"/>
      <c r="T336" s="64"/>
      <c r="AT336" s="17" t="s">
        <v>138</v>
      </c>
      <c r="AU336" s="17" t="s">
        <v>83</v>
      </c>
    </row>
    <row r="337" spans="2:47" s="1" customFormat="1" ht="30" customHeight="1">
      <c r="B337" s="34"/>
      <c r="D337" s="171" t="s">
        <v>249</v>
      </c>
      <c r="F337" s="210" t="s">
        <v>1075</v>
      </c>
      <c r="I337" s="131"/>
      <c r="L337" s="34"/>
      <c r="M337" s="63"/>
      <c r="N337" s="35"/>
      <c r="O337" s="35"/>
      <c r="P337" s="35"/>
      <c r="Q337" s="35"/>
      <c r="R337" s="35"/>
      <c r="S337" s="35"/>
      <c r="T337" s="64"/>
      <c r="AT337" s="17" t="s">
        <v>249</v>
      </c>
      <c r="AU337" s="17" t="s">
        <v>83</v>
      </c>
    </row>
    <row r="338" spans="2:65" s="1" customFormat="1" ht="22.5" customHeight="1">
      <c r="B338" s="155"/>
      <c r="C338" s="156" t="s">
        <v>906</v>
      </c>
      <c r="D338" s="156" t="s">
        <v>131</v>
      </c>
      <c r="E338" s="157" t="s">
        <v>940</v>
      </c>
      <c r="F338" s="158" t="s">
        <v>941</v>
      </c>
      <c r="G338" s="159" t="s">
        <v>186</v>
      </c>
      <c r="H338" s="160">
        <v>3</v>
      </c>
      <c r="I338" s="161"/>
      <c r="J338" s="162">
        <f>ROUND(I338*H338,2)</f>
        <v>0</v>
      </c>
      <c r="K338" s="158" t="s">
        <v>20</v>
      </c>
      <c r="L338" s="34"/>
      <c r="M338" s="163" t="s">
        <v>20</v>
      </c>
      <c r="N338" s="164" t="s">
        <v>46</v>
      </c>
      <c r="O338" s="35"/>
      <c r="P338" s="165">
        <f>O338*H338</f>
        <v>0</v>
      </c>
      <c r="Q338" s="165">
        <v>0.00207</v>
      </c>
      <c r="R338" s="165">
        <f>Q338*H338</f>
        <v>0.006209999999999999</v>
      </c>
      <c r="S338" s="165">
        <v>0</v>
      </c>
      <c r="T338" s="166">
        <f>S338*H338</f>
        <v>0</v>
      </c>
      <c r="AR338" s="17" t="s">
        <v>151</v>
      </c>
      <c r="AT338" s="17" t="s">
        <v>131</v>
      </c>
      <c r="AU338" s="17" t="s">
        <v>83</v>
      </c>
      <c r="AY338" s="17" t="s">
        <v>130</v>
      </c>
      <c r="BE338" s="167">
        <f>IF(N338="základní",J338,0)</f>
        <v>0</v>
      </c>
      <c r="BF338" s="167">
        <f>IF(N338="snížená",J338,0)</f>
        <v>0</v>
      </c>
      <c r="BG338" s="167">
        <f>IF(N338="zákl. přenesená",J338,0)</f>
        <v>0</v>
      </c>
      <c r="BH338" s="167">
        <f>IF(N338="sníž. přenesená",J338,0)</f>
        <v>0</v>
      </c>
      <c r="BI338" s="167">
        <f>IF(N338="nulová",J338,0)</f>
        <v>0</v>
      </c>
      <c r="BJ338" s="17" t="s">
        <v>22</v>
      </c>
      <c r="BK338" s="167">
        <f>ROUND(I338*H338,2)</f>
        <v>0</v>
      </c>
      <c r="BL338" s="17" t="s">
        <v>151</v>
      </c>
      <c r="BM338" s="17" t="s">
        <v>1275</v>
      </c>
    </row>
    <row r="339" spans="2:47" s="1" customFormat="1" ht="22.5" customHeight="1">
      <c r="B339" s="34"/>
      <c r="D339" s="168" t="s">
        <v>138</v>
      </c>
      <c r="F339" s="169" t="s">
        <v>941</v>
      </c>
      <c r="I339" s="131"/>
      <c r="L339" s="34"/>
      <c r="M339" s="63"/>
      <c r="N339" s="35"/>
      <c r="O339" s="35"/>
      <c r="P339" s="35"/>
      <c r="Q339" s="35"/>
      <c r="R339" s="35"/>
      <c r="S339" s="35"/>
      <c r="T339" s="64"/>
      <c r="AT339" s="17" t="s">
        <v>138</v>
      </c>
      <c r="AU339" s="17" t="s">
        <v>83</v>
      </c>
    </row>
    <row r="340" spans="2:47" s="1" customFormat="1" ht="30" customHeight="1">
      <c r="B340" s="34"/>
      <c r="D340" s="168" t="s">
        <v>249</v>
      </c>
      <c r="F340" s="211" t="s">
        <v>1075</v>
      </c>
      <c r="I340" s="131"/>
      <c r="L340" s="34"/>
      <c r="M340" s="63"/>
      <c r="N340" s="35"/>
      <c r="O340" s="35"/>
      <c r="P340" s="35"/>
      <c r="Q340" s="35"/>
      <c r="R340" s="35"/>
      <c r="S340" s="35"/>
      <c r="T340" s="64"/>
      <c r="AT340" s="17" t="s">
        <v>249</v>
      </c>
      <c r="AU340" s="17" t="s">
        <v>83</v>
      </c>
    </row>
    <row r="341" spans="2:51" s="10" customFormat="1" ht="22.5" customHeight="1">
      <c r="B341" s="170"/>
      <c r="D341" s="168" t="s">
        <v>140</v>
      </c>
      <c r="E341" s="179" t="s">
        <v>20</v>
      </c>
      <c r="F341" s="196" t="s">
        <v>1276</v>
      </c>
      <c r="H341" s="197">
        <v>1</v>
      </c>
      <c r="I341" s="175"/>
      <c r="L341" s="170"/>
      <c r="M341" s="176"/>
      <c r="N341" s="177"/>
      <c r="O341" s="177"/>
      <c r="P341" s="177"/>
      <c r="Q341" s="177"/>
      <c r="R341" s="177"/>
      <c r="S341" s="177"/>
      <c r="T341" s="178"/>
      <c r="AT341" s="179" t="s">
        <v>140</v>
      </c>
      <c r="AU341" s="179" t="s">
        <v>83</v>
      </c>
      <c r="AV341" s="10" t="s">
        <v>83</v>
      </c>
      <c r="AW341" s="10" t="s">
        <v>39</v>
      </c>
      <c r="AX341" s="10" t="s">
        <v>75</v>
      </c>
      <c r="AY341" s="179" t="s">
        <v>130</v>
      </c>
    </row>
    <row r="342" spans="2:51" s="10" customFormat="1" ht="22.5" customHeight="1">
      <c r="B342" s="170"/>
      <c r="D342" s="168" t="s">
        <v>140</v>
      </c>
      <c r="E342" s="179" t="s">
        <v>20</v>
      </c>
      <c r="F342" s="196" t="s">
        <v>1277</v>
      </c>
      <c r="H342" s="197">
        <v>2</v>
      </c>
      <c r="I342" s="175"/>
      <c r="L342" s="170"/>
      <c r="M342" s="176"/>
      <c r="N342" s="177"/>
      <c r="O342" s="177"/>
      <c r="P342" s="177"/>
      <c r="Q342" s="177"/>
      <c r="R342" s="177"/>
      <c r="S342" s="177"/>
      <c r="T342" s="178"/>
      <c r="AT342" s="179" t="s">
        <v>140</v>
      </c>
      <c r="AU342" s="179" t="s">
        <v>83</v>
      </c>
      <c r="AV342" s="10" t="s">
        <v>83</v>
      </c>
      <c r="AW342" s="10" t="s">
        <v>39</v>
      </c>
      <c r="AX342" s="10" t="s">
        <v>75</v>
      </c>
      <c r="AY342" s="179" t="s">
        <v>130</v>
      </c>
    </row>
    <row r="343" spans="2:51" s="12" customFormat="1" ht="22.5" customHeight="1">
      <c r="B343" s="198"/>
      <c r="D343" s="171" t="s">
        <v>140</v>
      </c>
      <c r="E343" s="199" t="s">
        <v>20</v>
      </c>
      <c r="F343" s="200" t="s">
        <v>204</v>
      </c>
      <c r="H343" s="201">
        <v>3</v>
      </c>
      <c r="I343" s="202"/>
      <c r="L343" s="198"/>
      <c r="M343" s="203"/>
      <c r="N343" s="204"/>
      <c r="O343" s="204"/>
      <c r="P343" s="204"/>
      <c r="Q343" s="204"/>
      <c r="R343" s="204"/>
      <c r="S343" s="204"/>
      <c r="T343" s="205"/>
      <c r="AT343" s="206" t="s">
        <v>140</v>
      </c>
      <c r="AU343" s="206" t="s">
        <v>83</v>
      </c>
      <c r="AV343" s="12" t="s">
        <v>151</v>
      </c>
      <c r="AW343" s="12" t="s">
        <v>39</v>
      </c>
      <c r="AX343" s="12" t="s">
        <v>22</v>
      </c>
      <c r="AY343" s="206" t="s">
        <v>130</v>
      </c>
    </row>
    <row r="344" spans="2:65" s="1" customFormat="1" ht="22.5" customHeight="1">
      <c r="B344" s="155"/>
      <c r="C344" s="156" t="s">
        <v>911</v>
      </c>
      <c r="D344" s="156" t="s">
        <v>131</v>
      </c>
      <c r="E344" s="157" t="s">
        <v>945</v>
      </c>
      <c r="F344" s="158" t="s">
        <v>946</v>
      </c>
      <c r="G344" s="159" t="s">
        <v>186</v>
      </c>
      <c r="H344" s="160">
        <v>1</v>
      </c>
      <c r="I344" s="161"/>
      <c r="J344" s="162">
        <f>ROUND(I344*H344,2)</f>
        <v>0</v>
      </c>
      <c r="K344" s="158" t="s">
        <v>20</v>
      </c>
      <c r="L344" s="34"/>
      <c r="M344" s="163" t="s">
        <v>20</v>
      </c>
      <c r="N344" s="164" t="s">
        <v>46</v>
      </c>
      <c r="O344" s="35"/>
      <c r="P344" s="165">
        <f>O344*H344</f>
        <v>0</v>
      </c>
      <c r="Q344" s="165">
        <v>0.05434</v>
      </c>
      <c r="R344" s="165">
        <f>Q344*H344</f>
        <v>0.05434</v>
      </c>
      <c r="S344" s="165">
        <v>0</v>
      </c>
      <c r="T344" s="166">
        <f>S344*H344</f>
        <v>0</v>
      </c>
      <c r="AR344" s="17" t="s">
        <v>151</v>
      </c>
      <c r="AT344" s="17" t="s">
        <v>131</v>
      </c>
      <c r="AU344" s="17" t="s">
        <v>83</v>
      </c>
      <c r="AY344" s="17" t="s">
        <v>130</v>
      </c>
      <c r="BE344" s="167">
        <f>IF(N344="základní",J344,0)</f>
        <v>0</v>
      </c>
      <c r="BF344" s="167">
        <f>IF(N344="snížená",J344,0)</f>
        <v>0</v>
      </c>
      <c r="BG344" s="167">
        <f>IF(N344="zákl. přenesená",J344,0)</f>
        <v>0</v>
      </c>
      <c r="BH344" s="167">
        <f>IF(N344="sníž. přenesená",J344,0)</f>
        <v>0</v>
      </c>
      <c r="BI344" s="167">
        <f>IF(N344="nulová",J344,0)</f>
        <v>0</v>
      </c>
      <c r="BJ344" s="17" t="s">
        <v>22</v>
      </c>
      <c r="BK344" s="167">
        <f>ROUND(I344*H344,2)</f>
        <v>0</v>
      </c>
      <c r="BL344" s="17" t="s">
        <v>151</v>
      </c>
      <c r="BM344" s="17" t="s">
        <v>1278</v>
      </c>
    </row>
    <row r="345" spans="2:47" s="1" customFormat="1" ht="22.5" customHeight="1">
      <c r="B345" s="34"/>
      <c r="D345" s="168" t="s">
        <v>138</v>
      </c>
      <c r="F345" s="169" t="s">
        <v>946</v>
      </c>
      <c r="I345" s="131"/>
      <c r="L345" s="34"/>
      <c r="M345" s="63"/>
      <c r="N345" s="35"/>
      <c r="O345" s="35"/>
      <c r="P345" s="35"/>
      <c r="Q345" s="35"/>
      <c r="R345" s="35"/>
      <c r="S345" s="35"/>
      <c r="T345" s="64"/>
      <c r="AT345" s="17" t="s">
        <v>138</v>
      </c>
      <c r="AU345" s="17" t="s">
        <v>83</v>
      </c>
    </row>
    <row r="346" spans="2:47" s="1" customFormat="1" ht="30" customHeight="1">
      <c r="B346" s="34"/>
      <c r="D346" s="168" t="s">
        <v>249</v>
      </c>
      <c r="F346" s="211" t="s">
        <v>1075</v>
      </c>
      <c r="I346" s="131"/>
      <c r="L346" s="34"/>
      <c r="M346" s="63"/>
      <c r="N346" s="35"/>
      <c r="O346" s="35"/>
      <c r="P346" s="35"/>
      <c r="Q346" s="35"/>
      <c r="R346" s="35"/>
      <c r="S346" s="35"/>
      <c r="T346" s="64"/>
      <c r="AT346" s="17" t="s">
        <v>249</v>
      </c>
      <c r="AU346" s="17" t="s">
        <v>83</v>
      </c>
    </row>
    <row r="347" spans="2:51" s="10" customFormat="1" ht="22.5" customHeight="1">
      <c r="B347" s="170"/>
      <c r="D347" s="171" t="s">
        <v>140</v>
      </c>
      <c r="E347" s="172" t="s">
        <v>20</v>
      </c>
      <c r="F347" s="173" t="s">
        <v>1279</v>
      </c>
      <c r="H347" s="174">
        <v>1</v>
      </c>
      <c r="I347" s="175"/>
      <c r="L347" s="170"/>
      <c r="M347" s="176"/>
      <c r="N347" s="177"/>
      <c r="O347" s="177"/>
      <c r="P347" s="177"/>
      <c r="Q347" s="177"/>
      <c r="R347" s="177"/>
      <c r="S347" s="177"/>
      <c r="T347" s="178"/>
      <c r="AT347" s="179" t="s">
        <v>140</v>
      </c>
      <c r="AU347" s="179" t="s">
        <v>83</v>
      </c>
      <c r="AV347" s="10" t="s">
        <v>83</v>
      </c>
      <c r="AW347" s="10" t="s">
        <v>39</v>
      </c>
      <c r="AX347" s="10" t="s">
        <v>22</v>
      </c>
      <c r="AY347" s="179" t="s">
        <v>130</v>
      </c>
    </row>
    <row r="348" spans="2:65" s="1" customFormat="1" ht="22.5" customHeight="1">
      <c r="B348" s="155"/>
      <c r="C348" s="156" t="s">
        <v>916</v>
      </c>
      <c r="D348" s="156" t="s">
        <v>131</v>
      </c>
      <c r="E348" s="157" t="s">
        <v>994</v>
      </c>
      <c r="F348" s="158" t="s">
        <v>995</v>
      </c>
      <c r="G348" s="159" t="s">
        <v>186</v>
      </c>
      <c r="H348" s="160">
        <v>2</v>
      </c>
      <c r="I348" s="161"/>
      <c r="J348" s="162">
        <f>ROUND(I348*H348,2)</f>
        <v>0</v>
      </c>
      <c r="K348" s="158" t="s">
        <v>135</v>
      </c>
      <c r="L348" s="34"/>
      <c r="M348" s="163" t="s">
        <v>20</v>
      </c>
      <c r="N348" s="164" t="s">
        <v>46</v>
      </c>
      <c r="O348" s="35"/>
      <c r="P348" s="165">
        <f>O348*H348</f>
        <v>0</v>
      </c>
      <c r="Q348" s="165">
        <v>0.42368</v>
      </c>
      <c r="R348" s="165">
        <f>Q348*H348</f>
        <v>0.84736</v>
      </c>
      <c r="S348" s="165">
        <v>0</v>
      </c>
      <c r="T348" s="166">
        <f>S348*H348</f>
        <v>0</v>
      </c>
      <c r="AR348" s="17" t="s">
        <v>151</v>
      </c>
      <c r="AT348" s="17" t="s">
        <v>131</v>
      </c>
      <c r="AU348" s="17" t="s">
        <v>83</v>
      </c>
      <c r="AY348" s="17" t="s">
        <v>130</v>
      </c>
      <c r="BE348" s="167">
        <f>IF(N348="základní",J348,0)</f>
        <v>0</v>
      </c>
      <c r="BF348" s="167">
        <f>IF(N348="snížená",J348,0)</f>
        <v>0</v>
      </c>
      <c r="BG348" s="167">
        <f>IF(N348="zákl. přenesená",J348,0)</f>
        <v>0</v>
      </c>
      <c r="BH348" s="167">
        <f>IF(N348="sníž. přenesená",J348,0)</f>
        <v>0</v>
      </c>
      <c r="BI348" s="167">
        <f>IF(N348="nulová",J348,0)</f>
        <v>0</v>
      </c>
      <c r="BJ348" s="17" t="s">
        <v>22</v>
      </c>
      <c r="BK348" s="167">
        <f>ROUND(I348*H348,2)</f>
        <v>0</v>
      </c>
      <c r="BL348" s="17" t="s">
        <v>151</v>
      </c>
      <c r="BM348" s="17" t="s">
        <v>1280</v>
      </c>
    </row>
    <row r="349" spans="2:47" s="1" customFormat="1" ht="22.5" customHeight="1">
      <c r="B349" s="34"/>
      <c r="D349" s="168" t="s">
        <v>138</v>
      </c>
      <c r="F349" s="169" t="s">
        <v>995</v>
      </c>
      <c r="I349" s="131"/>
      <c r="L349" s="34"/>
      <c r="M349" s="63"/>
      <c r="N349" s="35"/>
      <c r="O349" s="35"/>
      <c r="P349" s="35"/>
      <c r="Q349" s="35"/>
      <c r="R349" s="35"/>
      <c r="S349" s="35"/>
      <c r="T349" s="64"/>
      <c r="AT349" s="17" t="s">
        <v>138</v>
      </c>
      <c r="AU349" s="17" t="s">
        <v>83</v>
      </c>
    </row>
    <row r="350" spans="2:47" s="1" customFormat="1" ht="30" customHeight="1">
      <c r="B350" s="34"/>
      <c r="D350" s="168" t="s">
        <v>249</v>
      </c>
      <c r="F350" s="211" t="s">
        <v>1075</v>
      </c>
      <c r="I350" s="131"/>
      <c r="L350" s="34"/>
      <c r="M350" s="63"/>
      <c r="N350" s="35"/>
      <c r="O350" s="35"/>
      <c r="P350" s="35"/>
      <c r="Q350" s="35"/>
      <c r="R350" s="35"/>
      <c r="S350" s="35"/>
      <c r="T350" s="64"/>
      <c r="AT350" s="17" t="s">
        <v>249</v>
      </c>
      <c r="AU350" s="17" t="s">
        <v>83</v>
      </c>
    </row>
    <row r="351" spans="2:51" s="10" customFormat="1" ht="22.5" customHeight="1">
      <c r="B351" s="170"/>
      <c r="D351" s="171" t="s">
        <v>140</v>
      </c>
      <c r="E351" s="172" t="s">
        <v>20</v>
      </c>
      <c r="F351" s="173" t="s">
        <v>1281</v>
      </c>
      <c r="H351" s="174">
        <v>2</v>
      </c>
      <c r="I351" s="175"/>
      <c r="L351" s="170"/>
      <c r="M351" s="176"/>
      <c r="N351" s="177"/>
      <c r="O351" s="177"/>
      <c r="P351" s="177"/>
      <c r="Q351" s="177"/>
      <c r="R351" s="177"/>
      <c r="S351" s="177"/>
      <c r="T351" s="178"/>
      <c r="AT351" s="179" t="s">
        <v>140</v>
      </c>
      <c r="AU351" s="179" t="s">
        <v>83</v>
      </c>
      <c r="AV351" s="10" t="s">
        <v>83</v>
      </c>
      <c r="AW351" s="10" t="s">
        <v>39</v>
      </c>
      <c r="AX351" s="10" t="s">
        <v>22</v>
      </c>
      <c r="AY351" s="179" t="s">
        <v>130</v>
      </c>
    </row>
    <row r="352" spans="2:65" s="1" customFormat="1" ht="31.5" customHeight="1">
      <c r="B352" s="155"/>
      <c r="C352" s="156" t="s">
        <v>922</v>
      </c>
      <c r="D352" s="156" t="s">
        <v>131</v>
      </c>
      <c r="E352" s="157" t="s">
        <v>988</v>
      </c>
      <c r="F352" s="158" t="s">
        <v>989</v>
      </c>
      <c r="G352" s="159" t="s">
        <v>253</v>
      </c>
      <c r="H352" s="160">
        <v>1.05</v>
      </c>
      <c r="I352" s="161"/>
      <c r="J352" s="162">
        <f>ROUND(I352*H352,2)</f>
        <v>0</v>
      </c>
      <c r="K352" s="158" t="s">
        <v>135</v>
      </c>
      <c r="L352" s="34"/>
      <c r="M352" s="163" t="s">
        <v>20</v>
      </c>
      <c r="N352" s="164" t="s">
        <v>46</v>
      </c>
      <c r="O352" s="35"/>
      <c r="P352" s="165">
        <f>O352*H352</f>
        <v>0</v>
      </c>
      <c r="Q352" s="165">
        <v>0</v>
      </c>
      <c r="R352" s="165">
        <f>Q352*H352</f>
        <v>0</v>
      </c>
      <c r="S352" s="165">
        <v>0</v>
      </c>
      <c r="T352" s="166">
        <f>S352*H352</f>
        <v>0</v>
      </c>
      <c r="AR352" s="17" t="s">
        <v>151</v>
      </c>
      <c r="AT352" s="17" t="s">
        <v>131</v>
      </c>
      <c r="AU352" s="17" t="s">
        <v>83</v>
      </c>
      <c r="AY352" s="17" t="s">
        <v>130</v>
      </c>
      <c r="BE352" s="167">
        <f>IF(N352="základní",J352,0)</f>
        <v>0</v>
      </c>
      <c r="BF352" s="167">
        <f>IF(N352="snížená",J352,0)</f>
        <v>0</v>
      </c>
      <c r="BG352" s="167">
        <f>IF(N352="zákl. přenesená",J352,0)</f>
        <v>0</v>
      </c>
      <c r="BH352" s="167">
        <f>IF(N352="sníž. přenesená",J352,0)</f>
        <v>0</v>
      </c>
      <c r="BI352" s="167">
        <f>IF(N352="nulová",J352,0)</f>
        <v>0</v>
      </c>
      <c r="BJ352" s="17" t="s">
        <v>22</v>
      </c>
      <c r="BK352" s="167">
        <f>ROUND(I352*H352,2)</f>
        <v>0</v>
      </c>
      <c r="BL352" s="17" t="s">
        <v>151</v>
      </c>
      <c r="BM352" s="17" t="s">
        <v>1282</v>
      </c>
    </row>
    <row r="353" spans="2:47" s="1" customFormat="1" ht="30" customHeight="1">
      <c r="B353" s="34"/>
      <c r="D353" s="168" t="s">
        <v>138</v>
      </c>
      <c r="F353" s="169" t="s">
        <v>991</v>
      </c>
      <c r="I353" s="131"/>
      <c r="L353" s="34"/>
      <c r="M353" s="63"/>
      <c r="N353" s="35"/>
      <c r="O353" s="35"/>
      <c r="P353" s="35"/>
      <c r="Q353" s="35"/>
      <c r="R353" s="35"/>
      <c r="S353" s="35"/>
      <c r="T353" s="64"/>
      <c r="AT353" s="17" t="s">
        <v>138</v>
      </c>
      <c r="AU353" s="17" t="s">
        <v>83</v>
      </c>
    </row>
    <row r="354" spans="2:47" s="1" customFormat="1" ht="30" customHeight="1">
      <c r="B354" s="34"/>
      <c r="D354" s="168" t="s">
        <v>249</v>
      </c>
      <c r="F354" s="211" t="s">
        <v>1075</v>
      </c>
      <c r="I354" s="131"/>
      <c r="L354" s="34"/>
      <c r="M354" s="63"/>
      <c r="N354" s="35"/>
      <c r="O354" s="35"/>
      <c r="P354" s="35"/>
      <c r="Q354" s="35"/>
      <c r="R354" s="35"/>
      <c r="S354" s="35"/>
      <c r="T354" s="64"/>
      <c r="AT354" s="17" t="s">
        <v>249</v>
      </c>
      <c r="AU354" s="17" t="s">
        <v>83</v>
      </c>
    </row>
    <row r="355" spans="2:51" s="10" customFormat="1" ht="22.5" customHeight="1">
      <c r="B355" s="170"/>
      <c r="D355" s="171" t="s">
        <v>140</v>
      </c>
      <c r="E355" s="172" t="s">
        <v>20</v>
      </c>
      <c r="F355" s="173" t="s">
        <v>1283</v>
      </c>
      <c r="H355" s="174">
        <v>1.05</v>
      </c>
      <c r="I355" s="175"/>
      <c r="L355" s="170"/>
      <c r="M355" s="176"/>
      <c r="N355" s="177"/>
      <c r="O355" s="177"/>
      <c r="P355" s="177"/>
      <c r="Q355" s="177"/>
      <c r="R355" s="177"/>
      <c r="S355" s="177"/>
      <c r="T355" s="178"/>
      <c r="AT355" s="179" t="s">
        <v>140</v>
      </c>
      <c r="AU355" s="179" t="s">
        <v>83</v>
      </c>
      <c r="AV355" s="10" t="s">
        <v>83</v>
      </c>
      <c r="AW355" s="10" t="s">
        <v>39</v>
      </c>
      <c r="AX355" s="10" t="s">
        <v>22</v>
      </c>
      <c r="AY355" s="179" t="s">
        <v>130</v>
      </c>
    </row>
    <row r="356" spans="2:65" s="1" customFormat="1" ht="22.5" customHeight="1">
      <c r="B356" s="155"/>
      <c r="C356" s="156" t="s">
        <v>927</v>
      </c>
      <c r="D356" s="156" t="s">
        <v>131</v>
      </c>
      <c r="E356" s="157" t="s">
        <v>1284</v>
      </c>
      <c r="F356" s="158" t="s">
        <v>1285</v>
      </c>
      <c r="G356" s="159" t="s">
        <v>253</v>
      </c>
      <c r="H356" s="160">
        <v>37.641</v>
      </c>
      <c r="I356" s="161"/>
      <c r="J356" s="162">
        <f>ROUND(I356*H356,2)</f>
        <v>0</v>
      </c>
      <c r="K356" s="158" t="s">
        <v>135</v>
      </c>
      <c r="L356" s="34"/>
      <c r="M356" s="163" t="s">
        <v>20</v>
      </c>
      <c r="N356" s="164" t="s">
        <v>46</v>
      </c>
      <c r="O356" s="35"/>
      <c r="P356" s="165">
        <f>O356*H356</f>
        <v>0</v>
      </c>
      <c r="Q356" s="165">
        <v>0</v>
      </c>
      <c r="R356" s="165">
        <f>Q356*H356</f>
        <v>0</v>
      </c>
      <c r="S356" s="165">
        <v>0</v>
      </c>
      <c r="T356" s="166">
        <f>S356*H356</f>
        <v>0</v>
      </c>
      <c r="AR356" s="17" t="s">
        <v>151</v>
      </c>
      <c r="AT356" s="17" t="s">
        <v>131</v>
      </c>
      <c r="AU356" s="17" t="s">
        <v>83</v>
      </c>
      <c r="AY356" s="17" t="s">
        <v>130</v>
      </c>
      <c r="BE356" s="167">
        <f>IF(N356="základní",J356,0)</f>
        <v>0</v>
      </c>
      <c r="BF356" s="167">
        <f>IF(N356="snížená",J356,0)</f>
        <v>0</v>
      </c>
      <c r="BG356" s="167">
        <f>IF(N356="zákl. přenesená",J356,0)</f>
        <v>0</v>
      </c>
      <c r="BH356" s="167">
        <f>IF(N356="sníž. přenesená",J356,0)</f>
        <v>0</v>
      </c>
      <c r="BI356" s="167">
        <f>IF(N356="nulová",J356,0)</f>
        <v>0</v>
      </c>
      <c r="BJ356" s="17" t="s">
        <v>22</v>
      </c>
      <c r="BK356" s="167">
        <f>ROUND(I356*H356,2)</f>
        <v>0</v>
      </c>
      <c r="BL356" s="17" t="s">
        <v>151</v>
      </c>
      <c r="BM356" s="17" t="s">
        <v>1286</v>
      </c>
    </row>
    <row r="357" spans="2:47" s="1" customFormat="1" ht="22.5" customHeight="1">
      <c r="B357" s="34"/>
      <c r="D357" s="168" t="s">
        <v>138</v>
      </c>
      <c r="F357" s="169" t="s">
        <v>1287</v>
      </c>
      <c r="I357" s="131"/>
      <c r="L357" s="34"/>
      <c r="M357" s="63"/>
      <c r="N357" s="35"/>
      <c r="O357" s="35"/>
      <c r="P357" s="35"/>
      <c r="Q357" s="35"/>
      <c r="R357" s="35"/>
      <c r="S357" s="35"/>
      <c r="T357" s="64"/>
      <c r="AT357" s="17" t="s">
        <v>138</v>
      </c>
      <c r="AU357" s="17" t="s">
        <v>83</v>
      </c>
    </row>
    <row r="358" spans="2:47" s="1" customFormat="1" ht="30" customHeight="1">
      <c r="B358" s="34"/>
      <c r="D358" s="168" t="s">
        <v>249</v>
      </c>
      <c r="F358" s="211" t="s">
        <v>1075</v>
      </c>
      <c r="I358" s="131"/>
      <c r="L358" s="34"/>
      <c r="M358" s="63"/>
      <c r="N358" s="35"/>
      <c r="O358" s="35"/>
      <c r="P358" s="35"/>
      <c r="Q358" s="35"/>
      <c r="R358" s="35"/>
      <c r="S358" s="35"/>
      <c r="T358" s="64"/>
      <c r="AT358" s="17" t="s">
        <v>249</v>
      </c>
      <c r="AU358" s="17" t="s">
        <v>83</v>
      </c>
    </row>
    <row r="359" spans="2:51" s="10" customFormat="1" ht="22.5" customHeight="1">
      <c r="B359" s="170"/>
      <c r="D359" s="168" t="s">
        <v>140</v>
      </c>
      <c r="E359" s="179" t="s">
        <v>20</v>
      </c>
      <c r="F359" s="196" t="s">
        <v>1288</v>
      </c>
      <c r="H359" s="197">
        <v>37.641</v>
      </c>
      <c r="I359" s="175"/>
      <c r="L359" s="170"/>
      <c r="M359" s="176"/>
      <c r="N359" s="177"/>
      <c r="O359" s="177"/>
      <c r="P359" s="177"/>
      <c r="Q359" s="177"/>
      <c r="R359" s="177"/>
      <c r="S359" s="177"/>
      <c r="T359" s="178"/>
      <c r="AT359" s="179" t="s">
        <v>140</v>
      </c>
      <c r="AU359" s="179" t="s">
        <v>83</v>
      </c>
      <c r="AV359" s="10" t="s">
        <v>83</v>
      </c>
      <c r="AW359" s="10" t="s">
        <v>39</v>
      </c>
      <c r="AX359" s="10" t="s">
        <v>22</v>
      </c>
      <c r="AY359" s="179" t="s">
        <v>130</v>
      </c>
    </row>
    <row r="360" spans="2:63" s="9" customFormat="1" ht="29.25" customHeight="1">
      <c r="B360" s="143"/>
      <c r="D360" s="144" t="s">
        <v>74</v>
      </c>
      <c r="E360" s="194" t="s">
        <v>182</v>
      </c>
      <c r="F360" s="194" t="s">
        <v>183</v>
      </c>
      <c r="I360" s="146"/>
      <c r="J360" s="195">
        <f>BK360</f>
        <v>0</v>
      </c>
      <c r="L360" s="143"/>
      <c r="M360" s="148"/>
      <c r="N360" s="149"/>
      <c r="O360" s="149"/>
      <c r="P360" s="150">
        <f>SUM(P361:P497)</f>
        <v>0</v>
      </c>
      <c r="Q360" s="149"/>
      <c r="R360" s="150">
        <f>SUM(R361:R497)</f>
        <v>79.71069990000001</v>
      </c>
      <c r="S360" s="149"/>
      <c r="T360" s="151">
        <f>SUM(T361:T497)</f>
        <v>0.498</v>
      </c>
      <c r="AR360" s="152" t="s">
        <v>22</v>
      </c>
      <c r="AT360" s="153" t="s">
        <v>74</v>
      </c>
      <c r="AU360" s="153" t="s">
        <v>22</v>
      </c>
      <c r="AY360" s="152" t="s">
        <v>130</v>
      </c>
      <c r="BK360" s="154">
        <f>SUM(BK361:BK497)</f>
        <v>0</v>
      </c>
    </row>
    <row r="361" spans="2:65" s="1" customFormat="1" ht="22.5" customHeight="1">
      <c r="B361" s="155"/>
      <c r="C361" s="156" t="s">
        <v>932</v>
      </c>
      <c r="D361" s="156" t="s">
        <v>131</v>
      </c>
      <c r="E361" s="157" t="s">
        <v>585</v>
      </c>
      <c r="F361" s="158" t="s">
        <v>586</v>
      </c>
      <c r="G361" s="159" t="s">
        <v>186</v>
      </c>
      <c r="H361" s="160">
        <v>2</v>
      </c>
      <c r="I361" s="161"/>
      <c r="J361" s="162">
        <f>ROUND(I361*H361,2)</f>
        <v>0</v>
      </c>
      <c r="K361" s="158" t="s">
        <v>135</v>
      </c>
      <c r="L361" s="34"/>
      <c r="M361" s="163" t="s">
        <v>20</v>
      </c>
      <c r="N361" s="164" t="s">
        <v>46</v>
      </c>
      <c r="O361" s="35"/>
      <c r="P361" s="165">
        <f>O361*H361</f>
        <v>0</v>
      </c>
      <c r="Q361" s="165">
        <v>0</v>
      </c>
      <c r="R361" s="165">
        <f>Q361*H361</f>
        <v>0</v>
      </c>
      <c r="S361" s="165">
        <v>0.001</v>
      </c>
      <c r="T361" s="166">
        <f>S361*H361</f>
        <v>0.002</v>
      </c>
      <c r="AR361" s="17" t="s">
        <v>335</v>
      </c>
      <c r="AT361" s="17" t="s">
        <v>131</v>
      </c>
      <c r="AU361" s="17" t="s">
        <v>83</v>
      </c>
      <c r="AY361" s="17" t="s">
        <v>130</v>
      </c>
      <c r="BE361" s="167">
        <f>IF(N361="základní",J361,0)</f>
        <v>0</v>
      </c>
      <c r="BF361" s="167">
        <f>IF(N361="snížená",J361,0)</f>
        <v>0</v>
      </c>
      <c r="BG361" s="167">
        <f>IF(N361="zákl. přenesená",J361,0)</f>
        <v>0</v>
      </c>
      <c r="BH361" s="167">
        <f>IF(N361="sníž. přenesená",J361,0)</f>
        <v>0</v>
      </c>
      <c r="BI361" s="167">
        <f>IF(N361="nulová",J361,0)</f>
        <v>0</v>
      </c>
      <c r="BJ361" s="17" t="s">
        <v>22</v>
      </c>
      <c r="BK361" s="167">
        <f>ROUND(I361*H361,2)</f>
        <v>0</v>
      </c>
      <c r="BL361" s="17" t="s">
        <v>335</v>
      </c>
      <c r="BM361" s="17" t="s">
        <v>1289</v>
      </c>
    </row>
    <row r="362" spans="2:47" s="1" customFormat="1" ht="22.5" customHeight="1">
      <c r="B362" s="34"/>
      <c r="D362" s="168" t="s">
        <v>138</v>
      </c>
      <c r="F362" s="169" t="s">
        <v>586</v>
      </c>
      <c r="I362" s="131"/>
      <c r="L362" s="34"/>
      <c r="M362" s="63"/>
      <c r="N362" s="35"/>
      <c r="O362" s="35"/>
      <c r="P362" s="35"/>
      <c r="Q362" s="35"/>
      <c r="R362" s="35"/>
      <c r="S362" s="35"/>
      <c r="T362" s="64"/>
      <c r="AT362" s="17" t="s">
        <v>138</v>
      </c>
      <c r="AU362" s="17" t="s">
        <v>83</v>
      </c>
    </row>
    <row r="363" spans="2:47" s="1" customFormat="1" ht="30" customHeight="1">
      <c r="B363" s="34"/>
      <c r="D363" s="168" t="s">
        <v>249</v>
      </c>
      <c r="F363" s="211" t="s">
        <v>1219</v>
      </c>
      <c r="I363" s="131"/>
      <c r="L363" s="34"/>
      <c r="M363" s="63"/>
      <c r="N363" s="35"/>
      <c r="O363" s="35"/>
      <c r="P363" s="35"/>
      <c r="Q363" s="35"/>
      <c r="R363" s="35"/>
      <c r="S363" s="35"/>
      <c r="T363" s="64"/>
      <c r="AT363" s="17" t="s">
        <v>249</v>
      </c>
      <c r="AU363" s="17" t="s">
        <v>83</v>
      </c>
    </row>
    <row r="364" spans="2:51" s="10" customFormat="1" ht="31.5" customHeight="1">
      <c r="B364" s="170"/>
      <c r="D364" s="171" t="s">
        <v>140</v>
      </c>
      <c r="E364" s="172" t="s">
        <v>20</v>
      </c>
      <c r="F364" s="173" t="s">
        <v>1290</v>
      </c>
      <c r="H364" s="174">
        <v>2</v>
      </c>
      <c r="I364" s="175"/>
      <c r="L364" s="170"/>
      <c r="M364" s="176"/>
      <c r="N364" s="177"/>
      <c r="O364" s="177"/>
      <c r="P364" s="177"/>
      <c r="Q364" s="177"/>
      <c r="R364" s="177"/>
      <c r="S364" s="177"/>
      <c r="T364" s="178"/>
      <c r="AT364" s="179" t="s">
        <v>140</v>
      </c>
      <c r="AU364" s="179" t="s">
        <v>83</v>
      </c>
      <c r="AV364" s="10" t="s">
        <v>83</v>
      </c>
      <c r="AW364" s="10" t="s">
        <v>39</v>
      </c>
      <c r="AX364" s="10" t="s">
        <v>22</v>
      </c>
      <c r="AY364" s="179" t="s">
        <v>130</v>
      </c>
    </row>
    <row r="365" spans="2:65" s="1" customFormat="1" ht="22.5" customHeight="1">
      <c r="B365" s="155"/>
      <c r="C365" s="156" t="s">
        <v>939</v>
      </c>
      <c r="D365" s="156" t="s">
        <v>131</v>
      </c>
      <c r="E365" s="157" t="s">
        <v>1291</v>
      </c>
      <c r="F365" s="158" t="s">
        <v>1292</v>
      </c>
      <c r="G365" s="159" t="s">
        <v>186</v>
      </c>
      <c r="H365" s="160">
        <v>1</v>
      </c>
      <c r="I365" s="161"/>
      <c r="J365" s="162">
        <f>ROUND(I365*H365,2)</f>
        <v>0</v>
      </c>
      <c r="K365" s="158" t="s">
        <v>20</v>
      </c>
      <c r="L365" s="34"/>
      <c r="M365" s="163" t="s">
        <v>20</v>
      </c>
      <c r="N365" s="164" t="s">
        <v>46</v>
      </c>
      <c r="O365" s="35"/>
      <c r="P365" s="165">
        <f>O365*H365</f>
        <v>0</v>
      </c>
      <c r="Q365" s="165">
        <v>0</v>
      </c>
      <c r="R365" s="165">
        <f>Q365*H365</f>
        <v>0</v>
      </c>
      <c r="S365" s="165">
        <v>0.001</v>
      </c>
      <c r="T365" s="166">
        <f>S365*H365</f>
        <v>0.001</v>
      </c>
      <c r="AR365" s="17" t="s">
        <v>335</v>
      </c>
      <c r="AT365" s="17" t="s">
        <v>131</v>
      </c>
      <c r="AU365" s="17" t="s">
        <v>83</v>
      </c>
      <c r="AY365" s="17" t="s">
        <v>130</v>
      </c>
      <c r="BE365" s="167">
        <f>IF(N365="základní",J365,0)</f>
        <v>0</v>
      </c>
      <c r="BF365" s="167">
        <f>IF(N365="snížená",J365,0)</f>
        <v>0</v>
      </c>
      <c r="BG365" s="167">
        <f>IF(N365="zákl. přenesená",J365,0)</f>
        <v>0</v>
      </c>
      <c r="BH365" s="167">
        <f>IF(N365="sníž. přenesená",J365,0)</f>
        <v>0</v>
      </c>
      <c r="BI365" s="167">
        <f>IF(N365="nulová",J365,0)</f>
        <v>0</v>
      </c>
      <c r="BJ365" s="17" t="s">
        <v>22</v>
      </c>
      <c r="BK365" s="167">
        <f>ROUND(I365*H365,2)</f>
        <v>0</v>
      </c>
      <c r="BL365" s="17" t="s">
        <v>335</v>
      </c>
      <c r="BM365" s="17" t="s">
        <v>1293</v>
      </c>
    </row>
    <row r="366" spans="2:47" s="1" customFormat="1" ht="30" customHeight="1">
      <c r="B366" s="34"/>
      <c r="D366" s="171" t="s">
        <v>249</v>
      </c>
      <c r="F366" s="210" t="s">
        <v>1219</v>
      </c>
      <c r="I366" s="131"/>
      <c r="L366" s="34"/>
      <c r="M366" s="63"/>
      <c r="N366" s="35"/>
      <c r="O366" s="35"/>
      <c r="P366" s="35"/>
      <c r="Q366" s="35"/>
      <c r="R366" s="35"/>
      <c r="S366" s="35"/>
      <c r="T366" s="64"/>
      <c r="AT366" s="17" t="s">
        <v>249</v>
      </c>
      <c r="AU366" s="17" t="s">
        <v>83</v>
      </c>
    </row>
    <row r="367" spans="2:65" s="1" customFormat="1" ht="22.5" customHeight="1">
      <c r="B367" s="155"/>
      <c r="C367" s="156" t="s">
        <v>944</v>
      </c>
      <c r="D367" s="156" t="s">
        <v>131</v>
      </c>
      <c r="E367" s="157" t="s">
        <v>1294</v>
      </c>
      <c r="F367" s="158" t="s">
        <v>1295</v>
      </c>
      <c r="G367" s="159" t="s">
        <v>186</v>
      </c>
      <c r="H367" s="160">
        <v>1</v>
      </c>
      <c r="I367" s="161"/>
      <c r="J367" s="162">
        <f>ROUND(I367*H367,2)</f>
        <v>0</v>
      </c>
      <c r="K367" s="158" t="s">
        <v>20</v>
      </c>
      <c r="L367" s="34"/>
      <c r="M367" s="163" t="s">
        <v>20</v>
      </c>
      <c r="N367" s="164" t="s">
        <v>46</v>
      </c>
      <c r="O367" s="35"/>
      <c r="P367" s="165">
        <f>O367*H367</f>
        <v>0</v>
      </c>
      <c r="Q367" s="165">
        <v>0</v>
      </c>
      <c r="R367" s="165">
        <f>Q367*H367</f>
        <v>0</v>
      </c>
      <c r="S367" s="165">
        <v>0.001</v>
      </c>
      <c r="T367" s="166">
        <f>S367*H367</f>
        <v>0.001</v>
      </c>
      <c r="AR367" s="17" t="s">
        <v>335</v>
      </c>
      <c r="AT367" s="17" t="s">
        <v>131</v>
      </c>
      <c r="AU367" s="17" t="s">
        <v>83</v>
      </c>
      <c r="AY367" s="17" t="s">
        <v>130</v>
      </c>
      <c r="BE367" s="167">
        <f>IF(N367="základní",J367,0)</f>
        <v>0</v>
      </c>
      <c r="BF367" s="167">
        <f>IF(N367="snížená",J367,0)</f>
        <v>0</v>
      </c>
      <c r="BG367" s="167">
        <f>IF(N367="zákl. přenesená",J367,0)</f>
        <v>0</v>
      </c>
      <c r="BH367" s="167">
        <f>IF(N367="sníž. přenesená",J367,0)</f>
        <v>0</v>
      </c>
      <c r="BI367" s="167">
        <f>IF(N367="nulová",J367,0)</f>
        <v>0</v>
      </c>
      <c r="BJ367" s="17" t="s">
        <v>22</v>
      </c>
      <c r="BK367" s="167">
        <f>ROUND(I367*H367,2)</f>
        <v>0</v>
      </c>
      <c r="BL367" s="17" t="s">
        <v>335</v>
      </c>
      <c r="BM367" s="17" t="s">
        <v>1296</v>
      </c>
    </row>
    <row r="368" spans="2:47" s="1" customFormat="1" ht="30" customHeight="1">
      <c r="B368" s="34"/>
      <c r="D368" s="171" t="s">
        <v>249</v>
      </c>
      <c r="F368" s="210" t="s">
        <v>1219</v>
      </c>
      <c r="I368" s="131"/>
      <c r="L368" s="34"/>
      <c r="M368" s="63"/>
      <c r="N368" s="35"/>
      <c r="O368" s="35"/>
      <c r="P368" s="35"/>
      <c r="Q368" s="35"/>
      <c r="R368" s="35"/>
      <c r="S368" s="35"/>
      <c r="T368" s="64"/>
      <c r="AT368" s="17" t="s">
        <v>249</v>
      </c>
      <c r="AU368" s="17" t="s">
        <v>83</v>
      </c>
    </row>
    <row r="369" spans="2:65" s="1" customFormat="1" ht="22.5" customHeight="1">
      <c r="B369" s="155"/>
      <c r="C369" s="156" t="s">
        <v>950</v>
      </c>
      <c r="D369" s="156" t="s">
        <v>131</v>
      </c>
      <c r="E369" s="157" t="s">
        <v>1297</v>
      </c>
      <c r="F369" s="158" t="s">
        <v>1298</v>
      </c>
      <c r="G369" s="159" t="s">
        <v>186</v>
      </c>
      <c r="H369" s="160">
        <v>2</v>
      </c>
      <c r="I369" s="161"/>
      <c r="J369" s="162">
        <f>ROUND(I369*H369,2)</f>
        <v>0</v>
      </c>
      <c r="K369" s="158" t="s">
        <v>20</v>
      </c>
      <c r="L369" s="34"/>
      <c r="M369" s="163" t="s">
        <v>20</v>
      </c>
      <c r="N369" s="164" t="s">
        <v>46</v>
      </c>
      <c r="O369" s="35"/>
      <c r="P369" s="165">
        <f>O369*H369</f>
        <v>0</v>
      </c>
      <c r="Q369" s="165">
        <v>0</v>
      </c>
      <c r="R369" s="165">
        <f>Q369*H369</f>
        <v>0</v>
      </c>
      <c r="S369" s="165">
        <v>0.001</v>
      </c>
      <c r="T369" s="166">
        <f>S369*H369</f>
        <v>0.002</v>
      </c>
      <c r="AR369" s="17" t="s">
        <v>335</v>
      </c>
      <c r="AT369" s="17" t="s">
        <v>131</v>
      </c>
      <c r="AU369" s="17" t="s">
        <v>83</v>
      </c>
      <c r="AY369" s="17" t="s">
        <v>130</v>
      </c>
      <c r="BE369" s="167">
        <f>IF(N369="základní",J369,0)</f>
        <v>0</v>
      </c>
      <c r="BF369" s="167">
        <f>IF(N369="snížená",J369,0)</f>
        <v>0</v>
      </c>
      <c r="BG369" s="167">
        <f>IF(N369="zákl. přenesená",J369,0)</f>
        <v>0</v>
      </c>
      <c r="BH369" s="167">
        <f>IF(N369="sníž. přenesená",J369,0)</f>
        <v>0</v>
      </c>
      <c r="BI369" s="167">
        <f>IF(N369="nulová",J369,0)</f>
        <v>0</v>
      </c>
      <c r="BJ369" s="17" t="s">
        <v>22</v>
      </c>
      <c r="BK369" s="167">
        <f>ROUND(I369*H369,2)</f>
        <v>0</v>
      </c>
      <c r="BL369" s="17" t="s">
        <v>335</v>
      </c>
      <c r="BM369" s="17" t="s">
        <v>1299</v>
      </c>
    </row>
    <row r="370" spans="2:47" s="1" customFormat="1" ht="30" customHeight="1">
      <c r="B370" s="34"/>
      <c r="D370" s="171" t="s">
        <v>249</v>
      </c>
      <c r="F370" s="210" t="s">
        <v>1219</v>
      </c>
      <c r="I370" s="131"/>
      <c r="L370" s="34"/>
      <c r="M370" s="63"/>
      <c r="N370" s="35"/>
      <c r="O370" s="35"/>
      <c r="P370" s="35"/>
      <c r="Q370" s="35"/>
      <c r="R370" s="35"/>
      <c r="S370" s="35"/>
      <c r="T370" s="64"/>
      <c r="AT370" s="17" t="s">
        <v>249</v>
      </c>
      <c r="AU370" s="17" t="s">
        <v>83</v>
      </c>
    </row>
    <row r="371" spans="2:65" s="1" customFormat="1" ht="22.5" customHeight="1">
      <c r="B371" s="155"/>
      <c r="C371" s="156" t="s">
        <v>955</v>
      </c>
      <c r="D371" s="156" t="s">
        <v>131</v>
      </c>
      <c r="E371" s="157" t="s">
        <v>437</v>
      </c>
      <c r="F371" s="158" t="s">
        <v>438</v>
      </c>
      <c r="G371" s="159" t="s">
        <v>246</v>
      </c>
      <c r="H371" s="160">
        <v>20</v>
      </c>
      <c r="I371" s="161"/>
      <c r="J371" s="162">
        <f>ROUND(I371*H371,2)</f>
        <v>0</v>
      </c>
      <c r="K371" s="158" t="s">
        <v>20</v>
      </c>
      <c r="L371" s="34"/>
      <c r="M371" s="163" t="s">
        <v>20</v>
      </c>
      <c r="N371" s="164" t="s">
        <v>46</v>
      </c>
      <c r="O371" s="35"/>
      <c r="P371" s="165">
        <f>O371*H371</f>
        <v>0</v>
      </c>
      <c r="Q371" s="165">
        <v>2E-05</v>
      </c>
      <c r="R371" s="165">
        <f>Q371*H371</f>
        <v>0.0004</v>
      </c>
      <c r="S371" s="165">
        <v>0</v>
      </c>
      <c r="T371" s="166">
        <f>S371*H371</f>
        <v>0</v>
      </c>
      <c r="AR371" s="17" t="s">
        <v>151</v>
      </c>
      <c r="AT371" s="17" t="s">
        <v>131</v>
      </c>
      <c r="AU371" s="17" t="s">
        <v>83</v>
      </c>
      <c r="AY371" s="17" t="s">
        <v>130</v>
      </c>
      <c r="BE371" s="167">
        <f>IF(N371="základní",J371,0)</f>
        <v>0</v>
      </c>
      <c r="BF371" s="167">
        <f>IF(N371="snížená",J371,0)</f>
        <v>0</v>
      </c>
      <c r="BG371" s="167">
        <f>IF(N371="zákl. přenesená",J371,0)</f>
        <v>0</v>
      </c>
      <c r="BH371" s="167">
        <f>IF(N371="sníž. přenesená",J371,0)</f>
        <v>0</v>
      </c>
      <c r="BI371" s="167">
        <f>IF(N371="nulová",J371,0)</f>
        <v>0</v>
      </c>
      <c r="BJ371" s="17" t="s">
        <v>22</v>
      </c>
      <c r="BK371" s="167">
        <f>ROUND(I371*H371,2)</f>
        <v>0</v>
      </c>
      <c r="BL371" s="17" t="s">
        <v>151</v>
      </c>
      <c r="BM371" s="17" t="s">
        <v>1300</v>
      </c>
    </row>
    <row r="372" spans="2:47" s="1" customFormat="1" ht="22.5" customHeight="1">
      <c r="B372" s="34"/>
      <c r="D372" s="168" t="s">
        <v>138</v>
      </c>
      <c r="F372" s="169" t="s">
        <v>438</v>
      </c>
      <c r="I372" s="131"/>
      <c r="L372" s="34"/>
      <c r="M372" s="63"/>
      <c r="N372" s="35"/>
      <c r="O372" s="35"/>
      <c r="P372" s="35"/>
      <c r="Q372" s="35"/>
      <c r="R372" s="35"/>
      <c r="S372" s="35"/>
      <c r="T372" s="64"/>
      <c r="AT372" s="17" t="s">
        <v>138</v>
      </c>
      <c r="AU372" s="17" t="s">
        <v>83</v>
      </c>
    </row>
    <row r="373" spans="2:47" s="1" customFormat="1" ht="30" customHeight="1">
      <c r="B373" s="34"/>
      <c r="D373" s="168" t="s">
        <v>249</v>
      </c>
      <c r="F373" s="211" t="s">
        <v>790</v>
      </c>
      <c r="I373" s="131"/>
      <c r="L373" s="34"/>
      <c r="M373" s="63"/>
      <c r="N373" s="35"/>
      <c r="O373" s="35"/>
      <c r="P373" s="35"/>
      <c r="Q373" s="35"/>
      <c r="R373" s="35"/>
      <c r="S373" s="35"/>
      <c r="T373" s="64"/>
      <c r="AT373" s="17" t="s">
        <v>249</v>
      </c>
      <c r="AU373" s="17" t="s">
        <v>83</v>
      </c>
    </row>
    <row r="374" spans="2:51" s="10" customFormat="1" ht="22.5" customHeight="1">
      <c r="B374" s="170"/>
      <c r="D374" s="171" t="s">
        <v>140</v>
      </c>
      <c r="E374" s="172" t="s">
        <v>20</v>
      </c>
      <c r="F374" s="173" t="s">
        <v>1301</v>
      </c>
      <c r="H374" s="174">
        <v>20</v>
      </c>
      <c r="I374" s="175"/>
      <c r="L374" s="170"/>
      <c r="M374" s="176"/>
      <c r="N374" s="177"/>
      <c r="O374" s="177"/>
      <c r="P374" s="177"/>
      <c r="Q374" s="177"/>
      <c r="R374" s="177"/>
      <c r="S374" s="177"/>
      <c r="T374" s="178"/>
      <c r="AT374" s="179" t="s">
        <v>140</v>
      </c>
      <c r="AU374" s="179" t="s">
        <v>83</v>
      </c>
      <c r="AV374" s="10" t="s">
        <v>83</v>
      </c>
      <c r="AW374" s="10" t="s">
        <v>39</v>
      </c>
      <c r="AX374" s="10" t="s">
        <v>22</v>
      </c>
      <c r="AY374" s="179" t="s">
        <v>130</v>
      </c>
    </row>
    <row r="375" spans="2:65" s="1" customFormat="1" ht="22.5" customHeight="1">
      <c r="B375" s="155"/>
      <c r="C375" s="156" t="s">
        <v>960</v>
      </c>
      <c r="D375" s="156" t="s">
        <v>131</v>
      </c>
      <c r="E375" s="157" t="s">
        <v>1302</v>
      </c>
      <c r="F375" s="158" t="s">
        <v>1303</v>
      </c>
      <c r="G375" s="159" t="s">
        <v>186</v>
      </c>
      <c r="H375" s="160">
        <v>10</v>
      </c>
      <c r="I375" s="161"/>
      <c r="J375" s="162">
        <f>ROUND(I375*H375,2)</f>
        <v>0</v>
      </c>
      <c r="K375" s="158" t="s">
        <v>135</v>
      </c>
      <c r="L375" s="34"/>
      <c r="M375" s="163" t="s">
        <v>20</v>
      </c>
      <c r="N375" s="164" t="s">
        <v>46</v>
      </c>
      <c r="O375" s="35"/>
      <c r="P375" s="165">
        <f>O375*H375</f>
        <v>0</v>
      </c>
      <c r="Q375" s="165">
        <v>0.0007</v>
      </c>
      <c r="R375" s="165">
        <f>Q375*H375</f>
        <v>0.007</v>
      </c>
      <c r="S375" s="165">
        <v>0</v>
      </c>
      <c r="T375" s="166">
        <f>S375*H375</f>
        <v>0</v>
      </c>
      <c r="AR375" s="17" t="s">
        <v>151</v>
      </c>
      <c r="AT375" s="17" t="s">
        <v>131</v>
      </c>
      <c r="AU375" s="17" t="s">
        <v>83</v>
      </c>
      <c r="AY375" s="17" t="s">
        <v>130</v>
      </c>
      <c r="BE375" s="167">
        <f>IF(N375="základní",J375,0)</f>
        <v>0</v>
      </c>
      <c r="BF375" s="167">
        <f>IF(N375="snížená",J375,0)</f>
        <v>0</v>
      </c>
      <c r="BG375" s="167">
        <f>IF(N375="zákl. přenesená",J375,0)</f>
        <v>0</v>
      </c>
      <c r="BH375" s="167">
        <f>IF(N375="sníž. přenesená",J375,0)</f>
        <v>0</v>
      </c>
      <c r="BI375" s="167">
        <f>IF(N375="nulová",J375,0)</f>
        <v>0</v>
      </c>
      <c r="BJ375" s="17" t="s">
        <v>22</v>
      </c>
      <c r="BK375" s="167">
        <f>ROUND(I375*H375,2)</f>
        <v>0</v>
      </c>
      <c r="BL375" s="17" t="s">
        <v>151</v>
      </c>
      <c r="BM375" s="17" t="s">
        <v>1304</v>
      </c>
    </row>
    <row r="376" spans="2:47" s="1" customFormat="1" ht="22.5" customHeight="1">
      <c r="B376" s="34"/>
      <c r="D376" s="168" t="s">
        <v>138</v>
      </c>
      <c r="F376" s="169" t="s">
        <v>1305</v>
      </c>
      <c r="I376" s="131"/>
      <c r="L376" s="34"/>
      <c r="M376" s="63"/>
      <c r="N376" s="35"/>
      <c r="O376" s="35"/>
      <c r="P376" s="35"/>
      <c r="Q376" s="35"/>
      <c r="R376" s="35"/>
      <c r="S376" s="35"/>
      <c r="T376" s="64"/>
      <c r="AT376" s="17" t="s">
        <v>138</v>
      </c>
      <c r="AU376" s="17" t="s">
        <v>83</v>
      </c>
    </row>
    <row r="377" spans="2:47" s="1" customFormat="1" ht="30" customHeight="1">
      <c r="B377" s="34"/>
      <c r="D377" s="168" t="s">
        <v>249</v>
      </c>
      <c r="F377" s="211" t="s">
        <v>1219</v>
      </c>
      <c r="I377" s="131"/>
      <c r="L377" s="34"/>
      <c r="M377" s="63"/>
      <c r="N377" s="35"/>
      <c r="O377" s="35"/>
      <c r="P377" s="35"/>
      <c r="Q377" s="35"/>
      <c r="R377" s="35"/>
      <c r="S377" s="35"/>
      <c r="T377" s="64"/>
      <c r="AT377" s="17" t="s">
        <v>249</v>
      </c>
      <c r="AU377" s="17" t="s">
        <v>83</v>
      </c>
    </row>
    <row r="378" spans="2:51" s="10" customFormat="1" ht="22.5" customHeight="1">
      <c r="B378" s="170"/>
      <c r="D378" s="168" t="s">
        <v>140</v>
      </c>
      <c r="E378" s="179" t="s">
        <v>20</v>
      </c>
      <c r="F378" s="196" t="s">
        <v>1306</v>
      </c>
      <c r="H378" s="197">
        <v>2</v>
      </c>
      <c r="I378" s="175"/>
      <c r="L378" s="170"/>
      <c r="M378" s="176"/>
      <c r="N378" s="177"/>
      <c r="O378" s="177"/>
      <c r="P378" s="177"/>
      <c r="Q378" s="177"/>
      <c r="R378" s="177"/>
      <c r="S378" s="177"/>
      <c r="T378" s="178"/>
      <c r="AT378" s="179" t="s">
        <v>140</v>
      </c>
      <c r="AU378" s="179" t="s">
        <v>83</v>
      </c>
      <c r="AV378" s="10" t="s">
        <v>83</v>
      </c>
      <c r="AW378" s="10" t="s">
        <v>39</v>
      </c>
      <c r="AX378" s="10" t="s">
        <v>75</v>
      </c>
      <c r="AY378" s="179" t="s">
        <v>130</v>
      </c>
    </row>
    <row r="379" spans="2:51" s="10" customFormat="1" ht="22.5" customHeight="1">
      <c r="B379" s="170"/>
      <c r="D379" s="168" t="s">
        <v>140</v>
      </c>
      <c r="E379" s="179" t="s">
        <v>20</v>
      </c>
      <c r="F379" s="196" t="s">
        <v>1307</v>
      </c>
      <c r="H379" s="197">
        <v>1</v>
      </c>
      <c r="I379" s="175"/>
      <c r="L379" s="170"/>
      <c r="M379" s="176"/>
      <c r="N379" s="177"/>
      <c r="O379" s="177"/>
      <c r="P379" s="177"/>
      <c r="Q379" s="177"/>
      <c r="R379" s="177"/>
      <c r="S379" s="177"/>
      <c r="T379" s="178"/>
      <c r="AT379" s="179" t="s">
        <v>140</v>
      </c>
      <c r="AU379" s="179" t="s">
        <v>83</v>
      </c>
      <c r="AV379" s="10" t="s">
        <v>83</v>
      </c>
      <c r="AW379" s="10" t="s">
        <v>39</v>
      </c>
      <c r="AX379" s="10" t="s">
        <v>75</v>
      </c>
      <c r="AY379" s="179" t="s">
        <v>130</v>
      </c>
    </row>
    <row r="380" spans="2:51" s="10" customFormat="1" ht="22.5" customHeight="1">
      <c r="B380" s="170"/>
      <c r="D380" s="168" t="s">
        <v>140</v>
      </c>
      <c r="E380" s="179" t="s">
        <v>20</v>
      </c>
      <c r="F380" s="196" t="s">
        <v>1308</v>
      </c>
      <c r="H380" s="197">
        <v>1</v>
      </c>
      <c r="I380" s="175"/>
      <c r="L380" s="170"/>
      <c r="M380" s="176"/>
      <c r="N380" s="177"/>
      <c r="O380" s="177"/>
      <c r="P380" s="177"/>
      <c r="Q380" s="177"/>
      <c r="R380" s="177"/>
      <c r="S380" s="177"/>
      <c r="T380" s="178"/>
      <c r="AT380" s="179" t="s">
        <v>140</v>
      </c>
      <c r="AU380" s="179" t="s">
        <v>83</v>
      </c>
      <c r="AV380" s="10" t="s">
        <v>83</v>
      </c>
      <c r="AW380" s="10" t="s">
        <v>39</v>
      </c>
      <c r="AX380" s="10" t="s">
        <v>75</v>
      </c>
      <c r="AY380" s="179" t="s">
        <v>130</v>
      </c>
    </row>
    <row r="381" spans="2:51" s="10" customFormat="1" ht="22.5" customHeight="1">
      <c r="B381" s="170"/>
      <c r="D381" s="168" t="s">
        <v>140</v>
      </c>
      <c r="E381" s="179" t="s">
        <v>20</v>
      </c>
      <c r="F381" s="196" t="s">
        <v>203</v>
      </c>
      <c r="H381" s="197">
        <v>2</v>
      </c>
      <c r="I381" s="175"/>
      <c r="L381" s="170"/>
      <c r="M381" s="176"/>
      <c r="N381" s="177"/>
      <c r="O381" s="177"/>
      <c r="P381" s="177"/>
      <c r="Q381" s="177"/>
      <c r="R381" s="177"/>
      <c r="S381" s="177"/>
      <c r="T381" s="178"/>
      <c r="AT381" s="179" t="s">
        <v>140</v>
      </c>
      <c r="AU381" s="179" t="s">
        <v>83</v>
      </c>
      <c r="AV381" s="10" t="s">
        <v>83</v>
      </c>
      <c r="AW381" s="10" t="s">
        <v>39</v>
      </c>
      <c r="AX381" s="10" t="s">
        <v>75</v>
      </c>
      <c r="AY381" s="179" t="s">
        <v>130</v>
      </c>
    </row>
    <row r="382" spans="2:51" s="10" customFormat="1" ht="22.5" customHeight="1">
      <c r="B382" s="170"/>
      <c r="D382" s="168" t="s">
        <v>140</v>
      </c>
      <c r="E382" s="179" t="s">
        <v>20</v>
      </c>
      <c r="F382" s="196" t="s">
        <v>1309</v>
      </c>
      <c r="H382" s="197">
        <v>2</v>
      </c>
      <c r="I382" s="175"/>
      <c r="L382" s="170"/>
      <c r="M382" s="176"/>
      <c r="N382" s="177"/>
      <c r="O382" s="177"/>
      <c r="P382" s="177"/>
      <c r="Q382" s="177"/>
      <c r="R382" s="177"/>
      <c r="S382" s="177"/>
      <c r="T382" s="178"/>
      <c r="AT382" s="179" t="s">
        <v>140</v>
      </c>
      <c r="AU382" s="179" t="s">
        <v>83</v>
      </c>
      <c r="AV382" s="10" t="s">
        <v>83</v>
      </c>
      <c r="AW382" s="10" t="s">
        <v>39</v>
      </c>
      <c r="AX382" s="10" t="s">
        <v>75</v>
      </c>
      <c r="AY382" s="179" t="s">
        <v>130</v>
      </c>
    </row>
    <row r="383" spans="2:51" s="10" customFormat="1" ht="22.5" customHeight="1">
      <c r="B383" s="170"/>
      <c r="D383" s="168" t="s">
        <v>140</v>
      </c>
      <c r="E383" s="179" t="s">
        <v>20</v>
      </c>
      <c r="F383" s="196" t="s">
        <v>1310</v>
      </c>
      <c r="H383" s="197">
        <v>2</v>
      </c>
      <c r="I383" s="175"/>
      <c r="L383" s="170"/>
      <c r="M383" s="176"/>
      <c r="N383" s="177"/>
      <c r="O383" s="177"/>
      <c r="P383" s="177"/>
      <c r="Q383" s="177"/>
      <c r="R383" s="177"/>
      <c r="S383" s="177"/>
      <c r="T383" s="178"/>
      <c r="AT383" s="179" t="s">
        <v>140</v>
      </c>
      <c r="AU383" s="179" t="s">
        <v>83</v>
      </c>
      <c r="AV383" s="10" t="s">
        <v>83</v>
      </c>
      <c r="AW383" s="10" t="s">
        <v>39</v>
      </c>
      <c r="AX383" s="10" t="s">
        <v>75</v>
      </c>
      <c r="AY383" s="179" t="s">
        <v>130</v>
      </c>
    </row>
    <row r="384" spans="2:51" s="12" customFormat="1" ht="22.5" customHeight="1">
      <c r="B384" s="198"/>
      <c r="D384" s="171" t="s">
        <v>140</v>
      </c>
      <c r="E384" s="199" t="s">
        <v>20</v>
      </c>
      <c r="F384" s="200" t="s">
        <v>204</v>
      </c>
      <c r="H384" s="201">
        <v>10</v>
      </c>
      <c r="I384" s="202"/>
      <c r="L384" s="198"/>
      <c r="M384" s="203"/>
      <c r="N384" s="204"/>
      <c r="O384" s="204"/>
      <c r="P384" s="204"/>
      <c r="Q384" s="204"/>
      <c r="R384" s="204"/>
      <c r="S384" s="204"/>
      <c r="T384" s="205"/>
      <c r="AT384" s="206" t="s">
        <v>140</v>
      </c>
      <c r="AU384" s="206" t="s">
        <v>83</v>
      </c>
      <c r="AV384" s="12" t="s">
        <v>151</v>
      </c>
      <c r="AW384" s="12" t="s">
        <v>39</v>
      </c>
      <c r="AX384" s="12" t="s">
        <v>22</v>
      </c>
      <c r="AY384" s="206" t="s">
        <v>130</v>
      </c>
    </row>
    <row r="385" spans="2:65" s="1" customFormat="1" ht="22.5" customHeight="1">
      <c r="B385" s="155"/>
      <c r="C385" s="212" t="s">
        <v>965</v>
      </c>
      <c r="D385" s="212" t="s">
        <v>336</v>
      </c>
      <c r="E385" s="213" t="s">
        <v>1311</v>
      </c>
      <c r="F385" s="214" t="s">
        <v>1312</v>
      </c>
      <c r="G385" s="215" t="s">
        <v>186</v>
      </c>
      <c r="H385" s="216">
        <v>2</v>
      </c>
      <c r="I385" s="217"/>
      <c r="J385" s="218">
        <f>ROUND(I385*H385,2)</f>
        <v>0</v>
      </c>
      <c r="K385" s="214" t="s">
        <v>135</v>
      </c>
      <c r="L385" s="219"/>
      <c r="M385" s="220" t="s">
        <v>20</v>
      </c>
      <c r="N385" s="221" t="s">
        <v>46</v>
      </c>
      <c r="O385" s="35"/>
      <c r="P385" s="165">
        <f>O385*H385</f>
        <v>0</v>
      </c>
      <c r="Q385" s="165">
        <v>0.003</v>
      </c>
      <c r="R385" s="165">
        <f>Q385*H385</f>
        <v>0.006</v>
      </c>
      <c r="S385" s="165">
        <v>0</v>
      </c>
      <c r="T385" s="166">
        <f>S385*H385</f>
        <v>0</v>
      </c>
      <c r="AR385" s="17" t="s">
        <v>171</v>
      </c>
      <c r="AT385" s="17" t="s">
        <v>336</v>
      </c>
      <c r="AU385" s="17" t="s">
        <v>83</v>
      </c>
      <c r="AY385" s="17" t="s">
        <v>130</v>
      </c>
      <c r="BE385" s="167">
        <f>IF(N385="základní",J385,0)</f>
        <v>0</v>
      </c>
      <c r="BF385" s="167">
        <f>IF(N385="snížená",J385,0)</f>
        <v>0</v>
      </c>
      <c r="BG385" s="167">
        <f>IF(N385="zákl. přenesená",J385,0)</f>
        <v>0</v>
      </c>
      <c r="BH385" s="167">
        <f>IF(N385="sníž. přenesená",J385,0)</f>
        <v>0</v>
      </c>
      <c r="BI385" s="167">
        <f>IF(N385="nulová",J385,0)</f>
        <v>0</v>
      </c>
      <c r="BJ385" s="17" t="s">
        <v>22</v>
      </c>
      <c r="BK385" s="167">
        <f>ROUND(I385*H385,2)</f>
        <v>0</v>
      </c>
      <c r="BL385" s="17" t="s">
        <v>151</v>
      </c>
      <c r="BM385" s="17" t="s">
        <v>1313</v>
      </c>
    </row>
    <row r="386" spans="2:47" s="1" customFormat="1" ht="42" customHeight="1">
      <c r="B386" s="34"/>
      <c r="D386" s="168" t="s">
        <v>138</v>
      </c>
      <c r="F386" s="169" t="s">
        <v>1314</v>
      </c>
      <c r="I386" s="131"/>
      <c r="L386" s="34"/>
      <c r="M386" s="63"/>
      <c r="N386" s="35"/>
      <c r="O386" s="35"/>
      <c r="P386" s="35"/>
      <c r="Q386" s="35"/>
      <c r="R386" s="35"/>
      <c r="S386" s="35"/>
      <c r="T386" s="64"/>
      <c r="AT386" s="17" t="s">
        <v>138</v>
      </c>
      <c r="AU386" s="17" t="s">
        <v>83</v>
      </c>
    </row>
    <row r="387" spans="2:51" s="10" customFormat="1" ht="22.5" customHeight="1">
      <c r="B387" s="170"/>
      <c r="D387" s="171" t="s">
        <v>140</v>
      </c>
      <c r="E387" s="172" t="s">
        <v>20</v>
      </c>
      <c r="F387" s="173" t="s">
        <v>1306</v>
      </c>
      <c r="H387" s="174">
        <v>2</v>
      </c>
      <c r="I387" s="175"/>
      <c r="L387" s="170"/>
      <c r="M387" s="176"/>
      <c r="N387" s="177"/>
      <c r="O387" s="177"/>
      <c r="P387" s="177"/>
      <c r="Q387" s="177"/>
      <c r="R387" s="177"/>
      <c r="S387" s="177"/>
      <c r="T387" s="178"/>
      <c r="AT387" s="179" t="s">
        <v>140</v>
      </c>
      <c r="AU387" s="179" t="s">
        <v>83</v>
      </c>
      <c r="AV387" s="10" t="s">
        <v>83</v>
      </c>
      <c r="AW387" s="10" t="s">
        <v>39</v>
      </c>
      <c r="AX387" s="10" t="s">
        <v>22</v>
      </c>
      <c r="AY387" s="179" t="s">
        <v>130</v>
      </c>
    </row>
    <row r="388" spans="2:65" s="1" customFormat="1" ht="22.5" customHeight="1">
      <c r="B388" s="155"/>
      <c r="C388" s="212" t="s">
        <v>970</v>
      </c>
      <c r="D388" s="212" t="s">
        <v>336</v>
      </c>
      <c r="E388" s="213" t="s">
        <v>1315</v>
      </c>
      <c r="F388" s="214" t="s">
        <v>1316</v>
      </c>
      <c r="G388" s="215" t="s">
        <v>186</v>
      </c>
      <c r="H388" s="216">
        <v>3</v>
      </c>
      <c r="I388" s="217"/>
      <c r="J388" s="218">
        <f>ROUND(I388*H388,2)</f>
        <v>0</v>
      </c>
      <c r="K388" s="214" t="s">
        <v>135</v>
      </c>
      <c r="L388" s="219"/>
      <c r="M388" s="220" t="s">
        <v>20</v>
      </c>
      <c r="N388" s="221" t="s">
        <v>46</v>
      </c>
      <c r="O388" s="35"/>
      <c r="P388" s="165">
        <f>O388*H388</f>
        <v>0</v>
      </c>
      <c r="Q388" s="165">
        <v>0.003</v>
      </c>
      <c r="R388" s="165">
        <f>Q388*H388</f>
        <v>0.009000000000000001</v>
      </c>
      <c r="S388" s="165">
        <v>0</v>
      </c>
      <c r="T388" s="166">
        <f>S388*H388</f>
        <v>0</v>
      </c>
      <c r="AR388" s="17" t="s">
        <v>171</v>
      </c>
      <c r="AT388" s="17" t="s">
        <v>336</v>
      </c>
      <c r="AU388" s="17" t="s">
        <v>83</v>
      </c>
      <c r="AY388" s="17" t="s">
        <v>130</v>
      </c>
      <c r="BE388" s="167">
        <f>IF(N388="základní",J388,0)</f>
        <v>0</v>
      </c>
      <c r="BF388" s="167">
        <f>IF(N388="snížená",J388,0)</f>
        <v>0</v>
      </c>
      <c r="BG388" s="167">
        <f>IF(N388="zákl. přenesená",J388,0)</f>
        <v>0</v>
      </c>
      <c r="BH388" s="167">
        <f>IF(N388="sníž. přenesená",J388,0)</f>
        <v>0</v>
      </c>
      <c r="BI388" s="167">
        <f>IF(N388="nulová",J388,0)</f>
        <v>0</v>
      </c>
      <c r="BJ388" s="17" t="s">
        <v>22</v>
      </c>
      <c r="BK388" s="167">
        <f>ROUND(I388*H388,2)</f>
        <v>0</v>
      </c>
      <c r="BL388" s="17" t="s">
        <v>151</v>
      </c>
      <c r="BM388" s="17" t="s">
        <v>1317</v>
      </c>
    </row>
    <row r="389" spans="2:47" s="1" customFormat="1" ht="42" customHeight="1">
      <c r="B389" s="34"/>
      <c r="D389" s="168" t="s">
        <v>138</v>
      </c>
      <c r="F389" s="169" t="s">
        <v>1318</v>
      </c>
      <c r="I389" s="131"/>
      <c r="L389" s="34"/>
      <c r="M389" s="63"/>
      <c r="N389" s="35"/>
      <c r="O389" s="35"/>
      <c r="P389" s="35"/>
      <c r="Q389" s="35"/>
      <c r="R389" s="35"/>
      <c r="S389" s="35"/>
      <c r="T389" s="64"/>
      <c r="AT389" s="17" t="s">
        <v>138</v>
      </c>
      <c r="AU389" s="17" t="s">
        <v>83</v>
      </c>
    </row>
    <row r="390" spans="2:51" s="10" customFormat="1" ht="22.5" customHeight="1">
      <c r="B390" s="170"/>
      <c r="D390" s="168" t="s">
        <v>140</v>
      </c>
      <c r="E390" s="179" t="s">
        <v>20</v>
      </c>
      <c r="F390" s="196" t="s">
        <v>1307</v>
      </c>
      <c r="H390" s="197">
        <v>1</v>
      </c>
      <c r="I390" s="175"/>
      <c r="L390" s="170"/>
      <c r="M390" s="176"/>
      <c r="N390" s="177"/>
      <c r="O390" s="177"/>
      <c r="P390" s="177"/>
      <c r="Q390" s="177"/>
      <c r="R390" s="177"/>
      <c r="S390" s="177"/>
      <c r="T390" s="178"/>
      <c r="AT390" s="179" t="s">
        <v>140</v>
      </c>
      <c r="AU390" s="179" t="s">
        <v>83</v>
      </c>
      <c r="AV390" s="10" t="s">
        <v>83</v>
      </c>
      <c r="AW390" s="10" t="s">
        <v>39</v>
      </c>
      <c r="AX390" s="10" t="s">
        <v>75</v>
      </c>
      <c r="AY390" s="179" t="s">
        <v>130</v>
      </c>
    </row>
    <row r="391" spans="2:51" s="10" customFormat="1" ht="22.5" customHeight="1">
      <c r="B391" s="170"/>
      <c r="D391" s="168" t="s">
        <v>140</v>
      </c>
      <c r="E391" s="179" t="s">
        <v>20</v>
      </c>
      <c r="F391" s="196" t="s">
        <v>203</v>
      </c>
      <c r="H391" s="197">
        <v>2</v>
      </c>
      <c r="I391" s="175"/>
      <c r="L391" s="170"/>
      <c r="M391" s="176"/>
      <c r="N391" s="177"/>
      <c r="O391" s="177"/>
      <c r="P391" s="177"/>
      <c r="Q391" s="177"/>
      <c r="R391" s="177"/>
      <c r="S391" s="177"/>
      <c r="T391" s="178"/>
      <c r="AT391" s="179" t="s">
        <v>140</v>
      </c>
      <c r="AU391" s="179" t="s">
        <v>83</v>
      </c>
      <c r="AV391" s="10" t="s">
        <v>83</v>
      </c>
      <c r="AW391" s="10" t="s">
        <v>39</v>
      </c>
      <c r="AX391" s="10" t="s">
        <v>75</v>
      </c>
      <c r="AY391" s="179" t="s">
        <v>130</v>
      </c>
    </row>
    <row r="392" spans="2:51" s="12" customFormat="1" ht="22.5" customHeight="1">
      <c r="B392" s="198"/>
      <c r="D392" s="171" t="s">
        <v>140</v>
      </c>
      <c r="E392" s="199" t="s">
        <v>20</v>
      </c>
      <c r="F392" s="200" t="s">
        <v>204</v>
      </c>
      <c r="H392" s="201">
        <v>3</v>
      </c>
      <c r="I392" s="202"/>
      <c r="L392" s="198"/>
      <c r="M392" s="203"/>
      <c r="N392" s="204"/>
      <c r="O392" s="204"/>
      <c r="P392" s="204"/>
      <c r="Q392" s="204"/>
      <c r="R392" s="204"/>
      <c r="S392" s="204"/>
      <c r="T392" s="205"/>
      <c r="AT392" s="206" t="s">
        <v>140</v>
      </c>
      <c r="AU392" s="206" t="s">
        <v>83</v>
      </c>
      <c r="AV392" s="12" t="s">
        <v>151</v>
      </c>
      <c r="AW392" s="12" t="s">
        <v>39</v>
      </c>
      <c r="AX392" s="12" t="s">
        <v>22</v>
      </c>
      <c r="AY392" s="206" t="s">
        <v>130</v>
      </c>
    </row>
    <row r="393" spans="2:65" s="1" customFormat="1" ht="22.5" customHeight="1">
      <c r="B393" s="155"/>
      <c r="C393" s="212" t="s">
        <v>977</v>
      </c>
      <c r="D393" s="212" t="s">
        <v>336</v>
      </c>
      <c r="E393" s="213" t="s">
        <v>1319</v>
      </c>
      <c r="F393" s="214" t="s">
        <v>1320</v>
      </c>
      <c r="G393" s="215" t="s">
        <v>186</v>
      </c>
      <c r="H393" s="216">
        <v>1</v>
      </c>
      <c r="I393" s="217"/>
      <c r="J393" s="218">
        <f>ROUND(I393*H393,2)</f>
        <v>0</v>
      </c>
      <c r="K393" s="214" t="s">
        <v>135</v>
      </c>
      <c r="L393" s="219"/>
      <c r="M393" s="220" t="s">
        <v>20</v>
      </c>
      <c r="N393" s="221" t="s">
        <v>46</v>
      </c>
      <c r="O393" s="35"/>
      <c r="P393" s="165">
        <f>O393*H393</f>
        <v>0</v>
      </c>
      <c r="Q393" s="165">
        <v>0.0021</v>
      </c>
      <c r="R393" s="165">
        <f>Q393*H393</f>
        <v>0.0021</v>
      </c>
      <c r="S393" s="165">
        <v>0</v>
      </c>
      <c r="T393" s="166">
        <f>S393*H393</f>
        <v>0</v>
      </c>
      <c r="AR393" s="17" t="s">
        <v>171</v>
      </c>
      <c r="AT393" s="17" t="s">
        <v>336</v>
      </c>
      <c r="AU393" s="17" t="s">
        <v>83</v>
      </c>
      <c r="AY393" s="17" t="s">
        <v>130</v>
      </c>
      <c r="BE393" s="167">
        <f>IF(N393="základní",J393,0)</f>
        <v>0</v>
      </c>
      <c r="BF393" s="167">
        <f>IF(N393="snížená",J393,0)</f>
        <v>0</v>
      </c>
      <c r="BG393" s="167">
        <f>IF(N393="zákl. přenesená",J393,0)</f>
        <v>0</v>
      </c>
      <c r="BH393" s="167">
        <f>IF(N393="sníž. přenesená",J393,0)</f>
        <v>0</v>
      </c>
      <c r="BI393" s="167">
        <f>IF(N393="nulová",J393,0)</f>
        <v>0</v>
      </c>
      <c r="BJ393" s="17" t="s">
        <v>22</v>
      </c>
      <c r="BK393" s="167">
        <f>ROUND(I393*H393,2)</f>
        <v>0</v>
      </c>
      <c r="BL393" s="17" t="s">
        <v>151</v>
      </c>
      <c r="BM393" s="17" t="s">
        <v>1321</v>
      </c>
    </row>
    <row r="394" spans="2:47" s="1" customFormat="1" ht="42" customHeight="1">
      <c r="B394" s="34"/>
      <c r="D394" s="168" t="s">
        <v>138</v>
      </c>
      <c r="F394" s="169" t="s">
        <v>1322</v>
      </c>
      <c r="I394" s="131"/>
      <c r="L394" s="34"/>
      <c r="M394" s="63"/>
      <c r="N394" s="35"/>
      <c r="O394" s="35"/>
      <c r="P394" s="35"/>
      <c r="Q394" s="35"/>
      <c r="R394" s="35"/>
      <c r="S394" s="35"/>
      <c r="T394" s="64"/>
      <c r="AT394" s="17" t="s">
        <v>138</v>
      </c>
      <c r="AU394" s="17" t="s">
        <v>83</v>
      </c>
    </row>
    <row r="395" spans="2:51" s="10" customFormat="1" ht="22.5" customHeight="1">
      <c r="B395" s="170"/>
      <c r="D395" s="171" t="s">
        <v>140</v>
      </c>
      <c r="E395" s="172" t="s">
        <v>20</v>
      </c>
      <c r="F395" s="173" t="s">
        <v>1308</v>
      </c>
      <c r="H395" s="174">
        <v>1</v>
      </c>
      <c r="I395" s="175"/>
      <c r="L395" s="170"/>
      <c r="M395" s="176"/>
      <c r="N395" s="177"/>
      <c r="O395" s="177"/>
      <c r="P395" s="177"/>
      <c r="Q395" s="177"/>
      <c r="R395" s="177"/>
      <c r="S395" s="177"/>
      <c r="T395" s="178"/>
      <c r="AT395" s="179" t="s">
        <v>140</v>
      </c>
      <c r="AU395" s="179" t="s">
        <v>83</v>
      </c>
      <c r="AV395" s="10" t="s">
        <v>83</v>
      </c>
      <c r="AW395" s="10" t="s">
        <v>39</v>
      </c>
      <c r="AX395" s="10" t="s">
        <v>22</v>
      </c>
      <c r="AY395" s="179" t="s">
        <v>130</v>
      </c>
    </row>
    <row r="396" spans="2:65" s="1" customFormat="1" ht="22.5" customHeight="1">
      <c r="B396" s="155"/>
      <c r="C396" s="156" t="s">
        <v>982</v>
      </c>
      <c r="D396" s="156" t="s">
        <v>131</v>
      </c>
      <c r="E396" s="157" t="s">
        <v>1323</v>
      </c>
      <c r="F396" s="158" t="s">
        <v>1324</v>
      </c>
      <c r="G396" s="159" t="s">
        <v>186</v>
      </c>
      <c r="H396" s="160">
        <v>7</v>
      </c>
      <c r="I396" s="161"/>
      <c r="J396" s="162">
        <f>ROUND(I396*H396,2)</f>
        <v>0</v>
      </c>
      <c r="K396" s="158" t="s">
        <v>135</v>
      </c>
      <c r="L396" s="34"/>
      <c r="M396" s="163" t="s">
        <v>20</v>
      </c>
      <c r="N396" s="164" t="s">
        <v>46</v>
      </c>
      <c r="O396" s="35"/>
      <c r="P396" s="165">
        <f>O396*H396</f>
        <v>0</v>
      </c>
      <c r="Q396" s="165">
        <v>0.11241</v>
      </c>
      <c r="R396" s="165">
        <f>Q396*H396</f>
        <v>0.78687</v>
      </c>
      <c r="S396" s="165">
        <v>0</v>
      </c>
      <c r="T396" s="166">
        <f>S396*H396</f>
        <v>0</v>
      </c>
      <c r="AR396" s="17" t="s">
        <v>151</v>
      </c>
      <c r="AT396" s="17" t="s">
        <v>131</v>
      </c>
      <c r="AU396" s="17" t="s">
        <v>83</v>
      </c>
      <c r="AY396" s="17" t="s">
        <v>130</v>
      </c>
      <c r="BE396" s="167">
        <f>IF(N396="základní",J396,0)</f>
        <v>0</v>
      </c>
      <c r="BF396" s="167">
        <f>IF(N396="snížená",J396,0)</f>
        <v>0</v>
      </c>
      <c r="BG396" s="167">
        <f>IF(N396="zákl. přenesená",J396,0)</f>
        <v>0</v>
      </c>
      <c r="BH396" s="167">
        <f>IF(N396="sníž. přenesená",J396,0)</f>
        <v>0</v>
      </c>
      <c r="BI396" s="167">
        <f>IF(N396="nulová",J396,0)</f>
        <v>0</v>
      </c>
      <c r="BJ396" s="17" t="s">
        <v>22</v>
      </c>
      <c r="BK396" s="167">
        <f>ROUND(I396*H396,2)</f>
        <v>0</v>
      </c>
      <c r="BL396" s="17" t="s">
        <v>151</v>
      </c>
      <c r="BM396" s="17" t="s">
        <v>1325</v>
      </c>
    </row>
    <row r="397" spans="2:47" s="1" customFormat="1" ht="22.5" customHeight="1">
      <c r="B397" s="34"/>
      <c r="D397" s="168" t="s">
        <v>138</v>
      </c>
      <c r="F397" s="169" t="s">
        <v>1326</v>
      </c>
      <c r="I397" s="131"/>
      <c r="L397" s="34"/>
      <c r="M397" s="63"/>
      <c r="N397" s="35"/>
      <c r="O397" s="35"/>
      <c r="P397" s="35"/>
      <c r="Q397" s="35"/>
      <c r="R397" s="35"/>
      <c r="S397" s="35"/>
      <c r="T397" s="64"/>
      <c r="AT397" s="17" t="s">
        <v>138</v>
      </c>
      <c r="AU397" s="17" t="s">
        <v>83</v>
      </c>
    </row>
    <row r="398" spans="2:47" s="1" customFormat="1" ht="30" customHeight="1">
      <c r="B398" s="34"/>
      <c r="D398" s="168" t="s">
        <v>249</v>
      </c>
      <c r="F398" s="211" t="s">
        <v>1219</v>
      </c>
      <c r="I398" s="131"/>
      <c r="L398" s="34"/>
      <c r="M398" s="63"/>
      <c r="N398" s="35"/>
      <c r="O398" s="35"/>
      <c r="P398" s="35"/>
      <c r="Q398" s="35"/>
      <c r="R398" s="35"/>
      <c r="S398" s="35"/>
      <c r="T398" s="64"/>
      <c r="AT398" s="17" t="s">
        <v>249</v>
      </c>
      <c r="AU398" s="17" t="s">
        <v>83</v>
      </c>
    </row>
    <row r="399" spans="2:51" s="10" customFormat="1" ht="22.5" customHeight="1">
      <c r="B399" s="170"/>
      <c r="D399" s="168" t="s">
        <v>140</v>
      </c>
      <c r="E399" s="179" t="s">
        <v>20</v>
      </c>
      <c r="F399" s="196" t="s">
        <v>1306</v>
      </c>
      <c r="H399" s="197">
        <v>2</v>
      </c>
      <c r="I399" s="175"/>
      <c r="L399" s="170"/>
      <c r="M399" s="176"/>
      <c r="N399" s="177"/>
      <c r="O399" s="177"/>
      <c r="P399" s="177"/>
      <c r="Q399" s="177"/>
      <c r="R399" s="177"/>
      <c r="S399" s="177"/>
      <c r="T399" s="178"/>
      <c r="AT399" s="179" t="s">
        <v>140</v>
      </c>
      <c r="AU399" s="179" t="s">
        <v>83</v>
      </c>
      <c r="AV399" s="10" t="s">
        <v>83</v>
      </c>
      <c r="AW399" s="10" t="s">
        <v>39</v>
      </c>
      <c r="AX399" s="10" t="s">
        <v>75</v>
      </c>
      <c r="AY399" s="179" t="s">
        <v>130</v>
      </c>
    </row>
    <row r="400" spans="2:51" s="10" customFormat="1" ht="22.5" customHeight="1">
      <c r="B400" s="170"/>
      <c r="D400" s="168" t="s">
        <v>140</v>
      </c>
      <c r="E400" s="179" t="s">
        <v>20</v>
      </c>
      <c r="F400" s="196" t="s">
        <v>1308</v>
      </c>
      <c r="H400" s="197">
        <v>1</v>
      </c>
      <c r="I400" s="175"/>
      <c r="L400" s="170"/>
      <c r="M400" s="176"/>
      <c r="N400" s="177"/>
      <c r="O400" s="177"/>
      <c r="P400" s="177"/>
      <c r="Q400" s="177"/>
      <c r="R400" s="177"/>
      <c r="S400" s="177"/>
      <c r="T400" s="178"/>
      <c r="AT400" s="179" t="s">
        <v>140</v>
      </c>
      <c r="AU400" s="179" t="s">
        <v>83</v>
      </c>
      <c r="AV400" s="10" t="s">
        <v>83</v>
      </c>
      <c r="AW400" s="10" t="s">
        <v>39</v>
      </c>
      <c r="AX400" s="10" t="s">
        <v>75</v>
      </c>
      <c r="AY400" s="179" t="s">
        <v>130</v>
      </c>
    </row>
    <row r="401" spans="2:51" s="10" customFormat="1" ht="22.5" customHeight="1">
      <c r="B401" s="170"/>
      <c r="D401" s="168" t="s">
        <v>140</v>
      </c>
      <c r="E401" s="179" t="s">
        <v>20</v>
      </c>
      <c r="F401" s="196" t="s">
        <v>203</v>
      </c>
      <c r="H401" s="197">
        <v>2</v>
      </c>
      <c r="I401" s="175"/>
      <c r="L401" s="170"/>
      <c r="M401" s="176"/>
      <c r="N401" s="177"/>
      <c r="O401" s="177"/>
      <c r="P401" s="177"/>
      <c r="Q401" s="177"/>
      <c r="R401" s="177"/>
      <c r="S401" s="177"/>
      <c r="T401" s="178"/>
      <c r="AT401" s="179" t="s">
        <v>140</v>
      </c>
      <c r="AU401" s="179" t="s">
        <v>83</v>
      </c>
      <c r="AV401" s="10" t="s">
        <v>83</v>
      </c>
      <c r="AW401" s="10" t="s">
        <v>39</v>
      </c>
      <c r="AX401" s="10" t="s">
        <v>75</v>
      </c>
      <c r="AY401" s="179" t="s">
        <v>130</v>
      </c>
    </row>
    <row r="402" spans="2:51" s="10" customFormat="1" ht="22.5" customHeight="1">
      <c r="B402" s="170"/>
      <c r="D402" s="168" t="s">
        <v>140</v>
      </c>
      <c r="E402" s="179" t="s">
        <v>20</v>
      </c>
      <c r="F402" s="196" t="s">
        <v>1327</v>
      </c>
      <c r="H402" s="197">
        <v>2</v>
      </c>
      <c r="I402" s="175"/>
      <c r="L402" s="170"/>
      <c r="M402" s="176"/>
      <c r="N402" s="177"/>
      <c r="O402" s="177"/>
      <c r="P402" s="177"/>
      <c r="Q402" s="177"/>
      <c r="R402" s="177"/>
      <c r="S402" s="177"/>
      <c r="T402" s="178"/>
      <c r="AT402" s="179" t="s">
        <v>140</v>
      </c>
      <c r="AU402" s="179" t="s">
        <v>83</v>
      </c>
      <c r="AV402" s="10" t="s">
        <v>83</v>
      </c>
      <c r="AW402" s="10" t="s">
        <v>39</v>
      </c>
      <c r="AX402" s="10" t="s">
        <v>75</v>
      </c>
      <c r="AY402" s="179" t="s">
        <v>130</v>
      </c>
    </row>
    <row r="403" spans="2:51" s="12" customFormat="1" ht="22.5" customHeight="1">
      <c r="B403" s="198"/>
      <c r="D403" s="171" t="s">
        <v>140</v>
      </c>
      <c r="E403" s="199" t="s">
        <v>20</v>
      </c>
      <c r="F403" s="200" t="s">
        <v>204</v>
      </c>
      <c r="H403" s="201">
        <v>7</v>
      </c>
      <c r="I403" s="202"/>
      <c r="L403" s="198"/>
      <c r="M403" s="203"/>
      <c r="N403" s="204"/>
      <c r="O403" s="204"/>
      <c r="P403" s="204"/>
      <c r="Q403" s="204"/>
      <c r="R403" s="204"/>
      <c r="S403" s="204"/>
      <c r="T403" s="205"/>
      <c r="AT403" s="206" t="s">
        <v>140</v>
      </c>
      <c r="AU403" s="206" t="s">
        <v>83</v>
      </c>
      <c r="AV403" s="12" t="s">
        <v>151</v>
      </c>
      <c r="AW403" s="12" t="s">
        <v>39</v>
      </c>
      <c r="AX403" s="12" t="s">
        <v>22</v>
      </c>
      <c r="AY403" s="206" t="s">
        <v>130</v>
      </c>
    </row>
    <row r="404" spans="2:65" s="1" customFormat="1" ht="22.5" customHeight="1">
      <c r="B404" s="155"/>
      <c r="C404" s="212" t="s">
        <v>987</v>
      </c>
      <c r="D404" s="212" t="s">
        <v>336</v>
      </c>
      <c r="E404" s="213" t="s">
        <v>1328</v>
      </c>
      <c r="F404" s="214" t="s">
        <v>1329</v>
      </c>
      <c r="G404" s="215" t="s">
        <v>186</v>
      </c>
      <c r="H404" s="216">
        <v>7</v>
      </c>
      <c r="I404" s="217"/>
      <c r="J404" s="218">
        <f>ROUND(I404*H404,2)</f>
        <v>0</v>
      </c>
      <c r="K404" s="214" t="s">
        <v>135</v>
      </c>
      <c r="L404" s="219"/>
      <c r="M404" s="220" t="s">
        <v>20</v>
      </c>
      <c r="N404" s="221" t="s">
        <v>46</v>
      </c>
      <c r="O404" s="35"/>
      <c r="P404" s="165">
        <f>O404*H404</f>
        <v>0</v>
      </c>
      <c r="Q404" s="165">
        <v>0.0065</v>
      </c>
      <c r="R404" s="165">
        <f>Q404*H404</f>
        <v>0.0455</v>
      </c>
      <c r="S404" s="165">
        <v>0</v>
      </c>
      <c r="T404" s="166">
        <f>S404*H404</f>
        <v>0</v>
      </c>
      <c r="AR404" s="17" t="s">
        <v>171</v>
      </c>
      <c r="AT404" s="17" t="s">
        <v>336</v>
      </c>
      <c r="AU404" s="17" t="s">
        <v>83</v>
      </c>
      <c r="AY404" s="17" t="s">
        <v>130</v>
      </c>
      <c r="BE404" s="167">
        <f>IF(N404="základní",J404,0)</f>
        <v>0</v>
      </c>
      <c r="BF404" s="167">
        <f>IF(N404="snížená",J404,0)</f>
        <v>0</v>
      </c>
      <c r="BG404" s="167">
        <f>IF(N404="zákl. přenesená",J404,0)</f>
        <v>0</v>
      </c>
      <c r="BH404" s="167">
        <f>IF(N404="sníž. přenesená",J404,0)</f>
        <v>0</v>
      </c>
      <c r="BI404" s="167">
        <f>IF(N404="nulová",J404,0)</f>
        <v>0</v>
      </c>
      <c r="BJ404" s="17" t="s">
        <v>22</v>
      </c>
      <c r="BK404" s="167">
        <f>ROUND(I404*H404,2)</f>
        <v>0</v>
      </c>
      <c r="BL404" s="17" t="s">
        <v>151</v>
      </c>
      <c r="BM404" s="17" t="s">
        <v>1330</v>
      </c>
    </row>
    <row r="405" spans="2:47" s="1" customFormat="1" ht="30" customHeight="1">
      <c r="B405" s="34"/>
      <c r="D405" s="171" t="s">
        <v>138</v>
      </c>
      <c r="F405" s="180" t="s">
        <v>1331</v>
      </c>
      <c r="I405" s="131"/>
      <c r="L405" s="34"/>
      <c r="M405" s="63"/>
      <c r="N405" s="35"/>
      <c r="O405" s="35"/>
      <c r="P405" s="35"/>
      <c r="Q405" s="35"/>
      <c r="R405" s="35"/>
      <c r="S405" s="35"/>
      <c r="T405" s="64"/>
      <c r="AT405" s="17" t="s">
        <v>138</v>
      </c>
      <c r="AU405" s="17" t="s">
        <v>83</v>
      </c>
    </row>
    <row r="406" spans="2:65" s="1" customFormat="1" ht="22.5" customHeight="1">
      <c r="B406" s="155"/>
      <c r="C406" s="212" t="s">
        <v>993</v>
      </c>
      <c r="D406" s="212" t="s">
        <v>336</v>
      </c>
      <c r="E406" s="213" t="s">
        <v>1332</v>
      </c>
      <c r="F406" s="214" t="s">
        <v>1333</v>
      </c>
      <c r="G406" s="215" t="s">
        <v>186</v>
      </c>
      <c r="H406" s="216">
        <v>7</v>
      </c>
      <c r="I406" s="217"/>
      <c r="J406" s="218">
        <f>ROUND(I406*H406,2)</f>
        <v>0</v>
      </c>
      <c r="K406" s="214" t="s">
        <v>135</v>
      </c>
      <c r="L406" s="219"/>
      <c r="M406" s="220" t="s">
        <v>20</v>
      </c>
      <c r="N406" s="221" t="s">
        <v>46</v>
      </c>
      <c r="O406" s="35"/>
      <c r="P406" s="165">
        <f>O406*H406</f>
        <v>0</v>
      </c>
      <c r="Q406" s="165">
        <v>0.0033</v>
      </c>
      <c r="R406" s="165">
        <f>Q406*H406</f>
        <v>0.0231</v>
      </c>
      <c r="S406" s="165">
        <v>0</v>
      </c>
      <c r="T406" s="166">
        <f>S406*H406</f>
        <v>0</v>
      </c>
      <c r="AR406" s="17" t="s">
        <v>171</v>
      </c>
      <c r="AT406" s="17" t="s">
        <v>336</v>
      </c>
      <c r="AU406" s="17" t="s">
        <v>83</v>
      </c>
      <c r="AY406" s="17" t="s">
        <v>130</v>
      </c>
      <c r="BE406" s="167">
        <f>IF(N406="základní",J406,0)</f>
        <v>0</v>
      </c>
      <c r="BF406" s="167">
        <f>IF(N406="snížená",J406,0)</f>
        <v>0</v>
      </c>
      <c r="BG406" s="167">
        <f>IF(N406="zákl. přenesená",J406,0)</f>
        <v>0</v>
      </c>
      <c r="BH406" s="167">
        <f>IF(N406="sníž. přenesená",J406,0)</f>
        <v>0</v>
      </c>
      <c r="BI406" s="167">
        <f>IF(N406="nulová",J406,0)</f>
        <v>0</v>
      </c>
      <c r="BJ406" s="17" t="s">
        <v>22</v>
      </c>
      <c r="BK406" s="167">
        <f>ROUND(I406*H406,2)</f>
        <v>0</v>
      </c>
      <c r="BL406" s="17" t="s">
        <v>151</v>
      </c>
      <c r="BM406" s="17" t="s">
        <v>1334</v>
      </c>
    </row>
    <row r="407" spans="2:47" s="1" customFormat="1" ht="30" customHeight="1">
      <c r="B407" s="34"/>
      <c r="D407" s="171" t="s">
        <v>138</v>
      </c>
      <c r="F407" s="180" t="s">
        <v>1335</v>
      </c>
      <c r="I407" s="131"/>
      <c r="L407" s="34"/>
      <c r="M407" s="63"/>
      <c r="N407" s="35"/>
      <c r="O407" s="35"/>
      <c r="P407" s="35"/>
      <c r="Q407" s="35"/>
      <c r="R407" s="35"/>
      <c r="S407" s="35"/>
      <c r="T407" s="64"/>
      <c r="AT407" s="17" t="s">
        <v>138</v>
      </c>
      <c r="AU407" s="17" t="s">
        <v>83</v>
      </c>
    </row>
    <row r="408" spans="2:65" s="1" customFormat="1" ht="22.5" customHeight="1">
      <c r="B408" s="155"/>
      <c r="C408" s="212" t="s">
        <v>998</v>
      </c>
      <c r="D408" s="212" t="s">
        <v>336</v>
      </c>
      <c r="E408" s="213" t="s">
        <v>1336</v>
      </c>
      <c r="F408" s="214" t="s">
        <v>1337</v>
      </c>
      <c r="G408" s="215" t="s">
        <v>186</v>
      </c>
      <c r="H408" s="216">
        <v>7</v>
      </c>
      <c r="I408" s="217"/>
      <c r="J408" s="218">
        <f>ROUND(I408*H408,2)</f>
        <v>0</v>
      </c>
      <c r="K408" s="214" t="s">
        <v>135</v>
      </c>
      <c r="L408" s="219"/>
      <c r="M408" s="220" t="s">
        <v>20</v>
      </c>
      <c r="N408" s="221" t="s">
        <v>46</v>
      </c>
      <c r="O408" s="35"/>
      <c r="P408" s="165">
        <f>O408*H408</f>
        <v>0</v>
      </c>
      <c r="Q408" s="165">
        <v>0.00015</v>
      </c>
      <c r="R408" s="165">
        <f>Q408*H408</f>
        <v>0.00105</v>
      </c>
      <c r="S408" s="165">
        <v>0</v>
      </c>
      <c r="T408" s="166">
        <f>S408*H408</f>
        <v>0</v>
      </c>
      <c r="AR408" s="17" t="s">
        <v>171</v>
      </c>
      <c r="AT408" s="17" t="s">
        <v>336</v>
      </c>
      <c r="AU408" s="17" t="s">
        <v>83</v>
      </c>
      <c r="AY408" s="17" t="s">
        <v>130</v>
      </c>
      <c r="BE408" s="167">
        <f>IF(N408="základní",J408,0)</f>
        <v>0</v>
      </c>
      <c r="BF408" s="167">
        <f>IF(N408="snížená",J408,0)</f>
        <v>0</v>
      </c>
      <c r="BG408" s="167">
        <f>IF(N408="zákl. přenesená",J408,0)</f>
        <v>0</v>
      </c>
      <c r="BH408" s="167">
        <f>IF(N408="sníž. přenesená",J408,0)</f>
        <v>0</v>
      </c>
      <c r="BI408" s="167">
        <f>IF(N408="nulová",J408,0)</f>
        <v>0</v>
      </c>
      <c r="BJ408" s="17" t="s">
        <v>22</v>
      </c>
      <c r="BK408" s="167">
        <f>ROUND(I408*H408,2)</f>
        <v>0</v>
      </c>
      <c r="BL408" s="17" t="s">
        <v>151</v>
      </c>
      <c r="BM408" s="17" t="s">
        <v>1338</v>
      </c>
    </row>
    <row r="409" spans="2:47" s="1" customFormat="1" ht="30" customHeight="1">
      <c r="B409" s="34"/>
      <c r="D409" s="171" t="s">
        <v>138</v>
      </c>
      <c r="F409" s="180" t="s">
        <v>1339</v>
      </c>
      <c r="I409" s="131"/>
      <c r="L409" s="34"/>
      <c r="M409" s="63"/>
      <c r="N409" s="35"/>
      <c r="O409" s="35"/>
      <c r="P409" s="35"/>
      <c r="Q409" s="35"/>
      <c r="R409" s="35"/>
      <c r="S409" s="35"/>
      <c r="T409" s="64"/>
      <c r="AT409" s="17" t="s">
        <v>138</v>
      </c>
      <c r="AU409" s="17" t="s">
        <v>83</v>
      </c>
    </row>
    <row r="410" spans="2:65" s="1" customFormat="1" ht="22.5" customHeight="1">
      <c r="B410" s="155"/>
      <c r="C410" s="212" t="s">
        <v>1003</v>
      </c>
      <c r="D410" s="212" t="s">
        <v>336</v>
      </c>
      <c r="E410" s="213" t="s">
        <v>1340</v>
      </c>
      <c r="F410" s="214" t="s">
        <v>1341</v>
      </c>
      <c r="G410" s="215" t="s">
        <v>186</v>
      </c>
      <c r="H410" s="216">
        <v>20</v>
      </c>
      <c r="I410" s="217"/>
      <c r="J410" s="218">
        <f>ROUND(I410*H410,2)</f>
        <v>0</v>
      </c>
      <c r="K410" s="214" t="s">
        <v>135</v>
      </c>
      <c r="L410" s="219"/>
      <c r="M410" s="220" t="s">
        <v>20</v>
      </c>
      <c r="N410" s="221" t="s">
        <v>46</v>
      </c>
      <c r="O410" s="35"/>
      <c r="P410" s="165">
        <f>O410*H410</f>
        <v>0</v>
      </c>
      <c r="Q410" s="165">
        <v>0.0004</v>
      </c>
      <c r="R410" s="165">
        <f>Q410*H410</f>
        <v>0.008</v>
      </c>
      <c r="S410" s="165">
        <v>0</v>
      </c>
      <c r="T410" s="166">
        <f>S410*H410</f>
        <v>0</v>
      </c>
      <c r="AR410" s="17" t="s">
        <v>171</v>
      </c>
      <c r="AT410" s="17" t="s">
        <v>336</v>
      </c>
      <c r="AU410" s="17" t="s">
        <v>83</v>
      </c>
      <c r="AY410" s="17" t="s">
        <v>130</v>
      </c>
      <c r="BE410" s="167">
        <f>IF(N410="základní",J410,0)</f>
        <v>0</v>
      </c>
      <c r="BF410" s="167">
        <f>IF(N410="snížená",J410,0)</f>
        <v>0</v>
      </c>
      <c r="BG410" s="167">
        <f>IF(N410="zákl. přenesená",J410,0)</f>
        <v>0</v>
      </c>
      <c r="BH410" s="167">
        <f>IF(N410="sníž. přenesená",J410,0)</f>
        <v>0</v>
      </c>
      <c r="BI410" s="167">
        <f>IF(N410="nulová",J410,0)</f>
        <v>0</v>
      </c>
      <c r="BJ410" s="17" t="s">
        <v>22</v>
      </c>
      <c r="BK410" s="167">
        <f>ROUND(I410*H410,2)</f>
        <v>0</v>
      </c>
      <c r="BL410" s="17" t="s">
        <v>151</v>
      </c>
      <c r="BM410" s="17" t="s">
        <v>1342</v>
      </c>
    </row>
    <row r="411" spans="2:47" s="1" customFormat="1" ht="30" customHeight="1">
      <c r="B411" s="34"/>
      <c r="D411" s="171" t="s">
        <v>138</v>
      </c>
      <c r="F411" s="180" t="s">
        <v>1343</v>
      </c>
      <c r="I411" s="131"/>
      <c r="L411" s="34"/>
      <c r="M411" s="63"/>
      <c r="N411" s="35"/>
      <c r="O411" s="35"/>
      <c r="P411" s="35"/>
      <c r="Q411" s="35"/>
      <c r="R411" s="35"/>
      <c r="S411" s="35"/>
      <c r="T411" s="64"/>
      <c r="AT411" s="17" t="s">
        <v>138</v>
      </c>
      <c r="AU411" s="17" t="s">
        <v>83</v>
      </c>
    </row>
    <row r="412" spans="2:65" s="1" customFormat="1" ht="22.5" customHeight="1">
      <c r="B412" s="155"/>
      <c r="C412" s="156" t="s">
        <v>1008</v>
      </c>
      <c r="D412" s="156" t="s">
        <v>131</v>
      </c>
      <c r="E412" s="157" t="s">
        <v>1344</v>
      </c>
      <c r="F412" s="158" t="s">
        <v>1345</v>
      </c>
      <c r="G412" s="159" t="s">
        <v>246</v>
      </c>
      <c r="H412" s="160">
        <v>70.5</v>
      </c>
      <c r="I412" s="161"/>
      <c r="J412" s="162">
        <f>ROUND(I412*H412,2)</f>
        <v>0</v>
      </c>
      <c r="K412" s="158" t="s">
        <v>135</v>
      </c>
      <c r="L412" s="34"/>
      <c r="M412" s="163" t="s">
        <v>20</v>
      </c>
      <c r="N412" s="164" t="s">
        <v>46</v>
      </c>
      <c r="O412" s="35"/>
      <c r="P412" s="165">
        <f>O412*H412</f>
        <v>0</v>
      </c>
      <c r="Q412" s="165">
        <v>8E-05</v>
      </c>
      <c r="R412" s="165">
        <f>Q412*H412</f>
        <v>0.00564</v>
      </c>
      <c r="S412" s="165">
        <v>0</v>
      </c>
      <c r="T412" s="166">
        <f>S412*H412</f>
        <v>0</v>
      </c>
      <c r="AR412" s="17" t="s">
        <v>151</v>
      </c>
      <c r="AT412" s="17" t="s">
        <v>131</v>
      </c>
      <c r="AU412" s="17" t="s">
        <v>83</v>
      </c>
      <c r="AY412" s="17" t="s">
        <v>130</v>
      </c>
      <c r="BE412" s="167">
        <f>IF(N412="základní",J412,0)</f>
        <v>0</v>
      </c>
      <c r="BF412" s="167">
        <f>IF(N412="snížená",J412,0)</f>
        <v>0</v>
      </c>
      <c r="BG412" s="167">
        <f>IF(N412="zákl. přenesená",J412,0)</f>
        <v>0</v>
      </c>
      <c r="BH412" s="167">
        <f>IF(N412="sníž. přenesená",J412,0)</f>
        <v>0</v>
      </c>
      <c r="BI412" s="167">
        <f>IF(N412="nulová",J412,0)</f>
        <v>0</v>
      </c>
      <c r="BJ412" s="17" t="s">
        <v>22</v>
      </c>
      <c r="BK412" s="167">
        <f>ROUND(I412*H412,2)</f>
        <v>0</v>
      </c>
      <c r="BL412" s="17" t="s">
        <v>151</v>
      </c>
      <c r="BM412" s="17" t="s">
        <v>1346</v>
      </c>
    </row>
    <row r="413" spans="2:47" s="1" customFormat="1" ht="22.5" customHeight="1">
      <c r="B413" s="34"/>
      <c r="D413" s="168" t="s">
        <v>138</v>
      </c>
      <c r="F413" s="169" t="s">
        <v>1347</v>
      </c>
      <c r="I413" s="131"/>
      <c r="L413" s="34"/>
      <c r="M413" s="63"/>
      <c r="N413" s="35"/>
      <c r="O413" s="35"/>
      <c r="P413" s="35"/>
      <c r="Q413" s="35"/>
      <c r="R413" s="35"/>
      <c r="S413" s="35"/>
      <c r="T413" s="64"/>
      <c r="AT413" s="17" t="s">
        <v>138</v>
      </c>
      <c r="AU413" s="17" t="s">
        <v>83</v>
      </c>
    </row>
    <row r="414" spans="2:47" s="1" customFormat="1" ht="30" customHeight="1">
      <c r="B414" s="34"/>
      <c r="D414" s="168" t="s">
        <v>249</v>
      </c>
      <c r="F414" s="211" t="s">
        <v>1219</v>
      </c>
      <c r="I414" s="131"/>
      <c r="L414" s="34"/>
      <c r="M414" s="63"/>
      <c r="N414" s="35"/>
      <c r="O414" s="35"/>
      <c r="P414" s="35"/>
      <c r="Q414" s="35"/>
      <c r="R414" s="35"/>
      <c r="S414" s="35"/>
      <c r="T414" s="64"/>
      <c r="AT414" s="17" t="s">
        <v>249</v>
      </c>
      <c r="AU414" s="17" t="s">
        <v>83</v>
      </c>
    </row>
    <row r="415" spans="2:51" s="10" customFormat="1" ht="22.5" customHeight="1">
      <c r="B415" s="170"/>
      <c r="D415" s="171" t="s">
        <v>140</v>
      </c>
      <c r="E415" s="172" t="s">
        <v>20</v>
      </c>
      <c r="F415" s="173" t="s">
        <v>1348</v>
      </c>
      <c r="H415" s="174">
        <v>70.5</v>
      </c>
      <c r="I415" s="175"/>
      <c r="L415" s="170"/>
      <c r="M415" s="176"/>
      <c r="N415" s="177"/>
      <c r="O415" s="177"/>
      <c r="P415" s="177"/>
      <c r="Q415" s="177"/>
      <c r="R415" s="177"/>
      <c r="S415" s="177"/>
      <c r="T415" s="178"/>
      <c r="AT415" s="179" t="s">
        <v>140</v>
      </c>
      <c r="AU415" s="179" t="s">
        <v>83</v>
      </c>
      <c r="AV415" s="10" t="s">
        <v>83</v>
      </c>
      <c r="AW415" s="10" t="s">
        <v>39</v>
      </c>
      <c r="AX415" s="10" t="s">
        <v>22</v>
      </c>
      <c r="AY415" s="179" t="s">
        <v>130</v>
      </c>
    </row>
    <row r="416" spans="2:65" s="1" customFormat="1" ht="22.5" customHeight="1">
      <c r="B416" s="155"/>
      <c r="C416" s="156" t="s">
        <v>1014</v>
      </c>
      <c r="D416" s="156" t="s">
        <v>131</v>
      </c>
      <c r="E416" s="157" t="s">
        <v>1349</v>
      </c>
      <c r="F416" s="158" t="s">
        <v>1350</v>
      </c>
      <c r="G416" s="159" t="s">
        <v>344</v>
      </c>
      <c r="H416" s="160">
        <v>1</v>
      </c>
      <c r="I416" s="161"/>
      <c r="J416" s="162">
        <f>ROUND(I416*H416,2)</f>
        <v>0</v>
      </c>
      <c r="K416" s="158" t="s">
        <v>135</v>
      </c>
      <c r="L416" s="34"/>
      <c r="M416" s="163" t="s">
        <v>20</v>
      </c>
      <c r="N416" s="164" t="s">
        <v>46</v>
      </c>
      <c r="O416" s="35"/>
      <c r="P416" s="165">
        <f>O416*H416</f>
        <v>0</v>
      </c>
      <c r="Q416" s="165">
        <v>0.0012</v>
      </c>
      <c r="R416" s="165">
        <f>Q416*H416</f>
        <v>0.0012</v>
      </c>
      <c r="S416" s="165">
        <v>0</v>
      </c>
      <c r="T416" s="166">
        <f>S416*H416</f>
        <v>0</v>
      </c>
      <c r="AR416" s="17" t="s">
        <v>151</v>
      </c>
      <c r="AT416" s="17" t="s">
        <v>131</v>
      </c>
      <c r="AU416" s="17" t="s">
        <v>83</v>
      </c>
      <c r="AY416" s="17" t="s">
        <v>130</v>
      </c>
      <c r="BE416" s="167">
        <f>IF(N416="základní",J416,0)</f>
        <v>0</v>
      </c>
      <c r="BF416" s="167">
        <f>IF(N416="snížená",J416,0)</f>
        <v>0</v>
      </c>
      <c r="BG416" s="167">
        <f>IF(N416="zákl. přenesená",J416,0)</f>
        <v>0</v>
      </c>
      <c r="BH416" s="167">
        <f>IF(N416="sníž. přenesená",J416,0)</f>
        <v>0</v>
      </c>
      <c r="BI416" s="167">
        <f>IF(N416="nulová",J416,0)</f>
        <v>0</v>
      </c>
      <c r="BJ416" s="17" t="s">
        <v>22</v>
      </c>
      <c r="BK416" s="167">
        <f>ROUND(I416*H416,2)</f>
        <v>0</v>
      </c>
      <c r="BL416" s="17" t="s">
        <v>151</v>
      </c>
      <c r="BM416" s="17" t="s">
        <v>1351</v>
      </c>
    </row>
    <row r="417" spans="2:47" s="1" customFormat="1" ht="22.5" customHeight="1">
      <c r="B417" s="34"/>
      <c r="D417" s="168" t="s">
        <v>138</v>
      </c>
      <c r="F417" s="169" t="s">
        <v>1352</v>
      </c>
      <c r="I417" s="131"/>
      <c r="L417" s="34"/>
      <c r="M417" s="63"/>
      <c r="N417" s="35"/>
      <c r="O417" s="35"/>
      <c r="P417" s="35"/>
      <c r="Q417" s="35"/>
      <c r="R417" s="35"/>
      <c r="S417" s="35"/>
      <c r="T417" s="64"/>
      <c r="AT417" s="17" t="s">
        <v>138</v>
      </c>
      <c r="AU417" s="17" t="s">
        <v>83</v>
      </c>
    </row>
    <row r="418" spans="2:47" s="1" customFormat="1" ht="30" customHeight="1">
      <c r="B418" s="34"/>
      <c r="D418" s="168" t="s">
        <v>249</v>
      </c>
      <c r="F418" s="211" t="s">
        <v>1219</v>
      </c>
      <c r="I418" s="131"/>
      <c r="L418" s="34"/>
      <c r="M418" s="63"/>
      <c r="N418" s="35"/>
      <c r="O418" s="35"/>
      <c r="P418" s="35"/>
      <c r="Q418" s="35"/>
      <c r="R418" s="35"/>
      <c r="S418" s="35"/>
      <c r="T418" s="64"/>
      <c r="AT418" s="17" t="s">
        <v>249</v>
      </c>
      <c r="AU418" s="17" t="s">
        <v>83</v>
      </c>
    </row>
    <row r="419" spans="2:51" s="10" customFormat="1" ht="22.5" customHeight="1">
      <c r="B419" s="170"/>
      <c r="D419" s="171" t="s">
        <v>140</v>
      </c>
      <c r="E419" s="172" t="s">
        <v>20</v>
      </c>
      <c r="F419" s="173" t="s">
        <v>1353</v>
      </c>
      <c r="H419" s="174">
        <v>1</v>
      </c>
      <c r="I419" s="175"/>
      <c r="L419" s="170"/>
      <c r="M419" s="176"/>
      <c r="N419" s="177"/>
      <c r="O419" s="177"/>
      <c r="P419" s="177"/>
      <c r="Q419" s="177"/>
      <c r="R419" s="177"/>
      <c r="S419" s="177"/>
      <c r="T419" s="178"/>
      <c r="AT419" s="179" t="s">
        <v>140</v>
      </c>
      <c r="AU419" s="179" t="s">
        <v>83</v>
      </c>
      <c r="AV419" s="10" t="s">
        <v>83</v>
      </c>
      <c r="AW419" s="10" t="s">
        <v>39</v>
      </c>
      <c r="AX419" s="10" t="s">
        <v>22</v>
      </c>
      <c r="AY419" s="179" t="s">
        <v>130</v>
      </c>
    </row>
    <row r="420" spans="2:65" s="1" customFormat="1" ht="31.5" customHeight="1">
      <c r="B420" s="155"/>
      <c r="C420" s="156" t="s">
        <v>1021</v>
      </c>
      <c r="D420" s="156" t="s">
        <v>131</v>
      </c>
      <c r="E420" s="157" t="s">
        <v>1009</v>
      </c>
      <c r="F420" s="158" t="s">
        <v>1010</v>
      </c>
      <c r="G420" s="159" t="s">
        <v>246</v>
      </c>
      <c r="H420" s="160">
        <v>129.52</v>
      </c>
      <c r="I420" s="161"/>
      <c r="J420" s="162">
        <f>ROUND(I420*H420,2)</f>
        <v>0</v>
      </c>
      <c r="K420" s="158" t="s">
        <v>135</v>
      </c>
      <c r="L420" s="34"/>
      <c r="M420" s="163" t="s">
        <v>20</v>
      </c>
      <c r="N420" s="164" t="s">
        <v>46</v>
      </c>
      <c r="O420" s="35"/>
      <c r="P420" s="165">
        <f>O420*H420</f>
        <v>0</v>
      </c>
      <c r="Q420" s="165">
        <v>0.08088</v>
      </c>
      <c r="R420" s="165">
        <f>Q420*H420</f>
        <v>10.4755776</v>
      </c>
      <c r="S420" s="165">
        <v>0</v>
      </c>
      <c r="T420" s="166">
        <f>S420*H420</f>
        <v>0</v>
      </c>
      <c r="AR420" s="17" t="s">
        <v>151</v>
      </c>
      <c r="AT420" s="17" t="s">
        <v>131</v>
      </c>
      <c r="AU420" s="17" t="s">
        <v>83</v>
      </c>
      <c r="AY420" s="17" t="s">
        <v>130</v>
      </c>
      <c r="BE420" s="167">
        <f>IF(N420="základní",J420,0)</f>
        <v>0</v>
      </c>
      <c r="BF420" s="167">
        <f>IF(N420="snížená",J420,0)</f>
        <v>0</v>
      </c>
      <c r="BG420" s="167">
        <f>IF(N420="zákl. přenesená",J420,0)</f>
        <v>0</v>
      </c>
      <c r="BH420" s="167">
        <f>IF(N420="sníž. přenesená",J420,0)</f>
        <v>0</v>
      </c>
      <c r="BI420" s="167">
        <f>IF(N420="nulová",J420,0)</f>
        <v>0</v>
      </c>
      <c r="BJ420" s="17" t="s">
        <v>22</v>
      </c>
      <c r="BK420" s="167">
        <f>ROUND(I420*H420,2)</f>
        <v>0</v>
      </c>
      <c r="BL420" s="17" t="s">
        <v>151</v>
      </c>
      <c r="BM420" s="17" t="s">
        <v>1354</v>
      </c>
    </row>
    <row r="421" spans="2:47" s="1" customFormat="1" ht="42" customHeight="1">
      <c r="B421" s="34"/>
      <c r="D421" s="168" t="s">
        <v>138</v>
      </c>
      <c r="F421" s="169" t="s">
        <v>1012</v>
      </c>
      <c r="I421" s="131"/>
      <c r="L421" s="34"/>
      <c r="M421" s="63"/>
      <c r="N421" s="35"/>
      <c r="O421" s="35"/>
      <c r="P421" s="35"/>
      <c r="Q421" s="35"/>
      <c r="R421" s="35"/>
      <c r="S421" s="35"/>
      <c r="T421" s="64"/>
      <c r="AT421" s="17" t="s">
        <v>138</v>
      </c>
      <c r="AU421" s="17" t="s">
        <v>83</v>
      </c>
    </row>
    <row r="422" spans="2:47" s="1" customFormat="1" ht="30" customHeight="1">
      <c r="B422" s="34"/>
      <c r="D422" s="168" t="s">
        <v>249</v>
      </c>
      <c r="F422" s="211" t="s">
        <v>1219</v>
      </c>
      <c r="I422" s="131"/>
      <c r="L422" s="34"/>
      <c r="M422" s="63"/>
      <c r="N422" s="35"/>
      <c r="O422" s="35"/>
      <c r="P422" s="35"/>
      <c r="Q422" s="35"/>
      <c r="R422" s="35"/>
      <c r="S422" s="35"/>
      <c r="T422" s="64"/>
      <c r="AT422" s="17" t="s">
        <v>249</v>
      </c>
      <c r="AU422" s="17" t="s">
        <v>83</v>
      </c>
    </row>
    <row r="423" spans="2:51" s="10" customFormat="1" ht="22.5" customHeight="1">
      <c r="B423" s="170"/>
      <c r="D423" s="171" t="s">
        <v>140</v>
      </c>
      <c r="E423" s="172" t="s">
        <v>20</v>
      </c>
      <c r="F423" s="173" t="s">
        <v>1355</v>
      </c>
      <c r="H423" s="174">
        <v>129.52</v>
      </c>
      <c r="I423" s="175"/>
      <c r="L423" s="170"/>
      <c r="M423" s="176"/>
      <c r="N423" s="177"/>
      <c r="O423" s="177"/>
      <c r="P423" s="177"/>
      <c r="Q423" s="177"/>
      <c r="R423" s="177"/>
      <c r="S423" s="177"/>
      <c r="T423" s="178"/>
      <c r="AT423" s="179" t="s">
        <v>140</v>
      </c>
      <c r="AU423" s="179" t="s">
        <v>83</v>
      </c>
      <c r="AV423" s="10" t="s">
        <v>83</v>
      </c>
      <c r="AW423" s="10" t="s">
        <v>39</v>
      </c>
      <c r="AX423" s="10" t="s">
        <v>22</v>
      </c>
      <c r="AY423" s="179" t="s">
        <v>130</v>
      </c>
    </row>
    <row r="424" spans="2:65" s="1" customFormat="1" ht="22.5" customHeight="1">
      <c r="B424" s="155"/>
      <c r="C424" s="212" t="s">
        <v>1027</v>
      </c>
      <c r="D424" s="212" t="s">
        <v>336</v>
      </c>
      <c r="E424" s="213" t="s">
        <v>1015</v>
      </c>
      <c r="F424" s="214" t="s">
        <v>1016</v>
      </c>
      <c r="G424" s="215" t="s">
        <v>186</v>
      </c>
      <c r="H424" s="216">
        <v>260.335</v>
      </c>
      <c r="I424" s="217"/>
      <c r="J424" s="218">
        <f>ROUND(I424*H424,2)</f>
        <v>0</v>
      </c>
      <c r="K424" s="214" t="s">
        <v>20</v>
      </c>
      <c r="L424" s="219"/>
      <c r="M424" s="220" t="s">
        <v>20</v>
      </c>
      <c r="N424" s="221" t="s">
        <v>46</v>
      </c>
      <c r="O424" s="35"/>
      <c r="P424" s="165">
        <f>O424*H424</f>
        <v>0</v>
      </c>
      <c r="Q424" s="165">
        <v>0.022</v>
      </c>
      <c r="R424" s="165">
        <f>Q424*H424</f>
        <v>5.72737</v>
      </c>
      <c r="S424" s="165">
        <v>0</v>
      </c>
      <c r="T424" s="166">
        <f>S424*H424</f>
        <v>0</v>
      </c>
      <c r="AR424" s="17" t="s">
        <v>171</v>
      </c>
      <c r="AT424" s="17" t="s">
        <v>336</v>
      </c>
      <c r="AU424" s="17" t="s">
        <v>83</v>
      </c>
      <c r="AY424" s="17" t="s">
        <v>130</v>
      </c>
      <c r="BE424" s="167">
        <f>IF(N424="základní",J424,0)</f>
        <v>0</v>
      </c>
      <c r="BF424" s="167">
        <f>IF(N424="snížená",J424,0)</f>
        <v>0</v>
      </c>
      <c r="BG424" s="167">
        <f>IF(N424="zákl. přenesená",J424,0)</f>
        <v>0</v>
      </c>
      <c r="BH424" s="167">
        <f>IF(N424="sníž. přenesená",J424,0)</f>
        <v>0</v>
      </c>
      <c r="BI424" s="167">
        <f>IF(N424="nulová",J424,0)</f>
        <v>0</v>
      </c>
      <c r="BJ424" s="17" t="s">
        <v>22</v>
      </c>
      <c r="BK424" s="167">
        <f>ROUND(I424*H424,2)</f>
        <v>0</v>
      </c>
      <c r="BL424" s="17" t="s">
        <v>151</v>
      </c>
      <c r="BM424" s="17" t="s">
        <v>1356</v>
      </c>
    </row>
    <row r="425" spans="2:47" s="1" customFormat="1" ht="22.5" customHeight="1">
      <c r="B425" s="34"/>
      <c r="D425" s="168" t="s">
        <v>138</v>
      </c>
      <c r="F425" s="169" t="s">
        <v>1018</v>
      </c>
      <c r="I425" s="131"/>
      <c r="L425" s="34"/>
      <c r="M425" s="63"/>
      <c r="N425" s="35"/>
      <c r="O425" s="35"/>
      <c r="P425" s="35"/>
      <c r="Q425" s="35"/>
      <c r="R425" s="35"/>
      <c r="S425" s="35"/>
      <c r="T425" s="64"/>
      <c r="AT425" s="17" t="s">
        <v>138</v>
      </c>
      <c r="AU425" s="17" t="s">
        <v>83</v>
      </c>
    </row>
    <row r="426" spans="2:47" s="1" customFormat="1" ht="30" customHeight="1">
      <c r="B426" s="34"/>
      <c r="D426" s="168" t="s">
        <v>249</v>
      </c>
      <c r="F426" s="211" t="s">
        <v>1019</v>
      </c>
      <c r="I426" s="131"/>
      <c r="L426" s="34"/>
      <c r="M426" s="63"/>
      <c r="N426" s="35"/>
      <c r="O426" s="35"/>
      <c r="P426" s="35"/>
      <c r="Q426" s="35"/>
      <c r="R426" s="35"/>
      <c r="S426" s="35"/>
      <c r="T426" s="64"/>
      <c r="AT426" s="17" t="s">
        <v>249</v>
      </c>
      <c r="AU426" s="17" t="s">
        <v>83</v>
      </c>
    </row>
    <row r="427" spans="2:51" s="10" customFormat="1" ht="22.5" customHeight="1">
      <c r="B427" s="170"/>
      <c r="D427" s="171" t="s">
        <v>140</v>
      </c>
      <c r="F427" s="173" t="s">
        <v>1357</v>
      </c>
      <c r="H427" s="174">
        <v>260.335</v>
      </c>
      <c r="I427" s="175"/>
      <c r="L427" s="170"/>
      <c r="M427" s="176"/>
      <c r="N427" s="177"/>
      <c r="O427" s="177"/>
      <c r="P427" s="177"/>
      <c r="Q427" s="177"/>
      <c r="R427" s="177"/>
      <c r="S427" s="177"/>
      <c r="T427" s="178"/>
      <c r="AT427" s="179" t="s">
        <v>140</v>
      </c>
      <c r="AU427" s="179" t="s">
        <v>83</v>
      </c>
      <c r="AV427" s="10" t="s">
        <v>83</v>
      </c>
      <c r="AW427" s="10" t="s">
        <v>4</v>
      </c>
      <c r="AX427" s="10" t="s">
        <v>22</v>
      </c>
      <c r="AY427" s="179" t="s">
        <v>130</v>
      </c>
    </row>
    <row r="428" spans="2:65" s="1" customFormat="1" ht="22.5" customHeight="1">
      <c r="B428" s="155"/>
      <c r="C428" s="156" t="s">
        <v>1033</v>
      </c>
      <c r="D428" s="156" t="s">
        <v>131</v>
      </c>
      <c r="E428" s="157" t="s">
        <v>1358</v>
      </c>
      <c r="F428" s="158" t="s">
        <v>1359</v>
      </c>
      <c r="G428" s="159" t="s">
        <v>246</v>
      </c>
      <c r="H428" s="160">
        <v>70.5</v>
      </c>
      <c r="I428" s="161"/>
      <c r="J428" s="162">
        <f>ROUND(I428*H428,2)</f>
        <v>0</v>
      </c>
      <c r="K428" s="158" t="s">
        <v>135</v>
      </c>
      <c r="L428" s="34"/>
      <c r="M428" s="163" t="s">
        <v>20</v>
      </c>
      <c r="N428" s="164" t="s">
        <v>46</v>
      </c>
      <c r="O428" s="35"/>
      <c r="P428" s="165">
        <f>O428*H428</f>
        <v>0</v>
      </c>
      <c r="Q428" s="165">
        <v>0</v>
      </c>
      <c r="R428" s="165">
        <f>Q428*H428</f>
        <v>0</v>
      </c>
      <c r="S428" s="165">
        <v>0</v>
      </c>
      <c r="T428" s="166">
        <f>S428*H428</f>
        <v>0</v>
      </c>
      <c r="AR428" s="17" t="s">
        <v>151</v>
      </c>
      <c r="AT428" s="17" t="s">
        <v>131</v>
      </c>
      <c r="AU428" s="17" t="s">
        <v>83</v>
      </c>
      <c r="AY428" s="17" t="s">
        <v>130</v>
      </c>
      <c r="BE428" s="167">
        <f>IF(N428="základní",J428,0)</f>
        <v>0</v>
      </c>
      <c r="BF428" s="167">
        <f>IF(N428="snížená",J428,0)</f>
        <v>0</v>
      </c>
      <c r="BG428" s="167">
        <f>IF(N428="zákl. přenesená",J428,0)</f>
        <v>0</v>
      </c>
      <c r="BH428" s="167">
        <f>IF(N428="sníž. přenesená",J428,0)</f>
        <v>0</v>
      </c>
      <c r="BI428" s="167">
        <f>IF(N428="nulová",J428,0)</f>
        <v>0</v>
      </c>
      <c r="BJ428" s="17" t="s">
        <v>22</v>
      </c>
      <c r="BK428" s="167">
        <f>ROUND(I428*H428,2)</f>
        <v>0</v>
      </c>
      <c r="BL428" s="17" t="s">
        <v>151</v>
      </c>
      <c r="BM428" s="17" t="s">
        <v>1360</v>
      </c>
    </row>
    <row r="429" spans="2:47" s="1" customFormat="1" ht="30" customHeight="1">
      <c r="B429" s="34"/>
      <c r="D429" s="168" t="s">
        <v>138</v>
      </c>
      <c r="F429" s="169" t="s">
        <v>1361</v>
      </c>
      <c r="I429" s="131"/>
      <c r="L429" s="34"/>
      <c r="M429" s="63"/>
      <c r="N429" s="35"/>
      <c r="O429" s="35"/>
      <c r="P429" s="35"/>
      <c r="Q429" s="35"/>
      <c r="R429" s="35"/>
      <c r="S429" s="35"/>
      <c r="T429" s="64"/>
      <c r="AT429" s="17" t="s">
        <v>138</v>
      </c>
      <c r="AU429" s="17" t="s">
        <v>83</v>
      </c>
    </row>
    <row r="430" spans="2:51" s="10" customFormat="1" ht="22.5" customHeight="1">
      <c r="B430" s="170"/>
      <c r="D430" s="171" t="s">
        <v>140</v>
      </c>
      <c r="E430" s="172" t="s">
        <v>20</v>
      </c>
      <c r="F430" s="173" t="s">
        <v>1348</v>
      </c>
      <c r="H430" s="174">
        <v>70.5</v>
      </c>
      <c r="I430" s="175"/>
      <c r="L430" s="170"/>
      <c r="M430" s="176"/>
      <c r="N430" s="177"/>
      <c r="O430" s="177"/>
      <c r="P430" s="177"/>
      <c r="Q430" s="177"/>
      <c r="R430" s="177"/>
      <c r="S430" s="177"/>
      <c r="T430" s="178"/>
      <c r="AT430" s="179" t="s">
        <v>140</v>
      </c>
      <c r="AU430" s="179" t="s">
        <v>83</v>
      </c>
      <c r="AV430" s="10" t="s">
        <v>83</v>
      </c>
      <c r="AW430" s="10" t="s">
        <v>39</v>
      </c>
      <c r="AX430" s="10" t="s">
        <v>22</v>
      </c>
      <c r="AY430" s="179" t="s">
        <v>130</v>
      </c>
    </row>
    <row r="431" spans="2:65" s="1" customFormat="1" ht="22.5" customHeight="1">
      <c r="B431" s="155"/>
      <c r="C431" s="156" t="s">
        <v>1039</v>
      </c>
      <c r="D431" s="156" t="s">
        <v>131</v>
      </c>
      <c r="E431" s="157" t="s">
        <v>1362</v>
      </c>
      <c r="F431" s="158" t="s">
        <v>1363</v>
      </c>
      <c r="G431" s="159" t="s">
        <v>344</v>
      </c>
      <c r="H431" s="160">
        <v>1</v>
      </c>
      <c r="I431" s="161"/>
      <c r="J431" s="162">
        <f>ROUND(I431*H431,2)</f>
        <v>0</v>
      </c>
      <c r="K431" s="158" t="s">
        <v>135</v>
      </c>
      <c r="L431" s="34"/>
      <c r="M431" s="163" t="s">
        <v>20</v>
      </c>
      <c r="N431" s="164" t="s">
        <v>46</v>
      </c>
      <c r="O431" s="35"/>
      <c r="P431" s="165">
        <f>O431*H431</f>
        <v>0</v>
      </c>
      <c r="Q431" s="165">
        <v>1E-05</v>
      </c>
      <c r="R431" s="165">
        <f>Q431*H431</f>
        <v>1E-05</v>
      </c>
      <c r="S431" s="165">
        <v>0</v>
      </c>
      <c r="T431" s="166">
        <f>S431*H431</f>
        <v>0</v>
      </c>
      <c r="AR431" s="17" t="s">
        <v>151</v>
      </c>
      <c r="AT431" s="17" t="s">
        <v>131</v>
      </c>
      <c r="AU431" s="17" t="s">
        <v>83</v>
      </c>
      <c r="AY431" s="17" t="s">
        <v>130</v>
      </c>
      <c r="BE431" s="167">
        <f>IF(N431="základní",J431,0)</f>
        <v>0</v>
      </c>
      <c r="BF431" s="167">
        <f>IF(N431="snížená",J431,0)</f>
        <v>0</v>
      </c>
      <c r="BG431" s="167">
        <f>IF(N431="zákl. přenesená",J431,0)</f>
        <v>0</v>
      </c>
      <c r="BH431" s="167">
        <f>IF(N431="sníž. přenesená",J431,0)</f>
        <v>0</v>
      </c>
      <c r="BI431" s="167">
        <f>IF(N431="nulová",J431,0)</f>
        <v>0</v>
      </c>
      <c r="BJ431" s="17" t="s">
        <v>22</v>
      </c>
      <c r="BK431" s="167">
        <f>ROUND(I431*H431,2)</f>
        <v>0</v>
      </c>
      <c r="BL431" s="17" t="s">
        <v>151</v>
      </c>
      <c r="BM431" s="17" t="s">
        <v>1364</v>
      </c>
    </row>
    <row r="432" spans="2:47" s="1" customFormat="1" ht="30" customHeight="1">
      <c r="B432" s="34"/>
      <c r="D432" s="168" t="s">
        <v>138</v>
      </c>
      <c r="F432" s="169" t="s">
        <v>1365</v>
      </c>
      <c r="I432" s="131"/>
      <c r="L432" s="34"/>
      <c r="M432" s="63"/>
      <c r="N432" s="35"/>
      <c r="O432" s="35"/>
      <c r="P432" s="35"/>
      <c r="Q432" s="35"/>
      <c r="R432" s="35"/>
      <c r="S432" s="35"/>
      <c r="T432" s="64"/>
      <c r="AT432" s="17" t="s">
        <v>138</v>
      </c>
      <c r="AU432" s="17" t="s">
        <v>83</v>
      </c>
    </row>
    <row r="433" spans="2:51" s="10" customFormat="1" ht="22.5" customHeight="1">
      <c r="B433" s="170"/>
      <c r="D433" s="171" t="s">
        <v>140</v>
      </c>
      <c r="E433" s="172" t="s">
        <v>20</v>
      </c>
      <c r="F433" s="173" t="s">
        <v>1353</v>
      </c>
      <c r="H433" s="174">
        <v>1</v>
      </c>
      <c r="I433" s="175"/>
      <c r="L433" s="170"/>
      <c r="M433" s="176"/>
      <c r="N433" s="177"/>
      <c r="O433" s="177"/>
      <c r="P433" s="177"/>
      <c r="Q433" s="177"/>
      <c r="R433" s="177"/>
      <c r="S433" s="177"/>
      <c r="T433" s="178"/>
      <c r="AT433" s="179" t="s">
        <v>140</v>
      </c>
      <c r="AU433" s="179" t="s">
        <v>83</v>
      </c>
      <c r="AV433" s="10" t="s">
        <v>83</v>
      </c>
      <c r="AW433" s="10" t="s">
        <v>39</v>
      </c>
      <c r="AX433" s="10" t="s">
        <v>22</v>
      </c>
      <c r="AY433" s="179" t="s">
        <v>130</v>
      </c>
    </row>
    <row r="434" spans="2:65" s="1" customFormat="1" ht="31.5" customHeight="1">
      <c r="B434" s="155"/>
      <c r="C434" s="156" t="s">
        <v>1044</v>
      </c>
      <c r="D434" s="156" t="s">
        <v>131</v>
      </c>
      <c r="E434" s="157" t="s">
        <v>442</v>
      </c>
      <c r="F434" s="158" t="s">
        <v>443</v>
      </c>
      <c r="G434" s="159" t="s">
        <v>246</v>
      </c>
      <c r="H434" s="160">
        <v>164.1</v>
      </c>
      <c r="I434" s="161"/>
      <c r="J434" s="162">
        <f>ROUND(I434*H434,2)</f>
        <v>0</v>
      </c>
      <c r="K434" s="158" t="s">
        <v>135</v>
      </c>
      <c r="L434" s="34"/>
      <c r="M434" s="163" t="s">
        <v>20</v>
      </c>
      <c r="N434" s="164" t="s">
        <v>46</v>
      </c>
      <c r="O434" s="35"/>
      <c r="P434" s="165">
        <f>O434*H434</f>
        <v>0</v>
      </c>
      <c r="Q434" s="165">
        <v>0.1554</v>
      </c>
      <c r="R434" s="165">
        <f>Q434*H434</f>
        <v>25.50114</v>
      </c>
      <c r="S434" s="165">
        <v>0</v>
      </c>
      <c r="T434" s="166">
        <f>S434*H434</f>
        <v>0</v>
      </c>
      <c r="AR434" s="17" t="s">
        <v>151</v>
      </c>
      <c r="AT434" s="17" t="s">
        <v>131</v>
      </c>
      <c r="AU434" s="17" t="s">
        <v>83</v>
      </c>
      <c r="AY434" s="17" t="s">
        <v>130</v>
      </c>
      <c r="BE434" s="167">
        <f>IF(N434="základní",J434,0)</f>
        <v>0</v>
      </c>
      <c r="BF434" s="167">
        <f>IF(N434="snížená",J434,0)</f>
        <v>0</v>
      </c>
      <c r="BG434" s="167">
        <f>IF(N434="zákl. přenesená",J434,0)</f>
        <v>0</v>
      </c>
      <c r="BH434" s="167">
        <f>IF(N434="sníž. přenesená",J434,0)</f>
        <v>0</v>
      </c>
      <c r="BI434" s="167">
        <f>IF(N434="nulová",J434,0)</f>
        <v>0</v>
      </c>
      <c r="BJ434" s="17" t="s">
        <v>22</v>
      </c>
      <c r="BK434" s="167">
        <f>ROUND(I434*H434,2)</f>
        <v>0</v>
      </c>
      <c r="BL434" s="17" t="s">
        <v>151</v>
      </c>
      <c r="BM434" s="17" t="s">
        <v>1366</v>
      </c>
    </row>
    <row r="435" spans="2:47" s="1" customFormat="1" ht="30" customHeight="1">
      <c r="B435" s="34"/>
      <c r="D435" s="168" t="s">
        <v>138</v>
      </c>
      <c r="F435" s="169" t="s">
        <v>445</v>
      </c>
      <c r="I435" s="131"/>
      <c r="L435" s="34"/>
      <c r="M435" s="63"/>
      <c r="N435" s="35"/>
      <c r="O435" s="35"/>
      <c r="P435" s="35"/>
      <c r="Q435" s="35"/>
      <c r="R435" s="35"/>
      <c r="S435" s="35"/>
      <c r="T435" s="64"/>
      <c r="AT435" s="17" t="s">
        <v>138</v>
      </c>
      <c r="AU435" s="17" t="s">
        <v>83</v>
      </c>
    </row>
    <row r="436" spans="2:47" s="1" customFormat="1" ht="30" customHeight="1">
      <c r="B436" s="34"/>
      <c r="D436" s="168" t="s">
        <v>249</v>
      </c>
      <c r="F436" s="211" t="s">
        <v>1219</v>
      </c>
      <c r="I436" s="131"/>
      <c r="L436" s="34"/>
      <c r="M436" s="63"/>
      <c r="N436" s="35"/>
      <c r="O436" s="35"/>
      <c r="P436" s="35"/>
      <c r="Q436" s="35"/>
      <c r="R436" s="35"/>
      <c r="S436" s="35"/>
      <c r="T436" s="64"/>
      <c r="AT436" s="17" t="s">
        <v>249</v>
      </c>
      <c r="AU436" s="17" t="s">
        <v>83</v>
      </c>
    </row>
    <row r="437" spans="2:51" s="10" customFormat="1" ht="22.5" customHeight="1">
      <c r="B437" s="170"/>
      <c r="D437" s="168" t="s">
        <v>140</v>
      </c>
      <c r="E437" s="179" t="s">
        <v>20</v>
      </c>
      <c r="F437" s="196" t="s">
        <v>1367</v>
      </c>
      <c r="H437" s="197">
        <v>134.8</v>
      </c>
      <c r="I437" s="175"/>
      <c r="L437" s="170"/>
      <c r="M437" s="176"/>
      <c r="N437" s="177"/>
      <c r="O437" s="177"/>
      <c r="P437" s="177"/>
      <c r="Q437" s="177"/>
      <c r="R437" s="177"/>
      <c r="S437" s="177"/>
      <c r="T437" s="178"/>
      <c r="AT437" s="179" t="s">
        <v>140</v>
      </c>
      <c r="AU437" s="179" t="s">
        <v>83</v>
      </c>
      <c r="AV437" s="10" t="s">
        <v>83</v>
      </c>
      <c r="AW437" s="10" t="s">
        <v>39</v>
      </c>
      <c r="AX437" s="10" t="s">
        <v>75</v>
      </c>
      <c r="AY437" s="179" t="s">
        <v>130</v>
      </c>
    </row>
    <row r="438" spans="2:51" s="10" customFormat="1" ht="22.5" customHeight="1">
      <c r="B438" s="170"/>
      <c r="D438" s="168" t="s">
        <v>140</v>
      </c>
      <c r="E438" s="179" t="s">
        <v>20</v>
      </c>
      <c r="F438" s="196" t="s">
        <v>1368</v>
      </c>
      <c r="H438" s="197">
        <v>29.3</v>
      </c>
      <c r="I438" s="175"/>
      <c r="L438" s="170"/>
      <c r="M438" s="176"/>
      <c r="N438" s="177"/>
      <c r="O438" s="177"/>
      <c r="P438" s="177"/>
      <c r="Q438" s="177"/>
      <c r="R438" s="177"/>
      <c r="S438" s="177"/>
      <c r="T438" s="178"/>
      <c r="AT438" s="179" t="s">
        <v>140</v>
      </c>
      <c r="AU438" s="179" t="s">
        <v>83</v>
      </c>
      <c r="AV438" s="10" t="s">
        <v>83</v>
      </c>
      <c r="AW438" s="10" t="s">
        <v>39</v>
      </c>
      <c r="AX438" s="10" t="s">
        <v>75</v>
      </c>
      <c r="AY438" s="179" t="s">
        <v>130</v>
      </c>
    </row>
    <row r="439" spans="2:51" s="12" customFormat="1" ht="22.5" customHeight="1">
      <c r="B439" s="198"/>
      <c r="D439" s="171" t="s">
        <v>140</v>
      </c>
      <c r="E439" s="199" t="s">
        <v>20</v>
      </c>
      <c r="F439" s="200" t="s">
        <v>204</v>
      </c>
      <c r="H439" s="201">
        <v>164.1</v>
      </c>
      <c r="I439" s="202"/>
      <c r="L439" s="198"/>
      <c r="M439" s="203"/>
      <c r="N439" s="204"/>
      <c r="O439" s="204"/>
      <c r="P439" s="204"/>
      <c r="Q439" s="204"/>
      <c r="R439" s="204"/>
      <c r="S439" s="204"/>
      <c r="T439" s="205"/>
      <c r="AT439" s="206" t="s">
        <v>140</v>
      </c>
      <c r="AU439" s="206" t="s">
        <v>83</v>
      </c>
      <c r="AV439" s="12" t="s">
        <v>151</v>
      </c>
      <c r="AW439" s="12" t="s">
        <v>39</v>
      </c>
      <c r="AX439" s="12" t="s">
        <v>22</v>
      </c>
      <c r="AY439" s="206" t="s">
        <v>130</v>
      </c>
    </row>
    <row r="440" spans="2:65" s="1" customFormat="1" ht="22.5" customHeight="1">
      <c r="B440" s="155"/>
      <c r="C440" s="212" t="s">
        <v>1049</v>
      </c>
      <c r="D440" s="212" t="s">
        <v>336</v>
      </c>
      <c r="E440" s="213" t="s">
        <v>447</v>
      </c>
      <c r="F440" s="214" t="s">
        <v>1045</v>
      </c>
      <c r="G440" s="215" t="s">
        <v>186</v>
      </c>
      <c r="H440" s="216">
        <v>136.148</v>
      </c>
      <c r="I440" s="217"/>
      <c r="J440" s="218">
        <f>ROUND(I440*H440,2)</f>
        <v>0</v>
      </c>
      <c r="K440" s="214" t="s">
        <v>20</v>
      </c>
      <c r="L440" s="219"/>
      <c r="M440" s="220" t="s">
        <v>20</v>
      </c>
      <c r="N440" s="221" t="s">
        <v>46</v>
      </c>
      <c r="O440" s="35"/>
      <c r="P440" s="165">
        <f>O440*H440</f>
        <v>0</v>
      </c>
      <c r="Q440" s="165">
        <v>0.086</v>
      </c>
      <c r="R440" s="165">
        <f>Q440*H440</f>
        <v>11.708727999999999</v>
      </c>
      <c r="S440" s="165">
        <v>0</v>
      </c>
      <c r="T440" s="166">
        <f>S440*H440</f>
        <v>0</v>
      </c>
      <c r="AR440" s="17" t="s">
        <v>171</v>
      </c>
      <c r="AT440" s="17" t="s">
        <v>336</v>
      </c>
      <c r="AU440" s="17" t="s">
        <v>83</v>
      </c>
      <c r="AY440" s="17" t="s">
        <v>130</v>
      </c>
      <c r="BE440" s="167">
        <f>IF(N440="základní",J440,0)</f>
        <v>0</v>
      </c>
      <c r="BF440" s="167">
        <f>IF(N440="snížená",J440,0)</f>
        <v>0</v>
      </c>
      <c r="BG440" s="167">
        <f>IF(N440="zákl. přenesená",J440,0)</f>
        <v>0</v>
      </c>
      <c r="BH440" s="167">
        <f>IF(N440="sníž. přenesená",J440,0)</f>
        <v>0</v>
      </c>
      <c r="BI440" s="167">
        <f>IF(N440="nulová",J440,0)</f>
        <v>0</v>
      </c>
      <c r="BJ440" s="17" t="s">
        <v>22</v>
      </c>
      <c r="BK440" s="167">
        <f>ROUND(I440*H440,2)</f>
        <v>0</v>
      </c>
      <c r="BL440" s="17" t="s">
        <v>151</v>
      </c>
      <c r="BM440" s="17" t="s">
        <v>1369</v>
      </c>
    </row>
    <row r="441" spans="2:47" s="1" customFormat="1" ht="22.5" customHeight="1">
      <c r="B441" s="34"/>
      <c r="D441" s="168" t="s">
        <v>138</v>
      </c>
      <c r="F441" s="169" t="s">
        <v>1047</v>
      </c>
      <c r="I441" s="131"/>
      <c r="L441" s="34"/>
      <c r="M441" s="63"/>
      <c r="N441" s="35"/>
      <c r="O441" s="35"/>
      <c r="P441" s="35"/>
      <c r="Q441" s="35"/>
      <c r="R441" s="35"/>
      <c r="S441" s="35"/>
      <c r="T441" s="64"/>
      <c r="AT441" s="17" t="s">
        <v>138</v>
      </c>
      <c r="AU441" s="17" t="s">
        <v>83</v>
      </c>
    </row>
    <row r="442" spans="2:51" s="10" customFormat="1" ht="22.5" customHeight="1">
      <c r="B442" s="170"/>
      <c r="D442" s="171" t="s">
        <v>140</v>
      </c>
      <c r="F442" s="173" t="s">
        <v>1370</v>
      </c>
      <c r="H442" s="174">
        <v>136.148</v>
      </c>
      <c r="I442" s="175"/>
      <c r="L442" s="170"/>
      <c r="M442" s="176"/>
      <c r="N442" s="177"/>
      <c r="O442" s="177"/>
      <c r="P442" s="177"/>
      <c r="Q442" s="177"/>
      <c r="R442" s="177"/>
      <c r="S442" s="177"/>
      <c r="T442" s="178"/>
      <c r="AT442" s="179" t="s">
        <v>140</v>
      </c>
      <c r="AU442" s="179" t="s">
        <v>83</v>
      </c>
      <c r="AV442" s="10" t="s">
        <v>83</v>
      </c>
      <c r="AW442" s="10" t="s">
        <v>4</v>
      </c>
      <c r="AX442" s="10" t="s">
        <v>22</v>
      </c>
      <c r="AY442" s="179" t="s">
        <v>130</v>
      </c>
    </row>
    <row r="443" spans="2:65" s="1" customFormat="1" ht="22.5" customHeight="1">
      <c r="B443" s="155"/>
      <c r="C443" s="212" t="s">
        <v>1056</v>
      </c>
      <c r="D443" s="212" t="s">
        <v>336</v>
      </c>
      <c r="E443" s="213" t="s">
        <v>1050</v>
      </c>
      <c r="F443" s="214" t="s">
        <v>1051</v>
      </c>
      <c r="G443" s="215" t="s">
        <v>186</v>
      </c>
      <c r="H443" s="216">
        <v>29.593</v>
      </c>
      <c r="I443" s="217"/>
      <c r="J443" s="218">
        <f>ROUND(I443*H443,2)</f>
        <v>0</v>
      </c>
      <c r="K443" s="214" t="s">
        <v>135</v>
      </c>
      <c r="L443" s="219"/>
      <c r="M443" s="220" t="s">
        <v>20</v>
      </c>
      <c r="N443" s="221" t="s">
        <v>46</v>
      </c>
      <c r="O443" s="35"/>
      <c r="P443" s="165">
        <f>O443*H443</f>
        <v>0</v>
      </c>
      <c r="Q443" s="165">
        <v>0.063</v>
      </c>
      <c r="R443" s="165">
        <f>Q443*H443</f>
        <v>1.864359</v>
      </c>
      <c r="S443" s="165">
        <v>0</v>
      </c>
      <c r="T443" s="166">
        <f>S443*H443</f>
        <v>0</v>
      </c>
      <c r="AR443" s="17" t="s">
        <v>171</v>
      </c>
      <c r="AT443" s="17" t="s">
        <v>336</v>
      </c>
      <c r="AU443" s="17" t="s">
        <v>83</v>
      </c>
      <c r="AY443" s="17" t="s">
        <v>130</v>
      </c>
      <c r="BE443" s="167">
        <f>IF(N443="základní",J443,0)</f>
        <v>0</v>
      </c>
      <c r="BF443" s="167">
        <f>IF(N443="snížená",J443,0)</f>
        <v>0</v>
      </c>
      <c r="BG443" s="167">
        <f>IF(N443="zákl. přenesená",J443,0)</f>
        <v>0</v>
      </c>
      <c r="BH443" s="167">
        <f>IF(N443="sníž. přenesená",J443,0)</f>
        <v>0</v>
      </c>
      <c r="BI443" s="167">
        <f>IF(N443="nulová",J443,0)</f>
        <v>0</v>
      </c>
      <c r="BJ443" s="17" t="s">
        <v>22</v>
      </c>
      <c r="BK443" s="167">
        <f>ROUND(I443*H443,2)</f>
        <v>0</v>
      </c>
      <c r="BL443" s="17" t="s">
        <v>151</v>
      </c>
      <c r="BM443" s="17" t="s">
        <v>1371</v>
      </c>
    </row>
    <row r="444" spans="2:47" s="1" customFormat="1" ht="22.5" customHeight="1">
      <c r="B444" s="34"/>
      <c r="D444" s="168" t="s">
        <v>138</v>
      </c>
      <c r="F444" s="169" t="s">
        <v>1053</v>
      </c>
      <c r="I444" s="131"/>
      <c r="L444" s="34"/>
      <c r="M444" s="63"/>
      <c r="N444" s="35"/>
      <c r="O444" s="35"/>
      <c r="P444" s="35"/>
      <c r="Q444" s="35"/>
      <c r="R444" s="35"/>
      <c r="S444" s="35"/>
      <c r="T444" s="64"/>
      <c r="AT444" s="17" t="s">
        <v>138</v>
      </c>
      <c r="AU444" s="17" t="s">
        <v>83</v>
      </c>
    </row>
    <row r="445" spans="2:51" s="10" customFormat="1" ht="22.5" customHeight="1">
      <c r="B445" s="170"/>
      <c r="D445" s="168" t="s">
        <v>140</v>
      </c>
      <c r="E445" s="179" t="s">
        <v>20</v>
      </c>
      <c r="F445" s="196" t="s">
        <v>1372</v>
      </c>
      <c r="H445" s="197">
        <v>29.3</v>
      </c>
      <c r="I445" s="175"/>
      <c r="L445" s="170"/>
      <c r="M445" s="176"/>
      <c r="N445" s="177"/>
      <c r="O445" s="177"/>
      <c r="P445" s="177"/>
      <c r="Q445" s="177"/>
      <c r="R445" s="177"/>
      <c r="S445" s="177"/>
      <c r="T445" s="178"/>
      <c r="AT445" s="179" t="s">
        <v>140</v>
      </c>
      <c r="AU445" s="179" t="s">
        <v>83</v>
      </c>
      <c r="AV445" s="10" t="s">
        <v>83</v>
      </c>
      <c r="AW445" s="10" t="s">
        <v>39</v>
      </c>
      <c r="AX445" s="10" t="s">
        <v>22</v>
      </c>
      <c r="AY445" s="179" t="s">
        <v>130</v>
      </c>
    </row>
    <row r="446" spans="2:51" s="10" customFormat="1" ht="22.5" customHeight="1">
      <c r="B446" s="170"/>
      <c r="D446" s="171" t="s">
        <v>140</v>
      </c>
      <c r="F446" s="173" t="s">
        <v>1373</v>
      </c>
      <c r="H446" s="174">
        <v>29.593</v>
      </c>
      <c r="I446" s="175"/>
      <c r="L446" s="170"/>
      <c r="M446" s="176"/>
      <c r="N446" s="177"/>
      <c r="O446" s="177"/>
      <c r="P446" s="177"/>
      <c r="Q446" s="177"/>
      <c r="R446" s="177"/>
      <c r="S446" s="177"/>
      <c r="T446" s="178"/>
      <c r="AT446" s="179" t="s">
        <v>140</v>
      </c>
      <c r="AU446" s="179" t="s">
        <v>83</v>
      </c>
      <c r="AV446" s="10" t="s">
        <v>83</v>
      </c>
      <c r="AW446" s="10" t="s">
        <v>4</v>
      </c>
      <c r="AX446" s="10" t="s">
        <v>22</v>
      </c>
      <c r="AY446" s="179" t="s">
        <v>130</v>
      </c>
    </row>
    <row r="447" spans="2:65" s="1" customFormat="1" ht="31.5" customHeight="1">
      <c r="B447" s="155"/>
      <c r="C447" s="156" t="s">
        <v>1062</v>
      </c>
      <c r="D447" s="156" t="s">
        <v>131</v>
      </c>
      <c r="E447" s="157" t="s">
        <v>452</v>
      </c>
      <c r="F447" s="158" t="s">
        <v>453</v>
      </c>
      <c r="G447" s="159" t="s">
        <v>246</v>
      </c>
      <c r="H447" s="160">
        <v>20.7</v>
      </c>
      <c r="I447" s="161"/>
      <c r="J447" s="162">
        <f>ROUND(I447*H447,2)</f>
        <v>0</v>
      </c>
      <c r="K447" s="158" t="s">
        <v>135</v>
      </c>
      <c r="L447" s="34"/>
      <c r="M447" s="163" t="s">
        <v>20</v>
      </c>
      <c r="N447" s="164" t="s">
        <v>46</v>
      </c>
      <c r="O447" s="35"/>
      <c r="P447" s="165">
        <f>O447*H447</f>
        <v>0</v>
      </c>
      <c r="Q447" s="165">
        <v>0.1295</v>
      </c>
      <c r="R447" s="165">
        <f>Q447*H447</f>
        <v>2.68065</v>
      </c>
      <c r="S447" s="165">
        <v>0</v>
      </c>
      <c r="T447" s="166">
        <f>S447*H447</f>
        <v>0</v>
      </c>
      <c r="AR447" s="17" t="s">
        <v>151</v>
      </c>
      <c r="AT447" s="17" t="s">
        <v>131</v>
      </c>
      <c r="AU447" s="17" t="s">
        <v>83</v>
      </c>
      <c r="AY447" s="17" t="s">
        <v>130</v>
      </c>
      <c r="BE447" s="167">
        <f>IF(N447="základní",J447,0)</f>
        <v>0</v>
      </c>
      <c r="BF447" s="167">
        <f>IF(N447="snížená",J447,0)</f>
        <v>0</v>
      </c>
      <c r="BG447" s="167">
        <f>IF(N447="zákl. přenesená",J447,0)</f>
        <v>0</v>
      </c>
      <c r="BH447" s="167">
        <f>IF(N447="sníž. přenesená",J447,0)</f>
        <v>0</v>
      </c>
      <c r="BI447" s="167">
        <f>IF(N447="nulová",J447,0)</f>
        <v>0</v>
      </c>
      <c r="BJ447" s="17" t="s">
        <v>22</v>
      </c>
      <c r="BK447" s="167">
        <f>ROUND(I447*H447,2)</f>
        <v>0</v>
      </c>
      <c r="BL447" s="17" t="s">
        <v>151</v>
      </c>
      <c r="BM447" s="17" t="s">
        <v>1374</v>
      </c>
    </row>
    <row r="448" spans="2:47" s="1" customFormat="1" ht="42" customHeight="1">
      <c r="B448" s="34"/>
      <c r="D448" s="168" t="s">
        <v>138</v>
      </c>
      <c r="F448" s="169" t="s">
        <v>455</v>
      </c>
      <c r="I448" s="131"/>
      <c r="L448" s="34"/>
      <c r="M448" s="63"/>
      <c r="N448" s="35"/>
      <c r="O448" s="35"/>
      <c r="P448" s="35"/>
      <c r="Q448" s="35"/>
      <c r="R448" s="35"/>
      <c r="S448" s="35"/>
      <c r="T448" s="64"/>
      <c r="AT448" s="17" t="s">
        <v>138</v>
      </c>
      <c r="AU448" s="17" t="s">
        <v>83</v>
      </c>
    </row>
    <row r="449" spans="2:47" s="1" customFormat="1" ht="30" customHeight="1">
      <c r="B449" s="34"/>
      <c r="D449" s="168" t="s">
        <v>249</v>
      </c>
      <c r="F449" s="211" t="s">
        <v>1219</v>
      </c>
      <c r="I449" s="131"/>
      <c r="L449" s="34"/>
      <c r="M449" s="63"/>
      <c r="N449" s="35"/>
      <c r="O449" s="35"/>
      <c r="P449" s="35"/>
      <c r="Q449" s="35"/>
      <c r="R449" s="35"/>
      <c r="S449" s="35"/>
      <c r="T449" s="64"/>
      <c r="AT449" s="17" t="s">
        <v>249</v>
      </c>
      <c r="AU449" s="17" t="s">
        <v>83</v>
      </c>
    </row>
    <row r="450" spans="2:51" s="10" customFormat="1" ht="22.5" customHeight="1">
      <c r="B450" s="170"/>
      <c r="D450" s="171" t="s">
        <v>140</v>
      </c>
      <c r="E450" s="172" t="s">
        <v>20</v>
      </c>
      <c r="F450" s="173" t="s">
        <v>1375</v>
      </c>
      <c r="H450" s="174">
        <v>20.7</v>
      </c>
      <c r="I450" s="175"/>
      <c r="L450" s="170"/>
      <c r="M450" s="176"/>
      <c r="N450" s="177"/>
      <c r="O450" s="177"/>
      <c r="P450" s="177"/>
      <c r="Q450" s="177"/>
      <c r="R450" s="177"/>
      <c r="S450" s="177"/>
      <c r="T450" s="178"/>
      <c r="AT450" s="179" t="s">
        <v>140</v>
      </c>
      <c r="AU450" s="179" t="s">
        <v>83</v>
      </c>
      <c r="AV450" s="10" t="s">
        <v>83</v>
      </c>
      <c r="AW450" s="10" t="s">
        <v>39</v>
      </c>
      <c r="AX450" s="10" t="s">
        <v>22</v>
      </c>
      <c r="AY450" s="179" t="s">
        <v>130</v>
      </c>
    </row>
    <row r="451" spans="2:65" s="1" customFormat="1" ht="22.5" customHeight="1">
      <c r="B451" s="155"/>
      <c r="C451" s="212" t="s">
        <v>1065</v>
      </c>
      <c r="D451" s="212" t="s">
        <v>336</v>
      </c>
      <c r="E451" s="213" t="s">
        <v>458</v>
      </c>
      <c r="F451" s="214" t="s">
        <v>1066</v>
      </c>
      <c r="G451" s="215" t="s">
        <v>186</v>
      </c>
      <c r="H451" s="216">
        <v>23.896</v>
      </c>
      <c r="I451" s="217"/>
      <c r="J451" s="218">
        <f>ROUND(I451*H451,2)</f>
        <v>0</v>
      </c>
      <c r="K451" s="214" t="s">
        <v>20</v>
      </c>
      <c r="L451" s="219"/>
      <c r="M451" s="220" t="s">
        <v>20</v>
      </c>
      <c r="N451" s="221" t="s">
        <v>46</v>
      </c>
      <c r="O451" s="35"/>
      <c r="P451" s="165">
        <f>O451*H451</f>
        <v>0</v>
      </c>
      <c r="Q451" s="165">
        <v>0.024</v>
      </c>
      <c r="R451" s="165">
        <f>Q451*H451</f>
        <v>0.573504</v>
      </c>
      <c r="S451" s="165">
        <v>0</v>
      </c>
      <c r="T451" s="166">
        <f>S451*H451</f>
        <v>0</v>
      </c>
      <c r="AR451" s="17" t="s">
        <v>171</v>
      </c>
      <c r="AT451" s="17" t="s">
        <v>336</v>
      </c>
      <c r="AU451" s="17" t="s">
        <v>83</v>
      </c>
      <c r="AY451" s="17" t="s">
        <v>130</v>
      </c>
      <c r="BE451" s="167">
        <f>IF(N451="základní",J451,0)</f>
        <v>0</v>
      </c>
      <c r="BF451" s="167">
        <f>IF(N451="snížená",J451,0)</f>
        <v>0</v>
      </c>
      <c r="BG451" s="167">
        <f>IF(N451="zákl. přenesená",J451,0)</f>
        <v>0</v>
      </c>
      <c r="BH451" s="167">
        <f>IF(N451="sníž. přenesená",J451,0)</f>
        <v>0</v>
      </c>
      <c r="BI451" s="167">
        <f>IF(N451="nulová",J451,0)</f>
        <v>0</v>
      </c>
      <c r="BJ451" s="17" t="s">
        <v>22</v>
      </c>
      <c r="BK451" s="167">
        <f>ROUND(I451*H451,2)</f>
        <v>0</v>
      </c>
      <c r="BL451" s="17" t="s">
        <v>151</v>
      </c>
      <c r="BM451" s="17" t="s">
        <v>1376</v>
      </c>
    </row>
    <row r="452" spans="2:47" s="1" customFormat="1" ht="22.5" customHeight="1">
      <c r="B452" s="34"/>
      <c r="D452" s="168" t="s">
        <v>138</v>
      </c>
      <c r="F452" s="169" t="s">
        <v>1068</v>
      </c>
      <c r="I452" s="131"/>
      <c r="L452" s="34"/>
      <c r="M452" s="63"/>
      <c r="N452" s="35"/>
      <c r="O452" s="35"/>
      <c r="P452" s="35"/>
      <c r="Q452" s="35"/>
      <c r="R452" s="35"/>
      <c r="S452" s="35"/>
      <c r="T452" s="64"/>
      <c r="AT452" s="17" t="s">
        <v>138</v>
      </c>
      <c r="AU452" s="17" t="s">
        <v>83</v>
      </c>
    </row>
    <row r="453" spans="2:51" s="10" customFormat="1" ht="22.5" customHeight="1">
      <c r="B453" s="170"/>
      <c r="D453" s="171" t="s">
        <v>140</v>
      </c>
      <c r="F453" s="173" t="s">
        <v>1377</v>
      </c>
      <c r="H453" s="174">
        <v>23.896</v>
      </c>
      <c r="I453" s="175"/>
      <c r="L453" s="170"/>
      <c r="M453" s="176"/>
      <c r="N453" s="177"/>
      <c r="O453" s="177"/>
      <c r="P453" s="177"/>
      <c r="Q453" s="177"/>
      <c r="R453" s="177"/>
      <c r="S453" s="177"/>
      <c r="T453" s="178"/>
      <c r="AT453" s="179" t="s">
        <v>140</v>
      </c>
      <c r="AU453" s="179" t="s">
        <v>83</v>
      </c>
      <c r="AV453" s="10" t="s">
        <v>83</v>
      </c>
      <c r="AW453" s="10" t="s">
        <v>4</v>
      </c>
      <c r="AX453" s="10" t="s">
        <v>22</v>
      </c>
      <c r="AY453" s="179" t="s">
        <v>130</v>
      </c>
    </row>
    <row r="454" spans="2:65" s="1" customFormat="1" ht="22.5" customHeight="1">
      <c r="B454" s="155"/>
      <c r="C454" s="156" t="s">
        <v>1070</v>
      </c>
      <c r="D454" s="156" t="s">
        <v>131</v>
      </c>
      <c r="E454" s="157" t="s">
        <v>1071</v>
      </c>
      <c r="F454" s="158" t="s">
        <v>1072</v>
      </c>
      <c r="G454" s="159" t="s">
        <v>253</v>
      </c>
      <c r="H454" s="160">
        <v>7.125</v>
      </c>
      <c r="I454" s="161"/>
      <c r="J454" s="162">
        <f>ROUND(I454*H454,2)</f>
        <v>0</v>
      </c>
      <c r="K454" s="158" t="s">
        <v>135</v>
      </c>
      <c r="L454" s="34"/>
      <c r="M454" s="163" t="s">
        <v>20</v>
      </c>
      <c r="N454" s="164" t="s">
        <v>46</v>
      </c>
      <c r="O454" s="35"/>
      <c r="P454" s="165">
        <f>O454*H454</f>
        <v>0</v>
      </c>
      <c r="Q454" s="165">
        <v>2.25634</v>
      </c>
      <c r="R454" s="165">
        <f>Q454*H454</f>
        <v>16.0764225</v>
      </c>
      <c r="S454" s="165">
        <v>0</v>
      </c>
      <c r="T454" s="166">
        <f>S454*H454</f>
        <v>0</v>
      </c>
      <c r="AR454" s="17" t="s">
        <v>151</v>
      </c>
      <c r="AT454" s="17" t="s">
        <v>131</v>
      </c>
      <c r="AU454" s="17" t="s">
        <v>83</v>
      </c>
      <c r="AY454" s="17" t="s">
        <v>130</v>
      </c>
      <c r="BE454" s="167">
        <f>IF(N454="základní",J454,0)</f>
        <v>0</v>
      </c>
      <c r="BF454" s="167">
        <f>IF(N454="snížená",J454,0)</f>
        <v>0</v>
      </c>
      <c r="BG454" s="167">
        <f>IF(N454="zákl. přenesená",J454,0)</f>
        <v>0</v>
      </c>
      <c r="BH454" s="167">
        <f>IF(N454="sníž. přenesená",J454,0)</f>
        <v>0</v>
      </c>
      <c r="BI454" s="167">
        <f>IF(N454="nulová",J454,0)</f>
        <v>0</v>
      </c>
      <c r="BJ454" s="17" t="s">
        <v>22</v>
      </c>
      <c r="BK454" s="167">
        <f>ROUND(I454*H454,2)</f>
        <v>0</v>
      </c>
      <c r="BL454" s="17" t="s">
        <v>151</v>
      </c>
      <c r="BM454" s="17" t="s">
        <v>1378</v>
      </c>
    </row>
    <row r="455" spans="2:47" s="1" customFormat="1" ht="22.5" customHeight="1">
      <c r="B455" s="34"/>
      <c r="D455" s="168" t="s">
        <v>138</v>
      </c>
      <c r="F455" s="169" t="s">
        <v>1074</v>
      </c>
      <c r="I455" s="131"/>
      <c r="L455" s="34"/>
      <c r="M455" s="63"/>
      <c r="N455" s="35"/>
      <c r="O455" s="35"/>
      <c r="P455" s="35"/>
      <c r="Q455" s="35"/>
      <c r="R455" s="35"/>
      <c r="S455" s="35"/>
      <c r="T455" s="64"/>
      <c r="AT455" s="17" t="s">
        <v>138</v>
      </c>
      <c r="AU455" s="17" t="s">
        <v>83</v>
      </c>
    </row>
    <row r="456" spans="2:47" s="1" customFormat="1" ht="30" customHeight="1">
      <c r="B456" s="34"/>
      <c r="D456" s="168" t="s">
        <v>249</v>
      </c>
      <c r="F456" s="211" t="s">
        <v>1219</v>
      </c>
      <c r="I456" s="131"/>
      <c r="L456" s="34"/>
      <c r="M456" s="63"/>
      <c r="N456" s="35"/>
      <c r="O456" s="35"/>
      <c r="P456" s="35"/>
      <c r="Q456" s="35"/>
      <c r="R456" s="35"/>
      <c r="S456" s="35"/>
      <c r="T456" s="64"/>
      <c r="AT456" s="17" t="s">
        <v>249</v>
      </c>
      <c r="AU456" s="17" t="s">
        <v>83</v>
      </c>
    </row>
    <row r="457" spans="2:51" s="10" customFormat="1" ht="22.5" customHeight="1">
      <c r="B457" s="170"/>
      <c r="D457" s="168" t="s">
        <v>140</v>
      </c>
      <c r="E457" s="179" t="s">
        <v>20</v>
      </c>
      <c r="F457" s="196" t="s">
        <v>1379</v>
      </c>
      <c r="H457" s="197">
        <v>4.103</v>
      </c>
      <c r="I457" s="175"/>
      <c r="L457" s="170"/>
      <c r="M457" s="176"/>
      <c r="N457" s="177"/>
      <c r="O457" s="177"/>
      <c r="P457" s="177"/>
      <c r="Q457" s="177"/>
      <c r="R457" s="177"/>
      <c r="S457" s="177"/>
      <c r="T457" s="178"/>
      <c r="AT457" s="179" t="s">
        <v>140</v>
      </c>
      <c r="AU457" s="179" t="s">
        <v>83</v>
      </c>
      <c r="AV457" s="10" t="s">
        <v>83</v>
      </c>
      <c r="AW457" s="10" t="s">
        <v>39</v>
      </c>
      <c r="AX457" s="10" t="s">
        <v>75</v>
      </c>
      <c r="AY457" s="179" t="s">
        <v>130</v>
      </c>
    </row>
    <row r="458" spans="2:51" s="10" customFormat="1" ht="22.5" customHeight="1">
      <c r="B458" s="170"/>
      <c r="D458" s="168" t="s">
        <v>140</v>
      </c>
      <c r="E458" s="179" t="s">
        <v>20</v>
      </c>
      <c r="F458" s="196" t="s">
        <v>1380</v>
      </c>
      <c r="H458" s="197">
        <v>0.414</v>
      </c>
      <c r="I458" s="175"/>
      <c r="L458" s="170"/>
      <c r="M458" s="176"/>
      <c r="N458" s="177"/>
      <c r="O458" s="177"/>
      <c r="P458" s="177"/>
      <c r="Q458" s="177"/>
      <c r="R458" s="177"/>
      <c r="S458" s="177"/>
      <c r="T458" s="178"/>
      <c r="AT458" s="179" t="s">
        <v>140</v>
      </c>
      <c r="AU458" s="179" t="s">
        <v>83</v>
      </c>
      <c r="AV458" s="10" t="s">
        <v>83</v>
      </c>
      <c r="AW458" s="10" t="s">
        <v>39</v>
      </c>
      <c r="AX458" s="10" t="s">
        <v>75</v>
      </c>
      <c r="AY458" s="179" t="s">
        <v>130</v>
      </c>
    </row>
    <row r="459" spans="2:51" s="10" customFormat="1" ht="22.5" customHeight="1">
      <c r="B459" s="170"/>
      <c r="D459" s="168" t="s">
        <v>140</v>
      </c>
      <c r="E459" s="179" t="s">
        <v>20</v>
      </c>
      <c r="F459" s="196" t="s">
        <v>1381</v>
      </c>
      <c r="H459" s="197">
        <v>2.608</v>
      </c>
      <c r="I459" s="175"/>
      <c r="L459" s="170"/>
      <c r="M459" s="176"/>
      <c r="N459" s="177"/>
      <c r="O459" s="177"/>
      <c r="P459" s="177"/>
      <c r="Q459" s="177"/>
      <c r="R459" s="177"/>
      <c r="S459" s="177"/>
      <c r="T459" s="178"/>
      <c r="AT459" s="179" t="s">
        <v>140</v>
      </c>
      <c r="AU459" s="179" t="s">
        <v>83</v>
      </c>
      <c r="AV459" s="10" t="s">
        <v>83</v>
      </c>
      <c r="AW459" s="10" t="s">
        <v>39</v>
      </c>
      <c r="AX459" s="10" t="s">
        <v>75</v>
      </c>
      <c r="AY459" s="179" t="s">
        <v>130</v>
      </c>
    </row>
    <row r="460" spans="2:51" s="12" customFormat="1" ht="22.5" customHeight="1">
      <c r="B460" s="198"/>
      <c r="D460" s="171" t="s">
        <v>140</v>
      </c>
      <c r="E460" s="199" t="s">
        <v>20</v>
      </c>
      <c r="F460" s="200" t="s">
        <v>204</v>
      </c>
      <c r="H460" s="201">
        <v>7.125</v>
      </c>
      <c r="I460" s="202"/>
      <c r="L460" s="198"/>
      <c r="M460" s="203"/>
      <c r="N460" s="204"/>
      <c r="O460" s="204"/>
      <c r="P460" s="204"/>
      <c r="Q460" s="204"/>
      <c r="R460" s="204"/>
      <c r="S460" s="204"/>
      <c r="T460" s="205"/>
      <c r="AT460" s="206" t="s">
        <v>140</v>
      </c>
      <c r="AU460" s="206" t="s">
        <v>83</v>
      </c>
      <c r="AV460" s="12" t="s">
        <v>151</v>
      </c>
      <c r="AW460" s="12" t="s">
        <v>39</v>
      </c>
      <c r="AX460" s="12" t="s">
        <v>22</v>
      </c>
      <c r="AY460" s="206" t="s">
        <v>130</v>
      </c>
    </row>
    <row r="461" spans="2:65" s="1" customFormat="1" ht="31.5" customHeight="1">
      <c r="B461" s="155"/>
      <c r="C461" s="156" t="s">
        <v>1080</v>
      </c>
      <c r="D461" s="156" t="s">
        <v>131</v>
      </c>
      <c r="E461" s="157" t="s">
        <v>1382</v>
      </c>
      <c r="F461" s="158" t="s">
        <v>1383</v>
      </c>
      <c r="G461" s="159" t="s">
        <v>246</v>
      </c>
      <c r="H461" s="160">
        <v>1220.12</v>
      </c>
      <c r="I461" s="161"/>
      <c r="J461" s="162">
        <f>ROUND(I461*H461,2)</f>
        <v>0</v>
      </c>
      <c r="K461" s="158" t="s">
        <v>135</v>
      </c>
      <c r="L461" s="34"/>
      <c r="M461" s="163" t="s">
        <v>20</v>
      </c>
      <c r="N461" s="164" t="s">
        <v>46</v>
      </c>
      <c r="O461" s="35"/>
      <c r="P461" s="165">
        <f>O461*H461</f>
        <v>0</v>
      </c>
      <c r="Q461" s="165">
        <v>1E-05</v>
      </c>
      <c r="R461" s="165">
        <f>Q461*H461</f>
        <v>0.0122012</v>
      </c>
      <c r="S461" s="165">
        <v>0</v>
      </c>
      <c r="T461" s="166">
        <f>S461*H461</f>
        <v>0</v>
      </c>
      <c r="AR461" s="17" t="s">
        <v>151</v>
      </c>
      <c r="AT461" s="17" t="s">
        <v>131</v>
      </c>
      <c r="AU461" s="17" t="s">
        <v>83</v>
      </c>
      <c r="AY461" s="17" t="s">
        <v>130</v>
      </c>
      <c r="BE461" s="167">
        <f>IF(N461="základní",J461,0)</f>
        <v>0</v>
      </c>
      <c r="BF461" s="167">
        <f>IF(N461="snížená",J461,0)</f>
        <v>0</v>
      </c>
      <c r="BG461" s="167">
        <f>IF(N461="zákl. přenesená",J461,0)</f>
        <v>0</v>
      </c>
      <c r="BH461" s="167">
        <f>IF(N461="sníž. přenesená",J461,0)</f>
        <v>0</v>
      </c>
      <c r="BI461" s="167">
        <f>IF(N461="nulová",J461,0)</f>
        <v>0</v>
      </c>
      <c r="BJ461" s="17" t="s">
        <v>22</v>
      </c>
      <c r="BK461" s="167">
        <f>ROUND(I461*H461,2)</f>
        <v>0</v>
      </c>
      <c r="BL461" s="17" t="s">
        <v>151</v>
      </c>
      <c r="BM461" s="17" t="s">
        <v>1384</v>
      </c>
    </row>
    <row r="462" spans="2:47" s="1" customFormat="1" ht="30" customHeight="1">
      <c r="B462" s="34"/>
      <c r="D462" s="168" t="s">
        <v>138</v>
      </c>
      <c r="F462" s="169" t="s">
        <v>1385</v>
      </c>
      <c r="I462" s="131"/>
      <c r="L462" s="34"/>
      <c r="M462" s="63"/>
      <c r="N462" s="35"/>
      <c r="O462" s="35"/>
      <c r="P462" s="35"/>
      <c r="Q462" s="35"/>
      <c r="R462" s="35"/>
      <c r="S462" s="35"/>
      <c r="T462" s="64"/>
      <c r="AT462" s="17" t="s">
        <v>138</v>
      </c>
      <c r="AU462" s="17" t="s">
        <v>83</v>
      </c>
    </row>
    <row r="463" spans="2:47" s="1" customFormat="1" ht="30" customHeight="1">
      <c r="B463" s="34"/>
      <c r="D463" s="168" t="s">
        <v>249</v>
      </c>
      <c r="F463" s="211" t="s">
        <v>1219</v>
      </c>
      <c r="I463" s="131"/>
      <c r="L463" s="34"/>
      <c r="M463" s="63"/>
      <c r="N463" s="35"/>
      <c r="O463" s="35"/>
      <c r="P463" s="35"/>
      <c r="Q463" s="35"/>
      <c r="R463" s="35"/>
      <c r="S463" s="35"/>
      <c r="T463" s="64"/>
      <c r="AT463" s="17" t="s">
        <v>249</v>
      </c>
      <c r="AU463" s="17" t="s">
        <v>83</v>
      </c>
    </row>
    <row r="464" spans="2:51" s="10" customFormat="1" ht="22.5" customHeight="1">
      <c r="B464" s="170"/>
      <c r="D464" s="168" t="s">
        <v>140</v>
      </c>
      <c r="E464" s="179" t="s">
        <v>20</v>
      </c>
      <c r="F464" s="196" t="s">
        <v>1386</v>
      </c>
      <c r="H464" s="197">
        <v>1055.7</v>
      </c>
      <c r="I464" s="175"/>
      <c r="L464" s="170"/>
      <c r="M464" s="176"/>
      <c r="N464" s="177"/>
      <c r="O464" s="177"/>
      <c r="P464" s="177"/>
      <c r="Q464" s="177"/>
      <c r="R464" s="177"/>
      <c r="S464" s="177"/>
      <c r="T464" s="178"/>
      <c r="AT464" s="179" t="s">
        <v>140</v>
      </c>
      <c r="AU464" s="179" t="s">
        <v>83</v>
      </c>
      <c r="AV464" s="10" t="s">
        <v>83</v>
      </c>
      <c r="AW464" s="10" t="s">
        <v>39</v>
      </c>
      <c r="AX464" s="10" t="s">
        <v>75</v>
      </c>
      <c r="AY464" s="179" t="s">
        <v>130</v>
      </c>
    </row>
    <row r="465" spans="2:51" s="10" customFormat="1" ht="22.5" customHeight="1">
      <c r="B465" s="170"/>
      <c r="D465" s="168" t="s">
        <v>140</v>
      </c>
      <c r="E465" s="179" t="s">
        <v>20</v>
      </c>
      <c r="F465" s="196" t="s">
        <v>1387</v>
      </c>
      <c r="H465" s="197">
        <v>34.9</v>
      </c>
      <c r="I465" s="175"/>
      <c r="L465" s="170"/>
      <c r="M465" s="176"/>
      <c r="N465" s="177"/>
      <c r="O465" s="177"/>
      <c r="P465" s="177"/>
      <c r="Q465" s="177"/>
      <c r="R465" s="177"/>
      <c r="S465" s="177"/>
      <c r="T465" s="178"/>
      <c r="AT465" s="179" t="s">
        <v>140</v>
      </c>
      <c r="AU465" s="179" t="s">
        <v>83</v>
      </c>
      <c r="AV465" s="10" t="s">
        <v>83</v>
      </c>
      <c r="AW465" s="10" t="s">
        <v>39</v>
      </c>
      <c r="AX465" s="10" t="s">
        <v>75</v>
      </c>
      <c r="AY465" s="179" t="s">
        <v>130</v>
      </c>
    </row>
    <row r="466" spans="2:51" s="10" customFormat="1" ht="22.5" customHeight="1">
      <c r="B466" s="170"/>
      <c r="D466" s="168" t="s">
        <v>140</v>
      </c>
      <c r="E466" s="179" t="s">
        <v>20</v>
      </c>
      <c r="F466" s="196" t="s">
        <v>1388</v>
      </c>
      <c r="H466" s="197">
        <v>129.52</v>
      </c>
      <c r="I466" s="175"/>
      <c r="L466" s="170"/>
      <c r="M466" s="176"/>
      <c r="N466" s="177"/>
      <c r="O466" s="177"/>
      <c r="P466" s="177"/>
      <c r="Q466" s="177"/>
      <c r="R466" s="177"/>
      <c r="S466" s="177"/>
      <c r="T466" s="178"/>
      <c r="AT466" s="179" t="s">
        <v>140</v>
      </c>
      <c r="AU466" s="179" t="s">
        <v>83</v>
      </c>
      <c r="AV466" s="10" t="s">
        <v>83</v>
      </c>
      <c r="AW466" s="10" t="s">
        <v>39</v>
      </c>
      <c r="AX466" s="10" t="s">
        <v>75</v>
      </c>
      <c r="AY466" s="179" t="s">
        <v>130</v>
      </c>
    </row>
    <row r="467" spans="2:51" s="12" customFormat="1" ht="22.5" customHeight="1">
      <c r="B467" s="198"/>
      <c r="D467" s="171" t="s">
        <v>140</v>
      </c>
      <c r="E467" s="199" t="s">
        <v>20</v>
      </c>
      <c r="F467" s="200" t="s">
        <v>204</v>
      </c>
      <c r="H467" s="201">
        <v>1220.12</v>
      </c>
      <c r="I467" s="202"/>
      <c r="L467" s="198"/>
      <c r="M467" s="203"/>
      <c r="N467" s="204"/>
      <c r="O467" s="204"/>
      <c r="P467" s="204"/>
      <c r="Q467" s="204"/>
      <c r="R467" s="204"/>
      <c r="S467" s="204"/>
      <c r="T467" s="205"/>
      <c r="AT467" s="206" t="s">
        <v>140</v>
      </c>
      <c r="AU467" s="206" t="s">
        <v>83</v>
      </c>
      <c r="AV467" s="12" t="s">
        <v>151</v>
      </c>
      <c r="AW467" s="12" t="s">
        <v>39</v>
      </c>
      <c r="AX467" s="12" t="s">
        <v>22</v>
      </c>
      <c r="AY467" s="206" t="s">
        <v>130</v>
      </c>
    </row>
    <row r="468" spans="2:65" s="1" customFormat="1" ht="22.5" customHeight="1">
      <c r="B468" s="155"/>
      <c r="C468" s="156" t="s">
        <v>1085</v>
      </c>
      <c r="D468" s="156" t="s">
        <v>131</v>
      </c>
      <c r="E468" s="157" t="s">
        <v>1389</v>
      </c>
      <c r="F468" s="158" t="s">
        <v>1390</v>
      </c>
      <c r="G468" s="159" t="s">
        <v>246</v>
      </c>
      <c r="H468" s="160">
        <v>1220.12</v>
      </c>
      <c r="I468" s="161"/>
      <c r="J468" s="162">
        <f>ROUND(I468*H468,2)</f>
        <v>0</v>
      </c>
      <c r="K468" s="158" t="s">
        <v>135</v>
      </c>
      <c r="L468" s="34"/>
      <c r="M468" s="163" t="s">
        <v>20</v>
      </c>
      <c r="N468" s="164" t="s">
        <v>46</v>
      </c>
      <c r="O468" s="35"/>
      <c r="P468" s="165">
        <f>O468*H468</f>
        <v>0</v>
      </c>
      <c r="Q468" s="165">
        <v>0.00034</v>
      </c>
      <c r="R468" s="165">
        <f>Q468*H468</f>
        <v>0.4148408</v>
      </c>
      <c r="S468" s="165">
        <v>0</v>
      </c>
      <c r="T468" s="166">
        <f>S468*H468</f>
        <v>0</v>
      </c>
      <c r="AR468" s="17" t="s">
        <v>151</v>
      </c>
      <c r="AT468" s="17" t="s">
        <v>131</v>
      </c>
      <c r="AU468" s="17" t="s">
        <v>83</v>
      </c>
      <c r="AY468" s="17" t="s">
        <v>130</v>
      </c>
      <c r="BE468" s="167">
        <f>IF(N468="základní",J468,0)</f>
        <v>0</v>
      </c>
      <c r="BF468" s="167">
        <f>IF(N468="snížená",J468,0)</f>
        <v>0</v>
      </c>
      <c r="BG468" s="167">
        <f>IF(N468="zákl. přenesená",J468,0)</f>
        <v>0</v>
      </c>
      <c r="BH468" s="167">
        <f>IF(N468="sníž. přenesená",J468,0)</f>
        <v>0</v>
      </c>
      <c r="BI468" s="167">
        <f>IF(N468="nulová",J468,0)</f>
        <v>0</v>
      </c>
      <c r="BJ468" s="17" t="s">
        <v>22</v>
      </c>
      <c r="BK468" s="167">
        <f>ROUND(I468*H468,2)</f>
        <v>0</v>
      </c>
      <c r="BL468" s="17" t="s">
        <v>151</v>
      </c>
      <c r="BM468" s="17" t="s">
        <v>1391</v>
      </c>
    </row>
    <row r="469" spans="2:47" s="1" customFormat="1" ht="30" customHeight="1">
      <c r="B469" s="34"/>
      <c r="D469" s="168" t="s">
        <v>138</v>
      </c>
      <c r="F469" s="169" t="s">
        <v>1392</v>
      </c>
      <c r="I469" s="131"/>
      <c r="L469" s="34"/>
      <c r="M469" s="63"/>
      <c r="N469" s="35"/>
      <c r="O469" s="35"/>
      <c r="P469" s="35"/>
      <c r="Q469" s="35"/>
      <c r="R469" s="35"/>
      <c r="S469" s="35"/>
      <c r="T469" s="64"/>
      <c r="AT469" s="17" t="s">
        <v>138</v>
      </c>
      <c r="AU469" s="17" t="s">
        <v>83</v>
      </c>
    </row>
    <row r="470" spans="2:51" s="10" customFormat="1" ht="22.5" customHeight="1">
      <c r="B470" s="170"/>
      <c r="D470" s="168" t="s">
        <v>140</v>
      </c>
      <c r="E470" s="179" t="s">
        <v>20</v>
      </c>
      <c r="F470" s="196" t="s">
        <v>1386</v>
      </c>
      <c r="H470" s="197">
        <v>1055.7</v>
      </c>
      <c r="I470" s="175"/>
      <c r="L470" s="170"/>
      <c r="M470" s="176"/>
      <c r="N470" s="177"/>
      <c r="O470" s="177"/>
      <c r="P470" s="177"/>
      <c r="Q470" s="177"/>
      <c r="R470" s="177"/>
      <c r="S470" s="177"/>
      <c r="T470" s="178"/>
      <c r="AT470" s="179" t="s">
        <v>140</v>
      </c>
      <c r="AU470" s="179" t="s">
        <v>83</v>
      </c>
      <c r="AV470" s="10" t="s">
        <v>83</v>
      </c>
      <c r="AW470" s="10" t="s">
        <v>39</v>
      </c>
      <c r="AX470" s="10" t="s">
        <v>75</v>
      </c>
      <c r="AY470" s="179" t="s">
        <v>130</v>
      </c>
    </row>
    <row r="471" spans="2:51" s="10" customFormat="1" ht="22.5" customHeight="1">
      <c r="B471" s="170"/>
      <c r="D471" s="168" t="s">
        <v>140</v>
      </c>
      <c r="E471" s="179" t="s">
        <v>20</v>
      </c>
      <c r="F471" s="196" t="s">
        <v>1387</v>
      </c>
      <c r="H471" s="197">
        <v>34.9</v>
      </c>
      <c r="I471" s="175"/>
      <c r="L471" s="170"/>
      <c r="M471" s="176"/>
      <c r="N471" s="177"/>
      <c r="O471" s="177"/>
      <c r="P471" s="177"/>
      <c r="Q471" s="177"/>
      <c r="R471" s="177"/>
      <c r="S471" s="177"/>
      <c r="T471" s="178"/>
      <c r="AT471" s="179" t="s">
        <v>140</v>
      </c>
      <c r="AU471" s="179" t="s">
        <v>83</v>
      </c>
      <c r="AV471" s="10" t="s">
        <v>83</v>
      </c>
      <c r="AW471" s="10" t="s">
        <v>39</v>
      </c>
      <c r="AX471" s="10" t="s">
        <v>75</v>
      </c>
      <c r="AY471" s="179" t="s">
        <v>130</v>
      </c>
    </row>
    <row r="472" spans="2:51" s="10" customFormat="1" ht="22.5" customHeight="1">
      <c r="B472" s="170"/>
      <c r="D472" s="168" t="s">
        <v>140</v>
      </c>
      <c r="E472" s="179" t="s">
        <v>20</v>
      </c>
      <c r="F472" s="196" t="s">
        <v>1388</v>
      </c>
      <c r="H472" s="197">
        <v>129.52</v>
      </c>
      <c r="I472" s="175"/>
      <c r="L472" s="170"/>
      <c r="M472" s="176"/>
      <c r="N472" s="177"/>
      <c r="O472" s="177"/>
      <c r="P472" s="177"/>
      <c r="Q472" s="177"/>
      <c r="R472" s="177"/>
      <c r="S472" s="177"/>
      <c r="T472" s="178"/>
      <c r="AT472" s="179" t="s">
        <v>140</v>
      </c>
      <c r="AU472" s="179" t="s">
        <v>83</v>
      </c>
      <c r="AV472" s="10" t="s">
        <v>83</v>
      </c>
      <c r="AW472" s="10" t="s">
        <v>39</v>
      </c>
      <c r="AX472" s="10" t="s">
        <v>75</v>
      </c>
      <c r="AY472" s="179" t="s">
        <v>130</v>
      </c>
    </row>
    <row r="473" spans="2:51" s="12" customFormat="1" ht="22.5" customHeight="1">
      <c r="B473" s="198"/>
      <c r="D473" s="171" t="s">
        <v>140</v>
      </c>
      <c r="E473" s="199" t="s">
        <v>20</v>
      </c>
      <c r="F473" s="200" t="s">
        <v>204</v>
      </c>
      <c r="H473" s="201">
        <v>1220.12</v>
      </c>
      <c r="I473" s="202"/>
      <c r="L473" s="198"/>
      <c r="M473" s="203"/>
      <c r="N473" s="204"/>
      <c r="O473" s="204"/>
      <c r="P473" s="204"/>
      <c r="Q473" s="204"/>
      <c r="R473" s="204"/>
      <c r="S473" s="204"/>
      <c r="T473" s="205"/>
      <c r="AT473" s="206" t="s">
        <v>140</v>
      </c>
      <c r="AU473" s="206" t="s">
        <v>83</v>
      </c>
      <c r="AV473" s="12" t="s">
        <v>151</v>
      </c>
      <c r="AW473" s="12" t="s">
        <v>39</v>
      </c>
      <c r="AX473" s="12" t="s">
        <v>22</v>
      </c>
      <c r="AY473" s="206" t="s">
        <v>130</v>
      </c>
    </row>
    <row r="474" spans="2:65" s="1" customFormat="1" ht="22.5" customHeight="1">
      <c r="B474" s="155"/>
      <c r="C474" s="156" t="s">
        <v>1092</v>
      </c>
      <c r="D474" s="156" t="s">
        <v>131</v>
      </c>
      <c r="E474" s="157" t="s">
        <v>464</v>
      </c>
      <c r="F474" s="158" t="s">
        <v>465</v>
      </c>
      <c r="G474" s="159" t="s">
        <v>344</v>
      </c>
      <c r="H474" s="160">
        <v>254.94</v>
      </c>
      <c r="I474" s="161"/>
      <c r="J474" s="162">
        <f>ROUND(I474*H474,2)</f>
        <v>0</v>
      </c>
      <c r="K474" s="158" t="s">
        <v>135</v>
      </c>
      <c r="L474" s="34"/>
      <c r="M474" s="163" t="s">
        <v>20</v>
      </c>
      <c r="N474" s="164" t="s">
        <v>46</v>
      </c>
      <c r="O474" s="35"/>
      <c r="P474" s="165">
        <f>O474*H474</f>
        <v>0</v>
      </c>
      <c r="Q474" s="165">
        <v>0.00047</v>
      </c>
      <c r="R474" s="165">
        <f>Q474*H474</f>
        <v>0.11982179999999999</v>
      </c>
      <c r="S474" s="165">
        <v>0</v>
      </c>
      <c r="T474" s="166">
        <f>S474*H474</f>
        <v>0</v>
      </c>
      <c r="AR474" s="17" t="s">
        <v>151</v>
      </c>
      <c r="AT474" s="17" t="s">
        <v>131</v>
      </c>
      <c r="AU474" s="17" t="s">
        <v>83</v>
      </c>
      <c r="AY474" s="17" t="s">
        <v>130</v>
      </c>
      <c r="BE474" s="167">
        <f>IF(N474="základní",J474,0)</f>
        <v>0</v>
      </c>
      <c r="BF474" s="167">
        <f>IF(N474="snížená",J474,0)</f>
        <v>0</v>
      </c>
      <c r="BG474" s="167">
        <f>IF(N474="zákl. přenesená",J474,0)</f>
        <v>0</v>
      </c>
      <c r="BH474" s="167">
        <f>IF(N474="sníž. přenesená",J474,0)</f>
        <v>0</v>
      </c>
      <c r="BI474" s="167">
        <f>IF(N474="nulová",J474,0)</f>
        <v>0</v>
      </c>
      <c r="BJ474" s="17" t="s">
        <v>22</v>
      </c>
      <c r="BK474" s="167">
        <f>ROUND(I474*H474,2)</f>
        <v>0</v>
      </c>
      <c r="BL474" s="17" t="s">
        <v>151</v>
      </c>
      <c r="BM474" s="17" t="s">
        <v>1393</v>
      </c>
    </row>
    <row r="475" spans="2:47" s="1" customFormat="1" ht="22.5" customHeight="1">
      <c r="B475" s="34"/>
      <c r="D475" s="168" t="s">
        <v>138</v>
      </c>
      <c r="F475" s="169" t="s">
        <v>467</v>
      </c>
      <c r="I475" s="131"/>
      <c r="L475" s="34"/>
      <c r="M475" s="63"/>
      <c r="N475" s="35"/>
      <c r="O475" s="35"/>
      <c r="P475" s="35"/>
      <c r="Q475" s="35"/>
      <c r="R475" s="35"/>
      <c r="S475" s="35"/>
      <c r="T475" s="64"/>
      <c r="AT475" s="17" t="s">
        <v>138</v>
      </c>
      <c r="AU475" s="17" t="s">
        <v>83</v>
      </c>
    </row>
    <row r="476" spans="2:47" s="1" customFormat="1" ht="30" customHeight="1">
      <c r="B476" s="34"/>
      <c r="D476" s="168" t="s">
        <v>249</v>
      </c>
      <c r="F476" s="211" t="s">
        <v>1219</v>
      </c>
      <c r="I476" s="131"/>
      <c r="L476" s="34"/>
      <c r="M476" s="63"/>
      <c r="N476" s="35"/>
      <c r="O476" s="35"/>
      <c r="P476" s="35"/>
      <c r="Q476" s="35"/>
      <c r="R476" s="35"/>
      <c r="S476" s="35"/>
      <c r="T476" s="64"/>
      <c r="AT476" s="17" t="s">
        <v>249</v>
      </c>
      <c r="AU476" s="17" t="s">
        <v>83</v>
      </c>
    </row>
    <row r="477" spans="2:51" s="10" customFormat="1" ht="22.5" customHeight="1">
      <c r="B477" s="170"/>
      <c r="D477" s="168" t="s">
        <v>140</v>
      </c>
      <c r="E477" s="179" t="s">
        <v>20</v>
      </c>
      <c r="F477" s="196" t="s">
        <v>1394</v>
      </c>
      <c r="H477" s="197">
        <v>241.44</v>
      </c>
      <c r="I477" s="175"/>
      <c r="L477" s="170"/>
      <c r="M477" s="176"/>
      <c r="N477" s="177"/>
      <c r="O477" s="177"/>
      <c r="P477" s="177"/>
      <c r="Q477" s="177"/>
      <c r="R477" s="177"/>
      <c r="S477" s="177"/>
      <c r="T477" s="178"/>
      <c r="AT477" s="179" t="s">
        <v>140</v>
      </c>
      <c r="AU477" s="179" t="s">
        <v>83</v>
      </c>
      <c r="AV477" s="10" t="s">
        <v>83</v>
      </c>
      <c r="AW477" s="10" t="s">
        <v>39</v>
      </c>
      <c r="AX477" s="10" t="s">
        <v>75</v>
      </c>
      <c r="AY477" s="179" t="s">
        <v>130</v>
      </c>
    </row>
    <row r="478" spans="2:51" s="10" customFormat="1" ht="22.5" customHeight="1">
      <c r="B478" s="170"/>
      <c r="D478" s="168" t="s">
        <v>140</v>
      </c>
      <c r="E478" s="179" t="s">
        <v>20</v>
      </c>
      <c r="F478" s="196" t="s">
        <v>1395</v>
      </c>
      <c r="H478" s="197">
        <v>13.5</v>
      </c>
      <c r="I478" s="175"/>
      <c r="L478" s="170"/>
      <c r="M478" s="176"/>
      <c r="N478" s="177"/>
      <c r="O478" s="177"/>
      <c r="P478" s="177"/>
      <c r="Q478" s="177"/>
      <c r="R478" s="177"/>
      <c r="S478" s="177"/>
      <c r="T478" s="178"/>
      <c r="AT478" s="179" t="s">
        <v>140</v>
      </c>
      <c r="AU478" s="179" t="s">
        <v>83</v>
      </c>
      <c r="AV478" s="10" t="s">
        <v>83</v>
      </c>
      <c r="AW478" s="10" t="s">
        <v>39</v>
      </c>
      <c r="AX478" s="10" t="s">
        <v>75</v>
      </c>
      <c r="AY478" s="179" t="s">
        <v>130</v>
      </c>
    </row>
    <row r="479" spans="2:51" s="12" customFormat="1" ht="22.5" customHeight="1">
      <c r="B479" s="198"/>
      <c r="D479" s="171" t="s">
        <v>140</v>
      </c>
      <c r="E479" s="199" t="s">
        <v>20</v>
      </c>
      <c r="F479" s="200" t="s">
        <v>204</v>
      </c>
      <c r="H479" s="201">
        <v>254.94</v>
      </c>
      <c r="I479" s="202"/>
      <c r="L479" s="198"/>
      <c r="M479" s="203"/>
      <c r="N479" s="204"/>
      <c r="O479" s="204"/>
      <c r="P479" s="204"/>
      <c r="Q479" s="204"/>
      <c r="R479" s="204"/>
      <c r="S479" s="204"/>
      <c r="T479" s="205"/>
      <c r="AT479" s="206" t="s">
        <v>140</v>
      </c>
      <c r="AU479" s="206" t="s">
        <v>83</v>
      </c>
      <c r="AV479" s="12" t="s">
        <v>151</v>
      </c>
      <c r="AW479" s="12" t="s">
        <v>39</v>
      </c>
      <c r="AX479" s="12" t="s">
        <v>22</v>
      </c>
      <c r="AY479" s="206" t="s">
        <v>130</v>
      </c>
    </row>
    <row r="480" spans="2:65" s="1" customFormat="1" ht="22.5" customHeight="1">
      <c r="B480" s="155"/>
      <c r="C480" s="156" t="s">
        <v>1097</v>
      </c>
      <c r="D480" s="156" t="s">
        <v>131</v>
      </c>
      <c r="E480" s="157" t="s">
        <v>1396</v>
      </c>
      <c r="F480" s="158" t="s">
        <v>1397</v>
      </c>
      <c r="G480" s="159" t="s">
        <v>246</v>
      </c>
      <c r="H480" s="160">
        <v>19.5</v>
      </c>
      <c r="I480" s="161"/>
      <c r="J480" s="162">
        <f>ROUND(I480*H480,2)</f>
        <v>0</v>
      </c>
      <c r="K480" s="158" t="s">
        <v>135</v>
      </c>
      <c r="L480" s="34"/>
      <c r="M480" s="163" t="s">
        <v>20</v>
      </c>
      <c r="N480" s="164" t="s">
        <v>46</v>
      </c>
      <c r="O480" s="35"/>
      <c r="P480" s="165">
        <f>O480*H480</f>
        <v>0</v>
      </c>
      <c r="Q480" s="165">
        <v>0</v>
      </c>
      <c r="R480" s="165">
        <f>Q480*H480</f>
        <v>0</v>
      </c>
      <c r="S480" s="165">
        <v>0</v>
      </c>
      <c r="T480" s="166">
        <f>S480*H480</f>
        <v>0</v>
      </c>
      <c r="AR480" s="17" t="s">
        <v>151</v>
      </c>
      <c r="AT480" s="17" t="s">
        <v>131</v>
      </c>
      <c r="AU480" s="17" t="s">
        <v>83</v>
      </c>
      <c r="AY480" s="17" t="s">
        <v>130</v>
      </c>
      <c r="BE480" s="167">
        <f>IF(N480="základní",J480,0)</f>
        <v>0</v>
      </c>
      <c r="BF480" s="167">
        <f>IF(N480="snížená",J480,0)</f>
        <v>0</v>
      </c>
      <c r="BG480" s="167">
        <f>IF(N480="zákl. přenesená",J480,0)</f>
        <v>0</v>
      </c>
      <c r="BH480" s="167">
        <f>IF(N480="sníž. přenesená",J480,0)</f>
        <v>0</v>
      </c>
      <c r="BI480" s="167">
        <f>IF(N480="nulová",J480,0)</f>
        <v>0</v>
      </c>
      <c r="BJ480" s="17" t="s">
        <v>22</v>
      </c>
      <c r="BK480" s="167">
        <f>ROUND(I480*H480,2)</f>
        <v>0</v>
      </c>
      <c r="BL480" s="17" t="s">
        <v>151</v>
      </c>
      <c r="BM480" s="17" t="s">
        <v>1398</v>
      </c>
    </row>
    <row r="481" spans="2:47" s="1" customFormat="1" ht="22.5" customHeight="1">
      <c r="B481" s="34"/>
      <c r="D481" s="168" t="s">
        <v>138</v>
      </c>
      <c r="F481" s="169" t="s">
        <v>1399</v>
      </c>
      <c r="I481" s="131"/>
      <c r="L481" s="34"/>
      <c r="M481" s="63"/>
      <c r="N481" s="35"/>
      <c r="O481" s="35"/>
      <c r="P481" s="35"/>
      <c r="Q481" s="35"/>
      <c r="R481" s="35"/>
      <c r="S481" s="35"/>
      <c r="T481" s="64"/>
      <c r="AT481" s="17" t="s">
        <v>138</v>
      </c>
      <c r="AU481" s="17" t="s">
        <v>83</v>
      </c>
    </row>
    <row r="482" spans="2:51" s="10" customFormat="1" ht="22.5" customHeight="1">
      <c r="B482" s="170"/>
      <c r="D482" s="171" t="s">
        <v>140</v>
      </c>
      <c r="E482" s="172" t="s">
        <v>20</v>
      </c>
      <c r="F482" s="173" t="s">
        <v>1400</v>
      </c>
      <c r="H482" s="174">
        <v>19.5</v>
      </c>
      <c r="I482" s="175"/>
      <c r="L482" s="170"/>
      <c r="M482" s="176"/>
      <c r="N482" s="177"/>
      <c r="O482" s="177"/>
      <c r="P482" s="177"/>
      <c r="Q482" s="177"/>
      <c r="R482" s="177"/>
      <c r="S482" s="177"/>
      <c r="T482" s="178"/>
      <c r="AT482" s="179" t="s">
        <v>140</v>
      </c>
      <c r="AU482" s="179" t="s">
        <v>83</v>
      </c>
      <c r="AV482" s="10" t="s">
        <v>83</v>
      </c>
      <c r="AW482" s="10" t="s">
        <v>39</v>
      </c>
      <c r="AX482" s="10" t="s">
        <v>22</v>
      </c>
      <c r="AY482" s="179" t="s">
        <v>130</v>
      </c>
    </row>
    <row r="483" spans="2:65" s="1" customFormat="1" ht="22.5" customHeight="1">
      <c r="B483" s="155"/>
      <c r="C483" s="156" t="s">
        <v>1103</v>
      </c>
      <c r="D483" s="156" t="s">
        <v>131</v>
      </c>
      <c r="E483" s="157" t="s">
        <v>1086</v>
      </c>
      <c r="F483" s="158" t="s">
        <v>1087</v>
      </c>
      <c r="G483" s="159" t="s">
        <v>246</v>
      </c>
      <c r="H483" s="160">
        <v>133</v>
      </c>
      <c r="I483" s="161"/>
      <c r="J483" s="162">
        <f>ROUND(I483*H483,2)</f>
        <v>0</v>
      </c>
      <c r="K483" s="158" t="s">
        <v>135</v>
      </c>
      <c r="L483" s="34"/>
      <c r="M483" s="163" t="s">
        <v>20</v>
      </c>
      <c r="N483" s="164" t="s">
        <v>46</v>
      </c>
      <c r="O483" s="35"/>
      <c r="P483" s="165">
        <f>O483*H483</f>
        <v>0</v>
      </c>
      <c r="Q483" s="165">
        <v>2E-05</v>
      </c>
      <c r="R483" s="165">
        <f>Q483*H483</f>
        <v>0.00266</v>
      </c>
      <c r="S483" s="165">
        <v>0</v>
      </c>
      <c r="T483" s="166">
        <f>S483*H483</f>
        <v>0</v>
      </c>
      <c r="AR483" s="17" t="s">
        <v>151</v>
      </c>
      <c r="AT483" s="17" t="s">
        <v>131</v>
      </c>
      <c r="AU483" s="17" t="s">
        <v>83</v>
      </c>
      <c r="AY483" s="17" t="s">
        <v>130</v>
      </c>
      <c r="BE483" s="167">
        <f>IF(N483="základní",J483,0)</f>
        <v>0</v>
      </c>
      <c r="BF483" s="167">
        <f>IF(N483="snížená",J483,0)</f>
        <v>0</v>
      </c>
      <c r="BG483" s="167">
        <f>IF(N483="zákl. přenesená",J483,0)</f>
        <v>0</v>
      </c>
      <c r="BH483" s="167">
        <f>IF(N483="sníž. přenesená",J483,0)</f>
        <v>0</v>
      </c>
      <c r="BI483" s="167">
        <f>IF(N483="nulová",J483,0)</f>
        <v>0</v>
      </c>
      <c r="BJ483" s="17" t="s">
        <v>22</v>
      </c>
      <c r="BK483" s="167">
        <f>ROUND(I483*H483,2)</f>
        <v>0</v>
      </c>
      <c r="BL483" s="17" t="s">
        <v>151</v>
      </c>
      <c r="BM483" s="17" t="s">
        <v>1401</v>
      </c>
    </row>
    <row r="484" spans="2:47" s="1" customFormat="1" ht="22.5" customHeight="1">
      <c r="B484" s="34"/>
      <c r="D484" s="168" t="s">
        <v>138</v>
      </c>
      <c r="F484" s="169" t="s">
        <v>1089</v>
      </c>
      <c r="I484" s="131"/>
      <c r="L484" s="34"/>
      <c r="M484" s="63"/>
      <c r="N484" s="35"/>
      <c r="O484" s="35"/>
      <c r="P484" s="35"/>
      <c r="Q484" s="35"/>
      <c r="R484" s="35"/>
      <c r="S484" s="35"/>
      <c r="T484" s="64"/>
      <c r="AT484" s="17" t="s">
        <v>138</v>
      </c>
      <c r="AU484" s="17" t="s">
        <v>83</v>
      </c>
    </row>
    <row r="485" spans="2:47" s="1" customFormat="1" ht="30" customHeight="1">
      <c r="B485" s="34"/>
      <c r="D485" s="168" t="s">
        <v>249</v>
      </c>
      <c r="F485" s="211" t="s">
        <v>1219</v>
      </c>
      <c r="I485" s="131"/>
      <c r="L485" s="34"/>
      <c r="M485" s="63"/>
      <c r="N485" s="35"/>
      <c r="O485" s="35"/>
      <c r="P485" s="35"/>
      <c r="Q485" s="35"/>
      <c r="R485" s="35"/>
      <c r="S485" s="35"/>
      <c r="T485" s="64"/>
      <c r="AT485" s="17" t="s">
        <v>249</v>
      </c>
      <c r="AU485" s="17" t="s">
        <v>83</v>
      </c>
    </row>
    <row r="486" spans="2:51" s="10" customFormat="1" ht="22.5" customHeight="1">
      <c r="B486" s="170"/>
      <c r="D486" s="171" t="s">
        <v>140</v>
      </c>
      <c r="E486" s="172" t="s">
        <v>20</v>
      </c>
      <c r="F486" s="173" t="s">
        <v>1402</v>
      </c>
      <c r="H486" s="174">
        <v>133</v>
      </c>
      <c r="I486" s="175"/>
      <c r="L486" s="170"/>
      <c r="M486" s="176"/>
      <c r="N486" s="177"/>
      <c r="O486" s="177"/>
      <c r="P486" s="177"/>
      <c r="Q486" s="177"/>
      <c r="R486" s="177"/>
      <c r="S486" s="177"/>
      <c r="T486" s="178"/>
      <c r="AT486" s="179" t="s">
        <v>140</v>
      </c>
      <c r="AU486" s="179" t="s">
        <v>83</v>
      </c>
      <c r="AV486" s="10" t="s">
        <v>83</v>
      </c>
      <c r="AW486" s="10" t="s">
        <v>39</v>
      </c>
      <c r="AX486" s="10" t="s">
        <v>22</v>
      </c>
      <c r="AY486" s="179" t="s">
        <v>130</v>
      </c>
    </row>
    <row r="487" spans="2:65" s="1" customFormat="1" ht="22.5" customHeight="1">
      <c r="B487" s="155"/>
      <c r="C487" s="156" t="s">
        <v>1112</v>
      </c>
      <c r="D487" s="156" t="s">
        <v>131</v>
      </c>
      <c r="E487" s="157" t="s">
        <v>1093</v>
      </c>
      <c r="F487" s="158" t="s">
        <v>1403</v>
      </c>
      <c r="G487" s="159" t="s">
        <v>246</v>
      </c>
      <c r="H487" s="160">
        <v>13.5</v>
      </c>
      <c r="I487" s="161"/>
      <c r="J487" s="162">
        <f>ROUND(I487*H487,2)</f>
        <v>0</v>
      </c>
      <c r="K487" s="158" t="s">
        <v>20</v>
      </c>
      <c r="L487" s="34"/>
      <c r="M487" s="163" t="s">
        <v>20</v>
      </c>
      <c r="N487" s="164" t="s">
        <v>46</v>
      </c>
      <c r="O487" s="35"/>
      <c r="P487" s="165">
        <f>O487*H487</f>
        <v>0</v>
      </c>
      <c r="Q487" s="165">
        <v>0.27093</v>
      </c>
      <c r="R487" s="165">
        <f>Q487*H487</f>
        <v>3.657555</v>
      </c>
      <c r="S487" s="165">
        <v>0</v>
      </c>
      <c r="T487" s="166">
        <f>S487*H487</f>
        <v>0</v>
      </c>
      <c r="AR487" s="17" t="s">
        <v>151</v>
      </c>
      <c r="AT487" s="17" t="s">
        <v>131</v>
      </c>
      <c r="AU487" s="17" t="s">
        <v>83</v>
      </c>
      <c r="AY487" s="17" t="s">
        <v>130</v>
      </c>
      <c r="BE487" s="167">
        <f>IF(N487="základní",J487,0)</f>
        <v>0</v>
      </c>
      <c r="BF487" s="167">
        <f>IF(N487="snížená",J487,0)</f>
        <v>0</v>
      </c>
      <c r="BG487" s="167">
        <f>IF(N487="zákl. přenesená",J487,0)</f>
        <v>0</v>
      </c>
      <c r="BH487" s="167">
        <f>IF(N487="sníž. přenesená",J487,0)</f>
        <v>0</v>
      </c>
      <c r="BI487" s="167">
        <f>IF(N487="nulová",J487,0)</f>
        <v>0</v>
      </c>
      <c r="BJ487" s="17" t="s">
        <v>22</v>
      </c>
      <c r="BK487" s="167">
        <f>ROUND(I487*H487,2)</f>
        <v>0</v>
      </c>
      <c r="BL487" s="17" t="s">
        <v>151</v>
      </c>
      <c r="BM487" s="17" t="s">
        <v>1404</v>
      </c>
    </row>
    <row r="488" spans="2:47" s="1" customFormat="1" ht="22.5" customHeight="1">
      <c r="B488" s="34"/>
      <c r="D488" s="168" t="s">
        <v>138</v>
      </c>
      <c r="F488" s="169" t="s">
        <v>1403</v>
      </c>
      <c r="I488" s="131"/>
      <c r="L488" s="34"/>
      <c r="M488" s="63"/>
      <c r="N488" s="35"/>
      <c r="O488" s="35"/>
      <c r="P488" s="35"/>
      <c r="Q488" s="35"/>
      <c r="R488" s="35"/>
      <c r="S488" s="35"/>
      <c r="T488" s="64"/>
      <c r="AT488" s="17" t="s">
        <v>138</v>
      </c>
      <c r="AU488" s="17" t="s">
        <v>83</v>
      </c>
    </row>
    <row r="489" spans="2:47" s="1" customFormat="1" ht="30" customHeight="1">
      <c r="B489" s="34"/>
      <c r="D489" s="168" t="s">
        <v>249</v>
      </c>
      <c r="F489" s="211" t="s">
        <v>1219</v>
      </c>
      <c r="I489" s="131"/>
      <c r="L489" s="34"/>
      <c r="M489" s="63"/>
      <c r="N489" s="35"/>
      <c r="O489" s="35"/>
      <c r="P489" s="35"/>
      <c r="Q489" s="35"/>
      <c r="R489" s="35"/>
      <c r="S489" s="35"/>
      <c r="T489" s="64"/>
      <c r="AT489" s="17" t="s">
        <v>249</v>
      </c>
      <c r="AU489" s="17" t="s">
        <v>83</v>
      </c>
    </row>
    <row r="490" spans="2:51" s="10" customFormat="1" ht="22.5" customHeight="1">
      <c r="B490" s="170"/>
      <c r="D490" s="171" t="s">
        <v>140</v>
      </c>
      <c r="E490" s="172" t="s">
        <v>20</v>
      </c>
      <c r="F490" s="173" t="s">
        <v>1405</v>
      </c>
      <c r="H490" s="174">
        <v>13.5</v>
      </c>
      <c r="I490" s="175"/>
      <c r="L490" s="170"/>
      <c r="M490" s="176"/>
      <c r="N490" s="177"/>
      <c r="O490" s="177"/>
      <c r="P490" s="177"/>
      <c r="Q490" s="177"/>
      <c r="R490" s="177"/>
      <c r="S490" s="177"/>
      <c r="T490" s="178"/>
      <c r="AT490" s="179" t="s">
        <v>140</v>
      </c>
      <c r="AU490" s="179" t="s">
        <v>83</v>
      </c>
      <c r="AV490" s="10" t="s">
        <v>83</v>
      </c>
      <c r="AW490" s="10" t="s">
        <v>39</v>
      </c>
      <c r="AX490" s="10" t="s">
        <v>22</v>
      </c>
      <c r="AY490" s="179" t="s">
        <v>130</v>
      </c>
    </row>
    <row r="491" spans="2:65" s="1" customFormat="1" ht="22.5" customHeight="1">
      <c r="B491" s="155"/>
      <c r="C491" s="156" t="s">
        <v>1119</v>
      </c>
      <c r="D491" s="156" t="s">
        <v>131</v>
      </c>
      <c r="E491" s="157" t="s">
        <v>1406</v>
      </c>
      <c r="F491" s="158" t="s">
        <v>1407</v>
      </c>
      <c r="G491" s="159" t="s">
        <v>186</v>
      </c>
      <c r="H491" s="160">
        <v>6</v>
      </c>
      <c r="I491" s="161"/>
      <c r="J491" s="162">
        <f>ROUND(I491*H491,2)</f>
        <v>0</v>
      </c>
      <c r="K491" s="158" t="s">
        <v>135</v>
      </c>
      <c r="L491" s="34"/>
      <c r="M491" s="163" t="s">
        <v>20</v>
      </c>
      <c r="N491" s="164" t="s">
        <v>46</v>
      </c>
      <c r="O491" s="35"/>
      <c r="P491" s="165">
        <f>O491*H491</f>
        <v>0</v>
      </c>
      <c r="Q491" s="165">
        <v>0</v>
      </c>
      <c r="R491" s="165">
        <f>Q491*H491</f>
        <v>0</v>
      </c>
      <c r="S491" s="165">
        <v>0.082</v>
      </c>
      <c r="T491" s="166">
        <f>S491*H491</f>
        <v>0.492</v>
      </c>
      <c r="AR491" s="17" t="s">
        <v>151</v>
      </c>
      <c r="AT491" s="17" t="s">
        <v>131</v>
      </c>
      <c r="AU491" s="17" t="s">
        <v>83</v>
      </c>
      <c r="AY491" s="17" t="s">
        <v>130</v>
      </c>
      <c r="BE491" s="167">
        <f>IF(N491="základní",J491,0)</f>
        <v>0</v>
      </c>
      <c r="BF491" s="167">
        <f>IF(N491="snížená",J491,0)</f>
        <v>0</v>
      </c>
      <c r="BG491" s="167">
        <f>IF(N491="zákl. přenesená",J491,0)</f>
        <v>0</v>
      </c>
      <c r="BH491" s="167">
        <f>IF(N491="sníž. přenesená",J491,0)</f>
        <v>0</v>
      </c>
      <c r="BI491" s="167">
        <f>IF(N491="nulová",J491,0)</f>
        <v>0</v>
      </c>
      <c r="BJ491" s="17" t="s">
        <v>22</v>
      </c>
      <c r="BK491" s="167">
        <f>ROUND(I491*H491,2)</f>
        <v>0</v>
      </c>
      <c r="BL491" s="17" t="s">
        <v>151</v>
      </c>
      <c r="BM491" s="17" t="s">
        <v>1408</v>
      </c>
    </row>
    <row r="492" spans="2:47" s="1" customFormat="1" ht="30" customHeight="1">
      <c r="B492" s="34"/>
      <c r="D492" s="168" t="s">
        <v>138</v>
      </c>
      <c r="F492" s="169" t="s">
        <v>1409</v>
      </c>
      <c r="I492" s="131"/>
      <c r="L492" s="34"/>
      <c r="M492" s="63"/>
      <c r="N492" s="35"/>
      <c r="O492" s="35"/>
      <c r="P492" s="35"/>
      <c r="Q492" s="35"/>
      <c r="R492" s="35"/>
      <c r="S492" s="35"/>
      <c r="T492" s="64"/>
      <c r="AT492" s="17" t="s">
        <v>138</v>
      </c>
      <c r="AU492" s="17" t="s">
        <v>83</v>
      </c>
    </row>
    <row r="493" spans="2:47" s="1" customFormat="1" ht="30" customHeight="1">
      <c r="B493" s="34"/>
      <c r="D493" s="168" t="s">
        <v>249</v>
      </c>
      <c r="F493" s="211" t="s">
        <v>1219</v>
      </c>
      <c r="I493" s="131"/>
      <c r="L493" s="34"/>
      <c r="M493" s="63"/>
      <c r="N493" s="35"/>
      <c r="O493" s="35"/>
      <c r="P493" s="35"/>
      <c r="Q493" s="35"/>
      <c r="R493" s="35"/>
      <c r="S493" s="35"/>
      <c r="T493" s="64"/>
      <c r="AT493" s="17" t="s">
        <v>249</v>
      </c>
      <c r="AU493" s="17" t="s">
        <v>83</v>
      </c>
    </row>
    <row r="494" spans="2:51" s="10" customFormat="1" ht="22.5" customHeight="1">
      <c r="B494" s="170"/>
      <c r="D494" s="168" t="s">
        <v>140</v>
      </c>
      <c r="E494" s="179" t="s">
        <v>20</v>
      </c>
      <c r="F494" s="196" t="s">
        <v>203</v>
      </c>
      <c r="H494" s="197">
        <v>2</v>
      </c>
      <c r="I494" s="175"/>
      <c r="L494" s="170"/>
      <c r="M494" s="176"/>
      <c r="N494" s="177"/>
      <c r="O494" s="177"/>
      <c r="P494" s="177"/>
      <c r="Q494" s="177"/>
      <c r="R494" s="177"/>
      <c r="S494" s="177"/>
      <c r="T494" s="178"/>
      <c r="AT494" s="179" t="s">
        <v>140</v>
      </c>
      <c r="AU494" s="179" t="s">
        <v>83</v>
      </c>
      <c r="AV494" s="10" t="s">
        <v>83</v>
      </c>
      <c r="AW494" s="10" t="s">
        <v>39</v>
      </c>
      <c r="AX494" s="10" t="s">
        <v>75</v>
      </c>
      <c r="AY494" s="179" t="s">
        <v>130</v>
      </c>
    </row>
    <row r="495" spans="2:51" s="10" customFormat="1" ht="22.5" customHeight="1">
      <c r="B495" s="170"/>
      <c r="D495" s="168" t="s">
        <v>140</v>
      </c>
      <c r="E495" s="179" t="s">
        <v>20</v>
      </c>
      <c r="F495" s="196" t="s">
        <v>1309</v>
      </c>
      <c r="H495" s="197">
        <v>2</v>
      </c>
      <c r="I495" s="175"/>
      <c r="L495" s="170"/>
      <c r="M495" s="176"/>
      <c r="N495" s="177"/>
      <c r="O495" s="177"/>
      <c r="P495" s="177"/>
      <c r="Q495" s="177"/>
      <c r="R495" s="177"/>
      <c r="S495" s="177"/>
      <c r="T495" s="178"/>
      <c r="AT495" s="179" t="s">
        <v>140</v>
      </c>
      <c r="AU495" s="179" t="s">
        <v>83</v>
      </c>
      <c r="AV495" s="10" t="s">
        <v>83</v>
      </c>
      <c r="AW495" s="10" t="s">
        <v>39</v>
      </c>
      <c r="AX495" s="10" t="s">
        <v>75</v>
      </c>
      <c r="AY495" s="179" t="s">
        <v>130</v>
      </c>
    </row>
    <row r="496" spans="2:51" s="10" customFormat="1" ht="22.5" customHeight="1">
      <c r="B496" s="170"/>
      <c r="D496" s="168" t="s">
        <v>140</v>
      </c>
      <c r="E496" s="179" t="s">
        <v>20</v>
      </c>
      <c r="F496" s="196" t="s">
        <v>1310</v>
      </c>
      <c r="H496" s="197">
        <v>2</v>
      </c>
      <c r="I496" s="175"/>
      <c r="L496" s="170"/>
      <c r="M496" s="176"/>
      <c r="N496" s="177"/>
      <c r="O496" s="177"/>
      <c r="P496" s="177"/>
      <c r="Q496" s="177"/>
      <c r="R496" s="177"/>
      <c r="S496" s="177"/>
      <c r="T496" s="178"/>
      <c r="AT496" s="179" t="s">
        <v>140</v>
      </c>
      <c r="AU496" s="179" t="s">
        <v>83</v>
      </c>
      <c r="AV496" s="10" t="s">
        <v>83</v>
      </c>
      <c r="AW496" s="10" t="s">
        <v>39</v>
      </c>
      <c r="AX496" s="10" t="s">
        <v>75</v>
      </c>
      <c r="AY496" s="179" t="s">
        <v>130</v>
      </c>
    </row>
    <row r="497" spans="2:51" s="12" customFormat="1" ht="22.5" customHeight="1">
      <c r="B497" s="198"/>
      <c r="D497" s="168" t="s">
        <v>140</v>
      </c>
      <c r="E497" s="222" t="s">
        <v>20</v>
      </c>
      <c r="F497" s="223" t="s">
        <v>204</v>
      </c>
      <c r="H497" s="224">
        <v>6</v>
      </c>
      <c r="I497" s="202"/>
      <c r="L497" s="198"/>
      <c r="M497" s="203"/>
      <c r="N497" s="204"/>
      <c r="O497" s="204"/>
      <c r="P497" s="204"/>
      <c r="Q497" s="204"/>
      <c r="R497" s="204"/>
      <c r="S497" s="204"/>
      <c r="T497" s="205"/>
      <c r="AT497" s="206" t="s">
        <v>140</v>
      </c>
      <c r="AU497" s="206" t="s">
        <v>83</v>
      </c>
      <c r="AV497" s="12" t="s">
        <v>151</v>
      </c>
      <c r="AW497" s="12" t="s">
        <v>39</v>
      </c>
      <c r="AX497" s="12" t="s">
        <v>22</v>
      </c>
      <c r="AY497" s="206" t="s">
        <v>130</v>
      </c>
    </row>
    <row r="498" spans="2:63" s="9" customFormat="1" ht="29.25" customHeight="1">
      <c r="B498" s="143"/>
      <c r="D498" s="144" t="s">
        <v>74</v>
      </c>
      <c r="E498" s="194" t="s">
        <v>470</v>
      </c>
      <c r="F498" s="194" t="s">
        <v>471</v>
      </c>
      <c r="I498" s="146"/>
      <c r="J498" s="195">
        <f>BK498</f>
        <v>0</v>
      </c>
      <c r="L498" s="143"/>
      <c r="M498" s="148"/>
      <c r="N498" s="149"/>
      <c r="O498" s="149"/>
      <c r="P498" s="150">
        <f>SUM(P499:P531)</f>
        <v>0</v>
      </c>
      <c r="Q498" s="149"/>
      <c r="R498" s="150">
        <f>SUM(R499:R531)</f>
        <v>0</v>
      </c>
      <c r="S498" s="149"/>
      <c r="T498" s="151">
        <f>SUM(T499:T531)</f>
        <v>0</v>
      </c>
      <c r="AR498" s="152" t="s">
        <v>22</v>
      </c>
      <c r="AT498" s="153" t="s">
        <v>74</v>
      </c>
      <c r="AU498" s="153" t="s">
        <v>22</v>
      </c>
      <c r="AY498" s="152" t="s">
        <v>130</v>
      </c>
      <c r="BK498" s="154">
        <f>SUM(BK499:BK531)</f>
        <v>0</v>
      </c>
    </row>
    <row r="499" spans="2:65" s="1" customFormat="1" ht="22.5" customHeight="1">
      <c r="B499" s="155"/>
      <c r="C499" s="156" t="s">
        <v>1122</v>
      </c>
      <c r="D499" s="156" t="s">
        <v>131</v>
      </c>
      <c r="E499" s="157" t="s">
        <v>1104</v>
      </c>
      <c r="F499" s="158" t="s">
        <v>1105</v>
      </c>
      <c r="G499" s="159" t="s">
        <v>319</v>
      </c>
      <c r="H499" s="160">
        <v>147.906</v>
      </c>
      <c r="I499" s="161"/>
      <c r="J499" s="162">
        <f>ROUND(I499*H499,2)</f>
        <v>0</v>
      </c>
      <c r="K499" s="158" t="s">
        <v>135</v>
      </c>
      <c r="L499" s="34"/>
      <c r="M499" s="163" t="s">
        <v>20</v>
      </c>
      <c r="N499" s="164" t="s">
        <v>46</v>
      </c>
      <c r="O499" s="35"/>
      <c r="P499" s="165">
        <f>O499*H499</f>
        <v>0</v>
      </c>
      <c r="Q499" s="165">
        <v>0</v>
      </c>
      <c r="R499" s="165">
        <f>Q499*H499</f>
        <v>0</v>
      </c>
      <c r="S499" s="165">
        <v>0</v>
      </c>
      <c r="T499" s="166">
        <f>S499*H499</f>
        <v>0</v>
      </c>
      <c r="AR499" s="17" t="s">
        <v>151</v>
      </c>
      <c r="AT499" s="17" t="s">
        <v>131</v>
      </c>
      <c r="AU499" s="17" t="s">
        <v>83</v>
      </c>
      <c r="AY499" s="17" t="s">
        <v>130</v>
      </c>
      <c r="BE499" s="167">
        <f>IF(N499="základní",J499,0)</f>
        <v>0</v>
      </c>
      <c r="BF499" s="167">
        <f>IF(N499="snížená",J499,0)</f>
        <v>0</v>
      </c>
      <c r="BG499" s="167">
        <f>IF(N499="zákl. přenesená",J499,0)</f>
        <v>0</v>
      </c>
      <c r="BH499" s="167">
        <f>IF(N499="sníž. přenesená",J499,0)</f>
        <v>0</v>
      </c>
      <c r="BI499" s="167">
        <f>IF(N499="nulová",J499,0)</f>
        <v>0</v>
      </c>
      <c r="BJ499" s="17" t="s">
        <v>22</v>
      </c>
      <c r="BK499" s="167">
        <f>ROUND(I499*H499,2)</f>
        <v>0</v>
      </c>
      <c r="BL499" s="17" t="s">
        <v>151</v>
      </c>
      <c r="BM499" s="17" t="s">
        <v>1410</v>
      </c>
    </row>
    <row r="500" spans="2:47" s="1" customFormat="1" ht="30" customHeight="1">
      <c r="B500" s="34"/>
      <c r="D500" s="168" t="s">
        <v>138</v>
      </c>
      <c r="F500" s="169" t="s">
        <v>1107</v>
      </c>
      <c r="I500" s="131"/>
      <c r="L500" s="34"/>
      <c r="M500" s="63"/>
      <c r="N500" s="35"/>
      <c r="O500" s="35"/>
      <c r="P500" s="35"/>
      <c r="Q500" s="35"/>
      <c r="R500" s="35"/>
      <c r="S500" s="35"/>
      <c r="T500" s="64"/>
      <c r="AT500" s="17" t="s">
        <v>138</v>
      </c>
      <c r="AU500" s="17" t="s">
        <v>83</v>
      </c>
    </row>
    <row r="501" spans="2:51" s="10" customFormat="1" ht="22.5" customHeight="1">
      <c r="B501" s="170"/>
      <c r="D501" s="168" t="s">
        <v>140</v>
      </c>
      <c r="E501" s="179" t="s">
        <v>20</v>
      </c>
      <c r="F501" s="196" t="s">
        <v>1411</v>
      </c>
      <c r="H501" s="197">
        <v>15.23</v>
      </c>
      <c r="I501" s="175"/>
      <c r="L501" s="170"/>
      <c r="M501" s="176"/>
      <c r="N501" s="177"/>
      <c r="O501" s="177"/>
      <c r="P501" s="177"/>
      <c r="Q501" s="177"/>
      <c r="R501" s="177"/>
      <c r="S501" s="177"/>
      <c r="T501" s="178"/>
      <c r="AT501" s="179" t="s">
        <v>140</v>
      </c>
      <c r="AU501" s="179" t="s">
        <v>83</v>
      </c>
      <c r="AV501" s="10" t="s">
        <v>83</v>
      </c>
      <c r="AW501" s="10" t="s">
        <v>39</v>
      </c>
      <c r="AX501" s="10" t="s">
        <v>75</v>
      </c>
      <c r="AY501" s="179" t="s">
        <v>130</v>
      </c>
    </row>
    <row r="502" spans="2:51" s="10" customFormat="1" ht="22.5" customHeight="1">
      <c r="B502" s="170"/>
      <c r="D502" s="168" t="s">
        <v>140</v>
      </c>
      <c r="E502" s="179" t="s">
        <v>20</v>
      </c>
      <c r="F502" s="196" t="s">
        <v>1412</v>
      </c>
      <c r="H502" s="197">
        <v>132.676</v>
      </c>
      <c r="I502" s="175"/>
      <c r="L502" s="170"/>
      <c r="M502" s="176"/>
      <c r="N502" s="177"/>
      <c r="O502" s="177"/>
      <c r="P502" s="177"/>
      <c r="Q502" s="177"/>
      <c r="R502" s="177"/>
      <c r="S502" s="177"/>
      <c r="T502" s="178"/>
      <c r="AT502" s="179" t="s">
        <v>140</v>
      </c>
      <c r="AU502" s="179" t="s">
        <v>83</v>
      </c>
      <c r="AV502" s="10" t="s">
        <v>83</v>
      </c>
      <c r="AW502" s="10" t="s">
        <v>39</v>
      </c>
      <c r="AX502" s="10" t="s">
        <v>75</v>
      </c>
      <c r="AY502" s="179" t="s">
        <v>130</v>
      </c>
    </row>
    <row r="503" spans="2:51" s="12" customFormat="1" ht="22.5" customHeight="1">
      <c r="B503" s="198"/>
      <c r="D503" s="171" t="s">
        <v>140</v>
      </c>
      <c r="E503" s="199" t="s">
        <v>20</v>
      </c>
      <c r="F503" s="200" t="s">
        <v>204</v>
      </c>
      <c r="H503" s="201">
        <v>147.906</v>
      </c>
      <c r="I503" s="202"/>
      <c r="L503" s="198"/>
      <c r="M503" s="203"/>
      <c r="N503" s="204"/>
      <c r="O503" s="204"/>
      <c r="P503" s="204"/>
      <c r="Q503" s="204"/>
      <c r="R503" s="204"/>
      <c r="S503" s="204"/>
      <c r="T503" s="205"/>
      <c r="AT503" s="206" t="s">
        <v>140</v>
      </c>
      <c r="AU503" s="206" t="s">
        <v>83</v>
      </c>
      <c r="AV503" s="12" t="s">
        <v>151</v>
      </c>
      <c r="AW503" s="12" t="s">
        <v>39</v>
      </c>
      <c r="AX503" s="12" t="s">
        <v>22</v>
      </c>
      <c r="AY503" s="206" t="s">
        <v>130</v>
      </c>
    </row>
    <row r="504" spans="2:65" s="1" customFormat="1" ht="22.5" customHeight="1">
      <c r="B504" s="155"/>
      <c r="C504" s="156" t="s">
        <v>1125</v>
      </c>
      <c r="D504" s="156" t="s">
        <v>131</v>
      </c>
      <c r="E504" s="157" t="s">
        <v>1113</v>
      </c>
      <c r="F504" s="158" t="s">
        <v>1114</v>
      </c>
      <c r="G504" s="159" t="s">
        <v>319</v>
      </c>
      <c r="H504" s="160">
        <v>554.722</v>
      </c>
      <c r="I504" s="161"/>
      <c r="J504" s="162">
        <f>ROUND(I504*H504,2)</f>
        <v>0</v>
      </c>
      <c r="K504" s="158" t="s">
        <v>135</v>
      </c>
      <c r="L504" s="34"/>
      <c r="M504" s="163" t="s">
        <v>20</v>
      </c>
      <c r="N504" s="164" t="s">
        <v>46</v>
      </c>
      <c r="O504" s="35"/>
      <c r="P504" s="165">
        <f>O504*H504</f>
        <v>0</v>
      </c>
      <c r="Q504" s="165">
        <v>0</v>
      </c>
      <c r="R504" s="165">
        <f>Q504*H504</f>
        <v>0</v>
      </c>
      <c r="S504" s="165">
        <v>0</v>
      </c>
      <c r="T504" s="166">
        <f>S504*H504</f>
        <v>0</v>
      </c>
      <c r="AR504" s="17" t="s">
        <v>151</v>
      </c>
      <c r="AT504" s="17" t="s">
        <v>131</v>
      </c>
      <c r="AU504" s="17" t="s">
        <v>83</v>
      </c>
      <c r="AY504" s="17" t="s">
        <v>130</v>
      </c>
      <c r="BE504" s="167">
        <f>IF(N504="základní",J504,0)</f>
        <v>0</v>
      </c>
      <c r="BF504" s="167">
        <f>IF(N504="snížená",J504,0)</f>
        <v>0</v>
      </c>
      <c r="BG504" s="167">
        <f>IF(N504="zákl. přenesená",J504,0)</f>
        <v>0</v>
      </c>
      <c r="BH504" s="167">
        <f>IF(N504="sníž. přenesená",J504,0)</f>
        <v>0</v>
      </c>
      <c r="BI504" s="167">
        <f>IF(N504="nulová",J504,0)</f>
        <v>0</v>
      </c>
      <c r="BJ504" s="17" t="s">
        <v>22</v>
      </c>
      <c r="BK504" s="167">
        <f>ROUND(I504*H504,2)</f>
        <v>0</v>
      </c>
      <c r="BL504" s="17" t="s">
        <v>151</v>
      </c>
      <c r="BM504" s="17" t="s">
        <v>1413</v>
      </c>
    </row>
    <row r="505" spans="2:47" s="1" customFormat="1" ht="30" customHeight="1">
      <c r="B505" s="34"/>
      <c r="D505" s="168" t="s">
        <v>138</v>
      </c>
      <c r="F505" s="169" t="s">
        <v>602</v>
      </c>
      <c r="I505" s="131"/>
      <c r="L505" s="34"/>
      <c r="M505" s="63"/>
      <c r="N505" s="35"/>
      <c r="O505" s="35"/>
      <c r="P505" s="35"/>
      <c r="Q505" s="35"/>
      <c r="R505" s="35"/>
      <c r="S505" s="35"/>
      <c r="T505" s="64"/>
      <c r="AT505" s="17" t="s">
        <v>138</v>
      </c>
      <c r="AU505" s="17" t="s">
        <v>83</v>
      </c>
    </row>
    <row r="506" spans="2:51" s="10" customFormat="1" ht="22.5" customHeight="1">
      <c r="B506" s="170"/>
      <c r="D506" s="168" t="s">
        <v>140</v>
      </c>
      <c r="E506" s="179" t="s">
        <v>20</v>
      </c>
      <c r="F506" s="196" t="s">
        <v>1414</v>
      </c>
      <c r="H506" s="197">
        <v>289.37</v>
      </c>
      <c r="I506" s="175"/>
      <c r="L506" s="170"/>
      <c r="M506" s="176"/>
      <c r="N506" s="177"/>
      <c r="O506" s="177"/>
      <c r="P506" s="177"/>
      <c r="Q506" s="177"/>
      <c r="R506" s="177"/>
      <c r="S506" s="177"/>
      <c r="T506" s="178"/>
      <c r="AT506" s="179" t="s">
        <v>140</v>
      </c>
      <c r="AU506" s="179" t="s">
        <v>83</v>
      </c>
      <c r="AV506" s="10" t="s">
        <v>83</v>
      </c>
      <c r="AW506" s="10" t="s">
        <v>39</v>
      </c>
      <c r="AX506" s="10" t="s">
        <v>75</v>
      </c>
      <c r="AY506" s="179" t="s">
        <v>130</v>
      </c>
    </row>
    <row r="507" spans="2:51" s="10" customFormat="1" ht="22.5" customHeight="1">
      <c r="B507" s="170"/>
      <c r="D507" s="168" t="s">
        <v>140</v>
      </c>
      <c r="E507" s="179" t="s">
        <v>20</v>
      </c>
      <c r="F507" s="196" t="s">
        <v>1415</v>
      </c>
      <c r="H507" s="197">
        <v>265.352</v>
      </c>
      <c r="I507" s="175"/>
      <c r="L507" s="170"/>
      <c r="M507" s="176"/>
      <c r="N507" s="177"/>
      <c r="O507" s="177"/>
      <c r="P507" s="177"/>
      <c r="Q507" s="177"/>
      <c r="R507" s="177"/>
      <c r="S507" s="177"/>
      <c r="T507" s="178"/>
      <c r="AT507" s="179" t="s">
        <v>140</v>
      </c>
      <c r="AU507" s="179" t="s">
        <v>83</v>
      </c>
      <c r="AV507" s="10" t="s">
        <v>83</v>
      </c>
      <c r="AW507" s="10" t="s">
        <v>39</v>
      </c>
      <c r="AX507" s="10" t="s">
        <v>75</v>
      </c>
      <c r="AY507" s="179" t="s">
        <v>130</v>
      </c>
    </row>
    <row r="508" spans="2:51" s="12" customFormat="1" ht="22.5" customHeight="1">
      <c r="B508" s="198"/>
      <c r="D508" s="171" t="s">
        <v>140</v>
      </c>
      <c r="E508" s="199" t="s">
        <v>20</v>
      </c>
      <c r="F508" s="200" t="s">
        <v>204</v>
      </c>
      <c r="H508" s="201">
        <v>554.722</v>
      </c>
      <c r="I508" s="202"/>
      <c r="L508" s="198"/>
      <c r="M508" s="203"/>
      <c r="N508" s="204"/>
      <c r="O508" s="204"/>
      <c r="P508" s="204"/>
      <c r="Q508" s="204"/>
      <c r="R508" s="204"/>
      <c r="S508" s="204"/>
      <c r="T508" s="205"/>
      <c r="AT508" s="206" t="s">
        <v>140</v>
      </c>
      <c r="AU508" s="206" t="s">
        <v>83</v>
      </c>
      <c r="AV508" s="12" t="s">
        <v>151</v>
      </c>
      <c r="AW508" s="12" t="s">
        <v>39</v>
      </c>
      <c r="AX508" s="12" t="s">
        <v>22</v>
      </c>
      <c r="AY508" s="206" t="s">
        <v>130</v>
      </c>
    </row>
    <row r="509" spans="2:65" s="1" customFormat="1" ht="22.5" customHeight="1">
      <c r="B509" s="155"/>
      <c r="C509" s="156" t="s">
        <v>1130</v>
      </c>
      <c r="D509" s="156" t="s">
        <v>131</v>
      </c>
      <c r="E509" s="157" t="s">
        <v>593</v>
      </c>
      <c r="F509" s="158" t="s">
        <v>594</v>
      </c>
      <c r="G509" s="159" t="s">
        <v>319</v>
      </c>
      <c r="H509" s="160">
        <v>6.11</v>
      </c>
      <c r="I509" s="161"/>
      <c r="J509" s="162">
        <f>ROUND(I509*H509,2)</f>
        <v>0</v>
      </c>
      <c r="K509" s="158" t="s">
        <v>135</v>
      </c>
      <c r="L509" s="34"/>
      <c r="M509" s="163" t="s">
        <v>20</v>
      </c>
      <c r="N509" s="164" t="s">
        <v>46</v>
      </c>
      <c r="O509" s="35"/>
      <c r="P509" s="165">
        <f>O509*H509</f>
        <v>0</v>
      </c>
      <c r="Q509" s="165">
        <v>0</v>
      </c>
      <c r="R509" s="165">
        <f>Q509*H509</f>
        <v>0</v>
      </c>
      <c r="S509" s="165">
        <v>0</v>
      </c>
      <c r="T509" s="166">
        <f>S509*H509</f>
        <v>0</v>
      </c>
      <c r="AR509" s="17" t="s">
        <v>151</v>
      </c>
      <c r="AT509" s="17" t="s">
        <v>131</v>
      </c>
      <c r="AU509" s="17" t="s">
        <v>83</v>
      </c>
      <c r="AY509" s="17" t="s">
        <v>130</v>
      </c>
      <c r="BE509" s="167">
        <f>IF(N509="základní",J509,0)</f>
        <v>0</v>
      </c>
      <c r="BF509" s="167">
        <f>IF(N509="snížená",J509,0)</f>
        <v>0</v>
      </c>
      <c r="BG509" s="167">
        <f>IF(N509="zákl. přenesená",J509,0)</f>
        <v>0</v>
      </c>
      <c r="BH509" s="167">
        <f>IF(N509="sníž. přenesená",J509,0)</f>
        <v>0</v>
      </c>
      <c r="BI509" s="167">
        <f>IF(N509="nulová",J509,0)</f>
        <v>0</v>
      </c>
      <c r="BJ509" s="17" t="s">
        <v>22</v>
      </c>
      <c r="BK509" s="167">
        <f>ROUND(I509*H509,2)</f>
        <v>0</v>
      </c>
      <c r="BL509" s="17" t="s">
        <v>151</v>
      </c>
      <c r="BM509" s="17" t="s">
        <v>1416</v>
      </c>
    </row>
    <row r="510" spans="2:47" s="1" customFormat="1" ht="30" customHeight="1">
      <c r="B510" s="34"/>
      <c r="D510" s="168" t="s">
        <v>138</v>
      </c>
      <c r="F510" s="169" t="s">
        <v>596</v>
      </c>
      <c r="I510" s="131"/>
      <c r="L510" s="34"/>
      <c r="M510" s="63"/>
      <c r="N510" s="35"/>
      <c r="O510" s="35"/>
      <c r="P510" s="35"/>
      <c r="Q510" s="35"/>
      <c r="R510" s="35"/>
      <c r="S510" s="35"/>
      <c r="T510" s="64"/>
      <c r="AT510" s="17" t="s">
        <v>138</v>
      </c>
      <c r="AU510" s="17" t="s">
        <v>83</v>
      </c>
    </row>
    <row r="511" spans="2:51" s="10" customFormat="1" ht="22.5" customHeight="1">
      <c r="B511" s="170"/>
      <c r="D511" s="171" t="s">
        <v>140</v>
      </c>
      <c r="E511" s="172" t="s">
        <v>20</v>
      </c>
      <c r="F511" s="173" t="s">
        <v>1417</v>
      </c>
      <c r="H511" s="174">
        <v>6.11</v>
      </c>
      <c r="I511" s="175"/>
      <c r="L511" s="170"/>
      <c r="M511" s="176"/>
      <c r="N511" s="177"/>
      <c r="O511" s="177"/>
      <c r="P511" s="177"/>
      <c r="Q511" s="177"/>
      <c r="R511" s="177"/>
      <c r="S511" s="177"/>
      <c r="T511" s="178"/>
      <c r="AT511" s="179" t="s">
        <v>140</v>
      </c>
      <c r="AU511" s="179" t="s">
        <v>83</v>
      </c>
      <c r="AV511" s="10" t="s">
        <v>83</v>
      </c>
      <c r="AW511" s="10" t="s">
        <v>39</v>
      </c>
      <c r="AX511" s="10" t="s">
        <v>22</v>
      </c>
      <c r="AY511" s="179" t="s">
        <v>130</v>
      </c>
    </row>
    <row r="512" spans="2:65" s="1" customFormat="1" ht="22.5" customHeight="1">
      <c r="B512" s="155"/>
      <c r="C512" s="156" t="s">
        <v>1133</v>
      </c>
      <c r="D512" s="156" t="s">
        <v>131</v>
      </c>
      <c r="E512" s="157" t="s">
        <v>599</v>
      </c>
      <c r="F512" s="158" t="s">
        <v>600</v>
      </c>
      <c r="G512" s="159" t="s">
        <v>319</v>
      </c>
      <c r="H512" s="160">
        <v>116.09</v>
      </c>
      <c r="I512" s="161"/>
      <c r="J512" s="162">
        <f>ROUND(I512*H512,2)</f>
        <v>0</v>
      </c>
      <c r="K512" s="158" t="s">
        <v>135</v>
      </c>
      <c r="L512" s="34"/>
      <c r="M512" s="163" t="s">
        <v>20</v>
      </c>
      <c r="N512" s="164" t="s">
        <v>46</v>
      </c>
      <c r="O512" s="35"/>
      <c r="P512" s="165">
        <f>O512*H512</f>
        <v>0</v>
      </c>
      <c r="Q512" s="165">
        <v>0</v>
      </c>
      <c r="R512" s="165">
        <f>Q512*H512</f>
        <v>0</v>
      </c>
      <c r="S512" s="165">
        <v>0</v>
      </c>
      <c r="T512" s="166">
        <f>S512*H512</f>
        <v>0</v>
      </c>
      <c r="AR512" s="17" t="s">
        <v>151</v>
      </c>
      <c r="AT512" s="17" t="s">
        <v>131</v>
      </c>
      <c r="AU512" s="17" t="s">
        <v>83</v>
      </c>
      <c r="AY512" s="17" t="s">
        <v>130</v>
      </c>
      <c r="BE512" s="167">
        <f>IF(N512="základní",J512,0)</f>
        <v>0</v>
      </c>
      <c r="BF512" s="167">
        <f>IF(N512="snížená",J512,0)</f>
        <v>0</v>
      </c>
      <c r="BG512" s="167">
        <f>IF(N512="zákl. přenesená",J512,0)</f>
        <v>0</v>
      </c>
      <c r="BH512" s="167">
        <f>IF(N512="sníž. přenesená",J512,0)</f>
        <v>0</v>
      </c>
      <c r="BI512" s="167">
        <f>IF(N512="nulová",J512,0)</f>
        <v>0</v>
      </c>
      <c r="BJ512" s="17" t="s">
        <v>22</v>
      </c>
      <c r="BK512" s="167">
        <f>ROUND(I512*H512,2)</f>
        <v>0</v>
      </c>
      <c r="BL512" s="17" t="s">
        <v>151</v>
      </c>
      <c r="BM512" s="17" t="s">
        <v>1418</v>
      </c>
    </row>
    <row r="513" spans="2:47" s="1" customFormat="1" ht="30" customHeight="1">
      <c r="B513" s="34"/>
      <c r="D513" s="168" t="s">
        <v>138</v>
      </c>
      <c r="F513" s="169" t="s">
        <v>602</v>
      </c>
      <c r="I513" s="131"/>
      <c r="L513" s="34"/>
      <c r="M513" s="63"/>
      <c r="N513" s="35"/>
      <c r="O513" s="35"/>
      <c r="P513" s="35"/>
      <c r="Q513" s="35"/>
      <c r="R513" s="35"/>
      <c r="S513" s="35"/>
      <c r="T513" s="64"/>
      <c r="AT513" s="17" t="s">
        <v>138</v>
      </c>
      <c r="AU513" s="17" t="s">
        <v>83</v>
      </c>
    </row>
    <row r="514" spans="2:51" s="10" customFormat="1" ht="22.5" customHeight="1">
      <c r="B514" s="170"/>
      <c r="D514" s="171" t="s">
        <v>140</v>
      </c>
      <c r="E514" s="172" t="s">
        <v>20</v>
      </c>
      <c r="F514" s="173" t="s">
        <v>1419</v>
      </c>
      <c r="H514" s="174">
        <v>116.09</v>
      </c>
      <c r="I514" s="175"/>
      <c r="L514" s="170"/>
      <c r="M514" s="176"/>
      <c r="N514" s="177"/>
      <c r="O514" s="177"/>
      <c r="P514" s="177"/>
      <c r="Q514" s="177"/>
      <c r="R514" s="177"/>
      <c r="S514" s="177"/>
      <c r="T514" s="178"/>
      <c r="AT514" s="179" t="s">
        <v>140</v>
      </c>
      <c r="AU514" s="179" t="s">
        <v>83</v>
      </c>
      <c r="AV514" s="10" t="s">
        <v>83</v>
      </c>
      <c r="AW514" s="10" t="s">
        <v>39</v>
      </c>
      <c r="AX514" s="10" t="s">
        <v>22</v>
      </c>
      <c r="AY514" s="179" t="s">
        <v>130</v>
      </c>
    </row>
    <row r="515" spans="2:65" s="1" customFormat="1" ht="22.5" customHeight="1">
      <c r="B515" s="155"/>
      <c r="C515" s="156" t="s">
        <v>1136</v>
      </c>
      <c r="D515" s="156" t="s">
        <v>131</v>
      </c>
      <c r="E515" s="157" t="s">
        <v>473</v>
      </c>
      <c r="F515" s="158" t="s">
        <v>474</v>
      </c>
      <c r="G515" s="159" t="s">
        <v>319</v>
      </c>
      <c r="H515" s="160">
        <v>85.478</v>
      </c>
      <c r="I515" s="161"/>
      <c r="J515" s="162">
        <f>ROUND(I515*H515,2)</f>
        <v>0</v>
      </c>
      <c r="K515" s="158" t="s">
        <v>135</v>
      </c>
      <c r="L515" s="34"/>
      <c r="M515" s="163" t="s">
        <v>20</v>
      </c>
      <c r="N515" s="164" t="s">
        <v>46</v>
      </c>
      <c r="O515" s="35"/>
      <c r="P515" s="165">
        <f>O515*H515</f>
        <v>0</v>
      </c>
      <c r="Q515" s="165">
        <v>0</v>
      </c>
      <c r="R515" s="165">
        <f>Q515*H515</f>
        <v>0</v>
      </c>
      <c r="S515" s="165">
        <v>0</v>
      </c>
      <c r="T515" s="166">
        <f>S515*H515</f>
        <v>0</v>
      </c>
      <c r="AR515" s="17" t="s">
        <v>151</v>
      </c>
      <c r="AT515" s="17" t="s">
        <v>131</v>
      </c>
      <c r="AU515" s="17" t="s">
        <v>83</v>
      </c>
      <c r="AY515" s="17" t="s">
        <v>130</v>
      </c>
      <c r="BE515" s="167">
        <f>IF(N515="základní",J515,0)</f>
        <v>0</v>
      </c>
      <c r="BF515" s="167">
        <f>IF(N515="snížená",J515,0)</f>
        <v>0</v>
      </c>
      <c r="BG515" s="167">
        <f>IF(N515="zákl. přenesená",J515,0)</f>
        <v>0</v>
      </c>
      <c r="BH515" s="167">
        <f>IF(N515="sníž. přenesená",J515,0)</f>
        <v>0</v>
      </c>
      <c r="BI515" s="167">
        <f>IF(N515="nulová",J515,0)</f>
        <v>0</v>
      </c>
      <c r="BJ515" s="17" t="s">
        <v>22</v>
      </c>
      <c r="BK515" s="167">
        <f>ROUND(I515*H515,2)</f>
        <v>0</v>
      </c>
      <c r="BL515" s="17" t="s">
        <v>151</v>
      </c>
      <c r="BM515" s="17" t="s">
        <v>1420</v>
      </c>
    </row>
    <row r="516" spans="2:47" s="1" customFormat="1" ht="30" customHeight="1">
      <c r="B516" s="34"/>
      <c r="D516" s="168" t="s">
        <v>138</v>
      </c>
      <c r="F516" s="169" t="s">
        <v>476</v>
      </c>
      <c r="I516" s="131"/>
      <c r="L516" s="34"/>
      <c r="M516" s="63"/>
      <c r="N516" s="35"/>
      <c r="O516" s="35"/>
      <c r="P516" s="35"/>
      <c r="Q516" s="35"/>
      <c r="R516" s="35"/>
      <c r="S516" s="35"/>
      <c r="T516" s="64"/>
      <c r="AT516" s="17" t="s">
        <v>138</v>
      </c>
      <c r="AU516" s="17" t="s">
        <v>83</v>
      </c>
    </row>
    <row r="517" spans="2:51" s="10" customFormat="1" ht="22.5" customHeight="1">
      <c r="B517" s="170"/>
      <c r="D517" s="168" t="s">
        <v>140</v>
      </c>
      <c r="E517" s="179" t="s">
        <v>20</v>
      </c>
      <c r="F517" s="196" t="s">
        <v>1421</v>
      </c>
      <c r="H517" s="197">
        <v>27.668</v>
      </c>
      <c r="I517" s="175"/>
      <c r="L517" s="170"/>
      <c r="M517" s="176"/>
      <c r="N517" s="177"/>
      <c r="O517" s="177"/>
      <c r="P517" s="177"/>
      <c r="Q517" s="177"/>
      <c r="R517" s="177"/>
      <c r="S517" s="177"/>
      <c r="T517" s="178"/>
      <c r="AT517" s="179" t="s">
        <v>140</v>
      </c>
      <c r="AU517" s="179" t="s">
        <v>83</v>
      </c>
      <c r="AV517" s="10" t="s">
        <v>83</v>
      </c>
      <c r="AW517" s="10" t="s">
        <v>39</v>
      </c>
      <c r="AX517" s="10" t="s">
        <v>75</v>
      </c>
      <c r="AY517" s="179" t="s">
        <v>130</v>
      </c>
    </row>
    <row r="518" spans="2:51" s="10" customFormat="1" ht="22.5" customHeight="1">
      <c r="B518" s="170"/>
      <c r="D518" s="168" t="s">
        <v>140</v>
      </c>
      <c r="E518" s="179" t="s">
        <v>20</v>
      </c>
      <c r="F518" s="196" t="s">
        <v>1422</v>
      </c>
      <c r="H518" s="197">
        <v>57.81</v>
      </c>
      <c r="I518" s="175"/>
      <c r="L518" s="170"/>
      <c r="M518" s="176"/>
      <c r="N518" s="177"/>
      <c r="O518" s="177"/>
      <c r="P518" s="177"/>
      <c r="Q518" s="177"/>
      <c r="R518" s="177"/>
      <c r="S518" s="177"/>
      <c r="T518" s="178"/>
      <c r="AT518" s="179" t="s">
        <v>140</v>
      </c>
      <c r="AU518" s="179" t="s">
        <v>83</v>
      </c>
      <c r="AV518" s="10" t="s">
        <v>83</v>
      </c>
      <c r="AW518" s="10" t="s">
        <v>39</v>
      </c>
      <c r="AX518" s="10" t="s">
        <v>75</v>
      </c>
      <c r="AY518" s="179" t="s">
        <v>130</v>
      </c>
    </row>
    <row r="519" spans="2:51" s="12" customFormat="1" ht="22.5" customHeight="1">
      <c r="B519" s="198"/>
      <c r="D519" s="171" t="s">
        <v>140</v>
      </c>
      <c r="E519" s="199" t="s">
        <v>20</v>
      </c>
      <c r="F519" s="200" t="s">
        <v>204</v>
      </c>
      <c r="H519" s="201">
        <v>85.478</v>
      </c>
      <c r="I519" s="202"/>
      <c r="L519" s="198"/>
      <c r="M519" s="203"/>
      <c r="N519" s="204"/>
      <c r="O519" s="204"/>
      <c r="P519" s="204"/>
      <c r="Q519" s="204"/>
      <c r="R519" s="204"/>
      <c r="S519" s="204"/>
      <c r="T519" s="205"/>
      <c r="AT519" s="206" t="s">
        <v>140</v>
      </c>
      <c r="AU519" s="206" t="s">
        <v>83</v>
      </c>
      <c r="AV519" s="12" t="s">
        <v>151</v>
      </c>
      <c r="AW519" s="12" t="s">
        <v>39</v>
      </c>
      <c r="AX519" s="12" t="s">
        <v>22</v>
      </c>
      <c r="AY519" s="206" t="s">
        <v>130</v>
      </c>
    </row>
    <row r="520" spans="2:65" s="1" customFormat="1" ht="22.5" customHeight="1">
      <c r="B520" s="155"/>
      <c r="C520" s="156" t="s">
        <v>1142</v>
      </c>
      <c r="D520" s="156" t="s">
        <v>131</v>
      </c>
      <c r="E520" s="157" t="s">
        <v>478</v>
      </c>
      <c r="F520" s="158" t="s">
        <v>479</v>
      </c>
      <c r="G520" s="159" t="s">
        <v>319</v>
      </c>
      <c r="H520" s="160">
        <v>1624.082</v>
      </c>
      <c r="I520" s="161"/>
      <c r="J520" s="162">
        <f>ROUND(I520*H520,2)</f>
        <v>0</v>
      </c>
      <c r="K520" s="158" t="s">
        <v>135</v>
      </c>
      <c r="L520" s="34"/>
      <c r="M520" s="163" t="s">
        <v>20</v>
      </c>
      <c r="N520" s="164" t="s">
        <v>46</v>
      </c>
      <c r="O520" s="35"/>
      <c r="P520" s="165">
        <f>O520*H520</f>
        <v>0</v>
      </c>
      <c r="Q520" s="165">
        <v>0</v>
      </c>
      <c r="R520" s="165">
        <f>Q520*H520</f>
        <v>0</v>
      </c>
      <c r="S520" s="165">
        <v>0</v>
      </c>
      <c r="T520" s="166">
        <f>S520*H520</f>
        <v>0</v>
      </c>
      <c r="AR520" s="17" t="s">
        <v>151</v>
      </c>
      <c r="AT520" s="17" t="s">
        <v>131</v>
      </c>
      <c r="AU520" s="17" t="s">
        <v>83</v>
      </c>
      <c r="AY520" s="17" t="s">
        <v>130</v>
      </c>
      <c r="BE520" s="167">
        <f>IF(N520="základní",J520,0)</f>
        <v>0</v>
      </c>
      <c r="BF520" s="167">
        <f>IF(N520="snížená",J520,0)</f>
        <v>0</v>
      </c>
      <c r="BG520" s="167">
        <f>IF(N520="zákl. přenesená",J520,0)</f>
        <v>0</v>
      </c>
      <c r="BH520" s="167">
        <f>IF(N520="sníž. přenesená",J520,0)</f>
        <v>0</v>
      </c>
      <c r="BI520" s="167">
        <f>IF(N520="nulová",J520,0)</f>
        <v>0</v>
      </c>
      <c r="BJ520" s="17" t="s">
        <v>22</v>
      </c>
      <c r="BK520" s="167">
        <f>ROUND(I520*H520,2)</f>
        <v>0</v>
      </c>
      <c r="BL520" s="17" t="s">
        <v>151</v>
      </c>
      <c r="BM520" s="17" t="s">
        <v>1423</v>
      </c>
    </row>
    <row r="521" spans="2:47" s="1" customFormat="1" ht="30" customHeight="1">
      <c r="B521" s="34"/>
      <c r="D521" s="168" t="s">
        <v>138</v>
      </c>
      <c r="F521" s="169" t="s">
        <v>481</v>
      </c>
      <c r="I521" s="131"/>
      <c r="L521" s="34"/>
      <c r="M521" s="63"/>
      <c r="N521" s="35"/>
      <c r="O521" s="35"/>
      <c r="P521" s="35"/>
      <c r="Q521" s="35"/>
      <c r="R521" s="35"/>
      <c r="S521" s="35"/>
      <c r="T521" s="64"/>
      <c r="AT521" s="17" t="s">
        <v>138</v>
      </c>
      <c r="AU521" s="17" t="s">
        <v>83</v>
      </c>
    </row>
    <row r="522" spans="2:51" s="10" customFormat="1" ht="22.5" customHeight="1">
      <c r="B522" s="170"/>
      <c r="D522" s="171" t="s">
        <v>140</v>
      </c>
      <c r="E522" s="172" t="s">
        <v>20</v>
      </c>
      <c r="F522" s="173" t="s">
        <v>1424</v>
      </c>
      <c r="H522" s="174">
        <v>1624.082</v>
      </c>
      <c r="I522" s="175"/>
      <c r="L522" s="170"/>
      <c r="M522" s="176"/>
      <c r="N522" s="177"/>
      <c r="O522" s="177"/>
      <c r="P522" s="177"/>
      <c r="Q522" s="177"/>
      <c r="R522" s="177"/>
      <c r="S522" s="177"/>
      <c r="T522" s="178"/>
      <c r="AT522" s="179" t="s">
        <v>140</v>
      </c>
      <c r="AU522" s="179" t="s">
        <v>83</v>
      </c>
      <c r="AV522" s="10" t="s">
        <v>83</v>
      </c>
      <c r="AW522" s="10" t="s">
        <v>39</v>
      </c>
      <c r="AX522" s="10" t="s">
        <v>22</v>
      </c>
      <c r="AY522" s="179" t="s">
        <v>130</v>
      </c>
    </row>
    <row r="523" spans="2:65" s="1" customFormat="1" ht="22.5" customHeight="1">
      <c r="B523" s="155"/>
      <c r="C523" s="156" t="s">
        <v>1148</v>
      </c>
      <c r="D523" s="156" t="s">
        <v>131</v>
      </c>
      <c r="E523" s="157" t="s">
        <v>489</v>
      </c>
      <c r="F523" s="158" t="s">
        <v>490</v>
      </c>
      <c r="G523" s="159" t="s">
        <v>319</v>
      </c>
      <c r="H523" s="160">
        <v>91.588</v>
      </c>
      <c r="I523" s="161"/>
      <c r="J523" s="162">
        <f>ROUND(I523*H523,2)</f>
        <v>0</v>
      </c>
      <c r="K523" s="158" t="s">
        <v>135</v>
      </c>
      <c r="L523" s="34"/>
      <c r="M523" s="163" t="s">
        <v>20</v>
      </c>
      <c r="N523" s="164" t="s">
        <v>46</v>
      </c>
      <c r="O523" s="35"/>
      <c r="P523" s="165">
        <f>O523*H523</f>
        <v>0</v>
      </c>
      <c r="Q523" s="165">
        <v>0</v>
      </c>
      <c r="R523" s="165">
        <f>Q523*H523</f>
        <v>0</v>
      </c>
      <c r="S523" s="165">
        <v>0</v>
      </c>
      <c r="T523" s="166">
        <f>S523*H523</f>
        <v>0</v>
      </c>
      <c r="AR523" s="17" t="s">
        <v>151</v>
      </c>
      <c r="AT523" s="17" t="s">
        <v>131</v>
      </c>
      <c r="AU523" s="17" t="s">
        <v>83</v>
      </c>
      <c r="AY523" s="17" t="s">
        <v>130</v>
      </c>
      <c r="BE523" s="167">
        <f>IF(N523="základní",J523,0)</f>
        <v>0</v>
      </c>
      <c r="BF523" s="167">
        <f>IF(N523="snížená",J523,0)</f>
        <v>0</v>
      </c>
      <c r="BG523" s="167">
        <f>IF(N523="zákl. přenesená",J523,0)</f>
        <v>0</v>
      </c>
      <c r="BH523" s="167">
        <f>IF(N523="sníž. přenesená",J523,0)</f>
        <v>0</v>
      </c>
      <c r="BI523" s="167">
        <f>IF(N523="nulová",J523,0)</f>
        <v>0</v>
      </c>
      <c r="BJ523" s="17" t="s">
        <v>22</v>
      </c>
      <c r="BK523" s="167">
        <f>ROUND(I523*H523,2)</f>
        <v>0</v>
      </c>
      <c r="BL523" s="17" t="s">
        <v>151</v>
      </c>
      <c r="BM523" s="17" t="s">
        <v>1425</v>
      </c>
    </row>
    <row r="524" spans="2:47" s="1" customFormat="1" ht="22.5" customHeight="1">
      <c r="B524" s="34"/>
      <c r="D524" s="168" t="s">
        <v>138</v>
      </c>
      <c r="F524" s="169" t="s">
        <v>492</v>
      </c>
      <c r="I524" s="131"/>
      <c r="L524" s="34"/>
      <c r="M524" s="63"/>
      <c r="N524" s="35"/>
      <c r="O524" s="35"/>
      <c r="P524" s="35"/>
      <c r="Q524" s="35"/>
      <c r="R524" s="35"/>
      <c r="S524" s="35"/>
      <c r="T524" s="64"/>
      <c r="AT524" s="17" t="s">
        <v>138</v>
      </c>
      <c r="AU524" s="17" t="s">
        <v>83</v>
      </c>
    </row>
    <row r="525" spans="2:51" s="10" customFormat="1" ht="22.5" customHeight="1">
      <c r="B525" s="170"/>
      <c r="D525" s="168" t="s">
        <v>140</v>
      </c>
      <c r="E525" s="179" t="s">
        <v>20</v>
      </c>
      <c r="F525" s="196" t="s">
        <v>1417</v>
      </c>
      <c r="H525" s="197">
        <v>6.11</v>
      </c>
      <c r="I525" s="175"/>
      <c r="L525" s="170"/>
      <c r="M525" s="176"/>
      <c r="N525" s="177"/>
      <c r="O525" s="177"/>
      <c r="P525" s="177"/>
      <c r="Q525" s="177"/>
      <c r="R525" s="177"/>
      <c r="S525" s="177"/>
      <c r="T525" s="178"/>
      <c r="AT525" s="179" t="s">
        <v>140</v>
      </c>
      <c r="AU525" s="179" t="s">
        <v>83</v>
      </c>
      <c r="AV525" s="10" t="s">
        <v>83</v>
      </c>
      <c r="AW525" s="10" t="s">
        <v>39</v>
      </c>
      <c r="AX525" s="10" t="s">
        <v>75</v>
      </c>
      <c r="AY525" s="179" t="s">
        <v>130</v>
      </c>
    </row>
    <row r="526" spans="2:51" s="10" customFormat="1" ht="22.5" customHeight="1">
      <c r="B526" s="170"/>
      <c r="D526" s="168" t="s">
        <v>140</v>
      </c>
      <c r="E526" s="179" t="s">
        <v>20</v>
      </c>
      <c r="F526" s="196" t="s">
        <v>1426</v>
      </c>
      <c r="H526" s="197">
        <v>27.668</v>
      </c>
      <c r="I526" s="175"/>
      <c r="L526" s="170"/>
      <c r="M526" s="176"/>
      <c r="N526" s="177"/>
      <c r="O526" s="177"/>
      <c r="P526" s="177"/>
      <c r="Q526" s="177"/>
      <c r="R526" s="177"/>
      <c r="S526" s="177"/>
      <c r="T526" s="178"/>
      <c r="AT526" s="179" t="s">
        <v>140</v>
      </c>
      <c r="AU526" s="179" t="s">
        <v>83</v>
      </c>
      <c r="AV526" s="10" t="s">
        <v>83</v>
      </c>
      <c r="AW526" s="10" t="s">
        <v>39</v>
      </c>
      <c r="AX526" s="10" t="s">
        <v>75</v>
      </c>
      <c r="AY526" s="179" t="s">
        <v>130</v>
      </c>
    </row>
    <row r="527" spans="2:51" s="10" customFormat="1" ht="22.5" customHeight="1">
      <c r="B527" s="170"/>
      <c r="D527" s="168" t="s">
        <v>140</v>
      </c>
      <c r="E527" s="179" t="s">
        <v>20</v>
      </c>
      <c r="F527" s="196" t="s">
        <v>1422</v>
      </c>
      <c r="H527" s="197">
        <v>57.81</v>
      </c>
      <c r="I527" s="175"/>
      <c r="L527" s="170"/>
      <c r="M527" s="176"/>
      <c r="N527" s="177"/>
      <c r="O527" s="177"/>
      <c r="P527" s="177"/>
      <c r="Q527" s="177"/>
      <c r="R527" s="177"/>
      <c r="S527" s="177"/>
      <c r="T527" s="178"/>
      <c r="AT527" s="179" t="s">
        <v>140</v>
      </c>
      <c r="AU527" s="179" t="s">
        <v>83</v>
      </c>
      <c r="AV527" s="10" t="s">
        <v>83</v>
      </c>
      <c r="AW527" s="10" t="s">
        <v>39</v>
      </c>
      <c r="AX527" s="10" t="s">
        <v>75</v>
      </c>
      <c r="AY527" s="179" t="s">
        <v>130</v>
      </c>
    </row>
    <row r="528" spans="2:51" s="12" customFormat="1" ht="22.5" customHeight="1">
      <c r="B528" s="198"/>
      <c r="D528" s="171" t="s">
        <v>140</v>
      </c>
      <c r="E528" s="199" t="s">
        <v>20</v>
      </c>
      <c r="F528" s="200" t="s">
        <v>204</v>
      </c>
      <c r="H528" s="201">
        <v>91.588</v>
      </c>
      <c r="I528" s="202"/>
      <c r="L528" s="198"/>
      <c r="M528" s="203"/>
      <c r="N528" s="204"/>
      <c r="O528" s="204"/>
      <c r="P528" s="204"/>
      <c r="Q528" s="204"/>
      <c r="R528" s="204"/>
      <c r="S528" s="204"/>
      <c r="T528" s="205"/>
      <c r="AT528" s="206" t="s">
        <v>140</v>
      </c>
      <c r="AU528" s="206" t="s">
        <v>83</v>
      </c>
      <c r="AV528" s="12" t="s">
        <v>151</v>
      </c>
      <c r="AW528" s="12" t="s">
        <v>39</v>
      </c>
      <c r="AX528" s="12" t="s">
        <v>22</v>
      </c>
      <c r="AY528" s="206" t="s">
        <v>130</v>
      </c>
    </row>
    <row r="529" spans="2:65" s="1" customFormat="1" ht="22.5" customHeight="1">
      <c r="B529" s="155"/>
      <c r="C529" s="156" t="s">
        <v>1427</v>
      </c>
      <c r="D529" s="156" t="s">
        <v>131</v>
      </c>
      <c r="E529" s="157" t="s">
        <v>1137</v>
      </c>
      <c r="F529" s="158" t="s">
        <v>1138</v>
      </c>
      <c r="G529" s="159" t="s">
        <v>319</v>
      </c>
      <c r="H529" s="160">
        <v>15.23</v>
      </c>
      <c r="I529" s="161"/>
      <c r="J529" s="162">
        <f>ROUND(I529*H529,2)</f>
        <v>0</v>
      </c>
      <c r="K529" s="158" t="s">
        <v>135</v>
      </c>
      <c r="L529" s="34"/>
      <c r="M529" s="163" t="s">
        <v>20</v>
      </c>
      <c r="N529" s="164" t="s">
        <v>46</v>
      </c>
      <c r="O529" s="35"/>
      <c r="P529" s="165">
        <f>O529*H529</f>
        <v>0</v>
      </c>
      <c r="Q529" s="165">
        <v>0</v>
      </c>
      <c r="R529" s="165">
        <f>Q529*H529</f>
        <v>0</v>
      </c>
      <c r="S529" s="165">
        <v>0</v>
      </c>
      <c r="T529" s="166">
        <f>S529*H529</f>
        <v>0</v>
      </c>
      <c r="AR529" s="17" t="s">
        <v>151</v>
      </c>
      <c r="AT529" s="17" t="s">
        <v>131</v>
      </c>
      <c r="AU529" s="17" t="s">
        <v>83</v>
      </c>
      <c r="AY529" s="17" t="s">
        <v>130</v>
      </c>
      <c r="BE529" s="167">
        <f>IF(N529="základní",J529,0)</f>
        <v>0</v>
      </c>
      <c r="BF529" s="167">
        <f>IF(N529="snížená",J529,0)</f>
        <v>0</v>
      </c>
      <c r="BG529" s="167">
        <f>IF(N529="zákl. přenesená",J529,0)</f>
        <v>0</v>
      </c>
      <c r="BH529" s="167">
        <f>IF(N529="sníž. přenesená",J529,0)</f>
        <v>0</v>
      </c>
      <c r="BI529" s="167">
        <f>IF(N529="nulová",J529,0)</f>
        <v>0</v>
      </c>
      <c r="BJ529" s="17" t="s">
        <v>22</v>
      </c>
      <c r="BK529" s="167">
        <f>ROUND(I529*H529,2)</f>
        <v>0</v>
      </c>
      <c r="BL529" s="17" t="s">
        <v>151</v>
      </c>
      <c r="BM529" s="17" t="s">
        <v>1428</v>
      </c>
    </row>
    <row r="530" spans="2:47" s="1" customFormat="1" ht="22.5" customHeight="1">
      <c r="B530" s="34"/>
      <c r="D530" s="168" t="s">
        <v>138</v>
      </c>
      <c r="F530" s="169" t="s">
        <v>1140</v>
      </c>
      <c r="I530" s="131"/>
      <c r="L530" s="34"/>
      <c r="M530" s="63"/>
      <c r="N530" s="35"/>
      <c r="O530" s="35"/>
      <c r="P530" s="35"/>
      <c r="Q530" s="35"/>
      <c r="R530" s="35"/>
      <c r="S530" s="35"/>
      <c r="T530" s="64"/>
      <c r="AT530" s="17" t="s">
        <v>138</v>
      </c>
      <c r="AU530" s="17" t="s">
        <v>83</v>
      </c>
    </row>
    <row r="531" spans="2:51" s="10" customFormat="1" ht="22.5" customHeight="1">
      <c r="B531" s="170"/>
      <c r="D531" s="168" t="s">
        <v>140</v>
      </c>
      <c r="E531" s="179" t="s">
        <v>20</v>
      </c>
      <c r="F531" s="196" t="s">
        <v>1411</v>
      </c>
      <c r="H531" s="197">
        <v>15.23</v>
      </c>
      <c r="I531" s="175"/>
      <c r="L531" s="170"/>
      <c r="M531" s="176"/>
      <c r="N531" s="177"/>
      <c r="O531" s="177"/>
      <c r="P531" s="177"/>
      <c r="Q531" s="177"/>
      <c r="R531" s="177"/>
      <c r="S531" s="177"/>
      <c r="T531" s="178"/>
      <c r="AT531" s="179" t="s">
        <v>140</v>
      </c>
      <c r="AU531" s="179" t="s">
        <v>83</v>
      </c>
      <c r="AV531" s="10" t="s">
        <v>83</v>
      </c>
      <c r="AW531" s="10" t="s">
        <v>39</v>
      </c>
      <c r="AX531" s="10" t="s">
        <v>22</v>
      </c>
      <c r="AY531" s="179" t="s">
        <v>130</v>
      </c>
    </row>
    <row r="532" spans="2:63" s="9" customFormat="1" ht="29.25" customHeight="1">
      <c r="B532" s="143"/>
      <c r="D532" s="144" t="s">
        <v>74</v>
      </c>
      <c r="E532" s="194" t="s">
        <v>493</v>
      </c>
      <c r="F532" s="194" t="s">
        <v>494</v>
      </c>
      <c r="I532" s="146"/>
      <c r="J532" s="195">
        <f>BK532</f>
        <v>0</v>
      </c>
      <c r="L532" s="143"/>
      <c r="M532" s="148"/>
      <c r="N532" s="149"/>
      <c r="O532" s="149"/>
      <c r="P532" s="150">
        <f>SUM(P533:P534)</f>
        <v>0</v>
      </c>
      <c r="Q532" s="149"/>
      <c r="R532" s="150">
        <f>SUM(R533:R534)</f>
        <v>0</v>
      </c>
      <c r="S532" s="149"/>
      <c r="T532" s="151">
        <f>SUM(T533:T534)</f>
        <v>0</v>
      </c>
      <c r="AR532" s="152" t="s">
        <v>22</v>
      </c>
      <c r="AT532" s="153" t="s">
        <v>74</v>
      </c>
      <c r="AU532" s="153" t="s">
        <v>22</v>
      </c>
      <c r="AY532" s="152" t="s">
        <v>130</v>
      </c>
      <c r="BK532" s="154">
        <f>SUM(BK533:BK534)</f>
        <v>0</v>
      </c>
    </row>
    <row r="533" spans="2:65" s="1" customFormat="1" ht="22.5" customHeight="1">
      <c r="B533" s="155"/>
      <c r="C533" s="156" t="s">
        <v>28</v>
      </c>
      <c r="D533" s="156" t="s">
        <v>131</v>
      </c>
      <c r="E533" s="157" t="s">
        <v>496</v>
      </c>
      <c r="F533" s="158" t="s">
        <v>497</v>
      </c>
      <c r="G533" s="159" t="s">
        <v>319</v>
      </c>
      <c r="H533" s="160">
        <v>128.786</v>
      </c>
      <c r="I533" s="161"/>
      <c r="J533" s="162">
        <f>ROUND(I533*H533,2)</f>
        <v>0</v>
      </c>
      <c r="K533" s="158" t="s">
        <v>135</v>
      </c>
      <c r="L533" s="34"/>
      <c r="M533" s="163" t="s">
        <v>20</v>
      </c>
      <c r="N533" s="164" t="s">
        <v>46</v>
      </c>
      <c r="O533" s="35"/>
      <c r="P533" s="165">
        <f>O533*H533</f>
        <v>0</v>
      </c>
      <c r="Q533" s="165">
        <v>0</v>
      </c>
      <c r="R533" s="165">
        <f>Q533*H533</f>
        <v>0</v>
      </c>
      <c r="S533" s="165">
        <v>0</v>
      </c>
      <c r="T533" s="166">
        <f>S533*H533</f>
        <v>0</v>
      </c>
      <c r="AR533" s="17" t="s">
        <v>151</v>
      </c>
      <c r="AT533" s="17" t="s">
        <v>131</v>
      </c>
      <c r="AU533" s="17" t="s">
        <v>83</v>
      </c>
      <c r="AY533" s="17" t="s">
        <v>130</v>
      </c>
      <c r="BE533" s="167">
        <f>IF(N533="základní",J533,0)</f>
        <v>0</v>
      </c>
      <c r="BF533" s="167">
        <f>IF(N533="snížená",J533,0)</f>
        <v>0</v>
      </c>
      <c r="BG533" s="167">
        <f>IF(N533="zákl. přenesená",J533,0)</f>
        <v>0</v>
      </c>
      <c r="BH533" s="167">
        <f>IF(N533="sníž. přenesená",J533,0)</f>
        <v>0</v>
      </c>
      <c r="BI533" s="167">
        <f>IF(N533="nulová",J533,0)</f>
        <v>0</v>
      </c>
      <c r="BJ533" s="17" t="s">
        <v>22</v>
      </c>
      <c r="BK533" s="167">
        <f>ROUND(I533*H533,2)</f>
        <v>0</v>
      </c>
      <c r="BL533" s="17" t="s">
        <v>151</v>
      </c>
      <c r="BM533" s="17" t="s">
        <v>1429</v>
      </c>
    </row>
    <row r="534" spans="2:47" s="1" customFormat="1" ht="30" customHeight="1">
      <c r="B534" s="34"/>
      <c r="D534" s="168" t="s">
        <v>138</v>
      </c>
      <c r="F534" s="169" t="s">
        <v>499</v>
      </c>
      <c r="I534" s="131"/>
      <c r="L534" s="34"/>
      <c r="M534" s="63"/>
      <c r="N534" s="35"/>
      <c r="O534" s="35"/>
      <c r="P534" s="35"/>
      <c r="Q534" s="35"/>
      <c r="R534" s="35"/>
      <c r="S534" s="35"/>
      <c r="T534" s="64"/>
      <c r="AT534" s="17" t="s">
        <v>138</v>
      </c>
      <c r="AU534" s="17" t="s">
        <v>83</v>
      </c>
    </row>
    <row r="535" spans="2:63" s="9" customFormat="1" ht="36.75" customHeight="1">
      <c r="B535" s="143"/>
      <c r="D535" s="152" t="s">
        <v>74</v>
      </c>
      <c r="E535" s="192" t="s">
        <v>1144</v>
      </c>
      <c r="F535" s="192" t="s">
        <v>1145</v>
      </c>
      <c r="I535" s="146"/>
      <c r="J535" s="193">
        <f>BK535</f>
        <v>0</v>
      </c>
      <c r="L535" s="143"/>
      <c r="M535" s="148"/>
      <c r="N535" s="149"/>
      <c r="O535" s="149"/>
      <c r="P535" s="150">
        <f>P536</f>
        <v>0</v>
      </c>
      <c r="Q535" s="149"/>
      <c r="R535" s="150">
        <f>R536</f>
        <v>0.0024850000000000002</v>
      </c>
      <c r="S535" s="149"/>
      <c r="T535" s="151">
        <f>T536</f>
        <v>0</v>
      </c>
      <c r="AR535" s="152" t="s">
        <v>83</v>
      </c>
      <c r="AT535" s="153" t="s">
        <v>74</v>
      </c>
      <c r="AU535" s="153" t="s">
        <v>75</v>
      </c>
      <c r="AY535" s="152" t="s">
        <v>130</v>
      </c>
      <c r="BK535" s="154">
        <f>BK536</f>
        <v>0</v>
      </c>
    </row>
    <row r="536" spans="2:63" s="9" customFormat="1" ht="19.5" customHeight="1">
      <c r="B536" s="143"/>
      <c r="D536" s="144" t="s">
        <v>74</v>
      </c>
      <c r="E536" s="194" t="s">
        <v>1146</v>
      </c>
      <c r="F536" s="194" t="s">
        <v>1147</v>
      </c>
      <c r="I536" s="146"/>
      <c r="J536" s="195">
        <f>BK536</f>
        <v>0</v>
      </c>
      <c r="L536" s="143"/>
      <c r="M536" s="148"/>
      <c r="N536" s="149"/>
      <c r="O536" s="149"/>
      <c r="P536" s="150">
        <f>SUM(P537:P540)</f>
        <v>0</v>
      </c>
      <c r="Q536" s="149"/>
      <c r="R536" s="150">
        <f>SUM(R537:R540)</f>
        <v>0.0024850000000000002</v>
      </c>
      <c r="S536" s="149"/>
      <c r="T536" s="151">
        <f>SUM(T537:T540)</f>
        <v>0</v>
      </c>
      <c r="AR536" s="152" t="s">
        <v>83</v>
      </c>
      <c r="AT536" s="153" t="s">
        <v>74</v>
      </c>
      <c r="AU536" s="153" t="s">
        <v>22</v>
      </c>
      <c r="AY536" s="152" t="s">
        <v>130</v>
      </c>
      <c r="BK536" s="154">
        <f>SUM(BK537:BK540)</f>
        <v>0</v>
      </c>
    </row>
    <row r="537" spans="2:65" s="1" customFormat="1" ht="31.5" customHeight="1">
      <c r="B537" s="155"/>
      <c r="C537" s="156" t="s">
        <v>1430</v>
      </c>
      <c r="D537" s="156" t="s">
        <v>131</v>
      </c>
      <c r="E537" s="157" t="s">
        <v>1149</v>
      </c>
      <c r="F537" s="158" t="s">
        <v>1150</v>
      </c>
      <c r="G537" s="159" t="s">
        <v>344</v>
      </c>
      <c r="H537" s="160">
        <v>3.5</v>
      </c>
      <c r="I537" s="161"/>
      <c r="J537" s="162">
        <f>ROUND(I537*H537,2)</f>
        <v>0</v>
      </c>
      <c r="K537" s="158" t="s">
        <v>135</v>
      </c>
      <c r="L537" s="34"/>
      <c r="M537" s="163" t="s">
        <v>20</v>
      </c>
      <c r="N537" s="164" t="s">
        <v>46</v>
      </c>
      <c r="O537" s="35"/>
      <c r="P537" s="165">
        <f>O537*H537</f>
        <v>0</v>
      </c>
      <c r="Q537" s="165">
        <v>0.00071</v>
      </c>
      <c r="R537" s="165">
        <f>Q537*H537</f>
        <v>0.0024850000000000002</v>
      </c>
      <c r="S537" s="165">
        <v>0</v>
      </c>
      <c r="T537" s="166">
        <f>S537*H537</f>
        <v>0</v>
      </c>
      <c r="AR537" s="17" t="s">
        <v>335</v>
      </c>
      <c r="AT537" s="17" t="s">
        <v>131</v>
      </c>
      <c r="AU537" s="17" t="s">
        <v>83</v>
      </c>
      <c r="AY537" s="17" t="s">
        <v>130</v>
      </c>
      <c r="BE537" s="167">
        <f>IF(N537="základní",J537,0)</f>
        <v>0</v>
      </c>
      <c r="BF537" s="167">
        <f>IF(N537="snížená",J537,0)</f>
        <v>0</v>
      </c>
      <c r="BG537" s="167">
        <f>IF(N537="zákl. přenesená",J537,0)</f>
        <v>0</v>
      </c>
      <c r="BH537" s="167">
        <f>IF(N537="sníž. přenesená",J537,0)</f>
        <v>0</v>
      </c>
      <c r="BI537" s="167">
        <f>IF(N537="nulová",J537,0)</f>
        <v>0</v>
      </c>
      <c r="BJ537" s="17" t="s">
        <v>22</v>
      </c>
      <c r="BK537" s="167">
        <f>ROUND(I537*H537,2)</f>
        <v>0</v>
      </c>
      <c r="BL537" s="17" t="s">
        <v>335</v>
      </c>
      <c r="BM537" s="17" t="s">
        <v>1431</v>
      </c>
    </row>
    <row r="538" spans="2:47" s="1" customFormat="1" ht="30" customHeight="1">
      <c r="B538" s="34"/>
      <c r="D538" s="168" t="s">
        <v>138</v>
      </c>
      <c r="F538" s="169" t="s">
        <v>1152</v>
      </c>
      <c r="I538" s="131"/>
      <c r="L538" s="34"/>
      <c r="M538" s="63"/>
      <c r="N538" s="35"/>
      <c r="O538" s="35"/>
      <c r="P538" s="35"/>
      <c r="Q538" s="35"/>
      <c r="R538" s="35"/>
      <c r="S538" s="35"/>
      <c r="T538" s="64"/>
      <c r="AT538" s="17" t="s">
        <v>138</v>
      </c>
      <c r="AU538" s="17" t="s">
        <v>83</v>
      </c>
    </row>
    <row r="539" spans="2:47" s="1" customFormat="1" ht="30" customHeight="1">
      <c r="B539" s="34"/>
      <c r="D539" s="168" t="s">
        <v>249</v>
      </c>
      <c r="F539" s="211" t="s">
        <v>1219</v>
      </c>
      <c r="I539" s="131"/>
      <c r="L539" s="34"/>
      <c r="M539" s="63"/>
      <c r="N539" s="35"/>
      <c r="O539" s="35"/>
      <c r="P539" s="35"/>
      <c r="Q539" s="35"/>
      <c r="R539" s="35"/>
      <c r="S539" s="35"/>
      <c r="T539" s="64"/>
      <c r="AT539" s="17" t="s">
        <v>249</v>
      </c>
      <c r="AU539" s="17" t="s">
        <v>83</v>
      </c>
    </row>
    <row r="540" spans="2:51" s="10" customFormat="1" ht="22.5" customHeight="1">
      <c r="B540" s="170"/>
      <c r="D540" s="168" t="s">
        <v>140</v>
      </c>
      <c r="E540" s="179" t="s">
        <v>20</v>
      </c>
      <c r="F540" s="196" t="s">
        <v>1432</v>
      </c>
      <c r="H540" s="197">
        <v>3.5</v>
      </c>
      <c r="I540" s="175"/>
      <c r="L540" s="170"/>
      <c r="M540" s="207"/>
      <c r="N540" s="208"/>
      <c r="O540" s="208"/>
      <c r="P540" s="208"/>
      <c r="Q540" s="208"/>
      <c r="R540" s="208"/>
      <c r="S540" s="208"/>
      <c r="T540" s="209"/>
      <c r="AT540" s="179" t="s">
        <v>140</v>
      </c>
      <c r="AU540" s="179" t="s">
        <v>83</v>
      </c>
      <c r="AV540" s="10" t="s">
        <v>83</v>
      </c>
      <c r="AW540" s="10" t="s">
        <v>39</v>
      </c>
      <c r="AX540" s="10" t="s">
        <v>22</v>
      </c>
      <c r="AY540" s="179" t="s">
        <v>130</v>
      </c>
    </row>
    <row r="541" spans="2:12" s="1" customFormat="1" ht="6.75" customHeight="1">
      <c r="B541" s="49"/>
      <c r="C541" s="50"/>
      <c r="D541" s="50"/>
      <c r="E541" s="50"/>
      <c r="F541" s="50"/>
      <c r="G541" s="50"/>
      <c r="H541" s="50"/>
      <c r="I541" s="116"/>
      <c r="J541" s="50"/>
      <c r="K541" s="50"/>
      <c r="L541" s="34"/>
    </row>
    <row r="593" ht="13.5">
      <c r="AT593" s="184"/>
    </row>
  </sheetData>
  <sheetProtection password="CC35" sheet="1" objects="1" scenarios="1" formatColumns="0" formatRows="0" sort="0" autoFilter="0"/>
  <autoFilter ref="C87:K87"/>
  <mergeCells count="9">
    <mergeCell ref="E80:H80"/>
    <mergeCell ref="G1:H1"/>
    <mergeCell ref="L2:V2"/>
    <mergeCell ref="E7:H7"/>
    <mergeCell ref="E9:H9"/>
    <mergeCell ref="E24:H24"/>
    <mergeCell ref="E45:H45"/>
    <mergeCell ref="E47:H47"/>
    <mergeCell ref="E78:H78"/>
  </mergeCells>
  <hyperlinks>
    <hyperlink ref="F1:G1" location="C2" tooltip="Krycí list soupisu" display="1) Krycí list soupisu"/>
    <hyperlink ref="G1:H1" location="C54" tooltip="Rekapitulace" display="2) Rekapitulace"/>
    <hyperlink ref="J1" location="C8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59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75.00390625" style="0" customWidth="1"/>
    <col min="7" max="7" width="8.7109375" style="0" customWidth="1"/>
    <col min="8" max="8" width="11.140625" style="0" customWidth="1"/>
    <col min="9" max="9" width="12.7109375" style="92" customWidth="1"/>
    <col min="10" max="10" width="23.421875" style="0" customWidth="1"/>
    <col min="11" max="11" width="15.421875" style="0" customWidth="1"/>
    <col min="12" max="12" width="9.28125" style="0" customWidth="1"/>
    <col min="13" max="18" width="0" style="0" hidden="1" customWidth="1"/>
    <col min="19" max="19" width="8.140625" style="0" hidden="1" customWidth="1"/>
    <col min="20" max="20" width="29.710937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32" max="43" width="9.28125" style="0" customWidth="1"/>
    <col min="44" max="65" width="0" style="0" hidden="1" customWidth="1"/>
  </cols>
  <sheetData>
    <row r="1" spans="1:70" ht="21.75" customHeight="1">
      <c r="A1" s="15"/>
      <c r="B1" s="282"/>
      <c r="C1" s="282"/>
      <c r="D1" s="281" t="s">
        <v>1</v>
      </c>
      <c r="E1" s="282"/>
      <c r="F1" s="283" t="s">
        <v>1444</v>
      </c>
      <c r="G1" s="288" t="s">
        <v>1445</v>
      </c>
      <c r="H1" s="288"/>
      <c r="I1" s="289"/>
      <c r="J1" s="283" t="s">
        <v>1446</v>
      </c>
      <c r="K1" s="281" t="s">
        <v>102</v>
      </c>
      <c r="L1" s="283" t="s">
        <v>1447</v>
      </c>
      <c r="M1" s="283"/>
      <c r="N1" s="283"/>
      <c r="O1" s="283"/>
      <c r="P1" s="283"/>
      <c r="Q1" s="283"/>
      <c r="R1" s="283"/>
      <c r="S1" s="283"/>
      <c r="T1" s="283"/>
      <c r="U1" s="279"/>
      <c r="V1" s="27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</row>
    <row r="2" spans="3:46" ht="36.75" customHeight="1"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AT2" s="17" t="s">
        <v>101</v>
      </c>
    </row>
    <row r="3" spans="2:46" ht="6.75" customHeight="1">
      <c r="B3" s="18"/>
      <c r="C3" s="19"/>
      <c r="D3" s="19"/>
      <c r="E3" s="19"/>
      <c r="F3" s="19"/>
      <c r="G3" s="19"/>
      <c r="H3" s="19"/>
      <c r="I3" s="93"/>
      <c r="J3" s="19"/>
      <c r="K3" s="20"/>
      <c r="AT3" s="17" t="s">
        <v>83</v>
      </c>
    </row>
    <row r="4" spans="2:46" ht="36.75" customHeight="1">
      <c r="B4" s="21"/>
      <c r="C4" s="22"/>
      <c r="D4" s="23" t="s">
        <v>103</v>
      </c>
      <c r="E4" s="22"/>
      <c r="F4" s="22"/>
      <c r="G4" s="22"/>
      <c r="H4" s="22"/>
      <c r="I4" s="94"/>
      <c r="J4" s="22"/>
      <c r="K4" s="24"/>
      <c r="M4" s="25" t="s">
        <v>10</v>
      </c>
      <c r="AT4" s="17" t="s">
        <v>4</v>
      </c>
    </row>
    <row r="5" spans="2:11" ht="6.75" customHeight="1">
      <c r="B5" s="21"/>
      <c r="C5" s="22"/>
      <c r="D5" s="22"/>
      <c r="E5" s="22"/>
      <c r="F5" s="22"/>
      <c r="G5" s="22"/>
      <c r="H5" s="22"/>
      <c r="I5" s="94"/>
      <c r="J5" s="22"/>
      <c r="K5" s="24"/>
    </row>
    <row r="6" spans="2:11" ht="15">
      <c r="B6" s="21"/>
      <c r="C6" s="22"/>
      <c r="D6" s="30" t="s">
        <v>16</v>
      </c>
      <c r="E6" s="22"/>
      <c r="F6" s="22"/>
      <c r="G6" s="22"/>
      <c r="H6" s="22"/>
      <c r="I6" s="94"/>
      <c r="J6" s="22"/>
      <c r="K6" s="24"/>
    </row>
    <row r="7" spans="2:11" ht="22.5" customHeight="1">
      <c r="B7" s="21"/>
      <c r="C7" s="22"/>
      <c r="D7" s="22"/>
      <c r="E7" s="275" t="str">
        <f>'Rekapitulace stavby'!K6</f>
        <v>Rekonstrukce chodníků v obci Stěpánov</v>
      </c>
      <c r="F7" s="244"/>
      <c r="G7" s="244"/>
      <c r="H7" s="244"/>
      <c r="I7" s="94"/>
      <c r="J7" s="22"/>
      <c r="K7" s="24"/>
    </row>
    <row r="8" spans="2:11" s="1" customFormat="1" ht="15">
      <c r="B8" s="34"/>
      <c r="C8" s="35"/>
      <c r="D8" s="30" t="s">
        <v>104</v>
      </c>
      <c r="E8" s="35"/>
      <c r="F8" s="35"/>
      <c r="G8" s="35"/>
      <c r="H8" s="35"/>
      <c r="I8" s="95"/>
      <c r="J8" s="35"/>
      <c r="K8" s="38"/>
    </row>
    <row r="9" spans="2:11" s="1" customFormat="1" ht="36.75" customHeight="1">
      <c r="B9" s="34"/>
      <c r="C9" s="35"/>
      <c r="D9" s="35"/>
      <c r="E9" s="276" t="s">
        <v>1433</v>
      </c>
      <c r="F9" s="251"/>
      <c r="G9" s="251"/>
      <c r="H9" s="251"/>
      <c r="I9" s="95"/>
      <c r="J9" s="35"/>
      <c r="K9" s="38"/>
    </row>
    <row r="10" spans="2:11" s="1" customFormat="1" ht="13.5">
      <c r="B10" s="34"/>
      <c r="C10" s="35"/>
      <c r="D10" s="35"/>
      <c r="E10" s="35"/>
      <c r="F10" s="35"/>
      <c r="G10" s="35"/>
      <c r="H10" s="35"/>
      <c r="I10" s="95"/>
      <c r="J10" s="35"/>
      <c r="K10" s="38"/>
    </row>
    <row r="11" spans="2:11" s="1" customFormat="1" ht="14.25" customHeight="1">
      <c r="B11" s="34"/>
      <c r="C11" s="35"/>
      <c r="D11" s="30" t="s">
        <v>19</v>
      </c>
      <c r="E11" s="35"/>
      <c r="F11" s="28" t="s">
        <v>20</v>
      </c>
      <c r="G11" s="35"/>
      <c r="H11" s="35"/>
      <c r="I11" s="96" t="s">
        <v>21</v>
      </c>
      <c r="J11" s="28" t="s">
        <v>20</v>
      </c>
      <c r="K11" s="38"/>
    </row>
    <row r="12" spans="2:11" s="1" customFormat="1" ht="14.25" customHeight="1">
      <c r="B12" s="34"/>
      <c r="C12" s="35"/>
      <c r="D12" s="30" t="s">
        <v>23</v>
      </c>
      <c r="E12" s="35"/>
      <c r="F12" s="28" t="s">
        <v>106</v>
      </c>
      <c r="G12" s="35"/>
      <c r="H12" s="35"/>
      <c r="I12" s="96" t="s">
        <v>25</v>
      </c>
      <c r="J12" s="97" t="str">
        <f>'Rekapitulace stavby'!AN8</f>
        <v>9.11.2015</v>
      </c>
      <c r="K12" s="38"/>
    </row>
    <row r="13" spans="2:11" s="1" customFormat="1" ht="10.5" customHeight="1">
      <c r="B13" s="34"/>
      <c r="C13" s="35"/>
      <c r="D13" s="35"/>
      <c r="E13" s="35"/>
      <c r="F13" s="35"/>
      <c r="G13" s="35"/>
      <c r="H13" s="35"/>
      <c r="I13" s="95"/>
      <c r="J13" s="35"/>
      <c r="K13" s="38"/>
    </row>
    <row r="14" spans="2:11" s="1" customFormat="1" ht="14.25" customHeight="1">
      <c r="B14" s="34"/>
      <c r="C14" s="35"/>
      <c r="D14" s="30" t="s">
        <v>29</v>
      </c>
      <c r="E14" s="35"/>
      <c r="F14" s="35"/>
      <c r="G14" s="35"/>
      <c r="H14" s="35"/>
      <c r="I14" s="96" t="s">
        <v>30</v>
      </c>
      <c r="J14" s="28" t="str">
        <f>IF('Rekapitulace stavby'!AN10="","",'Rekapitulace stavby'!AN10)</f>
        <v>00274101</v>
      </c>
      <c r="K14" s="38"/>
    </row>
    <row r="15" spans="2:11" s="1" customFormat="1" ht="18" customHeight="1">
      <c r="B15" s="34"/>
      <c r="C15" s="35"/>
      <c r="D15" s="35"/>
      <c r="E15" s="28" t="str">
        <f>IF('Rekapitulace stavby'!E11="","",'Rekapitulace stavby'!E11)</f>
        <v>Město Přelouč</v>
      </c>
      <c r="F15" s="35"/>
      <c r="G15" s="35"/>
      <c r="H15" s="35"/>
      <c r="I15" s="96" t="s">
        <v>33</v>
      </c>
      <c r="J15" s="28">
        <f>IF('Rekapitulace stavby'!AN11="","",'Rekapitulace stavby'!AN11)</f>
      </c>
      <c r="K15" s="38"/>
    </row>
    <row r="16" spans="2:11" s="1" customFormat="1" ht="6.75" customHeight="1">
      <c r="B16" s="34"/>
      <c r="C16" s="35"/>
      <c r="D16" s="35"/>
      <c r="E16" s="35"/>
      <c r="F16" s="35"/>
      <c r="G16" s="35"/>
      <c r="H16" s="35"/>
      <c r="I16" s="95"/>
      <c r="J16" s="35"/>
      <c r="K16" s="38"/>
    </row>
    <row r="17" spans="2:11" s="1" customFormat="1" ht="14.25" customHeight="1">
      <c r="B17" s="34"/>
      <c r="C17" s="35"/>
      <c r="D17" s="30" t="s">
        <v>34</v>
      </c>
      <c r="E17" s="35"/>
      <c r="F17" s="35"/>
      <c r="G17" s="35"/>
      <c r="H17" s="35"/>
      <c r="I17" s="96" t="s">
        <v>30</v>
      </c>
      <c r="J17" s="28">
        <f>IF('Rekapitulace stavby'!AN13="Vyplň údaj","",IF('Rekapitulace stavby'!AN13="","",'Rekapitulace stavby'!AN13))</f>
      </c>
      <c r="K17" s="38"/>
    </row>
    <row r="18" spans="2:11" s="1" customFormat="1" ht="18" customHeight="1">
      <c r="B18" s="34"/>
      <c r="C18" s="35"/>
      <c r="D18" s="35"/>
      <c r="E18" s="28">
        <f>IF('Rekapitulace stavby'!E14="Vyplň údaj","",IF('Rekapitulace stavby'!E14="","",'Rekapitulace stavby'!E14))</f>
      </c>
      <c r="F18" s="35"/>
      <c r="G18" s="35"/>
      <c r="H18" s="35"/>
      <c r="I18" s="96" t="s">
        <v>33</v>
      </c>
      <c r="J18" s="28">
        <f>IF('Rekapitulace stavby'!AN14="Vyplň údaj","",IF('Rekapitulace stavby'!AN14="","",'Rekapitulace stavby'!AN14))</f>
      </c>
      <c r="K18" s="38"/>
    </row>
    <row r="19" spans="2:11" s="1" customFormat="1" ht="6.75" customHeight="1">
      <c r="B19" s="34"/>
      <c r="C19" s="35"/>
      <c r="D19" s="35"/>
      <c r="E19" s="35"/>
      <c r="F19" s="35"/>
      <c r="G19" s="35"/>
      <c r="H19" s="35"/>
      <c r="I19" s="95"/>
      <c r="J19" s="35"/>
      <c r="K19" s="38"/>
    </row>
    <row r="20" spans="2:11" s="1" customFormat="1" ht="14.25" customHeight="1">
      <c r="B20" s="34"/>
      <c r="C20" s="35"/>
      <c r="D20" s="30" t="s">
        <v>36</v>
      </c>
      <c r="E20" s="35"/>
      <c r="F20" s="35"/>
      <c r="G20" s="35"/>
      <c r="H20" s="35"/>
      <c r="I20" s="96" t="s">
        <v>30</v>
      </c>
      <c r="J20" s="28" t="s">
        <v>20</v>
      </c>
      <c r="K20" s="38"/>
    </row>
    <row r="21" spans="2:11" s="1" customFormat="1" ht="18" customHeight="1">
      <c r="B21" s="34"/>
      <c r="C21" s="35"/>
      <c r="D21" s="35"/>
      <c r="E21" s="28" t="s">
        <v>38</v>
      </c>
      <c r="F21" s="35"/>
      <c r="G21" s="35"/>
      <c r="H21" s="35"/>
      <c r="I21" s="96" t="s">
        <v>33</v>
      </c>
      <c r="J21" s="28" t="s">
        <v>20</v>
      </c>
      <c r="K21" s="38"/>
    </row>
    <row r="22" spans="2:11" s="1" customFormat="1" ht="6.75" customHeight="1">
      <c r="B22" s="34"/>
      <c r="C22" s="35"/>
      <c r="D22" s="35"/>
      <c r="E22" s="35"/>
      <c r="F22" s="35"/>
      <c r="G22" s="35"/>
      <c r="H22" s="35"/>
      <c r="I22" s="95"/>
      <c r="J22" s="35"/>
      <c r="K22" s="38"/>
    </row>
    <row r="23" spans="2:11" s="1" customFormat="1" ht="14.25" customHeight="1">
      <c r="B23" s="34"/>
      <c r="C23" s="35"/>
      <c r="D23" s="30" t="s">
        <v>40</v>
      </c>
      <c r="E23" s="35"/>
      <c r="F23" s="35"/>
      <c r="G23" s="35"/>
      <c r="H23" s="35"/>
      <c r="I23" s="95"/>
      <c r="J23" s="35"/>
      <c r="K23" s="38"/>
    </row>
    <row r="24" spans="2:11" s="6" customFormat="1" ht="22.5" customHeight="1">
      <c r="B24" s="98"/>
      <c r="C24" s="99"/>
      <c r="D24" s="99"/>
      <c r="E24" s="247" t="s">
        <v>20</v>
      </c>
      <c r="F24" s="277"/>
      <c r="G24" s="277"/>
      <c r="H24" s="277"/>
      <c r="I24" s="100"/>
      <c r="J24" s="99"/>
      <c r="K24" s="101"/>
    </row>
    <row r="25" spans="2:11" s="1" customFormat="1" ht="6.75" customHeight="1">
      <c r="B25" s="34"/>
      <c r="C25" s="35"/>
      <c r="D25" s="35"/>
      <c r="E25" s="35"/>
      <c r="F25" s="35"/>
      <c r="G25" s="35"/>
      <c r="H25" s="35"/>
      <c r="I25" s="95"/>
      <c r="J25" s="35"/>
      <c r="K25" s="38"/>
    </row>
    <row r="26" spans="2:11" s="1" customFormat="1" ht="6.75" customHeight="1">
      <c r="B26" s="34"/>
      <c r="C26" s="35"/>
      <c r="D26" s="61"/>
      <c r="E26" s="61"/>
      <c r="F26" s="61"/>
      <c r="G26" s="61"/>
      <c r="H26" s="61"/>
      <c r="I26" s="102"/>
      <c r="J26" s="61"/>
      <c r="K26" s="103"/>
    </row>
    <row r="27" spans="2:11" s="1" customFormat="1" ht="24.75" customHeight="1">
      <c r="B27" s="34"/>
      <c r="C27" s="35"/>
      <c r="D27" s="104" t="s">
        <v>41</v>
      </c>
      <c r="E27" s="35"/>
      <c r="F27" s="35"/>
      <c r="G27" s="35"/>
      <c r="H27" s="35"/>
      <c r="I27" s="95"/>
      <c r="J27" s="105">
        <f>ROUND(J78,2)</f>
        <v>0</v>
      </c>
      <c r="K27" s="38"/>
    </row>
    <row r="28" spans="2:11" s="1" customFormat="1" ht="6.75" customHeight="1">
      <c r="B28" s="34"/>
      <c r="C28" s="35"/>
      <c r="D28" s="61"/>
      <c r="E28" s="61"/>
      <c r="F28" s="61"/>
      <c r="G28" s="61"/>
      <c r="H28" s="61"/>
      <c r="I28" s="102"/>
      <c r="J28" s="61"/>
      <c r="K28" s="103"/>
    </row>
    <row r="29" spans="2:11" s="1" customFormat="1" ht="14.25" customHeight="1">
      <c r="B29" s="34"/>
      <c r="C29" s="35"/>
      <c r="D29" s="35"/>
      <c r="E29" s="35"/>
      <c r="F29" s="39" t="s">
        <v>43</v>
      </c>
      <c r="G29" s="35"/>
      <c r="H29" s="35"/>
      <c r="I29" s="106" t="s">
        <v>42</v>
      </c>
      <c r="J29" s="39" t="s">
        <v>44</v>
      </c>
      <c r="K29" s="38"/>
    </row>
    <row r="30" spans="2:11" s="1" customFormat="1" ht="14.25" customHeight="1">
      <c r="B30" s="34"/>
      <c r="C30" s="35"/>
      <c r="D30" s="42" t="s">
        <v>45</v>
      </c>
      <c r="E30" s="42" t="s">
        <v>46</v>
      </c>
      <c r="F30" s="107">
        <f>ROUND(SUM(BE78:BE81),2)</f>
        <v>0</v>
      </c>
      <c r="G30" s="35"/>
      <c r="H30" s="35"/>
      <c r="I30" s="108">
        <v>0.21</v>
      </c>
      <c r="J30" s="107">
        <f>ROUND(ROUND((SUM(BE78:BE81)),2)*I30,2)</f>
        <v>0</v>
      </c>
      <c r="K30" s="38"/>
    </row>
    <row r="31" spans="2:11" s="1" customFormat="1" ht="14.25" customHeight="1">
      <c r="B31" s="34"/>
      <c r="C31" s="35"/>
      <c r="D31" s="35"/>
      <c r="E31" s="42" t="s">
        <v>47</v>
      </c>
      <c r="F31" s="107">
        <f>ROUND(SUM(BF78:BF81),2)</f>
        <v>0</v>
      </c>
      <c r="G31" s="35"/>
      <c r="H31" s="35"/>
      <c r="I31" s="108">
        <v>0.15</v>
      </c>
      <c r="J31" s="107">
        <f>ROUND(ROUND((SUM(BF78:BF81)),2)*I31,2)</f>
        <v>0</v>
      </c>
      <c r="K31" s="38"/>
    </row>
    <row r="32" spans="2:11" s="1" customFormat="1" ht="14.25" customHeight="1" hidden="1">
      <c r="B32" s="34"/>
      <c r="C32" s="35"/>
      <c r="D32" s="35"/>
      <c r="E32" s="42" t="s">
        <v>48</v>
      </c>
      <c r="F32" s="107">
        <f>ROUND(SUM(BG78:BG81),2)</f>
        <v>0</v>
      </c>
      <c r="G32" s="35"/>
      <c r="H32" s="35"/>
      <c r="I32" s="108">
        <v>0.21</v>
      </c>
      <c r="J32" s="107">
        <v>0</v>
      </c>
      <c r="K32" s="38"/>
    </row>
    <row r="33" spans="2:11" s="1" customFormat="1" ht="14.25" customHeight="1" hidden="1">
      <c r="B33" s="34"/>
      <c r="C33" s="35"/>
      <c r="D33" s="35"/>
      <c r="E33" s="42" t="s">
        <v>49</v>
      </c>
      <c r="F33" s="107">
        <f>ROUND(SUM(BH78:BH81),2)</f>
        <v>0</v>
      </c>
      <c r="G33" s="35"/>
      <c r="H33" s="35"/>
      <c r="I33" s="108">
        <v>0.15</v>
      </c>
      <c r="J33" s="107">
        <v>0</v>
      </c>
      <c r="K33" s="38"/>
    </row>
    <row r="34" spans="2:11" s="1" customFormat="1" ht="14.25" customHeight="1" hidden="1">
      <c r="B34" s="34"/>
      <c r="C34" s="35"/>
      <c r="D34" s="35"/>
      <c r="E34" s="42" t="s">
        <v>50</v>
      </c>
      <c r="F34" s="107">
        <f>ROUND(SUM(BI78:BI81),2)</f>
        <v>0</v>
      </c>
      <c r="G34" s="35"/>
      <c r="H34" s="35"/>
      <c r="I34" s="108">
        <v>0</v>
      </c>
      <c r="J34" s="107">
        <v>0</v>
      </c>
      <c r="K34" s="38"/>
    </row>
    <row r="35" spans="2:11" s="1" customFormat="1" ht="6.75" customHeight="1">
      <c r="B35" s="34"/>
      <c r="C35" s="35"/>
      <c r="D35" s="35"/>
      <c r="E35" s="35"/>
      <c r="F35" s="35"/>
      <c r="G35" s="35"/>
      <c r="H35" s="35"/>
      <c r="I35" s="95"/>
      <c r="J35" s="35"/>
      <c r="K35" s="38"/>
    </row>
    <row r="36" spans="2:11" s="1" customFormat="1" ht="24.75" customHeight="1">
      <c r="B36" s="34"/>
      <c r="C36" s="109"/>
      <c r="D36" s="110" t="s">
        <v>51</v>
      </c>
      <c r="E36" s="65"/>
      <c r="F36" s="65"/>
      <c r="G36" s="111" t="s">
        <v>52</v>
      </c>
      <c r="H36" s="112" t="s">
        <v>53</v>
      </c>
      <c r="I36" s="113"/>
      <c r="J36" s="114">
        <f>SUM(J27:J34)</f>
        <v>0</v>
      </c>
      <c r="K36" s="115"/>
    </row>
    <row r="37" spans="2:11" s="1" customFormat="1" ht="14.25" customHeight="1">
      <c r="B37" s="49"/>
      <c r="C37" s="50"/>
      <c r="D37" s="50"/>
      <c r="E37" s="50"/>
      <c r="F37" s="50"/>
      <c r="G37" s="50"/>
      <c r="H37" s="50"/>
      <c r="I37" s="116"/>
      <c r="J37" s="50"/>
      <c r="K37" s="51"/>
    </row>
    <row r="41" spans="2:11" s="1" customFormat="1" ht="6.75" customHeight="1">
      <c r="B41" s="52"/>
      <c r="C41" s="53"/>
      <c r="D41" s="53"/>
      <c r="E41" s="53"/>
      <c r="F41" s="53"/>
      <c r="G41" s="53"/>
      <c r="H41" s="53"/>
      <c r="I41" s="117"/>
      <c r="J41" s="53"/>
      <c r="K41" s="118"/>
    </row>
    <row r="42" spans="2:11" s="1" customFormat="1" ht="36.75" customHeight="1">
      <c r="B42" s="34"/>
      <c r="C42" s="23" t="s">
        <v>107</v>
      </c>
      <c r="D42" s="35"/>
      <c r="E42" s="35"/>
      <c r="F42" s="35"/>
      <c r="G42" s="35"/>
      <c r="H42" s="35"/>
      <c r="I42" s="95"/>
      <c r="J42" s="35"/>
      <c r="K42" s="38"/>
    </row>
    <row r="43" spans="2:11" s="1" customFormat="1" ht="6.75" customHeight="1">
      <c r="B43" s="34"/>
      <c r="C43" s="35"/>
      <c r="D43" s="35"/>
      <c r="E43" s="35"/>
      <c r="F43" s="35"/>
      <c r="G43" s="35"/>
      <c r="H43" s="35"/>
      <c r="I43" s="95"/>
      <c r="J43" s="35"/>
      <c r="K43" s="38"/>
    </row>
    <row r="44" spans="2:11" s="1" customFormat="1" ht="14.25" customHeight="1">
      <c r="B44" s="34"/>
      <c r="C44" s="30" t="s">
        <v>16</v>
      </c>
      <c r="D44" s="35"/>
      <c r="E44" s="35"/>
      <c r="F44" s="35"/>
      <c r="G44" s="35"/>
      <c r="H44" s="35"/>
      <c r="I44" s="95"/>
      <c r="J44" s="35"/>
      <c r="K44" s="38"/>
    </row>
    <row r="45" spans="2:11" s="1" customFormat="1" ht="22.5" customHeight="1">
      <c r="B45" s="34"/>
      <c r="C45" s="35"/>
      <c r="D45" s="35"/>
      <c r="E45" s="275" t="str">
        <f>E7</f>
        <v>Rekonstrukce chodníků v obci Stěpánov</v>
      </c>
      <c r="F45" s="251"/>
      <c r="G45" s="251"/>
      <c r="H45" s="251"/>
      <c r="I45" s="95"/>
      <c r="J45" s="35"/>
      <c r="K45" s="38"/>
    </row>
    <row r="46" spans="2:11" s="1" customFormat="1" ht="14.25" customHeight="1">
      <c r="B46" s="34"/>
      <c r="C46" s="30" t="s">
        <v>104</v>
      </c>
      <c r="D46" s="35"/>
      <c r="E46" s="35"/>
      <c r="F46" s="35"/>
      <c r="G46" s="35"/>
      <c r="H46" s="35"/>
      <c r="I46" s="95"/>
      <c r="J46" s="35"/>
      <c r="K46" s="38"/>
    </row>
    <row r="47" spans="2:11" s="1" customFormat="1" ht="23.25" customHeight="1">
      <c r="B47" s="34"/>
      <c r="C47" s="35"/>
      <c r="D47" s="35"/>
      <c r="E47" s="276" t="str">
        <f>E9</f>
        <v>SO 801 - Sadové úpravy </v>
      </c>
      <c r="F47" s="251"/>
      <c r="G47" s="251"/>
      <c r="H47" s="251"/>
      <c r="I47" s="95"/>
      <c r="J47" s="35"/>
      <c r="K47" s="38"/>
    </row>
    <row r="48" spans="2:11" s="1" customFormat="1" ht="6.75" customHeight="1">
      <c r="B48" s="34"/>
      <c r="C48" s="35"/>
      <c r="D48" s="35"/>
      <c r="E48" s="35"/>
      <c r="F48" s="35"/>
      <c r="G48" s="35"/>
      <c r="H48" s="35"/>
      <c r="I48" s="95"/>
      <c r="J48" s="35"/>
      <c r="K48" s="38"/>
    </row>
    <row r="49" spans="2:11" s="1" customFormat="1" ht="18" customHeight="1">
      <c r="B49" s="34"/>
      <c r="C49" s="30" t="s">
        <v>23</v>
      </c>
      <c r="D49" s="35"/>
      <c r="E49" s="35"/>
      <c r="F49" s="28" t="str">
        <f>F12</f>
        <v> </v>
      </c>
      <c r="G49" s="35"/>
      <c r="H49" s="35"/>
      <c r="I49" s="96" t="s">
        <v>25</v>
      </c>
      <c r="J49" s="97" t="str">
        <f>IF(J12="","",J12)</f>
        <v>9.11.2015</v>
      </c>
      <c r="K49" s="38"/>
    </row>
    <row r="50" spans="2:11" s="1" customFormat="1" ht="6.75" customHeight="1">
      <c r="B50" s="34"/>
      <c r="C50" s="35"/>
      <c r="D50" s="35"/>
      <c r="E50" s="35"/>
      <c r="F50" s="35"/>
      <c r="G50" s="35"/>
      <c r="H50" s="35"/>
      <c r="I50" s="95"/>
      <c r="J50" s="35"/>
      <c r="K50" s="38"/>
    </row>
    <row r="51" spans="2:11" s="1" customFormat="1" ht="15">
      <c r="B51" s="34"/>
      <c r="C51" s="30" t="s">
        <v>29</v>
      </c>
      <c r="D51" s="35"/>
      <c r="E51" s="35"/>
      <c r="F51" s="28" t="str">
        <f>E15</f>
        <v>Město Přelouč</v>
      </c>
      <c r="G51" s="35"/>
      <c r="H51" s="35"/>
      <c r="I51" s="96" t="s">
        <v>36</v>
      </c>
      <c r="J51" s="28" t="str">
        <f>E21</f>
        <v>PRODIN  a.s.</v>
      </c>
      <c r="K51" s="38"/>
    </row>
    <row r="52" spans="2:11" s="1" customFormat="1" ht="14.25" customHeight="1">
      <c r="B52" s="34"/>
      <c r="C52" s="30" t="s">
        <v>34</v>
      </c>
      <c r="D52" s="35"/>
      <c r="E52" s="35"/>
      <c r="F52" s="28">
        <f>IF(E18="","",E18)</f>
      </c>
      <c r="G52" s="35"/>
      <c r="H52" s="35"/>
      <c r="I52" s="95"/>
      <c r="J52" s="35"/>
      <c r="K52" s="38"/>
    </row>
    <row r="53" spans="2:11" s="1" customFormat="1" ht="9.75" customHeight="1">
      <c r="B53" s="34"/>
      <c r="C53" s="35"/>
      <c r="D53" s="35"/>
      <c r="E53" s="35"/>
      <c r="F53" s="35"/>
      <c r="G53" s="35"/>
      <c r="H53" s="35"/>
      <c r="I53" s="95"/>
      <c r="J53" s="35"/>
      <c r="K53" s="38"/>
    </row>
    <row r="54" spans="2:11" s="1" customFormat="1" ht="29.25" customHeight="1">
      <c r="B54" s="34"/>
      <c r="C54" s="119" t="s">
        <v>108</v>
      </c>
      <c r="D54" s="109"/>
      <c r="E54" s="109"/>
      <c r="F54" s="109"/>
      <c r="G54" s="109"/>
      <c r="H54" s="109"/>
      <c r="I54" s="120"/>
      <c r="J54" s="121" t="s">
        <v>109</v>
      </c>
      <c r="K54" s="122"/>
    </row>
    <row r="55" spans="2:11" s="1" customFormat="1" ht="9.75" customHeight="1">
      <c r="B55" s="34"/>
      <c r="C55" s="35"/>
      <c r="D55" s="35"/>
      <c r="E55" s="35"/>
      <c r="F55" s="35"/>
      <c r="G55" s="35"/>
      <c r="H55" s="35"/>
      <c r="I55" s="95"/>
      <c r="J55" s="35"/>
      <c r="K55" s="38"/>
    </row>
    <row r="56" spans="2:47" s="1" customFormat="1" ht="29.25" customHeight="1">
      <c r="B56" s="34"/>
      <c r="C56" s="123" t="s">
        <v>110</v>
      </c>
      <c r="D56" s="35"/>
      <c r="E56" s="35"/>
      <c r="F56" s="35"/>
      <c r="G56" s="35"/>
      <c r="H56" s="35"/>
      <c r="I56" s="95"/>
      <c r="J56" s="105">
        <f>J78</f>
        <v>0</v>
      </c>
      <c r="K56" s="38"/>
      <c r="AU56" s="17" t="s">
        <v>111</v>
      </c>
    </row>
    <row r="57" spans="2:11" s="7" customFormat="1" ht="24.75" customHeight="1">
      <c r="B57" s="124"/>
      <c r="C57" s="125"/>
      <c r="D57" s="126" t="s">
        <v>1434</v>
      </c>
      <c r="E57" s="127"/>
      <c r="F57" s="127"/>
      <c r="G57" s="127"/>
      <c r="H57" s="127"/>
      <c r="I57" s="128"/>
      <c r="J57" s="129">
        <f>J79</f>
        <v>0</v>
      </c>
      <c r="K57" s="130"/>
    </row>
    <row r="58" spans="2:11" s="11" customFormat="1" ht="19.5" customHeight="1">
      <c r="B58" s="185"/>
      <c r="C58" s="186"/>
      <c r="D58" s="187" t="s">
        <v>1435</v>
      </c>
      <c r="E58" s="188"/>
      <c r="F58" s="188"/>
      <c r="G58" s="188"/>
      <c r="H58" s="188"/>
      <c r="I58" s="189"/>
      <c r="J58" s="190">
        <f>J80</f>
        <v>0</v>
      </c>
      <c r="K58" s="191"/>
    </row>
    <row r="59" spans="2:11" s="1" customFormat="1" ht="21.75" customHeight="1">
      <c r="B59" s="34"/>
      <c r="C59" s="35"/>
      <c r="D59" s="35"/>
      <c r="E59" s="35"/>
      <c r="F59" s="35"/>
      <c r="G59" s="35"/>
      <c r="H59" s="35"/>
      <c r="I59" s="95"/>
      <c r="J59" s="35"/>
      <c r="K59" s="38"/>
    </row>
    <row r="60" spans="2:11" s="1" customFormat="1" ht="6.75" customHeight="1">
      <c r="B60" s="49"/>
      <c r="C60" s="50"/>
      <c r="D60" s="50"/>
      <c r="E60" s="50"/>
      <c r="F60" s="50"/>
      <c r="G60" s="50"/>
      <c r="H60" s="50"/>
      <c r="I60" s="116"/>
      <c r="J60" s="50"/>
      <c r="K60" s="51"/>
    </row>
    <row r="64" spans="2:12" s="1" customFormat="1" ht="6.75" customHeight="1">
      <c r="B64" s="52"/>
      <c r="C64" s="53"/>
      <c r="D64" s="53"/>
      <c r="E64" s="53"/>
      <c r="F64" s="53"/>
      <c r="G64" s="53"/>
      <c r="H64" s="53"/>
      <c r="I64" s="117"/>
      <c r="J64" s="53"/>
      <c r="K64" s="53"/>
      <c r="L64" s="34"/>
    </row>
    <row r="65" spans="2:12" s="1" customFormat="1" ht="36.75" customHeight="1">
      <c r="B65" s="34"/>
      <c r="C65" s="54" t="s">
        <v>113</v>
      </c>
      <c r="I65" s="131"/>
      <c r="L65" s="34"/>
    </row>
    <row r="66" spans="2:12" s="1" customFormat="1" ht="6.75" customHeight="1">
      <c r="B66" s="34"/>
      <c r="I66" s="131"/>
      <c r="L66" s="34"/>
    </row>
    <row r="67" spans="2:12" s="1" customFormat="1" ht="14.25" customHeight="1">
      <c r="B67" s="34"/>
      <c r="C67" s="56" t="s">
        <v>16</v>
      </c>
      <c r="I67" s="131"/>
      <c r="L67" s="34"/>
    </row>
    <row r="68" spans="2:12" s="1" customFormat="1" ht="22.5" customHeight="1">
      <c r="B68" s="34"/>
      <c r="E68" s="278" t="str">
        <f>E7</f>
        <v>Rekonstrukce chodníků v obci Stěpánov</v>
      </c>
      <c r="F68" s="241"/>
      <c r="G68" s="241"/>
      <c r="H68" s="241"/>
      <c r="I68" s="131"/>
      <c r="L68" s="34"/>
    </row>
    <row r="69" spans="2:12" s="1" customFormat="1" ht="14.25" customHeight="1">
      <c r="B69" s="34"/>
      <c r="C69" s="56" t="s">
        <v>104</v>
      </c>
      <c r="I69" s="131"/>
      <c r="L69" s="34"/>
    </row>
    <row r="70" spans="2:12" s="1" customFormat="1" ht="23.25" customHeight="1">
      <c r="B70" s="34"/>
      <c r="E70" s="259" t="str">
        <f>E9</f>
        <v>SO 801 - Sadové úpravy </v>
      </c>
      <c r="F70" s="241"/>
      <c r="G70" s="241"/>
      <c r="H70" s="241"/>
      <c r="I70" s="131"/>
      <c r="L70" s="34"/>
    </row>
    <row r="71" spans="2:12" s="1" customFormat="1" ht="6.75" customHeight="1">
      <c r="B71" s="34"/>
      <c r="I71" s="131"/>
      <c r="L71" s="34"/>
    </row>
    <row r="72" spans="2:12" s="1" customFormat="1" ht="18" customHeight="1">
      <c r="B72" s="34"/>
      <c r="C72" s="56" t="s">
        <v>23</v>
      </c>
      <c r="F72" s="132" t="str">
        <f>F12</f>
        <v> </v>
      </c>
      <c r="I72" s="133" t="s">
        <v>25</v>
      </c>
      <c r="J72" s="60" t="str">
        <f>IF(J12="","",J12)</f>
        <v>9.11.2015</v>
      </c>
      <c r="L72" s="34"/>
    </row>
    <row r="73" spans="2:12" s="1" customFormat="1" ht="6.75" customHeight="1">
      <c r="B73" s="34"/>
      <c r="I73" s="131"/>
      <c r="L73" s="34"/>
    </row>
    <row r="74" spans="2:12" s="1" customFormat="1" ht="15">
      <c r="B74" s="34"/>
      <c r="C74" s="56" t="s">
        <v>29</v>
      </c>
      <c r="F74" s="132" t="str">
        <f>E15</f>
        <v>Město Přelouč</v>
      </c>
      <c r="I74" s="133" t="s">
        <v>36</v>
      </c>
      <c r="J74" s="132" t="str">
        <f>E21</f>
        <v>PRODIN  a.s.</v>
      </c>
      <c r="L74" s="34"/>
    </row>
    <row r="75" spans="2:12" s="1" customFormat="1" ht="14.25" customHeight="1">
      <c r="B75" s="34"/>
      <c r="C75" s="56" t="s">
        <v>34</v>
      </c>
      <c r="F75" s="132">
        <f>IF(E18="","",E18)</f>
      </c>
      <c r="I75" s="131"/>
      <c r="L75" s="34"/>
    </row>
    <row r="76" spans="2:12" s="1" customFormat="1" ht="9.75" customHeight="1">
      <c r="B76" s="34"/>
      <c r="I76" s="131"/>
      <c r="L76" s="34"/>
    </row>
    <row r="77" spans="2:20" s="8" customFormat="1" ht="29.25" customHeight="1">
      <c r="B77" s="134"/>
      <c r="C77" s="135" t="s">
        <v>114</v>
      </c>
      <c r="D77" s="136" t="s">
        <v>60</v>
      </c>
      <c r="E77" s="136" t="s">
        <v>56</v>
      </c>
      <c r="F77" s="136" t="s">
        <v>115</v>
      </c>
      <c r="G77" s="136" t="s">
        <v>116</v>
      </c>
      <c r="H77" s="136" t="s">
        <v>117</v>
      </c>
      <c r="I77" s="137" t="s">
        <v>118</v>
      </c>
      <c r="J77" s="136" t="s">
        <v>109</v>
      </c>
      <c r="K77" s="138" t="s">
        <v>119</v>
      </c>
      <c r="L77" s="134"/>
      <c r="M77" s="67" t="s">
        <v>120</v>
      </c>
      <c r="N77" s="68" t="s">
        <v>45</v>
      </c>
      <c r="O77" s="68" t="s">
        <v>121</v>
      </c>
      <c r="P77" s="68" t="s">
        <v>122</v>
      </c>
      <c r="Q77" s="68" t="s">
        <v>123</v>
      </c>
      <c r="R77" s="68" t="s">
        <v>124</v>
      </c>
      <c r="S77" s="68" t="s">
        <v>125</v>
      </c>
      <c r="T77" s="69" t="s">
        <v>126</v>
      </c>
    </row>
    <row r="78" spans="2:63" s="1" customFormat="1" ht="29.25" customHeight="1">
      <c r="B78" s="34"/>
      <c r="C78" s="71" t="s">
        <v>110</v>
      </c>
      <c r="I78" s="131"/>
      <c r="J78" s="139">
        <f>BK78</f>
        <v>0</v>
      </c>
      <c r="L78" s="34"/>
      <c r="M78" s="70"/>
      <c r="N78" s="61"/>
      <c r="O78" s="61"/>
      <c r="P78" s="140">
        <f>P79</f>
        <v>0</v>
      </c>
      <c r="Q78" s="61"/>
      <c r="R78" s="140">
        <f>R79</f>
        <v>0</v>
      </c>
      <c r="S78" s="61"/>
      <c r="T78" s="141">
        <f>T79</f>
        <v>0</v>
      </c>
      <c r="AT78" s="17" t="s">
        <v>74</v>
      </c>
      <c r="AU78" s="17" t="s">
        <v>111</v>
      </c>
      <c r="BK78" s="142">
        <f>BK79</f>
        <v>0</v>
      </c>
    </row>
    <row r="79" spans="2:63" s="9" customFormat="1" ht="36.75" customHeight="1">
      <c r="B79" s="143"/>
      <c r="D79" s="152" t="s">
        <v>74</v>
      </c>
      <c r="E79" s="192" t="s">
        <v>180</v>
      </c>
      <c r="F79" s="192" t="s">
        <v>180</v>
      </c>
      <c r="I79" s="146"/>
      <c r="J79" s="193">
        <f>BK79</f>
        <v>0</v>
      </c>
      <c r="L79" s="143"/>
      <c r="M79" s="148"/>
      <c r="N79" s="149"/>
      <c r="O79" s="149"/>
      <c r="P79" s="150">
        <f>P80</f>
        <v>0</v>
      </c>
      <c r="Q79" s="149"/>
      <c r="R79" s="150">
        <f>R80</f>
        <v>0</v>
      </c>
      <c r="S79" s="149"/>
      <c r="T79" s="151">
        <f>T80</f>
        <v>0</v>
      </c>
      <c r="AR79" s="152" t="s">
        <v>22</v>
      </c>
      <c r="AT79" s="153" t="s">
        <v>74</v>
      </c>
      <c r="AU79" s="153" t="s">
        <v>75</v>
      </c>
      <c r="AY79" s="152" t="s">
        <v>130</v>
      </c>
      <c r="BK79" s="154">
        <f>BK80</f>
        <v>0</v>
      </c>
    </row>
    <row r="80" spans="2:63" s="9" customFormat="1" ht="19.5" customHeight="1">
      <c r="B80" s="143"/>
      <c r="D80" s="144" t="s">
        <v>74</v>
      </c>
      <c r="E80" s="194" t="s">
        <v>1436</v>
      </c>
      <c r="F80" s="194" t="s">
        <v>100</v>
      </c>
      <c r="I80" s="146"/>
      <c r="J80" s="195">
        <f>BK80</f>
        <v>0</v>
      </c>
      <c r="L80" s="143"/>
      <c r="M80" s="148"/>
      <c r="N80" s="149"/>
      <c r="O80" s="149"/>
      <c r="P80" s="150">
        <f>P81</f>
        <v>0</v>
      </c>
      <c r="Q80" s="149"/>
      <c r="R80" s="150">
        <f>R81</f>
        <v>0</v>
      </c>
      <c r="S80" s="149"/>
      <c r="T80" s="151">
        <f>T81</f>
        <v>0</v>
      </c>
      <c r="AR80" s="152" t="s">
        <v>22</v>
      </c>
      <c r="AT80" s="153" t="s">
        <v>74</v>
      </c>
      <c r="AU80" s="153" t="s">
        <v>22</v>
      </c>
      <c r="AY80" s="152" t="s">
        <v>130</v>
      </c>
      <c r="BK80" s="154">
        <f>BK81</f>
        <v>0</v>
      </c>
    </row>
    <row r="81" spans="2:65" s="1" customFormat="1" ht="22.5" customHeight="1">
      <c r="B81" s="155"/>
      <c r="C81" s="156" t="s">
        <v>22</v>
      </c>
      <c r="D81" s="156" t="s">
        <v>131</v>
      </c>
      <c r="E81" s="157" t="s">
        <v>1437</v>
      </c>
      <c r="F81" s="158" t="s">
        <v>1438</v>
      </c>
      <c r="G81" s="159" t="s">
        <v>1439</v>
      </c>
      <c r="H81" s="160">
        <v>1</v>
      </c>
      <c r="I81" s="161"/>
      <c r="J81" s="162">
        <f>ROUND(I81*H81,2)</f>
        <v>0</v>
      </c>
      <c r="K81" s="158" t="s">
        <v>20</v>
      </c>
      <c r="L81" s="34"/>
      <c r="M81" s="163" t="s">
        <v>20</v>
      </c>
      <c r="N81" s="236" t="s">
        <v>46</v>
      </c>
      <c r="O81" s="182"/>
      <c r="P81" s="237">
        <f>O81*H81</f>
        <v>0</v>
      </c>
      <c r="Q81" s="237">
        <v>0</v>
      </c>
      <c r="R81" s="237">
        <f>Q81*H81</f>
        <v>0</v>
      </c>
      <c r="S81" s="237">
        <v>0</v>
      </c>
      <c r="T81" s="238">
        <f>S81*H81</f>
        <v>0</v>
      </c>
      <c r="AR81" s="17" t="s">
        <v>151</v>
      </c>
      <c r="AT81" s="17" t="s">
        <v>131</v>
      </c>
      <c r="AU81" s="17" t="s">
        <v>83</v>
      </c>
      <c r="AY81" s="17" t="s">
        <v>130</v>
      </c>
      <c r="BE81" s="167">
        <f>IF(N81="základní",J81,0)</f>
        <v>0</v>
      </c>
      <c r="BF81" s="167">
        <f>IF(N81="snížená",J81,0)</f>
        <v>0</v>
      </c>
      <c r="BG81" s="167">
        <f>IF(N81="zákl. přenesená",J81,0)</f>
        <v>0</v>
      </c>
      <c r="BH81" s="167">
        <f>IF(N81="sníž. přenesená",J81,0)</f>
        <v>0</v>
      </c>
      <c r="BI81" s="167">
        <f>IF(N81="nulová",J81,0)</f>
        <v>0</v>
      </c>
      <c r="BJ81" s="17" t="s">
        <v>22</v>
      </c>
      <c r="BK81" s="167">
        <f>ROUND(I81*H81,2)</f>
        <v>0</v>
      </c>
      <c r="BL81" s="17" t="s">
        <v>151</v>
      </c>
      <c r="BM81" s="17" t="s">
        <v>1440</v>
      </c>
    </row>
    <row r="82" spans="2:12" s="1" customFormat="1" ht="6.75" customHeight="1">
      <c r="B82" s="49"/>
      <c r="C82" s="50"/>
      <c r="D82" s="50"/>
      <c r="E82" s="50"/>
      <c r="F82" s="50"/>
      <c r="G82" s="50"/>
      <c r="H82" s="50"/>
      <c r="I82" s="116"/>
      <c r="J82" s="50"/>
      <c r="K82" s="50"/>
      <c r="L82" s="34"/>
    </row>
    <row r="593" ht="13.5">
      <c r="AT593" s="184"/>
    </row>
  </sheetData>
  <sheetProtection password="CC35" sheet="1" objects="1" scenarios="1" formatColumns="0" formatRows="0" sort="0" autoFilter="0"/>
  <autoFilter ref="C77:K77"/>
  <mergeCells count="9">
    <mergeCell ref="E70:H70"/>
    <mergeCell ref="G1:H1"/>
    <mergeCell ref="L2:V2"/>
    <mergeCell ref="E7:H7"/>
    <mergeCell ref="E9:H9"/>
    <mergeCell ref="E24:H24"/>
    <mergeCell ref="E45:H45"/>
    <mergeCell ref="E47:H47"/>
    <mergeCell ref="E68:H68"/>
  </mergeCells>
  <hyperlinks>
    <hyperlink ref="F1:G1" location="C2" tooltip="Krycí list soupisu" display="1) Krycí list soupisu"/>
    <hyperlink ref="G1:H1" location="C54" tooltip="Rekapitulace" display="2) Rekapitulace"/>
    <hyperlink ref="J1" location="C77" tooltip="Soupis prací" display="3) Soupis prací"/>
    <hyperlink ref="L1:V1" location="'Rekapitulace stavby'!C2" tooltip="Rekapitulace stavby" display="Rekapitulace stavby"/>
  </hyperlinks>
  <printOptions/>
  <pageMargins left="0.5833333134651184" right="0.5833333134651184" top="0.5833333134651184" bottom="0.5833333134651184" header="0" footer="0"/>
  <pageSetup blackAndWhite="1" errors="blank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2"/>
  <sheetViews>
    <sheetView showGridLines="0" workbookViewId="0" topLeftCell="A1">
      <selection activeCell="A1" sqref="A1"/>
    </sheetView>
  </sheetViews>
  <sheetFormatPr defaultColWidth="9.140625" defaultRowHeight="13.5"/>
  <cols>
    <col min="1" max="1" width="7.140625" style="290" customWidth="1"/>
    <col min="2" max="2" width="1.421875" style="290" customWidth="1"/>
    <col min="3" max="4" width="4.28125" style="290" customWidth="1"/>
    <col min="5" max="5" width="10.00390625" style="290" customWidth="1"/>
    <col min="6" max="6" width="7.8515625" style="290" customWidth="1"/>
    <col min="7" max="7" width="4.28125" style="290" customWidth="1"/>
    <col min="8" max="8" width="66.7109375" style="290" customWidth="1"/>
    <col min="9" max="10" width="17.140625" style="290" customWidth="1"/>
    <col min="11" max="11" width="1.421875" style="290" customWidth="1"/>
    <col min="12" max="16384" width="9.140625" style="290" customWidth="1"/>
  </cols>
  <sheetData>
    <row r="1" ht="37.5" customHeight="1"/>
    <row r="2" spans="2:11" ht="7.5" customHeight="1">
      <c r="B2" s="291"/>
      <c r="C2" s="292"/>
      <c r="D2" s="292"/>
      <c r="E2" s="292"/>
      <c r="F2" s="292"/>
      <c r="G2" s="292"/>
      <c r="H2" s="292"/>
      <c r="I2" s="292"/>
      <c r="J2" s="292"/>
      <c r="K2" s="293"/>
    </row>
    <row r="3" spans="2:11" s="297" customFormat="1" ht="45" customHeight="1">
      <c r="B3" s="294"/>
      <c r="C3" s="295" t="s">
        <v>1448</v>
      </c>
      <c r="D3" s="295"/>
      <c r="E3" s="295"/>
      <c r="F3" s="295"/>
      <c r="G3" s="295"/>
      <c r="H3" s="295"/>
      <c r="I3" s="295"/>
      <c r="J3" s="295"/>
      <c r="K3" s="296"/>
    </row>
    <row r="4" spans="2:11" ht="25.5" customHeight="1">
      <c r="B4" s="298"/>
      <c r="C4" s="299" t="s">
        <v>1449</v>
      </c>
      <c r="D4" s="299"/>
      <c r="E4" s="299"/>
      <c r="F4" s="299"/>
      <c r="G4" s="299"/>
      <c r="H4" s="299"/>
      <c r="I4" s="299"/>
      <c r="J4" s="299"/>
      <c r="K4" s="300"/>
    </row>
    <row r="5" spans="2:11" ht="5.25" customHeight="1">
      <c r="B5" s="298"/>
      <c r="C5" s="301"/>
      <c r="D5" s="301"/>
      <c r="E5" s="301"/>
      <c r="F5" s="301"/>
      <c r="G5" s="301"/>
      <c r="H5" s="301"/>
      <c r="I5" s="301"/>
      <c r="J5" s="301"/>
      <c r="K5" s="300"/>
    </row>
    <row r="6" spans="2:11" ht="15" customHeight="1">
      <c r="B6" s="298"/>
      <c r="C6" s="302" t="s">
        <v>1450</v>
      </c>
      <c r="D6" s="302"/>
      <c r="E6" s="302"/>
      <c r="F6" s="302"/>
      <c r="G6" s="302"/>
      <c r="H6" s="302"/>
      <c r="I6" s="302"/>
      <c r="J6" s="302"/>
      <c r="K6" s="300"/>
    </row>
    <row r="7" spans="2:11" ht="15" customHeight="1">
      <c r="B7" s="303"/>
      <c r="C7" s="302" t="s">
        <v>1451</v>
      </c>
      <c r="D7" s="302"/>
      <c r="E7" s="302"/>
      <c r="F7" s="302"/>
      <c r="G7" s="302"/>
      <c r="H7" s="302"/>
      <c r="I7" s="302"/>
      <c r="J7" s="302"/>
      <c r="K7" s="300"/>
    </row>
    <row r="8" spans="2:11" ht="12.75" customHeight="1">
      <c r="B8" s="303"/>
      <c r="C8" s="304"/>
      <c r="D8" s="304"/>
      <c r="E8" s="304"/>
      <c r="F8" s="304"/>
      <c r="G8" s="304"/>
      <c r="H8" s="304"/>
      <c r="I8" s="304"/>
      <c r="J8" s="304"/>
      <c r="K8" s="300"/>
    </row>
    <row r="9" spans="2:11" ht="15" customHeight="1">
      <c r="B9" s="303"/>
      <c r="C9" s="302" t="s">
        <v>1452</v>
      </c>
      <c r="D9" s="302"/>
      <c r="E9" s="302"/>
      <c r="F9" s="302"/>
      <c r="G9" s="302"/>
      <c r="H9" s="302"/>
      <c r="I9" s="302"/>
      <c r="J9" s="302"/>
      <c r="K9" s="300"/>
    </row>
    <row r="10" spans="2:11" ht="15" customHeight="1">
      <c r="B10" s="303"/>
      <c r="C10" s="304"/>
      <c r="D10" s="302" t="s">
        <v>1453</v>
      </c>
      <c r="E10" s="302"/>
      <c r="F10" s="302"/>
      <c r="G10" s="302"/>
      <c r="H10" s="302"/>
      <c r="I10" s="302"/>
      <c r="J10" s="302"/>
      <c r="K10" s="300"/>
    </row>
    <row r="11" spans="2:11" ht="15" customHeight="1">
      <c r="B11" s="303"/>
      <c r="C11" s="305"/>
      <c r="D11" s="302" t="s">
        <v>1454</v>
      </c>
      <c r="E11" s="302"/>
      <c r="F11" s="302"/>
      <c r="G11" s="302"/>
      <c r="H11" s="302"/>
      <c r="I11" s="302"/>
      <c r="J11" s="302"/>
      <c r="K11" s="300"/>
    </row>
    <row r="12" spans="2:11" ht="12.75" customHeight="1">
      <c r="B12" s="303"/>
      <c r="C12" s="305"/>
      <c r="D12" s="305"/>
      <c r="E12" s="305"/>
      <c r="F12" s="305"/>
      <c r="G12" s="305"/>
      <c r="H12" s="305"/>
      <c r="I12" s="305"/>
      <c r="J12" s="305"/>
      <c r="K12" s="300"/>
    </row>
    <row r="13" spans="2:11" ht="15" customHeight="1">
      <c r="B13" s="303"/>
      <c r="C13" s="305"/>
      <c r="D13" s="302" t="s">
        <v>1455</v>
      </c>
      <c r="E13" s="302"/>
      <c r="F13" s="302"/>
      <c r="G13" s="302"/>
      <c r="H13" s="302"/>
      <c r="I13" s="302"/>
      <c r="J13" s="302"/>
      <c r="K13" s="300"/>
    </row>
    <row r="14" spans="2:11" ht="15" customHeight="1">
      <c r="B14" s="303"/>
      <c r="C14" s="305"/>
      <c r="D14" s="302" t="s">
        <v>1456</v>
      </c>
      <c r="E14" s="302"/>
      <c r="F14" s="302"/>
      <c r="G14" s="302"/>
      <c r="H14" s="302"/>
      <c r="I14" s="302"/>
      <c r="J14" s="302"/>
      <c r="K14" s="300"/>
    </row>
    <row r="15" spans="2:11" ht="15" customHeight="1">
      <c r="B15" s="303"/>
      <c r="C15" s="305"/>
      <c r="D15" s="302" t="s">
        <v>1457</v>
      </c>
      <c r="E15" s="302"/>
      <c r="F15" s="302"/>
      <c r="G15" s="302"/>
      <c r="H15" s="302"/>
      <c r="I15" s="302"/>
      <c r="J15" s="302"/>
      <c r="K15" s="300"/>
    </row>
    <row r="16" spans="2:11" ht="15" customHeight="1">
      <c r="B16" s="303"/>
      <c r="C16" s="305"/>
      <c r="D16" s="305"/>
      <c r="E16" s="306" t="s">
        <v>81</v>
      </c>
      <c r="F16" s="302" t="s">
        <v>1458</v>
      </c>
      <c r="G16" s="302"/>
      <c r="H16" s="302"/>
      <c r="I16" s="302"/>
      <c r="J16" s="302"/>
      <c r="K16" s="300"/>
    </row>
    <row r="17" spans="2:11" ht="15" customHeight="1">
      <c r="B17" s="303"/>
      <c r="C17" s="305"/>
      <c r="D17" s="305"/>
      <c r="E17" s="306" t="s">
        <v>1459</v>
      </c>
      <c r="F17" s="302" t="s">
        <v>1460</v>
      </c>
      <c r="G17" s="302"/>
      <c r="H17" s="302"/>
      <c r="I17" s="302"/>
      <c r="J17" s="302"/>
      <c r="K17" s="300"/>
    </row>
    <row r="18" spans="2:11" ht="15" customHeight="1">
      <c r="B18" s="303"/>
      <c r="C18" s="305"/>
      <c r="D18" s="305"/>
      <c r="E18" s="306" t="s">
        <v>1461</v>
      </c>
      <c r="F18" s="302" t="s">
        <v>1462</v>
      </c>
      <c r="G18" s="302"/>
      <c r="H18" s="302"/>
      <c r="I18" s="302"/>
      <c r="J18" s="302"/>
      <c r="K18" s="300"/>
    </row>
    <row r="19" spans="2:11" ht="15" customHeight="1">
      <c r="B19" s="303"/>
      <c r="C19" s="305"/>
      <c r="D19" s="305"/>
      <c r="E19" s="306" t="s">
        <v>1463</v>
      </c>
      <c r="F19" s="302" t="s">
        <v>1464</v>
      </c>
      <c r="G19" s="302"/>
      <c r="H19" s="302"/>
      <c r="I19" s="302"/>
      <c r="J19" s="302"/>
      <c r="K19" s="300"/>
    </row>
    <row r="20" spans="2:11" ht="15" customHeight="1">
      <c r="B20" s="303"/>
      <c r="C20" s="305"/>
      <c r="D20" s="305"/>
      <c r="E20" s="306" t="s">
        <v>1465</v>
      </c>
      <c r="F20" s="302" t="s">
        <v>1466</v>
      </c>
      <c r="G20" s="302"/>
      <c r="H20" s="302"/>
      <c r="I20" s="302"/>
      <c r="J20" s="302"/>
      <c r="K20" s="300"/>
    </row>
    <row r="21" spans="2:11" ht="15" customHeight="1">
      <c r="B21" s="303"/>
      <c r="C21" s="305"/>
      <c r="D21" s="305"/>
      <c r="E21" s="306" t="s">
        <v>1467</v>
      </c>
      <c r="F21" s="302" t="s">
        <v>1468</v>
      </c>
      <c r="G21" s="302"/>
      <c r="H21" s="302"/>
      <c r="I21" s="302"/>
      <c r="J21" s="302"/>
      <c r="K21" s="300"/>
    </row>
    <row r="22" spans="2:11" ht="12.75" customHeight="1">
      <c r="B22" s="303"/>
      <c r="C22" s="305"/>
      <c r="D22" s="305"/>
      <c r="E22" s="305"/>
      <c r="F22" s="305"/>
      <c r="G22" s="305"/>
      <c r="H22" s="305"/>
      <c r="I22" s="305"/>
      <c r="J22" s="305"/>
      <c r="K22" s="300"/>
    </row>
    <row r="23" spans="2:11" ht="15" customHeight="1">
      <c r="B23" s="303"/>
      <c r="C23" s="302" t="s">
        <v>1469</v>
      </c>
      <c r="D23" s="302"/>
      <c r="E23" s="302"/>
      <c r="F23" s="302"/>
      <c r="G23" s="302"/>
      <c r="H23" s="302"/>
      <c r="I23" s="302"/>
      <c r="J23" s="302"/>
      <c r="K23" s="300"/>
    </row>
    <row r="24" spans="2:11" ht="15" customHeight="1">
      <c r="B24" s="303"/>
      <c r="C24" s="302" t="s">
        <v>1470</v>
      </c>
      <c r="D24" s="302"/>
      <c r="E24" s="302"/>
      <c r="F24" s="302"/>
      <c r="G24" s="302"/>
      <c r="H24" s="302"/>
      <c r="I24" s="302"/>
      <c r="J24" s="302"/>
      <c r="K24" s="300"/>
    </row>
    <row r="25" spans="2:11" ht="15" customHeight="1">
      <c r="B25" s="303"/>
      <c r="C25" s="304"/>
      <c r="D25" s="302" t="s">
        <v>1471</v>
      </c>
      <c r="E25" s="302"/>
      <c r="F25" s="302"/>
      <c r="G25" s="302"/>
      <c r="H25" s="302"/>
      <c r="I25" s="302"/>
      <c r="J25" s="302"/>
      <c r="K25" s="300"/>
    </row>
    <row r="26" spans="2:11" ht="15" customHeight="1">
      <c r="B26" s="303"/>
      <c r="C26" s="305"/>
      <c r="D26" s="302" t="s">
        <v>1472</v>
      </c>
      <c r="E26" s="302"/>
      <c r="F26" s="302"/>
      <c r="G26" s="302"/>
      <c r="H26" s="302"/>
      <c r="I26" s="302"/>
      <c r="J26" s="302"/>
      <c r="K26" s="300"/>
    </row>
    <row r="27" spans="2:11" ht="12.75" customHeight="1">
      <c r="B27" s="303"/>
      <c r="C27" s="305"/>
      <c r="D27" s="305"/>
      <c r="E27" s="305"/>
      <c r="F27" s="305"/>
      <c r="G27" s="305"/>
      <c r="H27" s="305"/>
      <c r="I27" s="305"/>
      <c r="J27" s="305"/>
      <c r="K27" s="300"/>
    </row>
    <row r="28" spans="2:11" ht="15" customHeight="1">
      <c r="B28" s="303"/>
      <c r="C28" s="305"/>
      <c r="D28" s="302" t="s">
        <v>1473</v>
      </c>
      <c r="E28" s="302"/>
      <c r="F28" s="302"/>
      <c r="G28" s="302"/>
      <c r="H28" s="302"/>
      <c r="I28" s="302"/>
      <c r="J28" s="302"/>
      <c r="K28" s="300"/>
    </row>
    <row r="29" spans="2:11" ht="15" customHeight="1">
      <c r="B29" s="303"/>
      <c r="C29" s="305"/>
      <c r="D29" s="302" t="s">
        <v>1474</v>
      </c>
      <c r="E29" s="302"/>
      <c r="F29" s="302"/>
      <c r="G29" s="302"/>
      <c r="H29" s="302"/>
      <c r="I29" s="302"/>
      <c r="J29" s="302"/>
      <c r="K29" s="300"/>
    </row>
    <row r="30" spans="2:11" ht="12.75" customHeight="1">
      <c r="B30" s="303"/>
      <c r="C30" s="305"/>
      <c r="D30" s="305"/>
      <c r="E30" s="305"/>
      <c r="F30" s="305"/>
      <c r="G30" s="305"/>
      <c r="H30" s="305"/>
      <c r="I30" s="305"/>
      <c r="J30" s="305"/>
      <c r="K30" s="300"/>
    </row>
    <row r="31" spans="2:11" ht="15" customHeight="1">
      <c r="B31" s="303"/>
      <c r="C31" s="305"/>
      <c r="D31" s="302" t="s">
        <v>1475</v>
      </c>
      <c r="E31" s="302"/>
      <c r="F31" s="302"/>
      <c r="G31" s="302"/>
      <c r="H31" s="302"/>
      <c r="I31" s="302"/>
      <c r="J31" s="302"/>
      <c r="K31" s="300"/>
    </row>
    <row r="32" spans="2:11" ht="15" customHeight="1">
      <c r="B32" s="303"/>
      <c r="C32" s="305"/>
      <c r="D32" s="302" t="s">
        <v>1476</v>
      </c>
      <c r="E32" s="302"/>
      <c r="F32" s="302"/>
      <c r="G32" s="302"/>
      <c r="H32" s="302"/>
      <c r="I32" s="302"/>
      <c r="J32" s="302"/>
      <c r="K32" s="300"/>
    </row>
    <row r="33" spans="2:11" ht="15" customHeight="1">
      <c r="B33" s="303"/>
      <c r="C33" s="305"/>
      <c r="D33" s="302" t="s">
        <v>1477</v>
      </c>
      <c r="E33" s="302"/>
      <c r="F33" s="302"/>
      <c r="G33" s="302"/>
      <c r="H33" s="302"/>
      <c r="I33" s="302"/>
      <c r="J33" s="302"/>
      <c r="K33" s="300"/>
    </row>
    <row r="34" spans="2:11" ht="15" customHeight="1">
      <c r="B34" s="303"/>
      <c r="C34" s="305"/>
      <c r="D34" s="304"/>
      <c r="E34" s="307" t="s">
        <v>114</v>
      </c>
      <c r="F34" s="304"/>
      <c r="G34" s="302" t="s">
        <v>1478</v>
      </c>
      <c r="H34" s="302"/>
      <c r="I34" s="302"/>
      <c r="J34" s="302"/>
      <c r="K34" s="300"/>
    </row>
    <row r="35" spans="2:11" ht="30.75" customHeight="1">
      <c r="B35" s="303"/>
      <c r="C35" s="305"/>
      <c r="D35" s="304"/>
      <c r="E35" s="307" t="s">
        <v>1479</v>
      </c>
      <c r="F35" s="304"/>
      <c r="G35" s="302" t="s">
        <v>1480</v>
      </c>
      <c r="H35" s="302"/>
      <c r="I35" s="302"/>
      <c r="J35" s="302"/>
      <c r="K35" s="300"/>
    </row>
    <row r="36" spans="2:11" ht="15" customHeight="1">
      <c r="B36" s="303"/>
      <c r="C36" s="305"/>
      <c r="D36" s="304"/>
      <c r="E36" s="307" t="s">
        <v>56</v>
      </c>
      <c r="F36" s="304"/>
      <c r="G36" s="302" t="s">
        <v>1481</v>
      </c>
      <c r="H36" s="302"/>
      <c r="I36" s="302"/>
      <c r="J36" s="302"/>
      <c r="K36" s="300"/>
    </row>
    <row r="37" spans="2:11" ht="15" customHeight="1">
      <c r="B37" s="303"/>
      <c r="C37" s="305"/>
      <c r="D37" s="304"/>
      <c r="E37" s="307" t="s">
        <v>115</v>
      </c>
      <c r="F37" s="304"/>
      <c r="G37" s="302" t="s">
        <v>1482</v>
      </c>
      <c r="H37" s="302"/>
      <c r="I37" s="302"/>
      <c r="J37" s="302"/>
      <c r="K37" s="300"/>
    </row>
    <row r="38" spans="2:11" ht="15" customHeight="1">
      <c r="B38" s="303"/>
      <c r="C38" s="305"/>
      <c r="D38" s="304"/>
      <c r="E38" s="307" t="s">
        <v>116</v>
      </c>
      <c r="F38" s="304"/>
      <c r="G38" s="302" t="s">
        <v>1483</v>
      </c>
      <c r="H38" s="302"/>
      <c r="I38" s="302"/>
      <c r="J38" s="302"/>
      <c r="K38" s="300"/>
    </row>
    <row r="39" spans="2:11" ht="15" customHeight="1">
      <c r="B39" s="303"/>
      <c r="C39" s="305"/>
      <c r="D39" s="304"/>
      <c r="E39" s="307" t="s">
        <v>117</v>
      </c>
      <c r="F39" s="304"/>
      <c r="G39" s="302" t="s">
        <v>1484</v>
      </c>
      <c r="H39" s="302"/>
      <c r="I39" s="302"/>
      <c r="J39" s="302"/>
      <c r="K39" s="300"/>
    </row>
    <row r="40" spans="2:11" ht="15" customHeight="1">
      <c r="B40" s="303"/>
      <c r="C40" s="305"/>
      <c r="D40" s="304"/>
      <c r="E40" s="307" t="s">
        <v>1485</v>
      </c>
      <c r="F40" s="304"/>
      <c r="G40" s="302" t="s">
        <v>1486</v>
      </c>
      <c r="H40" s="302"/>
      <c r="I40" s="302"/>
      <c r="J40" s="302"/>
      <c r="K40" s="300"/>
    </row>
    <row r="41" spans="2:11" ht="15" customHeight="1">
      <c r="B41" s="303"/>
      <c r="C41" s="305"/>
      <c r="D41" s="304"/>
      <c r="E41" s="307"/>
      <c r="F41" s="304"/>
      <c r="G41" s="302" t="s">
        <v>1487</v>
      </c>
      <c r="H41" s="302"/>
      <c r="I41" s="302"/>
      <c r="J41" s="302"/>
      <c r="K41" s="300"/>
    </row>
    <row r="42" spans="2:11" ht="15" customHeight="1">
      <c r="B42" s="303"/>
      <c r="C42" s="305"/>
      <c r="D42" s="304"/>
      <c r="E42" s="307" t="s">
        <v>1488</v>
      </c>
      <c r="F42" s="304"/>
      <c r="G42" s="302" t="s">
        <v>1489</v>
      </c>
      <c r="H42" s="302"/>
      <c r="I42" s="302"/>
      <c r="J42" s="302"/>
      <c r="K42" s="300"/>
    </row>
    <row r="43" spans="2:11" ht="15" customHeight="1">
      <c r="B43" s="303"/>
      <c r="C43" s="305"/>
      <c r="D43" s="304"/>
      <c r="E43" s="307" t="s">
        <v>119</v>
      </c>
      <c r="F43" s="304"/>
      <c r="G43" s="302" t="s">
        <v>1490</v>
      </c>
      <c r="H43" s="302"/>
      <c r="I43" s="302"/>
      <c r="J43" s="302"/>
      <c r="K43" s="300"/>
    </row>
    <row r="44" spans="2:11" ht="12.75" customHeight="1">
      <c r="B44" s="303"/>
      <c r="C44" s="305"/>
      <c r="D44" s="304"/>
      <c r="E44" s="304"/>
      <c r="F44" s="304"/>
      <c r="G44" s="304"/>
      <c r="H44" s="304"/>
      <c r="I44" s="304"/>
      <c r="J44" s="304"/>
      <c r="K44" s="300"/>
    </row>
    <row r="45" spans="2:11" ht="15" customHeight="1">
      <c r="B45" s="303"/>
      <c r="C45" s="305"/>
      <c r="D45" s="302" t="s">
        <v>1491</v>
      </c>
      <c r="E45" s="302"/>
      <c r="F45" s="302"/>
      <c r="G45" s="302"/>
      <c r="H45" s="302"/>
      <c r="I45" s="302"/>
      <c r="J45" s="302"/>
      <c r="K45" s="300"/>
    </row>
    <row r="46" spans="2:11" ht="15" customHeight="1">
      <c r="B46" s="303"/>
      <c r="C46" s="305"/>
      <c r="D46" s="305"/>
      <c r="E46" s="302" t="s">
        <v>1492</v>
      </c>
      <c r="F46" s="302"/>
      <c r="G46" s="302"/>
      <c r="H46" s="302"/>
      <c r="I46" s="302"/>
      <c r="J46" s="302"/>
      <c r="K46" s="300"/>
    </row>
    <row r="47" spans="2:11" ht="15" customHeight="1">
      <c r="B47" s="303"/>
      <c r="C47" s="305"/>
      <c r="D47" s="305"/>
      <c r="E47" s="302" t="s">
        <v>1493</v>
      </c>
      <c r="F47" s="302"/>
      <c r="G47" s="302"/>
      <c r="H47" s="302"/>
      <c r="I47" s="302"/>
      <c r="J47" s="302"/>
      <c r="K47" s="300"/>
    </row>
    <row r="48" spans="2:11" ht="15" customHeight="1">
      <c r="B48" s="303"/>
      <c r="C48" s="305"/>
      <c r="D48" s="305"/>
      <c r="E48" s="302" t="s">
        <v>1494</v>
      </c>
      <c r="F48" s="302"/>
      <c r="G48" s="302"/>
      <c r="H48" s="302"/>
      <c r="I48" s="302"/>
      <c r="J48" s="302"/>
      <c r="K48" s="300"/>
    </row>
    <row r="49" spans="2:11" ht="15" customHeight="1">
      <c r="B49" s="303"/>
      <c r="C49" s="305"/>
      <c r="D49" s="302" t="s">
        <v>1495</v>
      </c>
      <c r="E49" s="302"/>
      <c r="F49" s="302"/>
      <c r="G49" s="302"/>
      <c r="H49" s="302"/>
      <c r="I49" s="302"/>
      <c r="J49" s="302"/>
      <c r="K49" s="300"/>
    </row>
    <row r="50" spans="2:11" ht="25.5" customHeight="1">
      <c r="B50" s="298"/>
      <c r="C50" s="299" t="s">
        <v>1496</v>
      </c>
      <c r="D50" s="299"/>
      <c r="E50" s="299"/>
      <c r="F50" s="299"/>
      <c r="G50" s="299"/>
      <c r="H50" s="299"/>
      <c r="I50" s="299"/>
      <c r="J50" s="299"/>
      <c r="K50" s="300"/>
    </row>
    <row r="51" spans="2:11" ht="5.25" customHeight="1">
      <c r="B51" s="298"/>
      <c r="C51" s="301"/>
      <c r="D51" s="301"/>
      <c r="E51" s="301"/>
      <c r="F51" s="301"/>
      <c r="G51" s="301"/>
      <c r="H51" s="301"/>
      <c r="I51" s="301"/>
      <c r="J51" s="301"/>
      <c r="K51" s="300"/>
    </row>
    <row r="52" spans="2:11" ht="15" customHeight="1">
      <c r="B52" s="298"/>
      <c r="C52" s="302" t="s">
        <v>1497</v>
      </c>
      <c r="D52" s="302"/>
      <c r="E52" s="302"/>
      <c r="F52" s="302"/>
      <c r="G52" s="302"/>
      <c r="H52" s="302"/>
      <c r="I52" s="302"/>
      <c r="J52" s="302"/>
      <c r="K52" s="300"/>
    </row>
    <row r="53" spans="2:11" ht="15" customHeight="1">
      <c r="B53" s="298"/>
      <c r="C53" s="302" t="s">
        <v>1498</v>
      </c>
      <c r="D53" s="302"/>
      <c r="E53" s="302"/>
      <c r="F53" s="302"/>
      <c r="G53" s="302"/>
      <c r="H53" s="302"/>
      <c r="I53" s="302"/>
      <c r="J53" s="302"/>
      <c r="K53" s="300"/>
    </row>
    <row r="54" spans="2:11" ht="12.75" customHeight="1">
      <c r="B54" s="298"/>
      <c r="C54" s="304"/>
      <c r="D54" s="304"/>
      <c r="E54" s="304"/>
      <c r="F54" s="304"/>
      <c r="G54" s="304"/>
      <c r="H54" s="304"/>
      <c r="I54" s="304"/>
      <c r="J54" s="304"/>
      <c r="K54" s="300"/>
    </row>
    <row r="55" spans="2:11" ht="15" customHeight="1">
      <c r="B55" s="298"/>
      <c r="C55" s="302" t="s">
        <v>1499</v>
      </c>
      <c r="D55" s="302"/>
      <c r="E55" s="302"/>
      <c r="F55" s="302"/>
      <c r="G55" s="302"/>
      <c r="H55" s="302"/>
      <c r="I55" s="302"/>
      <c r="J55" s="302"/>
      <c r="K55" s="300"/>
    </row>
    <row r="56" spans="2:11" ht="15" customHeight="1">
      <c r="B56" s="298"/>
      <c r="C56" s="305"/>
      <c r="D56" s="302" t="s">
        <v>1500</v>
      </c>
      <c r="E56" s="302"/>
      <c r="F56" s="302"/>
      <c r="G56" s="302"/>
      <c r="H56" s="302"/>
      <c r="I56" s="302"/>
      <c r="J56" s="302"/>
      <c r="K56" s="300"/>
    </row>
    <row r="57" spans="2:11" ht="15" customHeight="1">
      <c r="B57" s="298"/>
      <c r="C57" s="305"/>
      <c r="D57" s="302" t="s">
        <v>1501</v>
      </c>
      <c r="E57" s="302"/>
      <c r="F57" s="302"/>
      <c r="G57" s="302"/>
      <c r="H57" s="302"/>
      <c r="I57" s="302"/>
      <c r="J57" s="302"/>
      <c r="K57" s="300"/>
    </row>
    <row r="58" spans="2:11" ht="15" customHeight="1">
      <c r="B58" s="298"/>
      <c r="C58" s="305"/>
      <c r="D58" s="302" t="s">
        <v>1502</v>
      </c>
      <c r="E58" s="302"/>
      <c r="F58" s="302"/>
      <c r="G58" s="302"/>
      <c r="H58" s="302"/>
      <c r="I58" s="302"/>
      <c r="J58" s="302"/>
      <c r="K58" s="300"/>
    </row>
    <row r="59" spans="2:11" ht="15" customHeight="1">
      <c r="B59" s="298"/>
      <c r="C59" s="305"/>
      <c r="D59" s="302" t="s">
        <v>1503</v>
      </c>
      <c r="E59" s="302"/>
      <c r="F59" s="302"/>
      <c r="G59" s="302"/>
      <c r="H59" s="302"/>
      <c r="I59" s="302"/>
      <c r="J59" s="302"/>
      <c r="K59" s="300"/>
    </row>
    <row r="60" spans="2:11" ht="15" customHeight="1">
      <c r="B60" s="298"/>
      <c r="C60" s="305"/>
      <c r="D60" s="308" t="s">
        <v>1504</v>
      </c>
      <c r="E60" s="308"/>
      <c r="F60" s="308"/>
      <c r="G60" s="308"/>
      <c r="H60" s="308"/>
      <c r="I60" s="308"/>
      <c r="J60" s="308"/>
      <c r="K60" s="300"/>
    </row>
    <row r="61" spans="2:11" ht="15" customHeight="1">
      <c r="B61" s="298"/>
      <c r="C61" s="305"/>
      <c r="D61" s="302" t="s">
        <v>1505</v>
      </c>
      <c r="E61" s="302"/>
      <c r="F61" s="302"/>
      <c r="G61" s="302"/>
      <c r="H61" s="302"/>
      <c r="I61" s="302"/>
      <c r="J61" s="302"/>
      <c r="K61" s="300"/>
    </row>
    <row r="62" spans="2:11" ht="12.75" customHeight="1">
      <c r="B62" s="298"/>
      <c r="C62" s="305"/>
      <c r="D62" s="305"/>
      <c r="E62" s="309"/>
      <c r="F62" s="305"/>
      <c r="G62" s="305"/>
      <c r="H62" s="305"/>
      <c r="I62" s="305"/>
      <c r="J62" s="305"/>
      <c r="K62" s="300"/>
    </row>
    <row r="63" spans="2:11" ht="15" customHeight="1">
      <c r="B63" s="298"/>
      <c r="C63" s="305"/>
      <c r="D63" s="302" t="s">
        <v>1506</v>
      </c>
      <c r="E63" s="302"/>
      <c r="F63" s="302"/>
      <c r="G63" s="302"/>
      <c r="H63" s="302"/>
      <c r="I63" s="302"/>
      <c r="J63" s="302"/>
      <c r="K63" s="300"/>
    </row>
    <row r="64" spans="2:11" ht="15" customHeight="1">
      <c r="B64" s="298"/>
      <c r="C64" s="305"/>
      <c r="D64" s="308" t="s">
        <v>1507</v>
      </c>
      <c r="E64" s="308"/>
      <c r="F64" s="308"/>
      <c r="G64" s="308"/>
      <c r="H64" s="308"/>
      <c r="I64" s="308"/>
      <c r="J64" s="308"/>
      <c r="K64" s="300"/>
    </row>
    <row r="65" spans="2:11" ht="15" customHeight="1">
      <c r="B65" s="298"/>
      <c r="C65" s="305"/>
      <c r="D65" s="302" t="s">
        <v>1508</v>
      </c>
      <c r="E65" s="302"/>
      <c r="F65" s="302"/>
      <c r="G65" s="302"/>
      <c r="H65" s="302"/>
      <c r="I65" s="302"/>
      <c r="J65" s="302"/>
      <c r="K65" s="300"/>
    </row>
    <row r="66" spans="2:11" ht="15" customHeight="1">
      <c r="B66" s="298"/>
      <c r="C66" s="305"/>
      <c r="D66" s="302" t="s">
        <v>1509</v>
      </c>
      <c r="E66" s="302"/>
      <c r="F66" s="302"/>
      <c r="G66" s="302"/>
      <c r="H66" s="302"/>
      <c r="I66" s="302"/>
      <c r="J66" s="302"/>
      <c r="K66" s="300"/>
    </row>
    <row r="67" spans="2:11" ht="15" customHeight="1">
      <c r="B67" s="298"/>
      <c r="C67" s="305"/>
      <c r="D67" s="302" t="s">
        <v>1510</v>
      </c>
      <c r="E67" s="302"/>
      <c r="F67" s="302"/>
      <c r="G67" s="302"/>
      <c r="H67" s="302"/>
      <c r="I67" s="302"/>
      <c r="J67" s="302"/>
      <c r="K67" s="300"/>
    </row>
    <row r="68" spans="2:11" ht="15" customHeight="1">
      <c r="B68" s="298"/>
      <c r="C68" s="305"/>
      <c r="D68" s="302" t="s">
        <v>1511</v>
      </c>
      <c r="E68" s="302"/>
      <c r="F68" s="302"/>
      <c r="G68" s="302"/>
      <c r="H68" s="302"/>
      <c r="I68" s="302"/>
      <c r="J68" s="302"/>
      <c r="K68" s="300"/>
    </row>
    <row r="69" spans="2:11" ht="12.75" customHeight="1">
      <c r="B69" s="310"/>
      <c r="C69" s="311"/>
      <c r="D69" s="311"/>
      <c r="E69" s="311"/>
      <c r="F69" s="311"/>
      <c r="G69" s="311"/>
      <c r="H69" s="311"/>
      <c r="I69" s="311"/>
      <c r="J69" s="311"/>
      <c r="K69" s="312"/>
    </row>
    <row r="70" spans="2:11" ht="18.75" customHeight="1">
      <c r="B70" s="313"/>
      <c r="C70" s="313"/>
      <c r="D70" s="313"/>
      <c r="E70" s="313"/>
      <c r="F70" s="313"/>
      <c r="G70" s="313"/>
      <c r="H70" s="313"/>
      <c r="I70" s="313"/>
      <c r="J70" s="313"/>
      <c r="K70" s="314"/>
    </row>
    <row r="71" spans="2:11" ht="18.75" customHeight="1">
      <c r="B71" s="314"/>
      <c r="C71" s="314"/>
      <c r="D71" s="314"/>
      <c r="E71" s="314"/>
      <c r="F71" s="314"/>
      <c r="G71" s="314"/>
      <c r="H71" s="314"/>
      <c r="I71" s="314"/>
      <c r="J71" s="314"/>
      <c r="K71" s="314"/>
    </row>
    <row r="72" spans="2:11" ht="7.5" customHeight="1">
      <c r="B72" s="315"/>
      <c r="C72" s="316"/>
      <c r="D72" s="316"/>
      <c r="E72" s="316"/>
      <c r="F72" s="316"/>
      <c r="G72" s="316"/>
      <c r="H72" s="316"/>
      <c r="I72" s="316"/>
      <c r="J72" s="316"/>
      <c r="K72" s="317"/>
    </row>
    <row r="73" spans="2:11" ht="45" customHeight="1">
      <c r="B73" s="318"/>
      <c r="C73" s="319" t="s">
        <v>1447</v>
      </c>
      <c r="D73" s="319"/>
      <c r="E73" s="319"/>
      <c r="F73" s="319"/>
      <c r="G73" s="319"/>
      <c r="H73" s="319"/>
      <c r="I73" s="319"/>
      <c r="J73" s="319"/>
      <c r="K73" s="320"/>
    </row>
    <row r="74" spans="2:11" ht="17.25" customHeight="1">
      <c r="B74" s="318"/>
      <c r="C74" s="321" t="s">
        <v>1512</v>
      </c>
      <c r="D74" s="321"/>
      <c r="E74" s="321"/>
      <c r="F74" s="321" t="s">
        <v>1513</v>
      </c>
      <c r="G74" s="322"/>
      <c r="H74" s="321" t="s">
        <v>115</v>
      </c>
      <c r="I74" s="321" t="s">
        <v>60</v>
      </c>
      <c r="J74" s="321" t="s">
        <v>1514</v>
      </c>
      <c r="K74" s="320"/>
    </row>
    <row r="75" spans="2:11" ht="17.25" customHeight="1">
      <c r="B75" s="318"/>
      <c r="C75" s="323" t="s">
        <v>1515</v>
      </c>
      <c r="D75" s="323"/>
      <c r="E75" s="323"/>
      <c r="F75" s="324" t="s">
        <v>1516</v>
      </c>
      <c r="G75" s="325"/>
      <c r="H75" s="323"/>
      <c r="I75" s="323"/>
      <c r="J75" s="323" t="s">
        <v>1517</v>
      </c>
      <c r="K75" s="320"/>
    </row>
    <row r="76" spans="2:11" ht="5.25" customHeight="1">
      <c r="B76" s="318"/>
      <c r="C76" s="326"/>
      <c r="D76" s="326"/>
      <c r="E76" s="326"/>
      <c r="F76" s="326"/>
      <c r="G76" s="327"/>
      <c r="H76" s="326"/>
      <c r="I76" s="326"/>
      <c r="J76" s="326"/>
      <c r="K76" s="320"/>
    </row>
    <row r="77" spans="2:11" ht="15" customHeight="1">
      <c r="B77" s="318"/>
      <c r="C77" s="307" t="s">
        <v>56</v>
      </c>
      <c r="D77" s="326"/>
      <c r="E77" s="326"/>
      <c r="F77" s="328" t="s">
        <v>1518</v>
      </c>
      <c r="G77" s="327"/>
      <c r="H77" s="307" t="s">
        <v>1519</v>
      </c>
      <c r="I77" s="307" t="s">
        <v>1520</v>
      </c>
      <c r="J77" s="307">
        <v>20</v>
      </c>
      <c r="K77" s="320"/>
    </row>
    <row r="78" spans="2:11" ht="15" customHeight="1">
      <c r="B78" s="318"/>
      <c r="C78" s="307" t="s">
        <v>1521</v>
      </c>
      <c r="D78" s="307"/>
      <c r="E78" s="307"/>
      <c r="F78" s="328" t="s">
        <v>1518</v>
      </c>
      <c r="G78" s="327"/>
      <c r="H78" s="307" t="s">
        <v>1522</v>
      </c>
      <c r="I78" s="307" t="s">
        <v>1520</v>
      </c>
      <c r="J78" s="307">
        <v>120</v>
      </c>
      <c r="K78" s="320"/>
    </row>
    <row r="79" spans="2:11" ht="15" customHeight="1">
      <c r="B79" s="329"/>
      <c r="C79" s="307" t="s">
        <v>1523</v>
      </c>
      <c r="D79" s="307"/>
      <c r="E79" s="307"/>
      <c r="F79" s="328" t="s">
        <v>1524</v>
      </c>
      <c r="G79" s="327"/>
      <c r="H79" s="307" t="s">
        <v>1525</v>
      </c>
      <c r="I79" s="307" t="s">
        <v>1520</v>
      </c>
      <c r="J79" s="307">
        <v>50</v>
      </c>
      <c r="K79" s="320"/>
    </row>
    <row r="80" spans="2:11" ht="15" customHeight="1">
      <c r="B80" s="329"/>
      <c r="C80" s="307" t="s">
        <v>1526</v>
      </c>
      <c r="D80" s="307"/>
      <c r="E80" s="307"/>
      <c r="F80" s="328" t="s">
        <v>1518</v>
      </c>
      <c r="G80" s="327"/>
      <c r="H80" s="307" t="s">
        <v>1527</v>
      </c>
      <c r="I80" s="307" t="s">
        <v>1528</v>
      </c>
      <c r="J80" s="307"/>
      <c r="K80" s="320"/>
    </row>
    <row r="81" spans="2:11" ht="15" customHeight="1">
      <c r="B81" s="329"/>
      <c r="C81" s="330" t="s">
        <v>1529</v>
      </c>
      <c r="D81" s="330"/>
      <c r="E81" s="330"/>
      <c r="F81" s="331" t="s">
        <v>1524</v>
      </c>
      <c r="G81" s="330"/>
      <c r="H81" s="330" t="s">
        <v>1530</v>
      </c>
      <c r="I81" s="330" t="s">
        <v>1520</v>
      </c>
      <c r="J81" s="330">
        <v>15</v>
      </c>
      <c r="K81" s="320"/>
    </row>
    <row r="82" spans="2:11" ht="15" customHeight="1">
      <c r="B82" s="329"/>
      <c r="C82" s="330" t="s">
        <v>1531</v>
      </c>
      <c r="D82" s="330"/>
      <c r="E82" s="330"/>
      <c r="F82" s="331" t="s">
        <v>1524</v>
      </c>
      <c r="G82" s="330"/>
      <c r="H82" s="330" t="s">
        <v>1532</v>
      </c>
      <c r="I82" s="330" t="s">
        <v>1520</v>
      </c>
      <c r="J82" s="330">
        <v>15</v>
      </c>
      <c r="K82" s="320"/>
    </row>
    <row r="83" spans="2:11" ht="15" customHeight="1">
      <c r="B83" s="329"/>
      <c r="C83" s="330" t="s">
        <v>1533</v>
      </c>
      <c r="D83" s="330"/>
      <c r="E83" s="330"/>
      <c r="F83" s="331" t="s">
        <v>1524</v>
      </c>
      <c r="G83" s="330"/>
      <c r="H83" s="330" t="s">
        <v>1534</v>
      </c>
      <c r="I83" s="330" t="s">
        <v>1520</v>
      </c>
      <c r="J83" s="330">
        <v>20</v>
      </c>
      <c r="K83" s="320"/>
    </row>
    <row r="84" spans="2:11" ht="15" customHeight="1">
      <c r="B84" s="329"/>
      <c r="C84" s="330" t="s">
        <v>1535</v>
      </c>
      <c r="D84" s="330"/>
      <c r="E84" s="330"/>
      <c r="F84" s="331" t="s">
        <v>1524</v>
      </c>
      <c r="G84" s="330"/>
      <c r="H84" s="330" t="s">
        <v>1536</v>
      </c>
      <c r="I84" s="330" t="s">
        <v>1520</v>
      </c>
      <c r="J84" s="330">
        <v>20</v>
      </c>
      <c r="K84" s="320"/>
    </row>
    <row r="85" spans="2:11" ht="15" customHeight="1">
      <c r="B85" s="329"/>
      <c r="C85" s="307" t="s">
        <v>1537</v>
      </c>
      <c r="D85" s="307"/>
      <c r="E85" s="307"/>
      <c r="F85" s="328" t="s">
        <v>1524</v>
      </c>
      <c r="G85" s="327"/>
      <c r="H85" s="307" t="s">
        <v>1538</v>
      </c>
      <c r="I85" s="307" t="s">
        <v>1520</v>
      </c>
      <c r="J85" s="307">
        <v>50</v>
      </c>
      <c r="K85" s="320"/>
    </row>
    <row r="86" spans="2:11" ht="15" customHeight="1">
      <c r="B86" s="329"/>
      <c r="C86" s="307" t="s">
        <v>1539</v>
      </c>
      <c r="D86" s="307"/>
      <c r="E86" s="307"/>
      <c r="F86" s="328" t="s">
        <v>1524</v>
      </c>
      <c r="G86" s="327"/>
      <c r="H86" s="307" t="s">
        <v>1540</v>
      </c>
      <c r="I86" s="307" t="s">
        <v>1520</v>
      </c>
      <c r="J86" s="307">
        <v>20</v>
      </c>
      <c r="K86" s="320"/>
    </row>
    <row r="87" spans="2:11" ht="15" customHeight="1">
      <c r="B87" s="329"/>
      <c r="C87" s="307" t="s">
        <v>1541</v>
      </c>
      <c r="D87" s="307"/>
      <c r="E87" s="307"/>
      <c r="F87" s="328" t="s">
        <v>1524</v>
      </c>
      <c r="G87" s="327"/>
      <c r="H87" s="307" t="s">
        <v>1542</v>
      </c>
      <c r="I87" s="307" t="s">
        <v>1520</v>
      </c>
      <c r="J87" s="307">
        <v>20</v>
      </c>
      <c r="K87" s="320"/>
    </row>
    <row r="88" spans="2:11" ht="15" customHeight="1">
      <c r="B88" s="329"/>
      <c r="C88" s="307" t="s">
        <v>1543</v>
      </c>
      <c r="D88" s="307"/>
      <c r="E88" s="307"/>
      <c r="F88" s="328" t="s">
        <v>1524</v>
      </c>
      <c r="G88" s="327"/>
      <c r="H88" s="307" t="s">
        <v>1544</v>
      </c>
      <c r="I88" s="307" t="s">
        <v>1520</v>
      </c>
      <c r="J88" s="307">
        <v>50</v>
      </c>
      <c r="K88" s="320"/>
    </row>
    <row r="89" spans="2:11" ht="15" customHeight="1">
      <c r="B89" s="329"/>
      <c r="C89" s="307" t="s">
        <v>1545</v>
      </c>
      <c r="D89" s="307"/>
      <c r="E89" s="307"/>
      <c r="F89" s="328" t="s">
        <v>1524</v>
      </c>
      <c r="G89" s="327"/>
      <c r="H89" s="307" t="s">
        <v>1545</v>
      </c>
      <c r="I89" s="307" t="s">
        <v>1520</v>
      </c>
      <c r="J89" s="307">
        <v>50</v>
      </c>
      <c r="K89" s="320"/>
    </row>
    <row r="90" spans="2:11" ht="15" customHeight="1">
      <c r="B90" s="329"/>
      <c r="C90" s="307" t="s">
        <v>120</v>
      </c>
      <c r="D90" s="307"/>
      <c r="E90" s="307"/>
      <c r="F90" s="328" t="s">
        <v>1524</v>
      </c>
      <c r="G90" s="327"/>
      <c r="H90" s="307" t="s">
        <v>1546</v>
      </c>
      <c r="I90" s="307" t="s">
        <v>1520</v>
      </c>
      <c r="J90" s="307">
        <v>255</v>
      </c>
      <c r="K90" s="320"/>
    </row>
    <row r="91" spans="2:11" ht="15" customHeight="1">
      <c r="B91" s="329"/>
      <c r="C91" s="307" t="s">
        <v>1547</v>
      </c>
      <c r="D91" s="307"/>
      <c r="E91" s="307"/>
      <c r="F91" s="328" t="s">
        <v>1518</v>
      </c>
      <c r="G91" s="327"/>
      <c r="H91" s="307" t="s">
        <v>1548</v>
      </c>
      <c r="I91" s="307" t="s">
        <v>1549</v>
      </c>
      <c r="J91" s="307"/>
      <c r="K91" s="320"/>
    </row>
    <row r="92" spans="2:11" ht="15" customHeight="1">
      <c r="B92" s="329"/>
      <c r="C92" s="307" t="s">
        <v>1550</v>
      </c>
      <c r="D92" s="307"/>
      <c r="E92" s="307"/>
      <c r="F92" s="328" t="s">
        <v>1518</v>
      </c>
      <c r="G92" s="327"/>
      <c r="H92" s="307" t="s">
        <v>1551</v>
      </c>
      <c r="I92" s="307" t="s">
        <v>1552</v>
      </c>
      <c r="J92" s="307"/>
      <c r="K92" s="320"/>
    </row>
    <row r="93" spans="2:11" ht="15" customHeight="1">
      <c r="B93" s="329"/>
      <c r="C93" s="307" t="s">
        <v>1553</v>
      </c>
      <c r="D93" s="307"/>
      <c r="E93" s="307"/>
      <c r="F93" s="328" t="s">
        <v>1518</v>
      </c>
      <c r="G93" s="327"/>
      <c r="H93" s="307" t="s">
        <v>1553</v>
      </c>
      <c r="I93" s="307" t="s">
        <v>1552</v>
      </c>
      <c r="J93" s="307"/>
      <c r="K93" s="320"/>
    </row>
    <row r="94" spans="2:11" ht="15" customHeight="1">
      <c r="B94" s="329"/>
      <c r="C94" s="307" t="s">
        <v>41</v>
      </c>
      <c r="D94" s="307"/>
      <c r="E94" s="307"/>
      <c r="F94" s="328" t="s">
        <v>1518</v>
      </c>
      <c r="G94" s="327"/>
      <c r="H94" s="307" t="s">
        <v>1554</v>
      </c>
      <c r="I94" s="307" t="s">
        <v>1552</v>
      </c>
      <c r="J94" s="307"/>
      <c r="K94" s="320"/>
    </row>
    <row r="95" spans="2:11" ht="15" customHeight="1">
      <c r="B95" s="329"/>
      <c r="C95" s="307" t="s">
        <v>51</v>
      </c>
      <c r="D95" s="307"/>
      <c r="E95" s="307"/>
      <c r="F95" s="328" t="s">
        <v>1518</v>
      </c>
      <c r="G95" s="327"/>
      <c r="H95" s="307" t="s">
        <v>1555</v>
      </c>
      <c r="I95" s="307" t="s">
        <v>1552</v>
      </c>
      <c r="J95" s="307"/>
      <c r="K95" s="320"/>
    </row>
    <row r="96" spans="2:11" ht="15" customHeight="1">
      <c r="B96" s="332"/>
      <c r="C96" s="333"/>
      <c r="D96" s="333"/>
      <c r="E96" s="333"/>
      <c r="F96" s="333"/>
      <c r="G96" s="333"/>
      <c r="H96" s="333"/>
      <c r="I96" s="333"/>
      <c r="J96" s="333"/>
      <c r="K96" s="334"/>
    </row>
    <row r="97" spans="2:11" ht="18.75" customHeight="1">
      <c r="B97" s="335"/>
      <c r="C97" s="336"/>
      <c r="D97" s="336"/>
      <c r="E97" s="336"/>
      <c r="F97" s="336"/>
      <c r="G97" s="336"/>
      <c r="H97" s="336"/>
      <c r="I97" s="336"/>
      <c r="J97" s="336"/>
      <c r="K97" s="335"/>
    </row>
    <row r="98" spans="2:11" ht="18.75" customHeight="1">
      <c r="B98" s="314"/>
      <c r="C98" s="314"/>
      <c r="D98" s="314"/>
      <c r="E98" s="314"/>
      <c r="F98" s="314"/>
      <c r="G98" s="314"/>
      <c r="H98" s="314"/>
      <c r="I98" s="314"/>
      <c r="J98" s="314"/>
      <c r="K98" s="314"/>
    </row>
    <row r="99" spans="2:11" ht="7.5" customHeight="1">
      <c r="B99" s="315"/>
      <c r="C99" s="316"/>
      <c r="D99" s="316"/>
      <c r="E99" s="316"/>
      <c r="F99" s="316"/>
      <c r="G99" s="316"/>
      <c r="H99" s="316"/>
      <c r="I99" s="316"/>
      <c r="J99" s="316"/>
      <c r="K99" s="317"/>
    </row>
    <row r="100" spans="2:11" ht="45" customHeight="1">
      <c r="B100" s="318"/>
      <c r="C100" s="319" t="s">
        <v>1556</v>
      </c>
      <c r="D100" s="319"/>
      <c r="E100" s="319"/>
      <c r="F100" s="319"/>
      <c r="G100" s="319"/>
      <c r="H100" s="319"/>
      <c r="I100" s="319"/>
      <c r="J100" s="319"/>
      <c r="K100" s="320"/>
    </row>
    <row r="101" spans="2:11" ht="17.25" customHeight="1">
      <c r="B101" s="318"/>
      <c r="C101" s="321" t="s">
        <v>1512</v>
      </c>
      <c r="D101" s="321"/>
      <c r="E101" s="321"/>
      <c r="F101" s="321" t="s">
        <v>1513</v>
      </c>
      <c r="G101" s="322"/>
      <c r="H101" s="321" t="s">
        <v>115</v>
      </c>
      <c r="I101" s="321" t="s">
        <v>60</v>
      </c>
      <c r="J101" s="321" t="s">
        <v>1514</v>
      </c>
      <c r="K101" s="320"/>
    </row>
    <row r="102" spans="2:11" ht="17.25" customHeight="1">
      <c r="B102" s="318"/>
      <c r="C102" s="323" t="s">
        <v>1515</v>
      </c>
      <c r="D102" s="323"/>
      <c r="E102" s="323"/>
      <c r="F102" s="324" t="s">
        <v>1516</v>
      </c>
      <c r="G102" s="325"/>
      <c r="H102" s="323"/>
      <c r="I102" s="323"/>
      <c r="J102" s="323" t="s">
        <v>1517</v>
      </c>
      <c r="K102" s="320"/>
    </row>
    <row r="103" spans="2:11" ht="5.25" customHeight="1">
      <c r="B103" s="318"/>
      <c r="C103" s="321"/>
      <c r="D103" s="321"/>
      <c r="E103" s="321"/>
      <c r="F103" s="321"/>
      <c r="G103" s="337"/>
      <c r="H103" s="321"/>
      <c r="I103" s="321"/>
      <c r="J103" s="321"/>
      <c r="K103" s="320"/>
    </row>
    <row r="104" spans="2:11" ht="15" customHeight="1">
      <c r="B104" s="318"/>
      <c r="C104" s="307" t="s">
        <v>56</v>
      </c>
      <c r="D104" s="326"/>
      <c r="E104" s="326"/>
      <c r="F104" s="328" t="s">
        <v>1518</v>
      </c>
      <c r="G104" s="337"/>
      <c r="H104" s="307" t="s">
        <v>1557</v>
      </c>
      <c r="I104" s="307" t="s">
        <v>1520</v>
      </c>
      <c r="J104" s="307">
        <v>20</v>
      </c>
      <c r="K104" s="320"/>
    </row>
    <row r="105" spans="2:11" ht="15" customHeight="1">
      <c r="B105" s="318"/>
      <c r="C105" s="307" t="s">
        <v>1521</v>
      </c>
      <c r="D105" s="307"/>
      <c r="E105" s="307"/>
      <c r="F105" s="328" t="s">
        <v>1518</v>
      </c>
      <c r="G105" s="307"/>
      <c r="H105" s="307" t="s">
        <v>1557</v>
      </c>
      <c r="I105" s="307" t="s">
        <v>1520</v>
      </c>
      <c r="J105" s="307">
        <v>120</v>
      </c>
      <c r="K105" s="320"/>
    </row>
    <row r="106" spans="2:11" ht="15" customHeight="1">
      <c r="B106" s="329"/>
      <c r="C106" s="307" t="s">
        <v>1523</v>
      </c>
      <c r="D106" s="307"/>
      <c r="E106" s="307"/>
      <c r="F106" s="328" t="s">
        <v>1524</v>
      </c>
      <c r="G106" s="307"/>
      <c r="H106" s="307" t="s">
        <v>1557</v>
      </c>
      <c r="I106" s="307" t="s">
        <v>1520</v>
      </c>
      <c r="J106" s="307">
        <v>50</v>
      </c>
      <c r="K106" s="320"/>
    </row>
    <row r="107" spans="2:11" ht="15" customHeight="1">
      <c r="B107" s="329"/>
      <c r="C107" s="307" t="s">
        <v>1526</v>
      </c>
      <c r="D107" s="307"/>
      <c r="E107" s="307"/>
      <c r="F107" s="328" t="s">
        <v>1518</v>
      </c>
      <c r="G107" s="307"/>
      <c r="H107" s="307" t="s">
        <v>1557</v>
      </c>
      <c r="I107" s="307" t="s">
        <v>1528</v>
      </c>
      <c r="J107" s="307"/>
      <c r="K107" s="320"/>
    </row>
    <row r="108" spans="2:11" ht="15" customHeight="1">
      <c r="B108" s="329"/>
      <c r="C108" s="307" t="s">
        <v>1537</v>
      </c>
      <c r="D108" s="307"/>
      <c r="E108" s="307"/>
      <c r="F108" s="328" t="s">
        <v>1524</v>
      </c>
      <c r="G108" s="307"/>
      <c r="H108" s="307" t="s">
        <v>1557</v>
      </c>
      <c r="I108" s="307" t="s">
        <v>1520</v>
      </c>
      <c r="J108" s="307">
        <v>50</v>
      </c>
      <c r="K108" s="320"/>
    </row>
    <row r="109" spans="2:11" ht="15" customHeight="1">
      <c r="B109" s="329"/>
      <c r="C109" s="307" t="s">
        <v>1545</v>
      </c>
      <c r="D109" s="307"/>
      <c r="E109" s="307"/>
      <c r="F109" s="328" t="s">
        <v>1524</v>
      </c>
      <c r="G109" s="307"/>
      <c r="H109" s="307" t="s">
        <v>1557</v>
      </c>
      <c r="I109" s="307" t="s">
        <v>1520</v>
      </c>
      <c r="J109" s="307">
        <v>50</v>
      </c>
      <c r="K109" s="320"/>
    </row>
    <row r="110" spans="2:11" ht="15" customHeight="1">
      <c r="B110" s="329"/>
      <c r="C110" s="307" t="s">
        <v>1543</v>
      </c>
      <c r="D110" s="307"/>
      <c r="E110" s="307"/>
      <c r="F110" s="328" t="s">
        <v>1524</v>
      </c>
      <c r="G110" s="307"/>
      <c r="H110" s="307" t="s">
        <v>1557</v>
      </c>
      <c r="I110" s="307" t="s">
        <v>1520</v>
      </c>
      <c r="J110" s="307">
        <v>50</v>
      </c>
      <c r="K110" s="320"/>
    </row>
    <row r="111" spans="2:11" ht="15" customHeight="1">
      <c r="B111" s="329"/>
      <c r="C111" s="307" t="s">
        <v>56</v>
      </c>
      <c r="D111" s="307"/>
      <c r="E111" s="307"/>
      <c r="F111" s="328" t="s">
        <v>1518</v>
      </c>
      <c r="G111" s="307"/>
      <c r="H111" s="307" t="s">
        <v>1558</v>
      </c>
      <c r="I111" s="307" t="s">
        <v>1520</v>
      </c>
      <c r="J111" s="307">
        <v>20</v>
      </c>
      <c r="K111" s="320"/>
    </row>
    <row r="112" spans="2:11" ht="15" customHeight="1">
      <c r="B112" s="329"/>
      <c r="C112" s="307" t="s">
        <v>1559</v>
      </c>
      <c r="D112" s="307"/>
      <c r="E112" s="307"/>
      <c r="F112" s="328" t="s">
        <v>1518</v>
      </c>
      <c r="G112" s="307"/>
      <c r="H112" s="307" t="s">
        <v>1560</v>
      </c>
      <c r="I112" s="307" t="s">
        <v>1520</v>
      </c>
      <c r="J112" s="307">
        <v>120</v>
      </c>
      <c r="K112" s="320"/>
    </row>
    <row r="113" spans="2:11" ht="15" customHeight="1">
      <c r="B113" s="329"/>
      <c r="C113" s="307" t="s">
        <v>41</v>
      </c>
      <c r="D113" s="307"/>
      <c r="E113" s="307"/>
      <c r="F113" s="328" t="s">
        <v>1518</v>
      </c>
      <c r="G113" s="307"/>
      <c r="H113" s="307" t="s">
        <v>1561</v>
      </c>
      <c r="I113" s="307" t="s">
        <v>1552</v>
      </c>
      <c r="J113" s="307"/>
      <c r="K113" s="320"/>
    </row>
    <row r="114" spans="2:11" ht="15" customHeight="1">
      <c r="B114" s="329"/>
      <c r="C114" s="307" t="s">
        <v>51</v>
      </c>
      <c r="D114" s="307"/>
      <c r="E114" s="307"/>
      <c r="F114" s="328" t="s">
        <v>1518</v>
      </c>
      <c r="G114" s="307"/>
      <c r="H114" s="307" t="s">
        <v>1562</v>
      </c>
      <c r="I114" s="307" t="s">
        <v>1552</v>
      </c>
      <c r="J114" s="307"/>
      <c r="K114" s="320"/>
    </row>
    <row r="115" spans="2:11" ht="15" customHeight="1">
      <c r="B115" s="329"/>
      <c r="C115" s="307" t="s">
        <v>60</v>
      </c>
      <c r="D115" s="307"/>
      <c r="E115" s="307"/>
      <c r="F115" s="328" t="s">
        <v>1518</v>
      </c>
      <c r="G115" s="307"/>
      <c r="H115" s="307" t="s">
        <v>1563</v>
      </c>
      <c r="I115" s="307" t="s">
        <v>1564</v>
      </c>
      <c r="J115" s="307"/>
      <c r="K115" s="320"/>
    </row>
    <row r="116" spans="2:11" ht="15" customHeight="1">
      <c r="B116" s="332"/>
      <c r="C116" s="338"/>
      <c r="D116" s="338"/>
      <c r="E116" s="338"/>
      <c r="F116" s="338"/>
      <c r="G116" s="338"/>
      <c r="H116" s="338"/>
      <c r="I116" s="338"/>
      <c r="J116" s="338"/>
      <c r="K116" s="334"/>
    </row>
    <row r="117" spans="2:11" ht="18.75" customHeight="1">
      <c r="B117" s="339"/>
      <c r="C117" s="304"/>
      <c r="D117" s="304"/>
      <c r="E117" s="304"/>
      <c r="F117" s="340"/>
      <c r="G117" s="304"/>
      <c r="H117" s="304"/>
      <c r="I117" s="304"/>
      <c r="J117" s="304"/>
      <c r="K117" s="339"/>
    </row>
    <row r="118" spans="2:11" ht="18.75" customHeight="1">
      <c r="B118" s="314"/>
      <c r="C118" s="314"/>
      <c r="D118" s="314"/>
      <c r="E118" s="314"/>
      <c r="F118" s="314"/>
      <c r="G118" s="314"/>
      <c r="H118" s="314"/>
      <c r="I118" s="314"/>
      <c r="J118" s="314"/>
      <c r="K118" s="314"/>
    </row>
    <row r="119" spans="2:11" ht="7.5" customHeight="1">
      <c r="B119" s="341"/>
      <c r="C119" s="342"/>
      <c r="D119" s="342"/>
      <c r="E119" s="342"/>
      <c r="F119" s="342"/>
      <c r="G119" s="342"/>
      <c r="H119" s="342"/>
      <c r="I119" s="342"/>
      <c r="J119" s="342"/>
      <c r="K119" s="343"/>
    </row>
    <row r="120" spans="2:11" ht="45" customHeight="1">
      <c r="B120" s="344"/>
      <c r="C120" s="295" t="s">
        <v>1565</v>
      </c>
      <c r="D120" s="295"/>
      <c r="E120" s="295"/>
      <c r="F120" s="295"/>
      <c r="G120" s="295"/>
      <c r="H120" s="295"/>
      <c r="I120" s="295"/>
      <c r="J120" s="295"/>
      <c r="K120" s="345"/>
    </row>
    <row r="121" spans="2:11" ht="17.25" customHeight="1">
      <c r="B121" s="346"/>
      <c r="C121" s="321" t="s">
        <v>1512</v>
      </c>
      <c r="D121" s="321"/>
      <c r="E121" s="321"/>
      <c r="F121" s="321" t="s">
        <v>1513</v>
      </c>
      <c r="G121" s="322"/>
      <c r="H121" s="321" t="s">
        <v>115</v>
      </c>
      <c r="I121" s="321" t="s">
        <v>60</v>
      </c>
      <c r="J121" s="321" t="s">
        <v>1514</v>
      </c>
      <c r="K121" s="347"/>
    </row>
    <row r="122" spans="2:11" ht="17.25" customHeight="1">
      <c r="B122" s="346"/>
      <c r="C122" s="323" t="s">
        <v>1515</v>
      </c>
      <c r="D122" s="323"/>
      <c r="E122" s="323"/>
      <c r="F122" s="324" t="s">
        <v>1516</v>
      </c>
      <c r="G122" s="325"/>
      <c r="H122" s="323"/>
      <c r="I122" s="323"/>
      <c r="J122" s="323" t="s">
        <v>1517</v>
      </c>
      <c r="K122" s="347"/>
    </row>
    <row r="123" spans="2:11" ht="5.25" customHeight="1">
      <c r="B123" s="348"/>
      <c r="C123" s="326"/>
      <c r="D123" s="326"/>
      <c r="E123" s="326"/>
      <c r="F123" s="326"/>
      <c r="G123" s="307"/>
      <c r="H123" s="326"/>
      <c r="I123" s="326"/>
      <c r="J123" s="326"/>
      <c r="K123" s="349"/>
    </row>
    <row r="124" spans="2:11" ht="15" customHeight="1">
      <c r="B124" s="348"/>
      <c r="C124" s="307" t="s">
        <v>1521</v>
      </c>
      <c r="D124" s="326"/>
      <c r="E124" s="326"/>
      <c r="F124" s="328" t="s">
        <v>1518</v>
      </c>
      <c r="G124" s="307"/>
      <c r="H124" s="307" t="s">
        <v>1557</v>
      </c>
      <c r="I124" s="307" t="s">
        <v>1520</v>
      </c>
      <c r="J124" s="307">
        <v>120</v>
      </c>
      <c r="K124" s="350"/>
    </row>
    <row r="125" spans="2:11" ht="15" customHeight="1">
      <c r="B125" s="348"/>
      <c r="C125" s="307" t="s">
        <v>1566</v>
      </c>
      <c r="D125" s="307"/>
      <c r="E125" s="307"/>
      <c r="F125" s="328" t="s">
        <v>1518</v>
      </c>
      <c r="G125" s="307"/>
      <c r="H125" s="307" t="s">
        <v>1567</v>
      </c>
      <c r="I125" s="307" t="s">
        <v>1520</v>
      </c>
      <c r="J125" s="307" t="s">
        <v>1568</v>
      </c>
      <c r="K125" s="350"/>
    </row>
    <row r="126" spans="2:11" ht="15" customHeight="1">
      <c r="B126" s="348"/>
      <c r="C126" s="307" t="s">
        <v>1467</v>
      </c>
      <c r="D126" s="307"/>
      <c r="E126" s="307"/>
      <c r="F126" s="328" t="s">
        <v>1518</v>
      </c>
      <c r="G126" s="307"/>
      <c r="H126" s="307" t="s">
        <v>1569</v>
      </c>
      <c r="I126" s="307" t="s">
        <v>1520</v>
      </c>
      <c r="J126" s="307" t="s">
        <v>1568</v>
      </c>
      <c r="K126" s="350"/>
    </row>
    <row r="127" spans="2:11" ht="15" customHeight="1">
      <c r="B127" s="348"/>
      <c r="C127" s="307" t="s">
        <v>1529</v>
      </c>
      <c r="D127" s="307"/>
      <c r="E127" s="307"/>
      <c r="F127" s="328" t="s">
        <v>1524</v>
      </c>
      <c r="G127" s="307"/>
      <c r="H127" s="307" t="s">
        <v>1530</v>
      </c>
      <c r="I127" s="307" t="s">
        <v>1520</v>
      </c>
      <c r="J127" s="307">
        <v>15</v>
      </c>
      <c r="K127" s="350"/>
    </row>
    <row r="128" spans="2:11" ht="15" customHeight="1">
      <c r="B128" s="348"/>
      <c r="C128" s="330" t="s">
        <v>1531</v>
      </c>
      <c r="D128" s="330"/>
      <c r="E128" s="330"/>
      <c r="F128" s="331" t="s">
        <v>1524</v>
      </c>
      <c r="G128" s="330"/>
      <c r="H128" s="330" t="s">
        <v>1532</v>
      </c>
      <c r="I128" s="330" t="s">
        <v>1520</v>
      </c>
      <c r="J128" s="330">
        <v>15</v>
      </c>
      <c r="K128" s="350"/>
    </row>
    <row r="129" spans="2:11" ht="15" customHeight="1">
      <c r="B129" s="348"/>
      <c r="C129" s="330" t="s">
        <v>1533</v>
      </c>
      <c r="D129" s="330"/>
      <c r="E129" s="330"/>
      <c r="F129" s="331" t="s">
        <v>1524</v>
      </c>
      <c r="G129" s="330"/>
      <c r="H129" s="330" t="s">
        <v>1534</v>
      </c>
      <c r="I129" s="330" t="s">
        <v>1520</v>
      </c>
      <c r="J129" s="330">
        <v>20</v>
      </c>
      <c r="K129" s="350"/>
    </row>
    <row r="130" spans="2:11" ht="15" customHeight="1">
      <c r="B130" s="348"/>
      <c r="C130" s="330" t="s">
        <v>1535</v>
      </c>
      <c r="D130" s="330"/>
      <c r="E130" s="330"/>
      <c r="F130" s="331" t="s">
        <v>1524</v>
      </c>
      <c r="G130" s="330"/>
      <c r="H130" s="330" t="s">
        <v>1536</v>
      </c>
      <c r="I130" s="330" t="s">
        <v>1520</v>
      </c>
      <c r="J130" s="330">
        <v>20</v>
      </c>
      <c r="K130" s="350"/>
    </row>
    <row r="131" spans="2:11" ht="15" customHeight="1">
      <c r="B131" s="348"/>
      <c r="C131" s="307" t="s">
        <v>1523</v>
      </c>
      <c r="D131" s="307"/>
      <c r="E131" s="307"/>
      <c r="F131" s="328" t="s">
        <v>1524</v>
      </c>
      <c r="G131" s="307"/>
      <c r="H131" s="307" t="s">
        <v>1557</v>
      </c>
      <c r="I131" s="307" t="s">
        <v>1520</v>
      </c>
      <c r="J131" s="307">
        <v>50</v>
      </c>
      <c r="K131" s="350"/>
    </row>
    <row r="132" spans="2:11" ht="15" customHeight="1">
      <c r="B132" s="348"/>
      <c r="C132" s="307" t="s">
        <v>1537</v>
      </c>
      <c r="D132" s="307"/>
      <c r="E132" s="307"/>
      <c r="F132" s="328" t="s">
        <v>1524</v>
      </c>
      <c r="G132" s="307"/>
      <c r="H132" s="307" t="s">
        <v>1557</v>
      </c>
      <c r="I132" s="307" t="s">
        <v>1520</v>
      </c>
      <c r="J132" s="307">
        <v>50</v>
      </c>
      <c r="K132" s="350"/>
    </row>
    <row r="133" spans="2:11" ht="15" customHeight="1">
      <c r="B133" s="348"/>
      <c r="C133" s="307" t="s">
        <v>1543</v>
      </c>
      <c r="D133" s="307"/>
      <c r="E133" s="307"/>
      <c r="F133" s="328" t="s">
        <v>1524</v>
      </c>
      <c r="G133" s="307"/>
      <c r="H133" s="307" t="s">
        <v>1557</v>
      </c>
      <c r="I133" s="307" t="s">
        <v>1520</v>
      </c>
      <c r="J133" s="307">
        <v>50</v>
      </c>
      <c r="K133" s="350"/>
    </row>
    <row r="134" spans="2:11" ht="15" customHeight="1">
      <c r="B134" s="348"/>
      <c r="C134" s="307" t="s">
        <v>1545</v>
      </c>
      <c r="D134" s="307"/>
      <c r="E134" s="307"/>
      <c r="F134" s="328" t="s">
        <v>1524</v>
      </c>
      <c r="G134" s="307"/>
      <c r="H134" s="307" t="s">
        <v>1557</v>
      </c>
      <c r="I134" s="307" t="s">
        <v>1520</v>
      </c>
      <c r="J134" s="307">
        <v>50</v>
      </c>
      <c r="K134" s="350"/>
    </row>
    <row r="135" spans="2:11" ht="15" customHeight="1">
      <c r="B135" s="348"/>
      <c r="C135" s="307" t="s">
        <v>120</v>
      </c>
      <c r="D135" s="307"/>
      <c r="E135" s="307"/>
      <c r="F135" s="328" t="s">
        <v>1524</v>
      </c>
      <c r="G135" s="307"/>
      <c r="H135" s="307" t="s">
        <v>1570</v>
      </c>
      <c r="I135" s="307" t="s">
        <v>1520</v>
      </c>
      <c r="J135" s="307">
        <v>255</v>
      </c>
      <c r="K135" s="350"/>
    </row>
    <row r="136" spans="2:11" ht="15" customHeight="1">
      <c r="B136" s="348"/>
      <c r="C136" s="307" t="s">
        <v>1547</v>
      </c>
      <c r="D136" s="307"/>
      <c r="E136" s="307"/>
      <c r="F136" s="328" t="s">
        <v>1518</v>
      </c>
      <c r="G136" s="307"/>
      <c r="H136" s="307" t="s">
        <v>1571</v>
      </c>
      <c r="I136" s="307" t="s">
        <v>1549</v>
      </c>
      <c r="J136" s="307"/>
      <c r="K136" s="350"/>
    </row>
    <row r="137" spans="2:11" ht="15" customHeight="1">
      <c r="B137" s="348"/>
      <c r="C137" s="307" t="s">
        <v>1550</v>
      </c>
      <c r="D137" s="307"/>
      <c r="E137" s="307"/>
      <c r="F137" s="328" t="s">
        <v>1518</v>
      </c>
      <c r="G137" s="307"/>
      <c r="H137" s="307" t="s">
        <v>1572</v>
      </c>
      <c r="I137" s="307" t="s">
        <v>1552</v>
      </c>
      <c r="J137" s="307"/>
      <c r="K137" s="350"/>
    </row>
    <row r="138" spans="2:11" ht="15" customHeight="1">
      <c r="B138" s="348"/>
      <c r="C138" s="307" t="s">
        <v>1553</v>
      </c>
      <c r="D138" s="307"/>
      <c r="E138" s="307"/>
      <c r="F138" s="328" t="s">
        <v>1518</v>
      </c>
      <c r="G138" s="307"/>
      <c r="H138" s="307" t="s">
        <v>1553</v>
      </c>
      <c r="I138" s="307" t="s">
        <v>1552</v>
      </c>
      <c r="J138" s="307"/>
      <c r="K138" s="350"/>
    </row>
    <row r="139" spans="2:11" ht="15" customHeight="1">
      <c r="B139" s="348"/>
      <c r="C139" s="307" t="s">
        <v>41</v>
      </c>
      <c r="D139" s="307"/>
      <c r="E139" s="307"/>
      <c r="F139" s="328" t="s">
        <v>1518</v>
      </c>
      <c r="G139" s="307"/>
      <c r="H139" s="307" t="s">
        <v>1573</v>
      </c>
      <c r="I139" s="307" t="s">
        <v>1552</v>
      </c>
      <c r="J139" s="307"/>
      <c r="K139" s="350"/>
    </row>
    <row r="140" spans="2:11" ht="15" customHeight="1">
      <c r="B140" s="348"/>
      <c r="C140" s="307" t="s">
        <v>1574</v>
      </c>
      <c r="D140" s="307"/>
      <c r="E140" s="307"/>
      <c r="F140" s="328" t="s">
        <v>1518</v>
      </c>
      <c r="G140" s="307"/>
      <c r="H140" s="307" t="s">
        <v>1575</v>
      </c>
      <c r="I140" s="307" t="s">
        <v>1552</v>
      </c>
      <c r="J140" s="307"/>
      <c r="K140" s="350"/>
    </row>
    <row r="141" spans="2:11" ht="15" customHeight="1">
      <c r="B141" s="351"/>
      <c r="C141" s="352"/>
      <c r="D141" s="352"/>
      <c r="E141" s="352"/>
      <c r="F141" s="352"/>
      <c r="G141" s="352"/>
      <c r="H141" s="352"/>
      <c r="I141" s="352"/>
      <c r="J141" s="352"/>
      <c r="K141" s="353"/>
    </row>
    <row r="142" spans="2:11" ht="18.75" customHeight="1">
      <c r="B142" s="304"/>
      <c r="C142" s="304"/>
      <c r="D142" s="304"/>
      <c r="E142" s="304"/>
      <c r="F142" s="340"/>
      <c r="G142" s="304"/>
      <c r="H142" s="304"/>
      <c r="I142" s="304"/>
      <c r="J142" s="304"/>
      <c r="K142" s="304"/>
    </row>
    <row r="143" spans="2:11" ht="18.75" customHeight="1">
      <c r="B143" s="314"/>
      <c r="C143" s="314"/>
      <c r="D143" s="314"/>
      <c r="E143" s="314"/>
      <c r="F143" s="314"/>
      <c r="G143" s="314"/>
      <c r="H143" s="314"/>
      <c r="I143" s="314"/>
      <c r="J143" s="314"/>
      <c r="K143" s="314"/>
    </row>
    <row r="144" spans="2:11" ht="7.5" customHeight="1">
      <c r="B144" s="315"/>
      <c r="C144" s="316"/>
      <c r="D144" s="316"/>
      <c r="E144" s="316"/>
      <c r="F144" s="316"/>
      <c r="G144" s="316"/>
      <c r="H144" s="316"/>
      <c r="I144" s="316"/>
      <c r="J144" s="316"/>
      <c r="K144" s="317"/>
    </row>
    <row r="145" spans="2:11" ht="45" customHeight="1">
      <c r="B145" s="318"/>
      <c r="C145" s="319" t="s">
        <v>1576</v>
      </c>
      <c r="D145" s="319"/>
      <c r="E145" s="319"/>
      <c r="F145" s="319"/>
      <c r="G145" s="319"/>
      <c r="H145" s="319"/>
      <c r="I145" s="319"/>
      <c r="J145" s="319"/>
      <c r="K145" s="320"/>
    </row>
    <row r="146" spans="2:11" ht="17.25" customHeight="1">
      <c r="B146" s="318"/>
      <c r="C146" s="321" t="s">
        <v>1512</v>
      </c>
      <c r="D146" s="321"/>
      <c r="E146" s="321"/>
      <c r="F146" s="321" t="s">
        <v>1513</v>
      </c>
      <c r="G146" s="322"/>
      <c r="H146" s="321" t="s">
        <v>115</v>
      </c>
      <c r="I146" s="321" t="s">
        <v>60</v>
      </c>
      <c r="J146" s="321" t="s">
        <v>1514</v>
      </c>
      <c r="K146" s="320"/>
    </row>
    <row r="147" spans="2:11" ht="17.25" customHeight="1">
      <c r="B147" s="318"/>
      <c r="C147" s="323" t="s">
        <v>1515</v>
      </c>
      <c r="D147" s="323"/>
      <c r="E147" s="323"/>
      <c r="F147" s="324" t="s">
        <v>1516</v>
      </c>
      <c r="G147" s="325"/>
      <c r="H147" s="323"/>
      <c r="I147" s="323"/>
      <c r="J147" s="323" t="s">
        <v>1517</v>
      </c>
      <c r="K147" s="320"/>
    </row>
    <row r="148" spans="2:11" ht="5.25" customHeight="1">
      <c r="B148" s="329"/>
      <c r="C148" s="326"/>
      <c r="D148" s="326"/>
      <c r="E148" s="326"/>
      <c r="F148" s="326"/>
      <c r="G148" s="327"/>
      <c r="H148" s="326"/>
      <c r="I148" s="326"/>
      <c r="J148" s="326"/>
      <c r="K148" s="350"/>
    </row>
    <row r="149" spans="2:11" ht="15" customHeight="1">
      <c r="B149" s="329"/>
      <c r="C149" s="354" t="s">
        <v>1521</v>
      </c>
      <c r="D149" s="307"/>
      <c r="E149" s="307"/>
      <c r="F149" s="355" t="s">
        <v>1518</v>
      </c>
      <c r="G149" s="307"/>
      <c r="H149" s="354" t="s">
        <v>1557</v>
      </c>
      <c r="I149" s="354" t="s">
        <v>1520</v>
      </c>
      <c r="J149" s="354">
        <v>120</v>
      </c>
      <c r="K149" s="350"/>
    </row>
    <row r="150" spans="2:11" ht="15" customHeight="1">
      <c r="B150" s="329"/>
      <c r="C150" s="354" t="s">
        <v>1566</v>
      </c>
      <c r="D150" s="307"/>
      <c r="E150" s="307"/>
      <c r="F150" s="355" t="s">
        <v>1518</v>
      </c>
      <c r="G150" s="307"/>
      <c r="H150" s="354" t="s">
        <v>1577</v>
      </c>
      <c r="I150" s="354" t="s">
        <v>1520</v>
      </c>
      <c r="J150" s="354" t="s">
        <v>1568</v>
      </c>
      <c r="K150" s="350"/>
    </row>
    <row r="151" spans="2:11" ht="15" customHeight="1">
      <c r="B151" s="329"/>
      <c r="C151" s="354" t="s">
        <v>1467</v>
      </c>
      <c r="D151" s="307"/>
      <c r="E151" s="307"/>
      <c r="F151" s="355" t="s">
        <v>1518</v>
      </c>
      <c r="G151" s="307"/>
      <c r="H151" s="354" t="s">
        <v>1578</v>
      </c>
      <c r="I151" s="354" t="s">
        <v>1520</v>
      </c>
      <c r="J151" s="354" t="s">
        <v>1568</v>
      </c>
      <c r="K151" s="350"/>
    </row>
    <row r="152" spans="2:11" ht="15" customHeight="1">
      <c r="B152" s="329"/>
      <c r="C152" s="354" t="s">
        <v>1523</v>
      </c>
      <c r="D152" s="307"/>
      <c r="E152" s="307"/>
      <c r="F152" s="355" t="s">
        <v>1524</v>
      </c>
      <c r="G152" s="307"/>
      <c r="H152" s="354" t="s">
        <v>1557</v>
      </c>
      <c r="I152" s="354" t="s">
        <v>1520</v>
      </c>
      <c r="J152" s="354">
        <v>50</v>
      </c>
      <c r="K152" s="350"/>
    </row>
    <row r="153" spans="2:11" ht="15" customHeight="1">
      <c r="B153" s="329"/>
      <c r="C153" s="354" t="s">
        <v>1526</v>
      </c>
      <c r="D153" s="307"/>
      <c r="E153" s="307"/>
      <c r="F153" s="355" t="s">
        <v>1518</v>
      </c>
      <c r="G153" s="307"/>
      <c r="H153" s="354" t="s">
        <v>1557</v>
      </c>
      <c r="I153" s="354" t="s">
        <v>1528</v>
      </c>
      <c r="J153" s="354"/>
      <c r="K153" s="350"/>
    </row>
    <row r="154" spans="2:11" ht="15" customHeight="1">
      <c r="B154" s="329"/>
      <c r="C154" s="354" t="s">
        <v>1537</v>
      </c>
      <c r="D154" s="307"/>
      <c r="E154" s="307"/>
      <c r="F154" s="355" t="s">
        <v>1524</v>
      </c>
      <c r="G154" s="307"/>
      <c r="H154" s="354" t="s">
        <v>1557</v>
      </c>
      <c r="I154" s="354" t="s">
        <v>1520</v>
      </c>
      <c r="J154" s="354">
        <v>50</v>
      </c>
      <c r="K154" s="350"/>
    </row>
    <row r="155" spans="2:11" ht="15" customHeight="1">
      <c r="B155" s="329"/>
      <c r="C155" s="354" t="s">
        <v>1545</v>
      </c>
      <c r="D155" s="307"/>
      <c r="E155" s="307"/>
      <c r="F155" s="355" t="s">
        <v>1524</v>
      </c>
      <c r="G155" s="307"/>
      <c r="H155" s="354" t="s">
        <v>1557</v>
      </c>
      <c r="I155" s="354" t="s">
        <v>1520</v>
      </c>
      <c r="J155" s="354">
        <v>50</v>
      </c>
      <c r="K155" s="350"/>
    </row>
    <row r="156" spans="2:11" ht="15" customHeight="1">
      <c r="B156" s="329"/>
      <c r="C156" s="354" t="s">
        <v>1543</v>
      </c>
      <c r="D156" s="307"/>
      <c r="E156" s="307"/>
      <c r="F156" s="355" t="s">
        <v>1524</v>
      </c>
      <c r="G156" s="307"/>
      <c r="H156" s="354" t="s">
        <v>1557</v>
      </c>
      <c r="I156" s="354" t="s">
        <v>1520</v>
      </c>
      <c r="J156" s="354">
        <v>50</v>
      </c>
      <c r="K156" s="350"/>
    </row>
    <row r="157" spans="2:11" ht="15" customHeight="1">
      <c r="B157" s="329"/>
      <c r="C157" s="354" t="s">
        <v>108</v>
      </c>
      <c r="D157" s="307"/>
      <c r="E157" s="307"/>
      <c r="F157" s="355" t="s">
        <v>1518</v>
      </c>
      <c r="G157" s="307"/>
      <c r="H157" s="354" t="s">
        <v>1579</v>
      </c>
      <c r="I157" s="354" t="s">
        <v>1520</v>
      </c>
      <c r="J157" s="354" t="s">
        <v>1580</v>
      </c>
      <c r="K157" s="350"/>
    </row>
    <row r="158" spans="2:11" ht="15" customHeight="1">
      <c r="B158" s="329"/>
      <c r="C158" s="354" t="s">
        <v>1581</v>
      </c>
      <c r="D158" s="307"/>
      <c r="E158" s="307"/>
      <c r="F158" s="355" t="s">
        <v>1518</v>
      </c>
      <c r="G158" s="307"/>
      <c r="H158" s="354" t="s">
        <v>1582</v>
      </c>
      <c r="I158" s="354" t="s">
        <v>1552</v>
      </c>
      <c r="J158" s="354"/>
      <c r="K158" s="350"/>
    </row>
    <row r="159" spans="2:11" ht="15" customHeight="1">
      <c r="B159" s="356"/>
      <c r="C159" s="338"/>
      <c r="D159" s="338"/>
      <c r="E159" s="338"/>
      <c r="F159" s="338"/>
      <c r="G159" s="338"/>
      <c r="H159" s="338"/>
      <c r="I159" s="338"/>
      <c r="J159" s="338"/>
      <c r="K159" s="357"/>
    </row>
    <row r="160" spans="2:11" ht="18.75" customHeight="1">
      <c r="B160" s="304"/>
      <c r="C160" s="307"/>
      <c r="D160" s="307"/>
      <c r="E160" s="307"/>
      <c r="F160" s="328"/>
      <c r="G160" s="307"/>
      <c r="H160" s="307"/>
      <c r="I160" s="307"/>
      <c r="J160" s="307"/>
      <c r="K160" s="304"/>
    </row>
    <row r="161" spans="2:11" ht="18.75" customHeight="1">
      <c r="B161" s="314"/>
      <c r="C161" s="314"/>
      <c r="D161" s="314"/>
      <c r="E161" s="314"/>
      <c r="F161" s="314"/>
      <c r="G161" s="314"/>
      <c r="H161" s="314"/>
      <c r="I161" s="314"/>
      <c r="J161" s="314"/>
      <c r="K161" s="314"/>
    </row>
    <row r="162" spans="2:11" ht="7.5" customHeight="1">
      <c r="B162" s="291"/>
      <c r="C162" s="292"/>
      <c r="D162" s="292"/>
      <c r="E162" s="292"/>
      <c r="F162" s="292"/>
      <c r="G162" s="292"/>
      <c r="H162" s="292"/>
      <c r="I162" s="292"/>
      <c r="J162" s="292"/>
      <c r="K162" s="293"/>
    </row>
    <row r="163" spans="2:11" ht="45" customHeight="1">
      <c r="B163" s="294"/>
      <c r="C163" s="295" t="s">
        <v>1583</v>
      </c>
      <c r="D163" s="295"/>
      <c r="E163" s="295"/>
      <c r="F163" s="295"/>
      <c r="G163" s="295"/>
      <c r="H163" s="295"/>
      <c r="I163" s="295"/>
      <c r="J163" s="295"/>
      <c r="K163" s="296"/>
    </row>
    <row r="164" spans="2:11" ht="17.25" customHeight="1">
      <c r="B164" s="294"/>
      <c r="C164" s="321" t="s">
        <v>1512</v>
      </c>
      <c r="D164" s="321"/>
      <c r="E164" s="321"/>
      <c r="F164" s="321" t="s">
        <v>1513</v>
      </c>
      <c r="G164" s="358"/>
      <c r="H164" s="359" t="s">
        <v>115</v>
      </c>
      <c r="I164" s="359" t="s">
        <v>60</v>
      </c>
      <c r="J164" s="321" t="s">
        <v>1514</v>
      </c>
      <c r="K164" s="296"/>
    </row>
    <row r="165" spans="2:11" ht="17.25" customHeight="1">
      <c r="B165" s="298"/>
      <c r="C165" s="323" t="s">
        <v>1515</v>
      </c>
      <c r="D165" s="323"/>
      <c r="E165" s="323"/>
      <c r="F165" s="324" t="s">
        <v>1516</v>
      </c>
      <c r="G165" s="360"/>
      <c r="H165" s="361"/>
      <c r="I165" s="361"/>
      <c r="J165" s="323" t="s">
        <v>1517</v>
      </c>
      <c r="K165" s="300"/>
    </row>
    <row r="166" spans="2:11" ht="5.25" customHeight="1">
      <c r="B166" s="329"/>
      <c r="C166" s="326"/>
      <c r="D166" s="326"/>
      <c r="E166" s="326"/>
      <c r="F166" s="326"/>
      <c r="G166" s="327"/>
      <c r="H166" s="326"/>
      <c r="I166" s="326"/>
      <c r="J166" s="326"/>
      <c r="K166" s="350"/>
    </row>
    <row r="167" spans="2:11" ht="15" customHeight="1">
      <c r="B167" s="329"/>
      <c r="C167" s="307" t="s">
        <v>1521</v>
      </c>
      <c r="D167" s="307"/>
      <c r="E167" s="307"/>
      <c r="F167" s="328" t="s">
        <v>1518</v>
      </c>
      <c r="G167" s="307"/>
      <c r="H167" s="307" t="s">
        <v>1557</v>
      </c>
      <c r="I167" s="307" t="s">
        <v>1520</v>
      </c>
      <c r="J167" s="307">
        <v>120</v>
      </c>
      <c r="K167" s="350"/>
    </row>
    <row r="168" spans="2:11" ht="15" customHeight="1">
      <c r="B168" s="329"/>
      <c r="C168" s="307" t="s">
        <v>1566</v>
      </c>
      <c r="D168" s="307"/>
      <c r="E168" s="307"/>
      <c r="F168" s="328" t="s">
        <v>1518</v>
      </c>
      <c r="G168" s="307"/>
      <c r="H168" s="307" t="s">
        <v>1567</v>
      </c>
      <c r="I168" s="307" t="s">
        <v>1520</v>
      </c>
      <c r="J168" s="307" t="s">
        <v>1568</v>
      </c>
      <c r="K168" s="350"/>
    </row>
    <row r="169" spans="2:11" ht="15" customHeight="1">
      <c r="B169" s="329"/>
      <c r="C169" s="307" t="s">
        <v>1467</v>
      </c>
      <c r="D169" s="307"/>
      <c r="E169" s="307"/>
      <c r="F169" s="328" t="s">
        <v>1518</v>
      </c>
      <c r="G169" s="307"/>
      <c r="H169" s="307" t="s">
        <v>1584</v>
      </c>
      <c r="I169" s="307" t="s">
        <v>1520</v>
      </c>
      <c r="J169" s="307" t="s">
        <v>1568</v>
      </c>
      <c r="K169" s="350"/>
    </row>
    <row r="170" spans="2:11" ht="15" customHeight="1">
      <c r="B170" s="329"/>
      <c r="C170" s="307" t="s">
        <v>1523</v>
      </c>
      <c r="D170" s="307"/>
      <c r="E170" s="307"/>
      <c r="F170" s="328" t="s">
        <v>1524</v>
      </c>
      <c r="G170" s="307"/>
      <c r="H170" s="307" t="s">
        <v>1584</v>
      </c>
      <c r="I170" s="307" t="s">
        <v>1520</v>
      </c>
      <c r="J170" s="307">
        <v>50</v>
      </c>
      <c r="K170" s="350"/>
    </row>
    <row r="171" spans="2:11" ht="15" customHeight="1">
      <c r="B171" s="329"/>
      <c r="C171" s="307" t="s">
        <v>1526</v>
      </c>
      <c r="D171" s="307"/>
      <c r="E171" s="307"/>
      <c r="F171" s="328" t="s">
        <v>1518</v>
      </c>
      <c r="G171" s="307"/>
      <c r="H171" s="307" t="s">
        <v>1584</v>
      </c>
      <c r="I171" s="307" t="s">
        <v>1528</v>
      </c>
      <c r="J171" s="307"/>
      <c r="K171" s="350"/>
    </row>
    <row r="172" spans="2:11" ht="15" customHeight="1">
      <c r="B172" s="329"/>
      <c r="C172" s="307" t="s">
        <v>1537</v>
      </c>
      <c r="D172" s="307"/>
      <c r="E172" s="307"/>
      <c r="F172" s="328" t="s">
        <v>1524</v>
      </c>
      <c r="G172" s="307"/>
      <c r="H172" s="307" t="s">
        <v>1584</v>
      </c>
      <c r="I172" s="307" t="s">
        <v>1520</v>
      </c>
      <c r="J172" s="307">
        <v>50</v>
      </c>
      <c r="K172" s="350"/>
    </row>
    <row r="173" spans="2:11" ht="15" customHeight="1">
      <c r="B173" s="329"/>
      <c r="C173" s="307" t="s">
        <v>1545</v>
      </c>
      <c r="D173" s="307"/>
      <c r="E173" s="307"/>
      <c r="F173" s="328" t="s">
        <v>1524</v>
      </c>
      <c r="G173" s="307"/>
      <c r="H173" s="307" t="s">
        <v>1584</v>
      </c>
      <c r="I173" s="307" t="s">
        <v>1520</v>
      </c>
      <c r="J173" s="307">
        <v>50</v>
      </c>
      <c r="K173" s="350"/>
    </row>
    <row r="174" spans="2:11" ht="15" customHeight="1">
      <c r="B174" s="329"/>
      <c r="C174" s="307" t="s">
        <v>1543</v>
      </c>
      <c r="D174" s="307"/>
      <c r="E174" s="307"/>
      <c r="F174" s="328" t="s">
        <v>1524</v>
      </c>
      <c r="G174" s="307"/>
      <c r="H174" s="307" t="s">
        <v>1584</v>
      </c>
      <c r="I174" s="307" t="s">
        <v>1520</v>
      </c>
      <c r="J174" s="307">
        <v>50</v>
      </c>
      <c r="K174" s="350"/>
    </row>
    <row r="175" spans="2:11" ht="15" customHeight="1">
      <c r="B175" s="329"/>
      <c r="C175" s="307" t="s">
        <v>114</v>
      </c>
      <c r="D175" s="307"/>
      <c r="E175" s="307"/>
      <c r="F175" s="328" t="s">
        <v>1518</v>
      </c>
      <c r="G175" s="307"/>
      <c r="H175" s="307" t="s">
        <v>1585</v>
      </c>
      <c r="I175" s="307" t="s">
        <v>1586</v>
      </c>
      <c r="J175" s="307"/>
      <c r="K175" s="350"/>
    </row>
    <row r="176" spans="2:11" ht="15" customHeight="1">
      <c r="B176" s="329"/>
      <c r="C176" s="307" t="s">
        <v>60</v>
      </c>
      <c r="D176" s="307"/>
      <c r="E176" s="307"/>
      <c r="F176" s="328" t="s">
        <v>1518</v>
      </c>
      <c r="G176" s="307"/>
      <c r="H176" s="307" t="s">
        <v>1587</v>
      </c>
      <c r="I176" s="307" t="s">
        <v>1588</v>
      </c>
      <c r="J176" s="307">
        <v>1</v>
      </c>
      <c r="K176" s="350"/>
    </row>
    <row r="177" spans="2:11" ht="15" customHeight="1">
      <c r="B177" s="329"/>
      <c r="C177" s="307" t="s">
        <v>56</v>
      </c>
      <c r="D177" s="307"/>
      <c r="E177" s="307"/>
      <c r="F177" s="328" t="s">
        <v>1518</v>
      </c>
      <c r="G177" s="307"/>
      <c r="H177" s="307" t="s">
        <v>1589</v>
      </c>
      <c r="I177" s="307" t="s">
        <v>1520</v>
      </c>
      <c r="J177" s="307">
        <v>20</v>
      </c>
      <c r="K177" s="350"/>
    </row>
    <row r="178" spans="2:11" ht="15" customHeight="1">
      <c r="B178" s="329"/>
      <c r="C178" s="307" t="s">
        <v>115</v>
      </c>
      <c r="D178" s="307"/>
      <c r="E178" s="307"/>
      <c r="F178" s="328" t="s">
        <v>1518</v>
      </c>
      <c r="G178" s="307"/>
      <c r="H178" s="307" t="s">
        <v>1590</v>
      </c>
      <c r="I178" s="307" t="s">
        <v>1520</v>
      </c>
      <c r="J178" s="307">
        <v>255</v>
      </c>
      <c r="K178" s="350"/>
    </row>
    <row r="179" spans="2:11" ht="15" customHeight="1">
      <c r="B179" s="329"/>
      <c r="C179" s="307" t="s">
        <v>116</v>
      </c>
      <c r="D179" s="307"/>
      <c r="E179" s="307"/>
      <c r="F179" s="328" t="s">
        <v>1518</v>
      </c>
      <c r="G179" s="307"/>
      <c r="H179" s="307" t="s">
        <v>1483</v>
      </c>
      <c r="I179" s="307" t="s">
        <v>1520</v>
      </c>
      <c r="J179" s="307">
        <v>10</v>
      </c>
      <c r="K179" s="350"/>
    </row>
    <row r="180" spans="2:11" ht="15" customHeight="1">
      <c r="B180" s="329"/>
      <c r="C180" s="307" t="s">
        <v>117</v>
      </c>
      <c r="D180" s="307"/>
      <c r="E180" s="307"/>
      <c r="F180" s="328" t="s">
        <v>1518</v>
      </c>
      <c r="G180" s="307"/>
      <c r="H180" s="307" t="s">
        <v>1591</v>
      </c>
      <c r="I180" s="307" t="s">
        <v>1552</v>
      </c>
      <c r="J180" s="307"/>
      <c r="K180" s="350"/>
    </row>
    <row r="181" spans="2:11" ht="15" customHeight="1">
      <c r="B181" s="329"/>
      <c r="C181" s="307" t="s">
        <v>1592</v>
      </c>
      <c r="D181" s="307"/>
      <c r="E181" s="307"/>
      <c r="F181" s="328" t="s">
        <v>1518</v>
      </c>
      <c r="G181" s="307"/>
      <c r="H181" s="307" t="s">
        <v>1593</v>
      </c>
      <c r="I181" s="307" t="s">
        <v>1552</v>
      </c>
      <c r="J181" s="307"/>
      <c r="K181" s="350"/>
    </row>
    <row r="182" spans="2:11" ht="15" customHeight="1">
      <c r="B182" s="329"/>
      <c r="C182" s="307" t="s">
        <v>1581</v>
      </c>
      <c r="D182" s="307"/>
      <c r="E182" s="307"/>
      <c r="F182" s="328" t="s">
        <v>1518</v>
      </c>
      <c r="G182" s="307"/>
      <c r="H182" s="307" t="s">
        <v>1594</v>
      </c>
      <c r="I182" s="307" t="s">
        <v>1552</v>
      </c>
      <c r="J182" s="307"/>
      <c r="K182" s="350"/>
    </row>
    <row r="183" spans="2:11" ht="15" customHeight="1">
      <c r="B183" s="329"/>
      <c r="C183" s="307" t="s">
        <v>119</v>
      </c>
      <c r="D183" s="307"/>
      <c r="E183" s="307"/>
      <c r="F183" s="328" t="s">
        <v>1524</v>
      </c>
      <c r="G183" s="307"/>
      <c r="H183" s="307" t="s">
        <v>1595</v>
      </c>
      <c r="I183" s="307" t="s">
        <v>1520</v>
      </c>
      <c r="J183" s="307">
        <v>50</v>
      </c>
      <c r="K183" s="350"/>
    </row>
    <row r="184" spans="2:11" ht="15" customHeight="1">
      <c r="B184" s="329"/>
      <c r="C184" s="307" t="s">
        <v>1596</v>
      </c>
      <c r="D184" s="307"/>
      <c r="E184" s="307"/>
      <c r="F184" s="328" t="s">
        <v>1524</v>
      </c>
      <c r="G184" s="307"/>
      <c r="H184" s="307" t="s">
        <v>1597</v>
      </c>
      <c r="I184" s="307" t="s">
        <v>1598</v>
      </c>
      <c r="J184" s="307"/>
      <c r="K184" s="350"/>
    </row>
    <row r="185" spans="2:11" ht="15" customHeight="1">
      <c r="B185" s="329"/>
      <c r="C185" s="307" t="s">
        <v>1599</v>
      </c>
      <c r="D185" s="307"/>
      <c r="E185" s="307"/>
      <c r="F185" s="328" t="s">
        <v>1524</v>
      </c>
      <c r="G185" s="307"/>
      <c r="H185" s="307" t="s">
        <v>1600</v>
      </c>
      <c r="I185" s="307" t="s">
        <v>1598</v>
      </c>
      <c r="J185" s="307"/>
      <c r="K185" s="350"/>
    </row>
    <row r="186" spans="2:11" ht="15" customHeight="1">
      <c r="B186" s="329"/>
      <c r="C186" s="307" t="s">
        <v>1601</v>
      </c>
      <c r="D186" s="307"/>
      <c r="E186" s="307"/>
      <c r="F186" s="328" t="s">
        <v>1524</v>
      </c>
      <c r="G186" s="307"/>
      <c r="H186" s="307" t="s">
        <v>1602</v>
      </c>
      <c r="I186" s="307" t="s">
        <v>1598</v>
      </c>
      <c r="J186" s="307"/>
      <c r="K186" s="350"/>
    </row>
    <row r="187" spans="2:11" ht="15" customHeight="1">
      <c r="B187" s="329"/>
      <c r="C187" s="362" t="s">
        <v>1603</v>
      </c>
      <c r="D187" s="307"/>
      <c r="E187" s="307"/>
      <c r="F187" s="328" t="s">
        <v>1524</v>
      </c>
      <c r="G187" s="307"/>
      <c r="H187" s="307" t="s">
        <v>1604</v>
      </c>
      <c r="I187" s="307" t="s">
        <v>1605</v>
      </c>
      <c r="J187" s="363" t="s">
        <v>1606</v>
      </c>
      <c r="K187" s="350"/>
    </row>
    <row r="188" spans="2:11" ht="15" customHeight="1">
      <c r="B188" s="356"/>
      <c r="C188" s="364"/>
      <c r="D188" s="338"/>
      <c r="E188" s="338"/>
      <c r="F188" s="338"/>
      <c r="G188" s="338"/>
      <c r="H188" s="338"/>
      <c r="I188" s="338"/>
      <c r="J188" s="338"/>
      <c r="K188" s="357"/>
    </row>
    <row r="189" spans="2:11" ht="18.75" customHeight="1">
      <c r="B189" s="365"/>
      <c r="C189" s="366"/>
      <c r="D189" s="366"/>
      <c r="E189" s="366"/>
      <c r="F189" s="367"/>
      <c r="G189" s="307"/>
      <c r="H189" s="307"/>
      <c r="I189" s="307"/>
      <c r="J189" s="307"/>
      <c r="K189" s="304"/>
    </row>
    <row r="190" spans="2:11" ht="18.75" customHeight="1">
      <c r="B190" s="304"/>
      <c r="C190" s="307"/>
      <c r="D190" s="307"/>
      <c r="E190" s="307"/>
      <c r="F190" s="328"/>
      <c r="G190" s="307"/>
      <c r="H190" s="307"/>
      <c r="I190" s="307"/>
      <c r="J190" s="307"/>
      <c r="K190" s="304"/>
    </row>
    <row r="191" spans="2:11" ht="18.75" customHeight="1">
      <c r="B191" s="314"/>
      <c r="C191" s="314"/>
      <c r="D191" s="314"/>
      <c r="E191" s="314"/>
      <c r="F191" s="314"/>
      <c r="G191" s="314"/>
      <c r="H191" s="314"/>
      <c r="I191" s="314"/>
      <c r="J191" s="314"/>
      <c r="K191" s="314"/>
    </row>
    <row r="192" spans="2:11" ht="13.5">
      <c r="B192" s="291"/>
      <c r="C192" s="292"/>
      <c r="D192" s="292"/>
      <c r="E192" s="292"/>
      <c r="F192" s="292"/>
      <c r="G192" s="292"/>
      <c r="H192" s="292"/>
      <c r="I192" s="292"/>
      <c r="J192" s="292"/>
      <c r="K192" s="293"/>
    </row>
    <row r="193" spans="2:11" ht="21">
      <c r="B193" s="294"/>
      <c r="C193" s="295" t="s">
        <v>1607</v>
      </c>
      <c r="D193" s="295"/>
      <c r="E193" s="295"/>
      <c r="F193" s="295"/>
      <c r="G193" s="295"/>
      <c r="H193" s="295"/>
      <c r="I193" s="295"/>
      <c r="J193" s="295"/>
      <c r="K193" s="296"/>
    </row>
    <row r="194" spans="2:11" ht="25.5" customHeight="1">
      <c r="B194" s="294"/>
      <c r="C194" s="368" t="s">
        <v>1608</v>
      </c>
      <c r="D194" s="368"/>
      <c r="E194" s="368"/>
      <c r="F194" s="368" t="s">
        <v>1609</v>
      </c>
      <c r="G194" s="369"/>
      <c r="H194" s="370" t="s">
        <v>1610</v>
      </c>
      <c r="I194" s="370"/>
      <c r="J194" s="370"/>
      <c r="K194" s="296"/>
    </row>
    <row r="195" spans="2:11" ht="5.25" customHeight="1">
      <c r="B195" s="329"/>
      <c r="C195" s="326"/>
      <c r="D195" s="326"/>
      <c r="E195" s="326"/>
      <c r="F195" s="326"/>
      <c r="G195" s="307"/>
      <c r="H195" s="326"/>
      <c r="I195" s="326"/>
      <c r="J195" s="326"/>
      <c r="K195" s="350"/>
    </row>
    <row r="196" spans="2:11" ht="15" customHeight="1">
      <c r="B196" s="329"/>
      <c r="C196" s="307" t="s">
        <v>1611</v>
      </c>
      <c r="D196" s="307"/>
      <c r="E196" s="307"/>
      <c r="F196" s="328" t="s">
        <v>46</v>
      </c>
      <c r="G196" s="307"/>
      <c r="H196" s="371" t="s">
        <v>1612</v>
      </c>
      <c r="I196" s="371"/>
      <c r="J196" s="371"/>
      <c r="K196" s="350"/>
    </row>
    <row r="197" spans="2:11" ht="15" customHeight="1">
      <c r="B197" s="329"/>
      <c r="C197" s="335"/>
      <c r="D197" s="307"/>
      <c r="E197" s="307"/>
      <c r="F197" s="328" t="s">
        <v>47</v>
      </c>
      <c r="G197" s="307"/>
      <c r="H197" s="371" t="s">
        <v>1613</v>
      </c>
      <c r="I197" s="371"/>
      <c r="J197" s="371"/>
      <c r="K197" s="350"/>
    </row>
    <row r="198" spans="2:11" ht="15" customHeight="1">
      <c r="B198" s="329"/>
      <c r="C198" s="335"/>
      <c r="D198" s="307"/>
      <c r="E198" s="307"/>
      <c r="F198" s="328" t="s">
        <v>50</v>
      </c>
      <c r="G198" s="307"/>
      <c r="H198" s="371" t="s">
        <v>1614</v>
      </c>
      <c r="I198" s="371"/>
      <c r="J198" s="371"/>
      <c r="K198" s="350"/>
    </row>
    <row r="199" spans="2:11" ht="15" customHeight="1">
      <c r="B199" s="329"/>
      <c r="C199" s="307"/>
      <c r="D199" s="307"/>
      <c r="E199" s="307"/>
      <c r="F199" s="328" t="s">
        <v>48</v>
      </c>
      <c r="G199" s="307"/>
      <c r="H199" s="371" t="s">
        <v>1615</v>
      </c>
      <c r="I199" s="371"/>
      <c r="J199" s="371"/>
      <c r="K199" s="350"/>
    </row>
    <row r="200" spans="2:11" ht="15" customHeight="1">
      <c r="B200" s="329"/>
      <c r="C200" s="307"/>
      <c r="D200" s="307"/>
      <c r="E200" s="307"/>
      <c r="F200" s="328" t="s">
        <v>49</v>
      </c>
      <c r="G200" s="307"/>
      <c r="H200" s="371" t="s">
        <v>1616</v>
      </c>
      <c r="I200" s="371"/>
      <c r="J200" s="371"/>
      <c r="K200" s="350"/>
    </row>
    <row r="201" spans="2:11" ht="15" customHeight="1">
      <c r="B201" s="329"/>
      <c r="C201" s="307"/>
      <c r="D201" s="307"/>
      <c r="E201" s="307"/>
      <c r="F201" s="328"/>
      <c r="G201" s="307"/>
      <c r="H201" s="307"/>
      <c r="I201" s="307"/>
      <c r="J201" s="307"/>
      <c r="K201" s="350"/>
    </row>
    <row r="202" spans="2:11" ht="15" customHeight="1">
      <c r="B202" s="329"/>
      <c r="C202" s="307" t="s">
        <v>1564</v>
      </c>
      <c r="D202" s="307"/>
      <c r="E202" s="307"/>
      <c r="F202" s="328" t="s">
        <v>81</v>
      </c>
      <c r="G202" s="307"/>
      <c r="H202" s="371" t="s">
        <v>1617</v>
      </c>
      <c r="I202" s="371"/>
      <c r="J202" s="371"/>
      <c r="K202" s="350"/>
    </row>
    <row r="203" spans="2:11" ht="15" customHeight="1">
      <c r="B203" s="329"/>
      <c r="C203" s="335"/>
      <c r="D203" s="307"/>
      <c r="E203" s="307"/>
      <c r="F203" s="328" t="s">
        <v>1461</v>
      </c>
      <c r="G203" s="307"/>
      <c r="H203" s="371" t="s">
        <v>1462</v>
      </c>
      <c r="I203" s="371"/>
      <c r="J203" s="371"/>
      <c r="K203" s="350"/>
    </row>
    <row r="204" spans="2:11" ht="15" customHeight="1">
      <c r="B204" s="329"/>
      <c r="C204" s="307"/>
      <c r="D204" s="307"/>
      <c r="E204" s="307"/>
      <c r="F204" s="328" t="s">
        <v>1459</v>
      </c>
      <c r="G204" s="307"/>
      <c r="H204" s="371" t="s">
        <v>1618</v>
      </c>
      <c r="I204" s="371"/>
      <c r="J204" s="371"/>
      <c r="K204" s="350"/>
    </row>
    <row r="205" spans="2:11" ht="15" customHeight="1">
      <c r="B205" s="372"/>
      <c r="C205" s="335"/>
      <c r="D205" s="335"/>
      <c r="E205" s="335"/>
      <c r="F205" s="328" t="s">
        <v>1463</v>
      </c>
      <c r="G205" s="313"/>
      <c r="H205" s="373" t="s">
        <v>1464</v>
      </c>
      <c r="I205" s="373"/>
      <c r="J205" s="373"/>
      <c r="K205" s="374"/>
    </row>
    <row r="206" spans="2:11" ht="15" customHeight="1">
      <c r="B206" s="372"/>
      <c r="C206" s="335"/>
      <c r="D206" s="335"/>
      <c r="E206" s="335"/>
      <c r="F206" s="328" t="s">
        <v>1465</v>
      </c>
      <c r="G206" s="313"/>
      <c r="H206" s="373" t="s">
        <v>1619</v>
      </c>
      <c r="I206" s="373"/>
      <c r="J206" s="373"/>
      <c r="K206" s="374"/>
    </row>
    <row r="207" spans="2:11" ht="15" customHeight="1">
      <c r="B207" s="372"/>
      <c r="C207" s="335"/>
      <c r="D207" s="335"/>
      <c r="E207" s="335"/>
      <c r="F207" s="375"/>
      <c r="G207" s="313"/>
      <c r="H207" s="376"/>
      <c r="I207" s="376"/>
      <c r="J207" s="376"/>
      <c r="K207" s="374"/>
    </row>
    <row r="208" spans="2:11" ht="15" customHeight="1">
      <c r="B208" s="372"/>
      <c r="C208" s="307" t="s">
        <v>1588</v>
      </c>
      <c r="D208" s="335"/>
      <c r="E208" s="335"/>
      <c r="F208" s="328">
        <v>1</v>
      </c>
      <c r="G208" s="313"/>
      <c r="H208" s="373" t="s">
        <v>1620</v>
      </c>
      <c r="I208" s="373"/>
      <c r="J208" s="373"/>
      <c r="K208" s="374"/>
    </row>
    <row r="209" spans="2:11" ht="15" customHeight="1">
      <c r="B209" s="372"/>
      <c r="C209" s="335"/>
      <c r="D209" s="335"/>
      <c r="E209" s="335"/>
      <c r="F209" s="328">
        <v>2</v>
      </c>
      <c r="G209" s="313"/>
      <c r="H209" s="373" t="s">
        <v>1621</v>
      </c>
      <c r="I209" s="373"/>
      <c r="J209" s="373"/>
      <c r="K209" s="374"/>
    </row>
    <row r="210" spans="2:11" ht="15" customHeight="1">
      <c r="B210" s="372"/>
      <c r="C210" s="335"/>
      <c r="D210" s="335"/>
      <c r="E210" s="335"/>
      <c r="F210" s="328">
        <v>3</v>
      </c>
      <c r="G210" s="313"/>
      <c r="H210" s="373" t="s">
        <v>1622</v>
      </c>
      <c r="I210" s="373"/>
      <c r="J210" s="373"/>
      <c r="K210" s="374"/>
    </row>
    <row r="211" spans="2:11" ht="15" customHeight="1">
      <c r="B211" s="372"/>
      <c r="C211" s="335"/>
      <c r="D211" s="335"/>
      <c r="E211" s="335"/>
      <c r="F211" s="328">
        <v>4</v>
      </c>
      <c r="G211" s="313"/>
      <c r="H211" s="373" t="s">
        <v>1623</v>
      </c>
      <c r="I211" s="373"/>
      <c r="J211" s="373"/>
      <c r="K211" s="374"/>
    </row>
    <row r="212" spans="2:11" ht="12.75" customHeight="1">
      <c r="B212" s="377"/>
      <c r="C212" s="378"/>
      <c r="D212" s="378"/>
      <c r="E212" s="378"/>
      <c r="F212" s="378"/>
      <c r="G212" s="378"/>
      <c r="H212" s="378"/>
      <c r="I212" s="378"/>
      <c r="J212" s="378"/>
      <c r="K212" s="379"/>
    </row>
  </sheetData>
  <sheetProtection/>
  <mergeCells count="77">
    <mergeCell ref="H206:J206"/>
    <mergeCell ref="H208:J208"/>
    <mergeCell ref="H209:J209"/>
    <mergeCell ref="H210:J210"/>
    <mergeCell ref="H211:J211"/>
    <mergeCell ref="H199:J199"/>
    <mergeCell ref="H200:J200"/>
    <mergeCell ref="H202:J202"/>
    <mergeCell ref="H203:J203"/>
    <mergeCell ref="H204:J204"/>
    <mergeCell ref="H205:J205"/>
    <mergeCell ref="C163:J163"/>
    <mergeCell ref="C193:J193"/>
    <mergeCell ref="H194:J194"/>
    <mergeCell ref="H196:J196"/>
    <mergeCell ref="H197:J197"/>
    <mergeCell ref="H198:J198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Koukalová Hana</dc:creator>
  <cp:keywords/>
  <dc:description/>
  <cp:lastModifiedBy>  </cp:lastModifiedBy>
  <dcterms:created xsi:type="dcterms:W3CDTF">2016-03-22T06:54:59Z</dcterms:created>
  <dcterms:modified xsi:type="dcterms:W3CDTF">2016-03-22T06:55:19Z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