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T:\31-100 Prodin\VÝROBA\2022\017_Revitalizace ploch ZŠ Přelouč\4_PD\2_Texty\"/>
    </mc:Choice>
  </mc:AlternateContent>
  <xr:revisionPtr revIDLastSave="0" documentId="13_ncr:1_{07E36519-C822-4F18-AC9D-799794904C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kladovka" sheetId="6" r:id="rId1"/>
    <sheet name="Rekapitulace stavby" sheetId="1" r:id="rId2"/>
    <sheet name="SO 001 - Všeobecné položky " sheetId="2" r:id="rId3"/>
    <sheet name="SO 101 - Zpevněné plochy " sheetId="3" r:id="rId4"/>
  </sheets>
  <externalReferences>
    <externalReference r:id="rId5"/>
  </externalReferences>
  <definedNames>
    <definedName name="_xlnm._FilterDatabase" localSheetId="2" hidden="1">'SO 001 - Všeobecné položky '!$C$116:$K$129</definedName>
    <definedName name="_xlnm._FilterDatabase" localSheetId="3" hidden="1">'SO 101 - Zpevněné plochy '!$C$126:$K$421</definedName>
    <definedName name="_xlnm.Print_Titles" localSheetId="1">'Rekapitulace stavby'!$92:$92</definedName>
    <definedName name="_xlnm.Print_Titles" localSheetId="2">'SO 001 - Všeobecné položky '!$116:$116</definedName>
    <definedName name="_xlnm.Print_Titles" localSheetId="3">'SO 101 - Zpevněné plochy '!$126:$126</definedName>
    <definedName name="_xlnm.Print_Area" localSheetId="0">nákladovka!$B$2:$I$50</definedName>
    <definedName name="_xlnm.Print_Area" localSheetId="1">'Rekapitulace stavby'!$D$4:$AO$76,'Rekapitulace stavby'!$C$82:$AQ$97</definedName>
    <definedName name="_xlnm.Print_Area" localSheetId="2">'SO 001 - Všeobecné položky '!$C$4:$J$76,'SO 001 - Všeobecné položky '!$C$82:$J$98,'SO 001 - Všeobecné položky '!$C$104:$K$129</definedName>
    <definedName name="_xlnm.Print_Area" localSheetId="3">'SO 101 - Zpevněné plochy '!$C$4:$J$76,'SO 101 - Zpevněné plochy '!$C$82:$J$108,'SO 101 - Zpevněné plochy '!$C$114:$K$421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6" i="6" l="1"/>
  <c r="I45" i="6"/>
  <c r="I44" i="6"/>
  <c r="I43" i="6"/>
  <c r="B41" i="6"/>
  <c r="D39" i="6"/>
  <c r="B39" i="6"/>
  <c r="B37" i="6"/>
  <c r="J37" i="3"/>
  <c r="J36" i="3"/>
  <c r="AY96" i="1" s="1"/>
  <c r="J35" i="3"/>
  <c r="AX96" i="1" s="1"/>
  <c r="BI421" i="3"/>
  <c r="BH421" i="3"/>
  <c r="BG421" i="3"/>
  <c r="BF421" i="3"/>
  <c r="T421" i="3"/>
  <c r="T420" i="3"/>
  <c r="R421" i="3"/>
  <c r="R420" i="3"/>
  <c r="P421" i="3"/>
  <c r="P420" i="3"/>
  <c r="BI419" i="3"/>
  <c r="BH419" i="3"/>
  <c r="BG419" i="3"/>
  <c r="BF419" i="3"/>
  <c r="T419" i="3"/>
  <c r="R419" i="3"/>
  <c r="P419" i="3"/>
  <c r="BI418" i="3"/>
  <c r="BH418" i="3"/>
  <c r="BG418" i="3"/>
  <c r="BF418" i="3"/>
  <c r="T418" i="3"/>
  <c r="R418" i="3"/>
  <c r="P418" i="3"/>
  <c r="BI416" i="3"/>
  <c r="BH416" i="3"/>
  <c r="BG416" i="3"/>
  <c r="BF416" i="3"/>
  <c r="T416" i="3"/>
  <c r="R416" i="3"/>
  <c r="P416" i="3"/>
  <c r="BI414" i="3"/>
  <c r="BH414" i="3"/>
  <c r="BG414" i="3"/>
  <c r="BF414" i="3"/>
  <c r="T414" i="3"/>
  <c r="R414" i="3"/>
  <c r="P414" i="3"/>
  <c r="BI409" i="3"/>
  <c r="BH409" i="3"/>
  <c r="BG409" i="3"/>
  <c r="BF409" i="3"/>
  <c r="T409" i="3"/>
  <c r="R409" i="3"/>
  <c r="P409" i="3"/>
  <c r="BI404" i="3"/>
  <c r="BH404" i="3"/>
  <c r="BG404" i="3"/>
  <c r="BF404" i="3"/>
  <c r="T404" i="3"/>
  <c r="R404" i="3"/>
  <c r="P404" i="3"/>
  <c r="BI403" i="3"/>
  <c r="BH403" i="3"/>
  <c r="BG403" i="3"/>
  <c r="BF403" i="3"/>
  <c r="T403" i="3"/>
  <c r="R403" i="3"/>
  <c r="P403" i="3"/>
  <c r="BI400" i="3"/>
  <c r="BH400" i="3"/>
  <c r="BG400" i="3"/>
  <c r="BF400" i="3"/>
  <c r="T400" i="3"/>
  <c r="R400" i="3"/>
  <c r="P400" i="3"/>
  <c r="BI399" i="3"/>
  <c r="BH399" i="3"/>
  <c r="BG399" i="3"/>
  <c r="BF399" i="3"/>
  <c r="T399" i="3"/>
  <c r="R399" i="3"/>
  <c r="P399" i="3"/>
  <c r="BI398" i="3"/>
  <c r="BH398" i="3"/>
  <c r="BG398" i="3"/>
  <c r="BF398" i="3"/>
  <c r="T398" i="3"/>
  <c r="R398" i="3"/>
  <c r="P398" i="3"/>
  <c r="BI397" i="3"/>
  <c r="BH397" i="3"/>
  <c r="BG397" i="3"/>
  <c r="BF397" i="3"/>
  <c r="T397" i="3"/>
  <c r="R397" i="3"/>
  <c r="P397" i="3"/>
  <c r="BI394" i="3"/>
  <c r="BH394" i="3"/>
  <c r="BG394" i="3"/>
  <c r="BF394" i="3"/>
  <c r="T394" i="3"/>
  <c r="R394" i="3"/>
  <c r="P394" i="3"/>
  <c r="BI392" i="3"/>
  <c r="BH392" i="3"/>
  <c r="BG392" i="3"/>
  <c r="BF392" i="3"/>
  <c r="T392" i="3"/>
  <c r="R392" i="3"/>
  <c r="P392" i="3"/>
  <c r="BI390" i="3"/>
  <c r="BH390" i="3"/>
  <c r="BG390" i="3"/>
  <c r="BF390" i="3"/>
  <c r="T390" i="3"/>
  <c r="R390" i="3"/>
  <c r="P390" i="3"/>
  <c r="BI388" i="3"/>
  <c r="BH388" i="3"/>
  <c r="BG388" i="3"/>
  <c r="BF388" i="3"/>
  <c r="T388" i="3"/>
  <c r="R388" i="3"/>
  <c r="P388" i="3"/>
  <c r="BI387" i="3"/>
  <c r="BH387" i="3"/>
  <c r="BG387" i="3"/>
  <c r="BF387" i="3"/>
  <c r="T387" i="3"/>
  <c r="R387" i="3"/>
  <c r="P387" i="3"/>
  <c r="BI385" i="3"/>
  <c r="BH385" i="3"/>
  <c r="BG385" i="3"/>
  <c r="BF385" i="3"/>
  <c r="T385" i="3"/>
  <c r="R385" i="3"/>
  <c r="P385" i="3"/>
  <c r="BI381" i="3"/>
  <c r="BH381" i="3"/>
  <c r="BG381" i="3"/>
  <c r="BF381" i="3"/>
  <c r="T381" i="3"/>
  <c r="R381" i="3"/>
  <c r="P381" i="3"/>
  <c r="BI379" i="3"/>
  <c r="BH379" i="3"/>
  <c r="BG379" i="3"/>
  <c r="BF379" i="3"/>
  <c r="T379" i="3"/>
  <c r="R379" i="3"/>
  <c r="P379" i="3"/>
  <c r="BI378" i="3"/>
  <c r="BH378" i="3"/>
  <c r="BG378" i="3"/>
  <c r="BF378" i="3"/>
  <c r="T378" i="3"/>
  <c r="R378" i="3"/>
  <c r="P378" i="3"/>
  <c r="BI377" i="3"/>
  <c r="BH377" i="3"/>
  <c r="BG377" i="3"/>
  <c r="BF377" i="3"/>
  <c r="T377" i="3"/>
  <c r="R377" i="3"/>
  <c r="P377" i="3"/>
  <c r="BI375" i="3"/>
  <c r="BH375" i="3"/>
  <c r="BG375" i="3"/>
  <c r="BF375" i="3"/>
  <c r="T375" i="3"/>
  <c r="R375" i="3"/>
  <c r="P375" i="3"/>
  <c r="BI374" i="3"/>
  <c r="BH374" i="3"/>
  <c r="BG374" i="3"/>
  <c r="BF374" i="3"/>
  <c r="T374" i="3"/>
  <c r="R374" i="3"/>
  <c r="P374" i="3"/>
  <c r="BI372" i="3"/>
  <c r="BH372" i="3"/>
  <c r="BG372" i="3"/>
  <c r="BF372" i="3"/>
  <c r="T372" i="3"/>
  <c r="R372" i="3"/>
  <c r="P372" i="3"/>
  <c r="BI371" i="3"/>
  <c r="BH371" i="3"/>
  <c r="BG371" i="3"/>
  <c r="BF371" i="3"/>
  <c r="T371" i="3"/>
  <c r="R371" i="3"/>
  <c r="P371" i="3"/>
  <c r="BI369" i="3"/>
  <c r="BH369" i="3"/>
  <c r="BG369" i="3"/>
  <c r="BF369" i="3"/>
  <c r="T369" i="3"/>
  <c r="R369" i="3"/>
  <c r="P369" i="3"/>
  <c r="BI368" i="3"/>
  <c r="BH368" i="3"/>
  <c r="BG368" i="3"/>
  <c r="BF368" i="3"/>
  <c r="T368" i="3"/>
  <c r="R368" i="3"/>
  <c r="P368" i="3"/>
  <c r="BI367" i="3"/>
  <c r="BH367" i="3"/>
  <c r="BG367" i="3"/>
  <c r="BF367" i="3"/>
  <c r="T367" i="3"/>
  <c r="R367" i="3"/>
  <c r="P367" i="3"/>
  <c r="BI365" i="3"/>
  <c r="BH365" i="3"/>
  <c r="BG365" i="3"/>
  <c r="BF365" i="3"/>
  <c r="T365" i="3"/>
  <c r="R365" i="3"/>
  <c r="P365" i="3"/>
  <c r="BI364" i="3"/>
  <c r="BH364" i="3"/>
  <c r="BG364" i="3"/>
  <c r="BF364" i="3"/>
  <c r="T364" i="3"/>
  <c r="R364" i="3"/>
  <c r="P364" i="3"/>
  <c r="BI362" i="3"/>
  <c r="BH362" i="3"/>
  <c r="BG362" i="3"/>
  <c r="BF362" i="3"/>
  <c r="T362" i="3"/>
  <c r="R362" i="3"/>
  <c r="P362" i="3"/>
  <c r="BI360" i="3"/>
  <c r="BH360" i="3"/>
  <c r="BG360" i="3"/>
  <c r="BF360" i="3"/>
  <c r="T360" i="3"/>
  <c r="R360" i="3"/>
  <c r="P360" i="3"/>
  <c r="BI359" i="3"/>
  <c r="BH359" i="3"/>
  <c r="BG359" i="3"/>
  <c r="BF359" i="3"/>
  <c r="T359" i="3"/>
  <c r="R359" i="3"/>
  <c r="P359" i="3"/>
  <c r="BI357" i="3"/>
  <c r="BH357" i="3"/>
  <c r="BG357" i="3"/>
  <c r="BF357" i="3"/>
  <c r="T357" i="3"/>
  <c r="R357" i="3"/>
  <c r="P357" i="3"/>
  <c r="BI353" i="3"/>
  <c r="BH353" i="3"/>
  <c r="BG353" i="3"/>
  <c r="BF353" i="3"/>
  <c r="T353" i="3"/>
  <c r="R353" i="3"/>
  <c r="P353" i="3"/>
  <c r="BI349" i="3"/>
  <c r="BH349" i="3"/>
  <c r="BG349" i="3"/>
  <c r="BF349" i="3"/>
  <c r="T349" i="3"/>
  <c r="R349" i="3"/>
  <c r="P349" i="3"/>
  <c r="BI346" i="3"/>
  <c r="BH346" i="3"/>
  <c r="BG346" i="3"/>
  <c r="BF346" i="3"/>
  <c r="T346" i="3"/>
  <c r="R346" i="3"/>
  <c r="P346" i="3"/>
  <c r="BI343" i="3"/>
  <c r="BH343" i="3"/>
  <c r="BG343" i="3"/>
  <c r="BF343" i="3"/>
  <c r="T343" i="3"/>
  <c r="R343" i="3"/>
  <c r="P343" i="3"/>
  <c r="BI340" i="3"/>
  <c r="BH340" i="3"/>
  <c r="BG340" i="3"/>
  <c r="BF340" i="3"/>
  <c r="T340" i="3"/>
  <c r="R340" i="3"/>
  <c r="P340" i="3"/>
  <c r="BI337" i="3"/>
  <c r="BH337" i="3"/>
  <c r="BG337" i="3"/>
  <c r="BF337" i="3"/>
  <c r="T337" i="3"/>
  <c r="R337" i="3"/>
  <c r="P337" i="3"/>
  <c r="BI334" i="3"/>
  <c r="BH334" i="3"/>
  <c r="BG334" i="3"/>
  <c r="BF334" i="3"/>
  <c r="T334" i="3"/>
  <c r="R334" i="3"/>
  <c r="P334" i="3"/>
  <c r="BI330" i="3"/>
  <c r="BH330" i="3"/>
  <c r="BG330" i="3"/>
  <c r="BF330" i="3"/>
  <c r="T330" i="3"/>
  <c r="R330" i="3"/>
  <c r="P330" i="3"/>
  <c r="BI328" i="3"/>
  <c r="BH328" i="3"/>
  <c r="BG328" i="3"/>
  <c r="BF328" i="3"/>
  <c r="T328" i="3"/>
  <c r="R328" i="3"/>
  <c r="P328" i="3"/>
  <c r="BI326" i="3"/>
  <c r="BH326" i="3"/>
  <c r="BG326" i="3"/>
  <c r="BF326" i="3"/>
  <c r="T326" i="3"/>
  <c r="R326" i="3"/>
  <c r="P326" i="3"/>
  <c r="BI321" i="3"/>
  <c r="BH321" i="3"/>
  <c r="BG321" i="3"/>
  <c r="BF321" i="3"/>
  <c r="T321" i="3"/>
  <c r="R321" i="3"/>
  <c r="P321" i="3"/>
  <c r="BI316" i="3"/>
  <c r="BH316" i="3"/>
  <c r="BG316" i="3"/>
  <c r="BF316" i="3"/>
  <c r="T316" i="3"/>
  <c r="R316" i="3"/>
  <c r="P316" i="3"/>
  <c r="BI313" i="3"/>
  <c r="BH313" i="3"/>
  <c r="BG313" i="3"/>
  <c r="BF313" i="3"/>
  <c r="T313" i="3"/>
  <c r="R313" i="3"/>
  <c r="P313" i="3"/>
  <c r="BI310" i="3"/>
  <c r="BH310" i="3"/>
  <c r="BG310" i="3"/>
  <c r="BF310" i="3"/>
  <c r="T310" i="3"/>
  <c r="R310" i="3"/>
  <c r="P310" i="3"/>
  <c r="BI307" i="3"/>
  <c r="BH307" i="3"/>
  <c r="BG307" i="3"/>
  <c r="BF307" i="3"/>
  <c r="T307" i="3"/>
  <c r="R307" i="3"/>
  <c r="P307" i="3"/>
  <c r="BI301" i="3"/>
  <c r="BH301" i="3"/>
  <c r="BG301" i="3"/>
  <c r="BF301" i="3"/>
  <c r="T301" i="3"/>
  <c r="R301" i="3"/>
  <c r="P301" i="3"/>
  <c r="BI296" i="3"/>
  <c r="BH296" i="3"/>
  <c r="BG296" i="3"/>
  <c r="BF296" i="3"/>
  <c r="T296" i="3"/>
  <c r="R296" i="3"/>
  <c r="P296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6" i="3"/>
  <c r="BH286" i="3"/>
  <c r="BG286" i="3"/>
  <c r="BF286" i="3"/>
  <c r="T286" i="3"/>
  <c r="R286" i="3"/>
  <c r="P286" i="3"/>
  <c r="BI281" i="3"/>
  <c r="BH281" i="3"/>
  <c r="BG281" i="3"/>
  <c r="BF281" i="3"/>
  <c r="T281" i="3"/>
  <c r="R281" i="3"/>
  <c r="P281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69" i="3"/>
  <c r="BH269" i="3"/>
  <c r="BG269" i="3"/>
  <c r="BF269" i="3"/>
  <c r="T269" i="3"/>
  <c r="R269" i="3"/>
  <c r="P269" i="3"/>
  <c r="BI266" i="3"/>
  <c r="BH266" i="3"/>
  <c r="BG266" i="3"/>
  <c r="BF266" i="3"/>
  <c r="T266" i="3"/>
  <c r="R266" i="3"/>
  <c r="P266" i="3"/>
  <c r="BI261" i="3"/>
  <c r="BH261" i="3"/>
  <c r="BG261" i="3"/>
  <c r="BF261" i="3"/>
  <c r="T261" i="3"/>
  <c r="R261" i="3"/>
  <c r="P261" i="3"/>
  <c r="BI258" i="3"/>
  <c r="BH258" i="3"/>
  <c r="BG258" i="3"/>
  <c r="BF258" i="3"/>
  <c r="T258" i="3"/>
  <c r="R258" i="3"/>
  <c r="P258" i="3"/>
  <c r="BI249" i="3"/>
  <c r="BH249" i="3"/>
  <c r="BG249" i="3"/>
  <c r="BF249" i="3"/>
  <c r="T249" i="3"/>
  <c r="T248" i="3" s="1"/>
  <c r="R249" i="3"/>
  <c r="R248" i="3" s="1"/>
  <c r="P249" i="3"/>
  <c r="P248" i="3" s="1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6" i="3"/>
  <c r="BH226" i="3"/>
  <c r="BG226" i="3"/>
  <c r="BF226" i="3"/>
  <c r="T226" i="3"/>
  <c r="R226" i="3"/>
  <c r="P226" i="3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1" i="3"/>
  <c r="BH211" i="3"/>
  <c r="BG211" i="3"/>
  <c r="BF211" i="3"/>
  <c r="T211" i="3"/>
  <c r="R211" i="3"/>
  <c r="P211" i="3"/>
  <c r="BI208" i="3"/>
  <c r="BH208" i="3"/>
  <c r="BG208" i="3"/>
  <c r="BF208" i="3"/>
  <c r="T208" i="3"/>
  <c r="R208" i="3"/>
  <c r="P208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1" i="3"/>
  <c r="BH151" i="3"/>
  <c r="BG151" i="3"/>
  <c r="BF151" i="3"/>
  <c r="T151" i="3"/>
  <c r="R151" i="3"/>
  <c r="P151" i="3"/>
  <c r="BI146" i="3"/>
  <c r="BH146" i="3"/>
  <c r="BG146" i="3"/>
  <c r="BF146" i="3"/>
  <c r="T146" i="3"/>
  <c r="R146" i="3"/>
  <c r="P146" i="3"/>
  <c r="BI140" i="3"/>
  <c r="BH140" i="3"/>
  <c r="BG140" i="3"/>
  <c r="BF140" i="3"/>
  <c r="T140" i="3"/>
  <c r="R140" i="3"/>
  <c r="P140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J124" i="3"/>
  <c r="J123" i="3"/>
  <c r="F123" i="3"/>
  <c r="F121" i="3"/>
  <c r="E119" i="3"/>
  <c r="J92" i="3"/>
  <c r="J91" i="3"/>
  <c r="F91" i="3"/>
  <c r="F89" i="3"/>
  <c r="E87" i="3"/>
  <c r="J18" i="3"/>
  <c r="E18" i="3"/>
  <c r="F92" i="3" s="1"/>
  <c r="J17" i="3"/>
  <c r="J12" i="3"/>
  <c r="J121" i="3"/>
  <c r="E7" i="3"/>
  <c r="E85" i="3"/>
  <c r="J37" i="2"/>
  <c r="J36" i="2"/>
  <c r="AY95" i="1"/>
  <c r="J35" i="2"/>
  <c r="AX95" i="1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J114" i="2"/>
  <c r="J113" i="2"/>
  <c r="F113" i="2"/>
  <c r="F111" i="2"/>
  <c r="E109" i="2"/>
  <c r="J92" i="2"/>
  <c r="J91" i="2"/>
  <c r="F91" i="2"/>
  <c r="F89" i="2"/>
  <c r="E87" i="2"/>
  <c r="J18" i="2"/>
  <c r="E18" i="2"/>
  <c r="F114" i="2" s="1"/>
  <c r="J17" i="2"/>
  <c r="J12" i="2"/>
  <c r="J111" i="2" s="1"/>
  <c r="E7" i="2"/>
  <c r="E107" i="2" s="1"/>
  <c r="L90" i="1"/>
  <c r="AM90" i="1"/>
  <c r="AM89" i="1"/>
  <c r="L89" i="1"/>
  <c r="AM87" i="1"/>
  <c r="L87" i="1"/>
  <c r="L85" i="1"/>
  <c r="L84" i="1"/>
  <c r="J126" i="2"/>
  <c r="BK128" i="2"/>
  <c r="BK120" i="2"/>
  <c r="BK123" i="2"/>
  <c r="J123" i="2"/>
  <c r="J119" i="2"/>
  <c r="J394" i="3"/>
  <c r="J390" i="3"/>
  <c r="BK387" i="3"/>
  <c r="BK365" i="3"/>
  <c r="J343" i="3"/>
  <c r="BK328" i="3"/>
  <c r="BK296" i="3"/>
  <c r="BK246" i="3"/>
  <c r="BK241" i="3"/>
  <c r="J203" i="3"/>
  <c r="J190" i="3"/>
  <c r="J176" i="3"/>
  <c r="J161" i="3"/>
  <c r="BK156" i="3"/>
  <c r="J421" i="3"/>
  <c r="BK418" i="3"/>
  <c r="BK403" i="3"/>
  <c r="BK398" i="3"/>
  <c r="BK378" i="3"/>
  <c r="J369" i="3"/>
  <c r="J365" i="3"/>
  <c r="BK357" i="3"/>
  <c r="BK346" i="3"/>
  <c r="BK337" i="3"/>
  <c r="J326" i="3"/>
  <c r="BK310" i="3"/>
  <c r="BK291" i="3"/>
  <c r="BK281" i="3"/>
  <c r="BK266" i="3"/>
  <c r="J241" i="3"/>
  <c r="J216" i="3"/>
  <c r="J193" i="3"/>
  <c r="J160" i="3"/>
  <c r="J133" i="3"/>
  <c r="BK416" i="3"/>
  <c r="J400" i="3"/>
  <c r="BK394" i="3"/>
  <c r="J388" i="3"/>
  <c r="J377" i="3"/>
  <c r="J360" i="3"/>
  <c r="J337" i="3"/>
  <c r="J316" i="3"/>
  <c r="J281" i="3"/>
  <c r="J266" i="3"/>
  <c r="BK234" i="3"/>
  <c r="BK219" i="3"/>
  <c r="BK176" i="3"/>
  <c r="BK133" i="3"/>
  <c r="J404" i="3"/>
  <c r="BK377" i="3"/>
  <c r="J372" i="3"/>
  <c r="BK367" i="3"/>
  <c r="J359" i="3"/>
  <c r="BK275" i="3"/>
  <c r="J232" i="3"/>
  <c r="J214" i="3"/>
  <c r="BK193" i="3"/>
  <c r="BK178" i="3"/>
  <c r="J156" i="3"/>
  <c r="J128" i="2"/>
  <c r="J124" i="2"/>
  <c r="BK119" i="2"/>
  <c r="J122" i="2"/>
  <c r="J120" i="2"/>
  <c r="BK392" i="3"/>
  <c r="BK388" i="3"/>
  <c r="BK385" i="3"/>
  <c r="J353" i="3"/>
  <c r="J346" i="3"/>
  <c r="BK330" i="3"/>
  <c r="J286" i="3"/>
  <c r="BK245" i="3"/>
  <c r="J234" i="3"/>
  <c r="BK200" i="3"/>
  <c r="J180" i="3"/>
  <c r="BK174" i="3"/>
  <c r="BK160" i="3"/>
  <c r="J151" i="3"/>
  <c r="J419" i="3"/>
  <c r="BK409" i="3"/>
  <c r="BK400" i="3"/>
  <c r="J381" i="3"/>
  <c r="J375" i="3"/>
  <c r="J367" i="3"/>
  <c r="BK362" i="3"/>
  <c r="J349" i="3"/>
  <c r="J334" i="3"/>
  <c r="BK321" i="3"/>
  <c r="J307" i="3"/>
  <c r="BK289" i="3"/>
  <c r="J277" i="3"/>
  <c r="J245" i="3"/>
  <c r="J226" i="3"/>
  <c r="BK208" i="3"/>
  <c r="BK161" i="3"/>
  <c r="J146" i="3"/>
  <c r="BK421" i="3"/>
  <c r="J409" i="3"/>
  <c r="J398" i="3"/>
  <c r="J387" i="3"/>
  <c r="J379" i="3"/>
  <c r="BK368" i="3"/>
  <c r="J357" i="3"/>
  <c r="BK334" i="3"/>
  <c r="J313" i="3"/>
  <c r="BK277" i="3"/>
  <c r="J258" i="3"/>
  <c r="J229" i="3"/>
  <c r="J187" i="3"/>
  <c r="BK166" i="3"/>
  <c r="J418" i="3"/>
  <c r="J403" i="3"/>
  <c r="BK374" i="3"/>
  <c r="BK369" i="3"/>
  <c r="BK360" i="3"/>
  <c r="J291" i="3"/>
  <c r="BK249" i="3"/>
  <c r="BK248" i="3" s="1"/>
  <c r="BK226" i="3"/>
  <c r="J198" i="3"/>
  <c r="BK190" i="3"/>
  <c r="J174" i="3"/>
  <c r="BK140" i="3"/>
  <c r="BK316" i="3"/>
  <c r="J296" i="3"/>
  <c r="J275" i="3"/>
  <c r="J246" i="3"/>
  <c r="BK239" i="3"/>
  <c r="J211" i="3"/>
  <c r="BK198" i="3"/>
  <c r="BK151" i="3"/>
  <c r="BK130" i="3"/>
  <c r="J414" i="3"/>
  <c r="J399" i="3"/>
  <c r="J392" i="3"/>
  <c r="J385" i="3"/>
  <c r="J374" i="3"/>
  <c r="BK359" i="3"/>
  <c r="J330" i="3"/>
  <c r="BK307" i="3"/>
  <c r="J269" i="3"/>
  <c r="J239" i="3"/>
  <c r="BK211" i="3"/>
  <c r="J172" i="3"/>
  <c r="BK146" i="3"/>
  <c r="BK414" i="3"/>
  <c r="J378" i="3"/>
  <c r="J371" i="3"/>
  <c r="J364" i="3"/>
  <c r="J310" i="3"/>
  <c r="J261" i="3"/>
  <c r="BK229" i="3"/>
  <c r="J200" i="3"/>
  <c r="BK187" i="3"/>
  <c r="BK168" i="3"/>
  <c r="J130" i="3"/>
  <c r="J121" i="2"/>
  <c r="BK126" i="2"/>
  <c r="BK122" i="2"/>
  <c r="BK124" i="2"/>
  <c r="BK121" i="2"/>
  <c r="AS94" i="1"/>
  <c r="BK372" i="3"/>
  <c r="BK349" i="3"/>
  <c r="J340" i="3"/>
  <c r="BK326" i="3"/>
  <c r="J249" i="3"/>
  <c r="BK243" i="3"/>
  <c r="BK214" i="3"/>
  <c r="BK195" i="3"/>
  <c r="J178" i="3"/>
  <c r="J168" i="3"/>
  <c r="J158" i="3"/>
  <c r="BK399" i="3"/>
  <c r="BK379" i="3"/>
  <c r="BK371" i="3"/>
  <c r="BK364" i="3"/>
  <c r="BK353" i="3"/>
  <c r="BK343" i="3"/>
  <c r="J328" i="3"/>
  <c r="BK313" i="3"/>
  <c r="BK301" i="3"/>
  <c r="BK286" i="3"/>
  <c r="BK269" i="3"/>
  <c r="J243" i="3"/>
  <c r="J219" i="3"/>
  <c r="BK203" i="3"/>
  <c r="J166" i="3"/>
  <c r="J140" i="3"/>
  <c r="BK419" i="3"/>
  <c r="BK404" i="3"/>
  <c r="BK397" i="3"/>
  <c r="BK390" i="3"/>
  <c r="BK381" i="3"/>
  <c r="J362" i="3"/>
  <c r="BK340" i="3"/>
  <c r="J321" i="3"/>
  <c r="J289" i="3"/>
  <c r="BK261" i="3"/>
  <c r="BK232" i="3"/>
  <c r="J208" i="3"/>
  <c r="BK158" i="3"/>
  <c r="J416" i="3"/>
  <c r="J397" i="3"/>
  <c r="BK375" i="3"/>
  <c r="J368" i="3"/>
  <c r="J301" i="3"/>
  <c r="BK258" i="3"/>
  <c r="BK216" i="3"/>
  <c r="J195" i="3"/>
  <c r="BK180" i="3"/>
  <c r="BK172" i="3"/>
  <c r="BK118" i="2" l="1"/>
  <c r="J118" i="2"/>
  <c r="J97" i="2"/>
  <c r="P129" i="3"/>
  <c r="P202" i="3"/>
  <c r="R225" i="3"/>
  <c r="J248" i="3"/>
  <c r="J101" i="3"/>
  <c r="T257" i="3"/>
  <c r="BK352" i="3"/>
  <c r="J352" i="3"/>
  <c r="J104" i="3"/>
  <c r="BK384" i="3"/>
  <c r="J384" i="3"/>
  <c r="J105" i="3"/>
  <c r="BK413" i="3"/>
  <c r="J413" i="3"/>
  <c r="J106" i="3"/>
  <c r="T118" i="2"/>
  <c r="T117" i="2"/>
  <c r="R129" i="3"/>
  <c r="R202" i="3"/>
  <c r="P225" i="3"/>
  <c r="P257" i="3"/>
  <c r="P333" i="3"/>
  <c r="P352" i="3"/>
  <c r="P384" i="3"/>
  <c r="P413" i="3"/>
  <c r="P118" i="2"/>
  <c r="P117" i="2"/>
  <c r="AU95" i="1"/>
  <c r="BK129" i="3"/>
  <c r="J129" i="3"/>
  <c r="J98" i="3"/>
  <c r="BK202" i="3"/>
  <c r="J202" i="3"/>
  <c r="J99" i="3"/>
  <c r="BK225" i="3"/>
  <c r="J225" i="3"/>
  <c r="J100" i="3"/>
  <c r="R257" i="3"/>
  <c r="T333" i="3"/>
  <c r="T352" i="3"/>
  <c r="T384" i="3"/>
  <c r="T413" i="3"/>
  <c r="R118" i="2"/>
  <c r="R117" i="2"/>
  <c r="T129" i="3"/>
  <c r="T128" i="3" s="1"/>
  <c r="T127" i="3" s="1"/>
  <c r="T202" i="3"/>
  <c r="T225" i="3"/>
  <c r="BK257" i="3"/>
  <c r="J257" i="3"/>
  <c r="J102" i="3"/>
  <c r="BK333" i="3"/>
  <c r="J333" i="3"/>
  <c r="J103" i="3"/>
  <c r="R333" i="3"/>
  <c r="R352" i="3"/>
  <c r="R384" i="3"/>
  <c r="R413" i="3"/>
  <c r="BK420" i="3"/>
  <c r="J420" i="3" s="1"/>
  <c r="J107" i="3" s="1"/>
  <c r="E117" i="3"/>
  <c r="BE140" i="3"/>
  <c r="BE156" i="3"/>
  <c r="BE158" i="3"/>
  <c r="BE208" i="3"/>
  <c r="BE211" i="3"/>
  <c r="BE241" i="3"/>
  <c r="BE246" i="3"/>
  <c r="BE266" i="3"/>
  <c r="BE277" i="3"/>
  <c r="BE281" i="3"/>
  <c r="BE291" i="3"/>
  <c r="BE310" i="3"/>
  <c r="BE313" i="3"/>
  <c r="BE321" i="3"/>
  <c r="BE326" i="3"/>
  <c r="BE328" i="3"/>
  <c r="BE330" i="3"/>
  <c r="BE340" i="3"/>
  <c r="BE343" i="3"/>
  <c r="BE349" i="3"/>
  <c r="BE353" i="3"/>
  <c r="BE367" i="3"/>
  <c r="BE381" i="3"/>
  <c r="BE387" i="3"/>
  <c r="BE388" i="3"/>
  <c r="BE390" i="3"/>
  <c r="BE398" i="3"/>
  <c r="BE421" i="3"/>
  <c r="J89" i="3"/>
  <c r="F124" i="3"/>
  <c r="BE130" i="3"/>
  <c r="BE146" i="3"/>
  <c r="BE151" i="3"/>
  <c r="BE160" i="3"/>
  <c r="BE161" i="3"/>
  <c r="BE190" i="3"/>
  <c r="BE195" i="3"/>
  <c r="BE198" i="3"/>
  <c r="BE200" i="3"/>
  <c r="BE203" i="3"/>
  <c r="BE214" i="3"/>
  <c r="BE226" i="3"/>
  <c r="BE243" i="3"/>
  <c r="BE245" i="3"/>
  <c r="BE275" i="3"/>
  <c r="BE289" i="3"/>
  <c r="BE296" i="3"/>
  <c r="BE346" i="3"/>
  <c r="BE364" i="3"/>
  <c r="BE365" i="3"/>
  <c r="BE371" i="3"/>
  <c r="BE374" i="3"/>
  <c r="BE400" i="3"/>
  <c r="BE409" i="3"/>
  <c r="BE414" i="3"/>
  <c r="BE418" i="3"/>
  <c r="BE166" i="3"/>
  <c r="BE168" i="3"/>
  <c r="BE172" i="3"/>
  <c r="BE174" i="3"/>
  <c r="BE176" i="3"/>
  <c r="BE178" i="3"/>
  <c r="BE187" i="3"/>
  <c r="BE229" i="3"/>
  <c r="BE232" i="3"/>
  <c r="BE249" i="3"/>
  <c r="BE258" i="3"/>
  <c r="BE359" i="3"/>
  <c r="BE372" i="3"/>
  <c r="BE385" i="3"/>
  <c r="BE392" i="3"/>
  <c r="BE394" i="3"/>
  <c r="BE403" i="3"/>
  <c r="BE404" i="3"/>
  <c r="BE416" i="3"/>
  <c r="BE419" i="3"/>
  <c r="BE133" i="3"/>
  <c r="BE180" i="3"/>
  <c r="BE193" i="3"/>
  <c r="BE216" i="3"/>
  <c r="BE219" i="3"/>
  <c r="BE234" i="3"/>
  <c r="BE239" i="3"/>
  <c r="BE261" i="3"/>
  <c r="BE269" i="3"/>
  <c r="BE286" i="3"/>
  <c r="BE301" i="3"/>
  <c r="BE307" i="3"/>
  <c r="BE316" i="3"/>
  <c r="BE334" i="3"/>
  <c r="BE337" i="3"/>
  <c r="BE357" i="3"/>
  <c r="BE360" i="3"/>
  <c r="BE362" i="3"/>
  <c r="BE368" i="3"/>
  <c r="BE369" i="3"/>
  <c r="BE375" i="3"/>
  <c r="BE377" i="3"/>
  <c r="BE378" i="3"/>
  <c r="BE379" i="3"/>
  <c r="BE397" i="3"/>
  <c r="BE399" i="3"/>
  <c r="BE124" i="2"/>
  <c r="E85" i="2"/>
  <c r="J89" i="2"/>
  <c r="BE128" i="2"/>
  <c r="F92" i="2"/>
  <c r="BE120" i="2"/>
  <c r="BE126" i="2"/>
  <c r="BE119" i="2"/>
  <c r="BE121" i="2"/>
  <c r="BE122" i="2"/>
  <c r="BE123" i="2"/>
  <c r="F36" i="2"/>
  <c r="BC95" i="1" s="1"/>
  <c r="F34" i="2"/>
  <c r="BA95" i="1"/>
  <c r="F34" i="3"/>
  <c r="BA96" i="1" s="1"/>
  <c r="F36" i="3"/>
  <c r="BC96" i="1" s="1"/>
  <c r="F37" i="2"/>
  <c r="BD95" i="1"/>
  <c r="F37" i="3"/>
  <c r="BD96" i="1" s="1"/>
  <c r="J34" i="2"/>
  <c r="AW95" i="1"/>
  <c r="J34" i="3"/>
  <c r="AW96" i="1" s="1"/>
  <c r="F35" i="2"/>
  <c r="BB95" i="1"/>
  <c r="F35" i="3"/>
  <c r="BB96" i="1" s="1"/>
  <c r="P128" i="3" l="1"/>
  <c r="P127" i="3"/>
  <c r="AU96" i="1"/>
  <c r="R128" i="3"/>
  <c r="R127" i="3"/>
  <c r="BK128" i="3"/>
  <c r="J128" i="3" s="1"/>
  <c r="J97" i="3" s="1"/>
  <c r="BK117" i="2"/>
  <c r="J117" i="2"/>
  <c r="J33" i="2"/>
  <c r="AV95" i="1" s="1"/>
  <c r="AT95" i="1" s="1"/>
  <c r="BD94" i="1"/>
  <c r="W33" i="1" s="1"/>
  <c r="BA94" i="1"/>
  <c r="AW94" i="1" s="1"/>
  <c r="AK30" i="1" s="1"/>
  <c r="J30" i="2"/>
  <c r="AG95" i="1"/>
  <c r="F33" i="2"/>
  <c r="AZ95" i="1" s="1"/>
  <c r="BC94" i="1"/>
  <c r="AY94" i="1"/>
  <c r="J33" i="3"/>
  <c r="AV96" i="1" s="1"/>
  <c r="AT96" i="1" s="1"/>
  <c r="AU94" i="1"/>
  <c r="BB94" i="1"/>
  <c r="W31" i="1"/>
  <c r="F33" i="3"/>
  <c r="AZ96" i="1" s="1"/>
  <c r="BK127" i="3" l="1"/>
  <c r="J127" i="3"/>
  <c r="J96" i="3"/>
  <c r="J96" i="2"/>
  <c r="J39" i="2"/>
  <c r="AN95" i="1"/>
  <c r="AZ94" i="1"/>
  <c r="W29" i="1"/>
  <c r="W32" i="1"/>
  <c r="AX94" i="1"/>
  <c r="W30" i="1"/>
  <c r="J30" i="3" l="1"/>
  <c r="AG96" i="1"/>
  <c r="AG94" i="1"/>
  <c r="AK26" i="1" s="1"/>
  <c r="AV94" i="1"/>
  <c r="AK29" i="1" s="1"/>
  <c r="AK35" i="1" l="1"/>
  <c r="J39" i="3"/>
  <c r="AN96" i="1"/>
  <c r="AT94" i="1"/>
  <c r="AN94" i="1"/>
</calcChain>
</file>

<file path=xl/sharedStrings.xml><?xml version="1.0" encoding="utf-8"?>
<sst xmlns="http://schemas.openxmlformats.org/spreadsheetml/2006/main" count="3469" uniqueCount="694">
  <si>
    <t>Export Komplet</t>
  </si>
  <si>
    <t/>
  </si>
  <si>
    <t>2.0</t>
  </si>
  <si>
    <t>ZAMOK</t>
  </si>
  <si>
    <t>False</t>
  </si>
  <si>
    <t>{77e7090f-74a9-4274-ab61-2286f6582bf5}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</si>
  <si>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</si>
  <si>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</si>
  <si>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</si>
  <si>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</si>
  <si>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</si>
  <si>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</si>
  <si>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</si>
  <si>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</si>
  <si>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22061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</si>
  <si>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</si>
  <si>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</si>
  <si>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ploch ZŠ Přelouč</t>
  </si>
  <si>
    <t>KSO:</t>
  </si>
  <si>
    <t>CC-CZ:</t>
  </si>
  <si>
    <t>Místo:</t>
  </si>
  <si>
    <t xml:space="preserve"> </t>
  </si>
  <si>
    <t>Datum:</t>
  </si>
  <si>
    <t>10. 11. 2022</t>
  </si>
  <si>
    <t>Zadavatel:</t>
  </si>
  <si>
    <t>IČ:</t>
  </si>
  <si>
    <t>Město Přelouč</t>
  </si>
  <si>
    <t>DIČ:</t>
  </si>
  <si>
    <t>Uchazeč:</t>
  </si>
  <si>
    <t>Vyplň údaj</t>
  </si>
  <si>
    <t>Projektant:</t>
  </si>
  <si>
    <t>25292161</t>
  </si>
  <si>
    <t xml:space="preserve">PRODIN a.s., K Vápence 2745, 530 02 Pardubice </t>
  </si>
  <si>
    <t>CZ25292161</t>
  </si>
  <si>
    <t>True</t>
  </si>
  <si>
    <t>Zpracovatel:</t>
  </si>
  <si>
    <t>Ing. Marek Kozminský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</si>
  <si>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</si>
  <si>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</si>
  <si>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</si>
  <si>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</si>
  <si>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</si>
  <si>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</si>
  <si>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</si>
  <si>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</si>
  <si>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</si>
  <si>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</si>
  <si>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</si>
  <si>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</si>
  <si>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</si>
  <si>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</si>
  <si>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</si>
  <si>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</si>
  <si>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</si>
  <si>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</si>
  <si>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</si>
  <si>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</si>
  <si>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</si>
  <si>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</si>
  <si>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</si>
  <si>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</si>
  <si>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</si>
  <si>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</si>
  <si>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</si>
  <si>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</si>
  <si>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</si>
  <si>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</si>
  <si>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</si>
  <si>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</si>
  <si>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</si>
  <si>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</si>
  <si>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</si>
  <si>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</si>
  <si>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</si>
  <si>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</si>
  <si>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</si>
  <si>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</si>
  <si>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</si>
  <si>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</si>
  <si>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</si>
  <si>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</si>
  <si>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</si>
  <si>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</si>
  <si>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</si>
  <si>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 xml:space="preserve">Všeobecné položky </t>
  </si>
  <si>
    <t>STA</t>
  </si>
  <si>
    <t>1</t>
  </si>
  <si>
    <t>{7edf5397-ebe1-4986-953c-acad80a244e8}</t>
  </si>
  <si>
    <t>2</t>
  </si>
  <si>
    <t>SO 101</t>
  </si>
  <si>
    <t xml:space="preserve">Zpevněné plochy </t>
  </si>
  <si>
    <t>{0743c136-fbd1-4ed6-8b7f-75d5a241d3a1}</t>
  </si>
  <si>
    <t>KRYCÍ LIST SOUPISU PRACÍ</t>
  </si>
  <si>
    <t>Objekt:</t>
  </si>
  <si>
    <t xml:space="preserve">SO 001 - Všeobecné položky 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</si>
  <si>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</si>
  <si>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</si>
  <si>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</si>
  <si>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</si>
  <si>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</si>
  <si>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</si>
  <si>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</si>
  <si>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</si>
  <si>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</si>
  <si>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</si>
  <si>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</si>
  <si>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</si>
  <si>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</si>
  <si>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</si>
  <si>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</si>
  <si>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</si>
  <si>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</si>
  <si>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</si>
  <si>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</si>
  <si>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</si>
  <si>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</si>
  <si>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</si>
  <si>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</si>
  <si>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</si>
  <si>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012103001</t>
  </si>
  <si>
    <t xml:space="preserve">Vytyčení stavby </t>
  </si>
  <si>
    <t>kpl</t>
  </si>
  <si>
    <t>1024</t>
  </si>
  <si>
    <t>-2002770811</t>
  </si>
  <si>
    <t>012103002</t>
  </si>
  <si>
    <t>Vytyčení stávajících inženýrských sítí</t>
  </si>
  <si>
    <t>-2027590893</t>
  </si>
  <si>
    <t>3</t>
  </si>
  <si>
    <t>012303001</t>
  </si>
  <si>
    <t>Geodetické práce po výstavbě - zaměření skutečného provedení stavby</t>
  </si>
  <si>
    <t>-2080126999</t>
  </si>
  <si>
    <t>4</t>
  </si>
  <si>
    <t>013254001</t>
  </si>
  <si>
    <t>Dokumentace skutečného provedení stavby</t>
  </si>
  <si>
    <t>1331452477</t>
  </si>
  <si>
    <t>013254002</t>
  </si>
  <si>
    <t>Pasport přilehlých nemovitostí</t>
  </si>
  <si>
    <t>soubor</t>
  </si>
  <si>
    <t>-1978754115</t>
  </si>
  <si>
    <t>6</t>
  </si>
  <si>
    <t>030001008</t>
  </si>
  <si>
    <t>Zařízení staveniště</t>
  </si>
  <si>
    <t>250577920</t>
  </si>
  <si>
    <t>VV</t>
  </si>
  <si>
    <t>"zřízení,  provoz a demontáž"1</t>
  </si>
  <si>
    <t>7</t>
  </si>
  <si>
    <t>030001012</t>
  </si>
  <si>
    <t>Zkoušení konstrukcí a prací nezávislou zkušebnou</t>
  </si>
  <si>
    <t xml:space="preserve">kus </t>
  </si>
  <si>
    <t>-1558034072</t>
  </si>
  <si>
    <t>"3x statická zatěžovací zkouška"1</t>
  </si>
  <si>
    <t>8</t>
  </si>
  <si>
    <t>030001018</t>
  </si>
  <si>
    <t>Zabezpečení staveniště – DIO (dle TP66)</t>
  </si>
  <si>
    <t>1396686754</t>
  </si>
  <si>
    <t>"lávky, ploty, pásky, výstrahy, světla"1</t>
  </si>
  <si>
    <t xml:space="preserve">SO 101 - Zpevněné plochy 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</si>
  <si>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</si>
  <si>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</si>
  <si>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</si>
  <si>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</si>
  <si>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</si>
  <si>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</si>
  <si>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</si>
  <si>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</si>
  <si>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</si>
  <si>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</si>
  <si>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</si>
  <si>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</si>
  <si>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</si>
  <si>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</si>
  <si>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113154334</t>
  </si>
  <si>
    <t>Frézování živičného krytu tl 100 mm pruh š přes 1 do 2 m pl přes 1000 do 10000 m2 bez překážek v trase</t>
  </si>
  <si>
    <t>m2</t>
  </si>
  <si>
    <t>CS ÚRS 2022 02</t>
  </si>
  <si>
    <t>-1272797606</t>
  </si>
  <si>
    <t>P</t>
  </si>
  <si>
    <t>Poznámka k položce:_x000D_
odečteno z výkresu 4 - Koordinační situační výkres, 5 - Vzorový příčný řez</t>
  </si>
  <si>
    <t>"konstrukce OŽK"67,81*0,4</t>
  </si>
  <si>
    <t>122251104</t>
  </si>
  <si>
    <t>Odkopávky a prokopávky nezapažené v hornině třídy těžitelnosti I skupiny 3 objem do 500 m3 strojně</t>
  </si>
  <si>
    <t>m3</t>
  </si>
  <si>
    <t>-1205612321</t>
  </si>
  <si>
    <t>"konstrukce chodníku"180,32*0,39</t>
  </si>
  <si>
    <t>"konstrukce chodníku pod sjezdem"63,61*0,47</t>
  </si>
  <si>
    <t>"konstrukce vozovky a parkovacích stání"573,4*0,4</t>
  </si>
  <si>
    <t>"zpomalovací práh"23,9*0,46</t>
  </si>
  <si>
    <t>Součet</t>
  </si>
  <si>
    <t>132251102</t>
  </si>
  <si>
    <t>Hloubení rýh nezapažených š do 800 mm v hornině třídy těžitelnosti I skupiny 3 objem do 50 m3 strojně</t>
  </si>
  <si>
    <t>-1687667861</t>
  </si>
  <si>
    <t xml:space="preserve">Poznámka k položce:_x000D_
odečteno z výkresu 4 - Koordinační situační výkres, 5 - Vzorový příčný řez, 6 - Vzorový příčný řez plotem  </t>
  </si>
  <si>
    <t>"výkop rýhy pro obruby silniční a snížené silniční" (94+33+30+3)*0,4*0,5</t>
  </si>
  <si>
    <t>"výkop rýhy pro obruby zahradní" (56+48)*0,4*0,5</t>
  </si>
  <si>
    <t>"základy plotu"(3,15+8,1+3,7+1,8)*0,4*1</t>
  </si>
  <si>
    <t>133251101</t>
  </si>
  <si>
    <t>Hloubení šachet nezapažených v hornině třídy těžitelnosti I skupiny 3 objem do 20 m3</t>
  </si>
  <si>
    <t>-905638069</t>
  </si>
  <si>
    <t>"UV"2*1*1,5+1*1*1,5</t>
  </si>
  <si>
    <t>"základové patky"2*0,8*0,8*1+2*0,6*0,6*1+1*0,6*0,6*0,4</t>
  </si>
  <si>
    <t>162751117</t>
  </si>
  <si>
    <t>Vodorovné přemístění přes 9 000 do 10000 m výkopku/sypaniny z horniny třídy těžitelnosti I skupiny 1 až 3</t>
  </si>
  <si>
    <t>-103093635</t>
  </si>
  <si>
    <t>"odkopávky"340,576</t>
  </si>
  <si>
    <t>"rýhy"59,5</t>
  </si>
  <si>
    <t>"šachty"6,644</t>
  </si>
  <si>
    <t>162751119</t>
  </si>
  <si>
    <t>Příplatek k vodorovnému přemístění výkopku/sypaniny z horniny třídy těžitelnosti I skupiny 1 až 3 ZKD 1000 m přes 10000 m</t>
  </si>
  <si>
    <t>602665755</t>
  </si>
  <si>
    <t>406,72*6</t>
  </si>
  <si>
    <t>171201231</t>
  </si>
  <si>
    <t>Poplatek za uložení zeminy a kamení na recyklační skládce (skládkovné) kód odpadu 17 05 04</t>
  </si>
  <si>
    <t>t</t>
  </si>
  <si>
    <t>2065856954</t>
  </si>
  <si>
    <t>406,72*1,8</t>
  </si>
  <si>
    <t>171251201</t>
  </si>
  <si>
    <t>Uložení sypaniny na skládky nebo meziskládky</t>
  </si>
  <si>
    <t>1824046247</t>
  </si>
  <si>
    <t>9</t>
  </si>
  <si>
    <t>174151101</t>
  </si>
  <si>
    <t>Zásyp jam, šachet rýh nebo kolem objektů sypaninou se zhutněním</t>
  </si>
  <si>
    <t>-1388953300</t>
  </si>
  <si>
    <t>"UV"(4,5-3*3,14*0,25*0,25*1,4)-2,879</t>
  </si>
  <si>
    <t>"kolem základů"1,04+3,814</t>
  </si>
  <si>
    <t>10</t>
  </si>
  <si>
    <t>M</t>
  </si>
  <si>
    <t>58344171</t>
  </si>
  <si>
    <t>štěrkodrť frakce 0/32</t>
  </si>
  <si>
    <t>-430987914</t>
  </si>
  <si>
    <t>5,651*2 'Přepočtené koeficientem množství</t>
  </si>
  <si>
    <t>11</t>
  </si>
  <si>
    <t>181351003</t>
  </si>
  <si>
    <t>Rozprostření ornice tl vrstvy do 200 mm pl do 100 m2 v rovině nebo ve svahu do 1:5 strojně</t>
  </si>
  <si>
    <t>-663076172</t>
  </si>
  <si>
    <t>Napojení chodníku na stávající terén</t>
  </si>
  <si>
    <t>"tl. 150 mm"360,72</t>
  </si>
  <si>
    <t>12</t>
  </si>
  <si>
    <t>10364101</t>
  </si>
  <si>
    <t>zemina pro terénní úpravy - ornice</t>
  </si>
  <si>
    <t>-947819415</t>
  </si>
  <si>
    <t>360,72*1,8</t>
  </si>
  <si>
    <t>13</t>
  </si>
  <si>
    <t>181411131</t>
  </si>
  <si>
    <t>Založení parkového trávníku výsevem pl do 1000 m2 v rovině a ve svahu do 1:5</t>
  </si>
  <si>
    <t>-226219136</t>
  </si>
  <si>
    <t>14</t>
  </si>
  <si>
    <t>00572410</t>
  </si>
  <si>
    <t>osivo směs travní parková</t>
  </si>
  <si>
    <t>kg</t>
  </si>
  <si>
    <t>-2063204863</t>
  </si>
  <si>
    <t>360,72*0,03 'Přepočtené koeficientem množství</t>
  </si>
  <si>
    <t>181951111</t>
  </si>
  <si>
    <t>Úprava pláně v hornině třídy těžitelnosti I skupiny 1 až 3 bez zhutnění strojně</t>
  </si>
  <si>
    <t>806783417</t>
  </si>
  <si>
    <t>16</t>
  </si>
  <si>
    <t>181951112</t>
  </si>
  <si>
    <t>Úprava pláně v hornině třídy těžitelnosti I skupiny 1 až 3 se zhutněním strojně</t>
  </si>
  <si>
    <t>1408671001</t>
  </si>
  <si>
    <t xml:space="preserve">Poznámka k položce:_x000D_
odečteno z výkresu D.1.02 Situace stavby, D.1.03 Vzorový příčný řez </t>
  </si>
  <si>
    <t>573,4+52,82+184,94+23,9</t>
  </si>
  <si>
    <t>160*0,4+104*0,3</t>
  </si>
  <si>
    <t>(3,15+8,1+3,7)*0,4+1,5*0,4+0,5*0,4</t>
  </si>
  <si>
    <t>3*0,4*0,4+2*0,6*0,6</t>
  </si>
  <si>
    <t>17</t>
  </si>
  <si>
    <t>183403113</t>
  </si>
  <si>
    <t>Obdělání půdy frézováním v rovině a svahu do 1:5</t>
  </si>
  <si>
    <t>229736805</t>
  </si>
  <si>
    <t>360,72*2</t>
  </si>
  <si>
    <t>18</t>
  </si>
  <si>
    <t>183403114</t>
  </si>
  <si>
    <t>Obdělání půdy kultivátorováním v rovině a svahu do 1:5</t>
  </si>
  <si>
    <t>1686295335</t>
  </si>
  <si>
    <t>19</t>
  </si>
  <si>
    <t>183403131</t>
  </si>
  <si>
    <t>Obdělání půdy rytím zemina tř 1 a 2 v rovině a svahu do 1:5</t>
  </si>
  <si>
    <t>-2142742242</t>
  </si>
  <si>
    <t>20</t>
  </si>
  <si>
    <t>183403153</t>
  </si>
  <si>
    <t>Obdělání půdy hrabáním v rovině a svahu do 1:5</t>
  </si>
  <si>
    <t>-1944406815</t>
  </si>
  <si>
    <t>184813511</t>
  </si>
  <si>
    <t>Chemické odplevelení před založením kultury nad 20 m2 postřikem na široko v rovině a svahu do 1:5</t>
  </si>
  <si>
    <t>47426852</t>
  </si>
  <si>
    <t>22</t>
  </si>
  <si>
    <t>25234001.1</t>
  </si>
  <si>
    <t>herbicid totální systémový neselektivní</t>
  </si>
  <si>
    <t>litr</t>
  </si>
  <si>
    <t>1470494137</t>
  </si>
  <si>
    <t>360,72*0,0006</t>
  </si>
  <si>
    <t>Zakládání</t>
  </si>
  <si>
    <t>23</t>
  </si>
  <si>
    <t>271572211</t>
  </si>
  <si>
    <t>Podsyp pod základové konstrukce se zhutněním z netříděného štěrkopísku</t>
  </si>
  <si>
    <t>-1577368957</t>
  </si>
  <si>
    <t xml:space="preserve">Poznámka k položce:_x000D_
odečteno z výkresu  6 - Vzorový příčný řez plotem  </t>
  </si>
  <si>
    <t>(3,15+8,1+3,7)*0,4*0,2+1,5*0,4*1+0,5*0,4*0,8</t>
  </si>
  <si>
    <t>3*0,4*0,4*0,2+2*0,6*0,6*0,2</t>
  </si>
  <si>
    <t>24</t>
  </si>
  <si>
    <t>275313711</t>
  </si>
  <si>
    <t>Základové patky z betonu tř. C 20/25</t>
  </si>
  <si>
    <t>1777459873</t>
  </si>
  <si>
    <t>2*0,6*0,6*1+2*0,4*0,4*1+1*0,4*0,4*0,4</t>
  </si>
  <si>
    <t>25</t>
  </si>
  <si>
    <t>275351121</t>
  </si>
  <si>
    <t>Zřízení bednění základových patek</t>
  </si>
  <si>
    <t>258713423</t>
  </si>
  <si>
    <t>2*4*0,6*1+2*4*0,4*1+1*4*0,4*0,4</t>
  </si>
  <si>
    <t>26</t>
  </si>
  <si>
    <t>275351122</t>
  </si>
  <si>
    <t>Odstranění bednění základových patek</t>
  </si>
  <si>
    <t>-378965279</t>
  </si>
  <si>
    <t xml:space="preserve">Poznámka k položce:_x000D_
odečteno z výkresu 6 - Vzorový příčný řez plotem  </t>
  </si>
  <si>
    <t>27</t>
  </si>
  <si>
    <t>279113132</t>
  </si>
  <si>
    <t>Základová zeď tl přes 150 do 200 mm z tvárnic ztraceného bednění včetně výplně z betonu tř. C 16/20</t>
  </si>
  <si>
    <t>-1718250948</t>
  </si>
  <si>
    <t>1*3,15+(8*0,2)*8,1+3,7*0,8</t>
  </si>
  <si>
    <t>28</t>
  </si>
  <si>
    <t>279361821</t>
  </si>
  <si>
    <t>Výztuž základových zdí nosných betonářskou ocelí 10 505</t>
  </si>
  <si>
    <t>1389680449</t>
  </si>
  <si>
    <t>(5*2*3,15+8*2*8,1+5*2*3,7)*0,62/1000</t>
  </si>
  <si>
    <t>(6*2*0,8+16*2*1,6+8*2*0,8)*0,62/1000</t>
  </si>
  <si>
    <t>0,169*1,1 'Přepočtené koeficientem množství</t>
  </si>
  <si>
    <t>Svislé a kompletní konstrukce</t>
  </si>
  <si>
    <t>29</t>
  </si>
  <si>
    <t>330321510</t>
  </si>
  <si>
    <t>Sloupy nebo pilíře ze ŽB tř. C 20/25 bez výztuže</t>
  </si>
  <si>
    <t>-224812421</t>
  </si>
  <si>
    <t>7*0,2*0,2*2,15</t>
  </si>
  <si>
    <t>30</t>
  </si>
  <si>
    <t>331351111</t>
  </si>
  <si>
    <t>Zřízení bednění čtyřúhelníkových sloupů v do 4 m průřezu do 0,04 m2</t>
  </si>
  <si>
    <t>-372691762</t>
  </si>
  <si>
    <t>7*4*0,2*2,15</t>
  </si>
  <si>
    <t>31</t>
  </si>
  <si>
    <t>331351112</t>
  </si>
  <si>
    <t>Odstranění bednění čtyřúhelníkových sloupů v do 4 m průřezu do 0,04 m2</t>
  </si>
  <si>
    <t>-2094266241</t>
  </si>
  <si>
    <t>32</t>
  </si>
  <si>
    <t>331361821</t>
  </si>
  <si>
    <t>Výztuž sloupů hranatých betonářskou ocelí 10 505</t>
  </si>
  <si>
    <t>1788179773</t>
  </si>
  <si>
    <t>7*4*(2,15+0,8)*0,62/1000</t>
  </si>
  <si>
    <t>7*15*(4*0,14+0,1)*0,22/1000</t>
  </si>
  <si>
    <t>0,066*1,1 'Přepočtené koeficientem množství</t>
  </si>
  <si>
    <t>33</t>
  </si>
  <si>
    <t>348171545</t>
  </si>
  <si>
    <t>D+M plotových dílců z pozonkované ocele s výplní z tahokovu, průhlednost tadule 75% vč. povrchové úpravy a kotvících prvků</t>
  </si>
  <si>
    <t>kus</t>
  </si>
  <si>
    <t>966201490</t>
  </si>
  <si>
    <t>34</t>
  </si>
  <si>
    <t>348171548</t>
  </si>
  <si>
    <t>D+M plotové branky dvoukřídlé z pozonkované ocele s výplní z tahokovu, průhlednost tadule 75% vč. povrchové úpravy a kotvících prvků</t>
  </si>
  <si>
    <t>-1910265395</t>
  </si>
  <si>
    <t>35</t>
  </si>
  <si>
    <t>348172116</t>
  </si>
  <si>
    <t>Montáž vjezdových bran samonosných jednokřídlových pl přes 9 m2 do 12 m2</t>
  </si>
  <si>
    <t>908268008</t>
  </si>
  <si>
    <t>36</t>
  </si>
  <si>
    <t>159450021</t>
  </si>
  <si>
    <t xml:space="preserve">brána plotová jednokřídlá z pozinkované ocele, mechanicky ovládaná s tahokovu, průhlednost tabule 75% vč. povrchové úpravy </t>
  </si>
  <si>
    <t>1651811957</t>
  </si>
  <si>
    <t>37</t>
  </si>
  <si>
    <t>348172912</t>
  </si>
  <si>
    <t>D+M pohonu pro bránu</t>
  </si>
  <si>
    <t>-63345233</t>
  </si>
  <si>
    <t>Vodorovné konstrukce</t>
  </si>
  <si>
    <t>38</t>
  </si>
  <si>
    <t>451561111</t>
  </si>
  <si>
    <t>Lože pod dlažby z kameniva drceného drobného vrstva tl do 100 mm</t>
  </si>
  <si>
    <t>-233294368</t>
  </si>
  <si>
    <t>tl. 30 mm</t>
  </si>
  <si>
    <t>"chodník pro chodce + stání pro kola"180,32</t>
  </si>
  <si>
    <t>tl. 40 mm</t>
  </si>
  <si>
    <t>"přejízdný chodník + stání pro kontejnery"43,61</t>
  </si>
  <si>
    <t>"zpomalovací práh"11+"rampová část"9</t>
  </si>
  <si>
    <t>Komunikace pozemní</t>
  </si>
  <si>
    <t>39</t>
  </si>
  <si>
    <t>564851111</t>
  </si>
  <si>
    <t>Podklad ze štěrkodrtě ŠD plochy přes 100 m2 tl 150 mm</t>
  </si>
  <si>
    <t>-2006123473</t>
  </si>
  <si>
    <t>"konstrukce vozovky a parkovacích stání"573,4</t>
  </si>
  <si>
    <t>40</t>
  </si>
  <si>
    <t>564861111</t>
  </si>
  <si>
    <t>Podklad ze štěrkodrtě ŠD plochy přes 100 m2 tl 200 mm</t>
  </si>
  <si>
    <t>1036541126</t>
  </si>
  <si>
    <t>"rampová část"9</t>
  </si>
  <si>
    <t>41</t>
  </si>
  <si>
    <t>564871116</t>
  </si>
  <si>
    <t>Podklad ze štěrkodrtě ŠD plochy přes 100 m2 tl. 300 mm</t>
  </si>
  <si>
    <t>1791366272</t>
  </si>
  <si>
    <t>42</t>
  </si>
  <si>
    <t>565145101</t>
  </si>
  <si>
    <t>Asfaltový beton vrstva podkladní ACP 16 (obalované kamenivo OKS) tl 60 mm š do 1,5 m</t>
  </si>
  <si>
    <t>-8840984</t>
  </si>
  <si>
    <t>ACP 16+</t>
  </si>
  <si>
    <t>"konstrukce OŽK"67,81</t>
  </si>
  <si>
    <t>43</t>
  </si>
  <si>
    <t>56711413R</t>
  </si>
  <si>
    <t>Podklad ze směsi stmelené cementem SC C 25/30 (PB I) tl 120 mm</t>
  </si>
  <si>
    <t>-1576081698</t>
  </si>
  <si>
    <t>44</t>
  </si>
  <si>
    <t>273362021</t>
  </si>
  <si>
    <t>Výztuž základových desek svařovanými sítěmi Kari</t>
  </si>
  <si>
    <t>-589086772</t>
  </si>
  <si>
    <t>"100/100/5"</t>
  </si>
  <si>
    <t>9*4,5*0,001</t>
  </si>
  <si>
    <t>0,041*1,15 'Přepočtené koeficientem množství</t>
  </si>
  <si>
    <t>45</t>
  </si>
  <si>
    <t>567122111</t>
  </si>
  <si>
    <t>Podklad ze směsi stmelené cementem SC C 8/10 (KSC I) tl 120 mm</t>
  </si>
  <si>
    <t>-735264816</t>
  </si>
  <si>
    <t>"zpomalovací práh"11</t>
  </si>
  <si>
    <t>46</t>
  </si>
  <si>
    <t>567122114</t>
  </si>
  <si>
    <t>Podklad ze směsi stmelené cementem SC C 8/10 (KSC I) tl 150 mm</t>
  </si>
  <si>
    <t>1096990608</t>
  </si>
  <si>
    <t>47</t>
  </si>
  <si>
    <t>567134111</t>
  </si>
  <si>
    <t>Podklad ze směsi stmelené cementem SC C 20/25 (PB I) tl 200 mm</t>
  </si>
  <si>
    <t>-989042129</t>
  </si>
  <si>
    <t>25*1</t>
  </si>
  <si>
    <t>48</t>
  </si>
  <si>
    <t>573111112</t>
  </si>
  <si>
    <t>Postřik živičný infiltrační s posypem z asfaltu množství 1 kg/m2</t>
  </si>
  <si>
    <t>-1342587489</t>
  </si>
  <si>
    <t>49</t>
  </si>
  <si>
    <t>573211109</t>
  </si>
  <si>
    <t>Postřik živičný spojovací z asfaltu v množství 0,50 kg/m2</t>
  </si>
  <si>
    <t>1814701139</t>
  </si>
  <si>
    <t>"konstrukce vozovky a parkovacích stání"573,4/2</t>
  </si>
  <si>
    <t>"konstrukce OŽK"67,81/2</t>
  </si>
  <si>
    <t>50</t>
  </si>
  <si>
    <t>577134111</t>
  </si>
  <si>
    <t xml:space="preserve">Asfaltový beton vrstva obrusná ACO 11 (ABS) tř. I tl 40 mm š do 3 m z nemodifikovaného asfaltu </t>
  </si>
  <si>
    <t>1482281024</t>
  </si>
  <si>
    <t>ACO 11+</t>
  </si>
  <si>
    <t>51</t>
  </si>
  <si>
    <t>596211253</t>
  </si>
  <si>
    <t>Kladení zámkové dlažby komunikací pro pěší strojně tl 60 mm pl do 300 m2</t>
  </si>
  <si>
    <t>-1228936533</t>
  </si>
  <si>
    <t>"chodník pro chodce + stání pro kola"180,32+2,4</t>
  </si>
  <si>
    <t>52</t>
  </si>
  <si>
    <t>59245018</t>
  </si>
  <si>
    <t>dlažba tvar obdélník betonová 200x100x60mm přírodní</t>
  </si>
  <si>
    <t>-1608063261</t>
  </si>
  <si>
    <t>"chodník pro chodce + stání pro kola"180,32-2*1,1</t>
  </si>
  <si>
    <t>178,12*1,02 'Přepočtené koeficientem množství</t>
  </si>
  <si>
    <t>53</t>
  </si>
  <si>
    <t>59245006</t>
  </si>
  <si>
    <t>dlažba tvar obdélník betonová pro nevidomé 200x100x60mm barevná</t>
  </si>
  <si>
    <t>-2112734628</t>
  </si>
  <si>
    <t>"chodník pro chodce + stání pro kola"2*1,1+2,4</t>
  </si>
  <si>
    <t>4,6*1,03 'Přepočtené koeficientem množství</t>
  </si>
  <si>
    <t>54</t>
  </si>
  <si>
    <t>596212210</t>
  </si>
  <si>
    <t>Kladení zámkové dlažby pozemních komunikací ručně tl 80 mm skupiny A pl do 50 m2</t>
  </si>
  <si>
    <t>-1049872892</t>
  </si>
  <si>
    <t>55</t>
  </si>
  <si>
    <t>59245020</t>
  </si>
  <si>
    <t>dlažba tvar obdélník betonová 200x100x80mm přírodní</t>
  </si>
  <si>
    <t>-2001069727</t>
  </si>
  <si>
    <t>"přejízdný chodník + stání pro konterjnery"43,61-3,02</t>
  </si>
  <si>
    <t>51,59*1,03 'Přepočtené koeficientem množství</t>
  </si>
  <si>
    <t>56</t>
  </si>
  <si>
    <t>59245226</t>
  </si>
  <si>
    <t>dlažba tvar obdélník betonová pro nevidomé 200x100x80mm barevná</t>
  </si>
  <si>
    <t>507599441</t>
  </si>
  <si>
    <t>3,02*1,03 'Přepočtené koeficientem množství</t>
  </si>
  <si>
    <t>57</t>
  </si>
  <si>
    <t>596212363</t>
  </si>
  <si>
    <t>Kladení zámkové dlažby pozemních komunikací strojně tl do 100 mm pl do 300 m2</t>
  </si>
  <si>
    <t>705789217</t>
  </si>
  <si>
    <t>58</t>
  </si>
  <si>
    <t>592450201</t>
  </si>
  <si>
    <t>dlažba tvar obdélník betonová 200x100x100mm přírodní</t>
  </si>
  <si>
    <t>-1292479474</t>
  </si>
  <si>
    <t>9*1,03 'Přepočtené koeficientem množství</t>
  </si>
  <si>
    <t>Úpravy povrchů, podlahy a osazování výplní</t>
  </si>
  <si>
    <t>59</t>
  </si>
  <si>
    <t>622142001</t>
  </si>
  <si>
    <t>Potažení vnějších stěn sklovláknitým pletivem vtlačeným do tenkovrstvé hmoty</t>
  </si>
  <si>
    <t>1438883869</t>
  </si>
  <si>
    <t>7*4*0,2*2,15+7*0,2*0,2</t>
  </si>
  <si>
    <t>60</t>
  </si>
  <si>
    <t>622151001</t>
  </si>
  <si>
    <t>Penetrační akrylátový nátěr vnějších pastovitých tenkovrstvých omítek stěn</t>
  </si>
  <si>
    <t>-392236280</t>
  </si>
  <si>
    <t>61</t>
  </si>
  <si>
    <t>622531012</t>
  </si>
  <si>
    <t>Tenkovrstvá silikonová zrnitá omítka zrnitost 1,5 mm vnějších stěn</t>
  </si>
  <si>
    <t>-1505048199</t>
  </si>
  <si>
    <t>62</t>
  </si>
  <si>
    <t>623142001</t>
  </si>
  <si>
    <t>Potažení vnějších pilířů nebo sloupů sklovláknitým pletivem vtlačeným do tenkovrstvé hmoty</t>
  </si>
  <si>
    <t>1852178984</t>
  </si>
  <si>
    <t>8,1*0,8*2</t>
  </si>
  <si>
    <t>63</t>
  </si>
  <si>
    <t>623151001</t>
  </si>
  <si>
    <t>Penetrační akrylátový nátěr vnějších pastovitých tenkovrstvých omítek pilířů a sloupů</t>
  </si>
  <si>
    <t>-1494516304</t>
  </si>
  <si>
    <t>64</t>
  </si>
  <si>
    <t>623531012</t>
  </si>
  <si>
    <t>Tenkovrstvá silikonová zrnitá omítka zrnitost 1,5 mm vnějších pilířů nebo sloupů</t>
  </si>
  <si>
    <t>-1477311901</t>
  </si>
  <si>
    <t>Trubní vedení</t>
  </si>
  <si>
    <t>65</t>
  </si>
  <si>
    <t>871315241</t>
  </si>
  <si>
    <t>Kanalizační potrubí z tvrdého PVC vícevrstvé tuhost třídy SN12 DN 150</t>
  </si>
  <si>
    <t>m</t>
  </si>
  <si>
    <t>-884881414</t>
  </si>
  <si>
    <t>Poznámka k položce:_x000D_
odečteno z výkresu 4 - Koordinační situační výkres</t>
  </si>
  <si>
    <t>přesná délka zjištěna při stavbě</t>
  </si>
  <si>
    <t>3*5</t>
  </si>
  <si>
    <t>66</t>
  </si>
  <si>
    <t>877315211</t>
  </si>
  <si>
    <t>Montáž tvarovek z tvrdého PVC-systém KG nebo z polypropylenu-systém KG 2000 jednoosé DN 160</t>
  </si>
  <si>
    <t>1286537538</t>
  </si>
  <si>
    <t>67</t>
  </si>
  <si>
    <t>28611361</t>
  </si>
  <si>
    <t>koleno kanalizační PVC KG 160x45°</t>
  </si>
  <si>
    <t>35685832</t>
  </si>
  <si>
    <t>68</t>
  </si>
  <si>
    <t>894812614</t>
  </si>
  <si>
    <t>Vyříznutí a utěsnění otvoru do stávající kanalizace nebo šachty</t>
  </si>
  <si>
    <t>-1932878719</t>
  </si>
  <si>
    <t>69</t>
  </si>
  <si>
    <t>895941302</t>
  </si>
  <si>
    <t>Osazení vpusti uliční DN 450 z betonových dílců dno s kalištěm</t>
  </si>
  <si>
    <t>329443251</t>
  </si>
  <si>
    <t>70</t>
  </si>
  <si>
    <t>59223852</t>
  </si>
  <si>
    <t>dno pro uliční vpusť s kalovou prohlubní betonové 450x300x50mm</t>
  </si>
  <si>
    <t>468985005</t>
  </si>
  <si>
    <t>71</t>
  </si>
  <si>
    <t>895941313</t>
  </si>
  <si>
    <t>Osazení vpusti uliční DN 450 z betonových dílců skruž horní 295 mm</t>
  </si>
  <si>
    <t>1193619579</t>
  </si>
  <si>
    <t>72</t>
  </si>
  <si>
    <t>59223857</t>
  </si>
  <si>
    <t>skruž pro uliční vpusť horní betonová 450x295x50mm</t>
  </si>
  <si>
    <t>-1981083410</t>
  </si>
  <si>
    <t>73</t>
  </si>
  <si>
    <t>59223864</t>
  </si>
  <si>
    <t>prstenec pro uliční vpusť vyrovnávací betonový 390x60x130mm</t>
  </si>
  <si>
    <t>144668499</t>
  </si>
  <si>
    <t>74</t>
  </si>
  <si>
    <t>895941322</t>
  </si>
  <si>
    <t>Osazení vpusti uliční DN 450 z betonových dílců skruž středová 295 mm</t>
  </si>
  <si>
    <t>-912852864</t>
  </si>
  <si>
    <t>75</t>
  </si>
  <si>
    <t>59224487</t>
  </si>
  <si>
    <t>vpusť uliční DN 450 skruž střední betonová 450/295x50mm</t>
  </si>
  <si>
    <t>-296330114</t>
  </si>
  <si>
    <t>76</t>
  </si>
  <si>
    <t>895941332</t>
  </si>
  <si>
    <t>Osazení vpusti uliční DN 450 z betonových dílců skruž průběžná se zápachovou uzávěrkou</t>
  </si>
  <si>
    <t>-1620726357</t>
  </si>
  <si>
    <t>77</t>
  </si>
  <si>
    <t>59224494</t>
  </si>
  <si>
    <t>vpusť uliční DN 450 skruž průběžná 450/645x50mm betonová se zápachovou uzávěrkou 200mm PVC</t>
  </si>
  <si>
    <t>-652136430</t>
  </si>
  <si>
    <t>78</t>
  </si>
  <si>
    <t>899204112</t>
  </si>
  <si>
    <t>Osazení mříží litinových včetně rámů a košů na bahno pro třídu zatížení D400, E600</t>
  </si>
  <si>
    <t>-708084559</t>
  </si>
  <si>
    <t>79</t>
  </si>
  <si>
    <t>286619381</t>
  </si>
  <si>
    <t>mříž litinová 600/40T, 500X500 D400</t>
  </si>
  <si>
    <t>-315082487</t>
  </si>
  <si>
    <t>80</t>
  </si>
  <si>
    <t>552410001</t>
  </si>
  <si>
    <t>koš kalový - lehký</t>
  </si>
  <si>
    <t>-2147323677</t>
  </si>
  <si>
    <t>81</t>
  </si>
  <si>
    <t>899331111</t>
  </si>
  <si>
    <t>Výšková úprava uličního vstupu nebo vpusti do 200 mm zvýšením poklopu</t>
  </si>
  <si>
    <t>-906677313</t>
  </si>
  <si>
    <t>82</t>
  </si>
  <si>
    <t>899623151</t>
  </si>
  <si>
    <t>Obetonování potrubí nebo zdiva stok betonem prostým tř. C 16/20 v otevřeném výkopu</t>
  </si>
  <si>
    <t>-822765791</t>
  </si>
  <si>
    <t>3+3,14*0,4*0,4*1,4-3*3,14*0,25*0,25*1,4</t>
  </si>
  <si>
    <t>Ostatní konstrukce a práce, bourání</t>
  </si>
  <si>
    <t>83</t>
  </si>
  <si>
    <t>915121111</t>
  </si>
  <si>
    <t>Vodorovné dopravní značení vodící čáry souvislé š 250 mm základní bílá barva</t>
  </si>
  <si>
    <t>1489066521</t>
  </si>
  <si>
    <t>84</t>
  </si>
  <si>
    <t>915491211</t>
  </si>
  <si>
    <t>Osazení vodícího proužku z betonových desek do betonového lože tl do 100 mm š proužku 250 mm</t>
  </si>
  <si>
    <t>1308599098</t>
  </si>
  <si>
    <t>85</t>
  </si>
  <si>
    <t>59218001</t>
  </si>
  <si>
    <t>krajník betonový silniční 500x250x80mm</t>
  </si>
  <si>
    <t>174637296</t>
  </si>
  <si>
    <t>19*1,02 'Přepočtené koeficientem množství</t>
  </si>
  <si>
    <t>86</t>
  </si>
  <si>
    <t>915499211</t>
  </si>
  <si>
    <t>Příplatek ZKD 10 mm přes 100 mm tl lože u osazení vodícího proužku š 250 mm</t>
  </si>
  <si>
    <t>-1490240010</t>
  </si>
  <si>
    <t>19*5</t>
  </si>
  <si>
    <t>87</t>
  </si>
  <si>
    <t>915611111</t>
  </si>
  <si>
    <t>Předznačení vodorovného liniového značení</t>
  </si>
  <si>
    <t>-443126163</t>
  </si>
  <si>
    <t>88</t>
  </si>
  <si>
    <t>916131213</t>
  </si>
  <si>
    <t>Osazení silničního obrubníku betonového stojatého s boční opěrou do lože z betonu prostého</t>
  </si>
  <si>
    <t>-1408558079</t>
  </si>
  <si>
    <t>94+33+30+3</t>
  </si>
  <si>
    <t>89</t>
  </si>
  <si>
    <t>59217031</t>
  </si>
  <si>
    <t>obrubník betonový silniční 1000x150x250mm</t>
  </si>
  <si>
    <t>1411143138</t>
  </si>
  <si>
    <t>90</t>
  </si>
  <si>
    <t>59217029</t>
  </si>
  <si>
    <t>obrubník betonový silniční nájezdový 1000x150x150mm</t>
  </si>
  <si>
    <t>-998952897</t>
  </si>
  <si>
    <t>91</t>
  </si>
  <si>
    <t>59217030</t>
  </si>
  <si>
    <t>obrubník betonový silniční přechodový 1000x150x150-250mm</t>
  </si>
  <si>
    <t>-732687088</t>
  </si>
  <si>
    <t>92</t>
  </si>
  <si>
    <t>916231213</t>
  </si>
  <si>
    <t>Osazení chodníkového obrubníku betonového stojatého s boční opěrou do lože z betonu prostého</t>
  </si>
  <si>
    <t>1704805550</t>
  </si>
  <si>
    <t>56+48</t>
  </si>
  <si>
    <t>93</t>
  </si>
  <si>
    <t>59217016</t>
  </si>
  <si>
    <t>obrubník betonový chodníkový 1000x80x250mm</t>
  </si>
  <si>
    <t>-1601114420</t>
  </si>
  <si>
    <t>94</t>
  </si>
  <si>
    <t>916991121</t>
  </si>
  <si>
    <t>Lože pod obrubníky, krajníky nebo obruby z dlažebních kostek z betonu prostého</t>
  </si>
  <si>
    <t>1079069391</t>
  </si>
  <si>
    <t>160*0,4*0,06</t>
  </si>
  <si>
    <t>104*0,3*0,06</t>
  </si>
  <si>
    <t>95</t>
  </si>
  <si>
    <t>919726123</t>
  </si>
  <si>
    <t>Geotextilie pro ochranu, separaci a filtraci netkaná měrná hm přes 300 do 500 g/m2</t>
  </si>
  <si>
    <t>746343059</t>
  </si>
  <si>
    <t>konstrukce chodníku pod sjezdem (kce. Přejízdný chodník) případně dle zkoušky pod klasickou konsturkcí chodníku</t>
  </si>
  <si>
    <t>811,16</t>
  </si>
  <si>
    <t>997</t>
  </si>
  <si>
    <t>Přesun sutě</t>
  </si>
  <si>
    <t>96</t>
  </si>
  <si>
    <t>997221551</t>
  </si>
  <si>
    <t>Vodorovná doprava suti ze sypkých materiálů do 1 km</t>
  </si>
  <si>
    <t>1411655793</t>
  </si>
  <si>
    <t>"frézing"6,239</t>
  </si>
  <si>
    <t>97</t>
  </si>
  <si>
    <t>997221559</t>
  </si>
  <si>
    <t>Příplatek ZKD 1 km u vodorovné dopravy suti ze sypkých materiálů</t>
  </si>
  <si>
    <t>1798954107</t>
  </si>
  <si>
    <t>6,239*15</t>
  </si>
  <si>
    <t>98</t>
  </si>
  <si>
    <t>997221611</t>
  </si>
  <si>
    <t>Nakládání suti na dopravní prostředky pro vodorovnou dopravu</t>
  </si>
  <si>
    <t>246404134</t>
  </si>
  <si>
    <t>99</t>
  </si>
  <si>
    <t>997221875</t>
  </si>
  <si>
    <t>Poplatek za uložení stavebního odpadu na recyklační skládce (skládkovné) asfaltového bez obsahu dehtu zatříděného do Katalogu odpadů pod kódem 17 03 02</t>
  </si>
  <si>
    <t>-1980271744</t>
  </si>
  <si>
    <t>998</t>
  </si>
  <si>
    <t>Přesun hmot</t>
  </si>
  <si>
    <t>100</t>
  </si>
  <si>
    <t>998011001</t>
  </si>
  <si>
    <t>Přesun hmot pro budovy zděné v do 6 m</t>
  </si>
  <si>
    <t>-1233278250</t>
  </si>
  <si>
    <t>Vypracoval:</t>
  </si>
  <si>
    <t>Zodp. projektant:</t>
  </si>
  <si>
    <t>Kontroloval:</t>
  </si>
  <si>
    <t>Ing. Michal Hornýš</t>
  </si>
  <si>
    <t>Kraj:</t>
  </si>
  <si>
    <t>Traťový úsek/Obec:</t>
  </si>
  <si>
    <t>Investor:</t>
  </si>
  <si>
    <t xml:space="preserve">    </t>
  </si>
  <si>
    <t>Akce:</t>
  </si>
  <si>
    <t>Formát</t>
  </si>
  <si>
    <t>A4</t>
  </si>
  <si>
    <t>Datum</t>
  </si>
  <si>
    <t>Účel</t>
  </si>
  <si>
    <t>Č. zakázky</t>
  </si>
  <si>
    <t>Změna</t>
  </si>
  <si>
    <t>Č. kopie</t>
  </si>
  <si>
    <t>Měřítko</t>
  </si>
  <si>
    <t>x</t>
  </si>
  <si>
    <t>Obsah výkresu:</t>
  </si>
  <si>
    <t>Část dokumentace</t>
  </si>
  <si>
    <t>Č. výkresu</t>
  </si>
  <si>
    <t>SOUPIS PRACÍ S VÝKAZEM VÝMĚR</t>
  </si>
  <si>
    <t>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</si>
</sst>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7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Times New Roman CE"/>
      <charset val="238"/>
    </font>
    <font>
      <sz val="10"/>
      <name val="Calibri"/>
      <family val="2"/>
      <charset val="238"/>
      <scheme val="minor"/>
    </font>
    <font>
      <sz val="5"/>
      <name val="Calibri"/>
      <family val="2"/>
      <charset val="238"/>
      <scheme val="minor"/>
    </font>
    <font>
      <sz val="4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name val="Times New Roman CE"/>
      <charset val="238"/>
    </font>
    <font>
      <b/>
      <sz val="11"/>
      <color theme="4" tint="-0.249977111117893"/>
      <name val="Calibri"/>
      <family val="2"/>
      <charset val="238"/>
      <scheme val="minor"/>
    </font>
    <font>
      <sz val="6"/>
      <name val="Arial Narrow"/>
      <family val="2"/>
      <charset val="238"/>
    </font>
    <font>
      <sz val="10"/>
      <name val="Arial Narrow"/>
      <family val="2"/>
      <charset val="238"/>
    </font>
    <font>
      <sz val="5"/>
      <name val="Arial Narrow"/>
      <family val="2"/>
      <charset val="238"/>
    </font>
    <font>
      <sz val="4"/>
      <name val="Arial Narrow"/>
      <family val="2"/>
      <charset val="238"/>
    </font>
    <font>
      <sz val="9.5"/>
      <name val="Arial Narrow"/>
      <family val="2"/>
      <charset val="238"/>
    </font>
    <font>
      <sz val="11"/>
      <name val="Arial Narrow"/>
      <family val="2"/>
      <charset val="238"/>
    </font>
    <font>
      <u/>
      <sz val="10"/>
      <color indexed="12"/>
      <name val="Times New Roman CE"/>
      <charset val="238"/>
    </font>
    <font>
      <sz val="9"/>
      <name val="Arial Narrow"/>
      <family val="2"/>
      <charset val="238"/>
    </font>
    <font>
      <sz val="7"/>
      <name val="Arial Narrow"/>
      <family val="2"/>
      <charset val="238"/>
    </font>
    <font>
      <b/>
      <u/>
      <sz val="14"/>
      <name val="Arial Narrow"/>
      <family val="2"/>
      <charset val="238"/>
    </font>
    <font>
      <b/>
      <u/>
      <sz val="11"/>
      <name val="Arial Narrow"/>
      <family val="2"/>
      <charset val="238"/>
    </font>
    <font>
      <u/>
      <sz val="10"/>
      <name val="Arial Narrow"/>
      <family val="2"/>
      <charset val="238"/>
    </font>
    <font>
      <sz val="18"/>
      <name val="Arial Narrow"/>
      <family val="2"/>
      <charset val="238"/>
    </font>
    <font>
      <b/>
      <sz val="24"/>
      <name val="Arial Narrow"/>
      <family val="2"/>
      <charset val="238"/>
    </font>
    <font>
      <b/>
      <sz val="16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5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CC00"/>
      </left>
      <right/>
      <top style="medium">
        <color rgb="FFFFCC00"/>
      </top>
      <bottom/>
      <diagonal/>
    </border>
    <border>
      <left/>
      <right/>
      <top style="medium">
        <color rgb="FFFFCC00"/>
      </top>
      <bottom/>
      <diagonal/>
    </border>
    <border>
      <left/>
      <right style="medium">
        <color rgb="FFFFCC00"/>
      </right>
      <top style="medium">
        <color rgb="FFFFCC00"/>
      </top>
      <bottom/>
      <diagonal/>
    </border>
    <border>
      <left style="medium">
        <color rgb="FFFFCC00"/>
      </left>
      <right/>
      <top/>
      <bottom/>
      <diagonal/>
    </border>
    <border>
      <left/>
      <right style="medium">
        <color rgb="FFFFCC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CC00"/>
      </left>
      <right/>
      <top/>
      <bottom/>
      <diagonal/>
    </border>
    <border>
      <left/>
      <right style="thick">
        <color rgb="FFFFCC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rgb="FFFFCC00"/>
      </left>
      <right/>
      <top/>
      <bottom style="thick">
        <color rgb="FFFFCC00"/>
      </bottom>
      <diagonal/>
    </border>
    <border>
      <left/>
      <right/>
      <top/>
      <bottom style="thick">
        <color rgb="FFFFCC00"/>
      </bottom>
      <diagonal/>
    </border>
    <border>
      <left/>
      <right style="thick">
        <color rgb="FFFFCC00"/>
      </right>
      <top/>
      <bottom style="thick">
        <color rgb="FFFFCC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8" fillId="0" borderId="0" applyNumberFormat="0" applyFill="0" applyBorder="0" applyAlignment="0" applyProtection="0"/>
    <xf numFmtId="0" fontId="39" fillId="0" borderId="0"/>
    <xf numFmtId="0" fontId="62" fillId="0" borderId="0" applyNumberFormat="0" applyFill="0" applyBorder="0" applyAlignment="0" applyProtection="0">
      <alignment vertical="top"/>
      <protection locked="0"/>
    </xf>
  </cellStyleXfs>
  <cellXfs count="34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8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4" fontId="9" fillId="0" borderId="20" xfId="0" applyNumberFormat="1" applyFont="1" applyBorder="1" applyAlignment="1">
      <alignment vertical="center"/>
    </xf>
    <xf numFmtId="0" fontId="9" fillId="0" borderId="0" xfId="0" applyFont="1" applyAlignment="1">
      <alignment horizontal="left"/>
    </xf>
    <xf numFmtId="4" fontId="9" fillId="0" borderId="0" xfId="0" applyNumberFormat="1" applyFont="1"/>
    <xf numFmtId="0" fontId="35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0" fillId="0" borderId="23" xfId="2" applyFont="1" applyBorder="1"/>
    <xf numFmtId="0" fontId="40" fillId="0" borderId="24" xfId="2" applyFont="1" applyBorder="1" applyAlignment="1">
      <alignment wrapText="1"/>
    </xf>
    <xf numFmtId="0" fontId="40" fillId="0" borderId="24" xfId="2" applyFont="1" applyBorder="1"/>
    <xf numFmtId="0" fontId="40" fillId="0" borderId="25" xfId="2" applyFont="1" applyBorder="1"/>
    <xf numFmtId="0" fontId="40" fillId="0" borderId="0" xfId="2" applyFont="1"/>
    <xf numFmtId="0" fontId="40" fillId="0" borderId="26" xfId="2" applyFont="1" applyBorder="1"/>
    <xf numFmtId="0" fontId="41" fillId="0" borderId="0" xfId="2" applyFont="1" applyAlignment="1">
      <alignment vertical="top" wrapText="1"/>
    </xf>
    <xf numFmtId="0" fontId="42" fillId="0" borderId="0" xfId="2" applyFont="1" applyAlignment="1">
      <alignment vertical="top" wrapText="1"/>
    </xf>
    <xf numFmtId="0" fontId="40" fillId="0" borderId="0" xfId="2" applyFont="1" applyAlignment="1">
      <alignment vertical="top" wrapText="1"/>
    </xf>
    <xf numFmtId="0" fontId="40" fillId="0" borderId="0" xfId="2" applyFont="1" applyAlignment="1">
      <alignment wrapText="1"/>
    </xf>
    <xf numFmtId="0" fontId="40" fillId="0" borderId="27" xfId="2" applyFont="1" applyBorder="1"/>
    <xf numFmtId="0" fontId="43" fillId="0" borderId="0" xfId="2" applyFont="1" applyAlignment="1">
      <alignment vertical="center" wrapText="1"/>
    </xf>
    <xf numFmtId="0" fontId="44" fillId="0" borderId="0" xfId="2" applyFont="1" applyAlignment="1">
      <alignment vertical="center" wrapText="1"/>
    </xf>
    <xf numFmtId="0" fontId="45" fillId="0" borderId="0" xfId="2" applyFont="1" applyAlignment="1">
      <alignment wrapText="1"/>
    </xf>
    <xf numFmtId="0" fontId="41" fillId="0" borderId="0" xfId="2" applyFont="1"/>
    <xf numFmtId="0" fontId="42" fillId="0" borderId="0" xfId="2" applyFont="1"/>
    <xf numFmtId="0" fontId="42" fillId="0" borderId="0" xfId="2" applyFont="1" applyAlignment="1">
      <alignment wrapText="1"/>
    </xf>
    <xf numFmtId="0" fontId="40" fillId="0" borderId="26" xfId="2" applyFont="1" applyBorder="1" applyAlignment="1">
      <alignment vertical="center"/>
    </xf>
    <xf numFmtId="0" fontId="46" fillId="0" borderId="0" xfId="2" applyFont="1" applyAlignment="1">
      <alignment vertical="center"/>
    </xf>
    <xf numFmtId="0" fontId="47" fillId="0" borderId="0" xfId="2" applyFont="1" applyAlignment="1">
      <alignment vertical="center"/>
    </xf>
    <xf numFmtId="0" fontId="40" fillId="0" borderId="0" xfId="2" applyFont="1" applyAlignment="1">
      <alignment vertical="center"/>
    </xf>
    <xf numFmtId="0" fontId="41" fillId="0" borderId="0" xfId="2" applyFont="1" applyAlignment="1">
      <alignment wrapText="1"/>
    </xf>
    <xf numFmtId="17" fontId="45" fillId="0" borderId="0" xfId="2" applyNumberFormat="1" applyFont="1" applyAlignment="1">
      <alignment horizontal="center" vertical="center"/>
    </xf>
    <xf numFmtId="17" fontId="45" fillId="0" borderId="27" xfId="2" applyNumberFormat="1" applyFont="1" applyBorder="1" applyAlignment="1">
      <alignment horizontal="center" vertical="center"/>
    </xf>
    <xf numFmtId="0" fontId="48" fillId="0" borderId="0" xfId="2" applyFont="1" applyAlignment="1">
      <alignment vertical="top"/>
    </xf>
    <xf numFmtId="0" fontId="49" fillId="0" borderId="0" xfId="2" applyFont="1" applyAlignment="1">
      <alignment vertical="top"/>
    </xf>
    <xf numFmtId="0" fontId="50" fillId="0" borderId="0" xfId="2" applyFont="1" applyAlignment="1">
      <alignment vertical="top"/>
    </xf>
    <xf numFmtId="0" fontId="45" fillId="0" borderId="0" xfId="2" applyFont="1" applyAlignment="1">
      <alignment horizontal="center" vertical="center"/>
    </xf>
    <xf numFmtId="0" fontId="45" fillId="0" borderId="27" xfId="2" applyFont="1" applyBorder="1" applyAlignment="1">
      <alignment horizontal="center" vertical="center"/>
    </xf>
    <xf numFmtId="0" fontId="39" fillId="0" borderId="0" xfId="2"/>
    <xf numFmtId="49" fontId="51" fillId="0" borderId="27" xfId="2" applyNumberFormat="1" applyFont="1" applyBorder="1" applyAlignment="1">
      <alignment horizontal="center" vertical="center"/>
    </xf>
    <xf numFmtId="0" fontId="52" fillId="0" borderId="0" xfId="2" applyFont="1" applyAlignment="1">
      <alignment vertical="center"/>
    </xf>
    <xf numFmtId="0" fontId="53" fillId="0" borderId="0" xfId="2" applyFont="1" applyAlignment="1">
      <alignment horizontal="left" vertical="center"/>
    </xf>
    <xf numFmtId="0" fontId="53" fillId="0" borderId="0" xfId="2" applyFont="1" applyAlignment="1">
      <alignment horizontal="right" vertical="center"/>
    </xf>
    <xf numFmtId="0" fontId="54" fillId="0" borderId="0" xfId="2" applyFont="1" applyAlignment="1">
      <alignment horizontal="right" vertical="center"/>
    </xf>
    <xf numFmtId="0" fontId="55" fillId="0" borderId="0" xfId="2" applyFont="1" applyAlignment="1">
      <alignment horizontal="right"/>
    </xf>
    <xf numFmtId="0" fontId="56" fillId="0" borderId="28" xfId="2" applyFont="1" applyBorder="1" applyAlignment="1">
      <alignment horizontal="left" vertical="top" wrapText="1"/>
    </xf>
    <xf numFmtId="0" fontId="56" fillId="0" borderId="23" xfId="2" applyFont="1" applyBorder="1" applyAlignment="1">
      <alignment horizontal="left" vertical="top" wrapText="1"/>
    </xf>
    <xf numFmtId="0" fontId="56" fillId="0" borderId="25" xfId="2" applyFont="1" applyBorder="1" applyAlignment="1">
      <alignment horizontal="left" vertical="top" wrapText="1"/>
    </xf>
    <xf numFmtId="0" fontId="56" fillId="0" borderId="23" xfId="2" applyFont="1" applyBorder="1" applyAlignment="1">
      <alignment horizontal="left" vertical="top"/>
    </xf>
    <xf numFmtId="0" fontId="57" fillId="0" borderId="29" xfId="2" applyFont="1" applyBorder="1" applyAlignment="1">
      <alignment wrapText="1"/>
    </xf>
    <xf numFmtId="0" fontId="57" fillId="0" borderId="30" xfId="2" applyFont="1" applyBorder="1" applyAlignment="1">
      <alignment wrapText="1"/>
    </xf>
    <xf numFmtId="0" fontId="57" fillId="0" borderId="31" xfId="2" applyFont="1" applyBorder="1"/>
    <xf numFmtId="0" fontId="57" fillId="0" borderId="32" xfId="2" applyFont="1" applyBorder="1" applyAlignment="1">
      <alignment horizontal="left" vertical="center"/>
    </xf>
    <xf numFmtId="0" fontId="57" fillId="0" borderId="32" xfId="2" applyFont="1" applyBorder="1" applyAlignment="1">
      <alignment horizontal="left" vertical="center"/>
    </xf>
    <xf numFmtId="0" fontId="57" fillId="0" borderId="33" xfId="2" applyFont="1" applyBorder="1" applyAlignment="1">
      <alignment horizontal="left"/>
    </xf>
    <xf numFmtId="0" fontId="57" fillId="0" borderId="32" xfId="2" applyFont="1" applyBorder="1" applyAlignment="1">
      <alignment vertical="center"/>
    </xf>
    <xf numFmtId="0" fontId="57" fillId="0" borderId="34" xfId="2" applyFont="1" applyBorder="1"/>
    <xf numFmtId="0" fontId="57" fillId="0" borderId="0" xfId="2" applyFont="1" applyAlignment="1">
      <alignment wrapText="1"/>
    </xf>
    <xf numFmtId="0" fontId="57" fillId="0" borderId="35" xfId="2" applyFont="1" applyBorder="1"/>
    <xf numFmtId="0" fontId="56" fillId="0" borderId="0" xfId="2" applyFont="1" applyAlignment="1">
      <alignment wrapText="1"/>
    </xf>
    <xf numFmtId="0" fontId="57" fillId="0" borderId="34" xfId="2" applyFont="1" applyBorder="1" applyAlignment="1">
      <alignment wrapText="1"/>
    </xf>
    <xf numFmtId="0" fontId="57" fillId="0" borderId="33" xfId="2" applyFont="1" applyBorder="1" applyAlignment="1">
      <alignment horizontal="left" vertical="center"/>
    </xf>
    <xf numFmtId="0" fontId="57" fillId="0" borderId="36" xfId="2" applyFont="1" applyBorder="1" applyAlignment="1">
      <alignment horizontal="left" vertical="center"/>
    </xf>
    <xf numFmtId="0" fontId="57" fillId="0" borderId="0" xfId="2" applyFont="1"/>
    <xf numFmtId="0" fontId="56" fillId="0" borderId="26" xfId="2" applyFont="1" applyBorder="1" applyAlignment="1">
      <alignment vertical="top"/>
    </xf>
    <xf numFmtId="0" fontId="58" fillId="0" borderId="0" xfId="2" applyFont="1"/>
    <xf numFmtId="0" fontId="59" fillId="0" borderId="24" xfId="2" applyFont="1" applyBorder="1"/>
    <xf numFmtId="0" fontId="57" fillId="0" borderId="24" xfId="2" applyFont="1" applyBorder="1"/>
    <xf numFmtId="0" fontId="60" fillId="0" borderId="26" xfId="2" applyFont="1" applyBorder="1" applyAlignment="1">
      <alignment horizontal="left" vertical="center"/>
    </xf>
    <xf numFmtId="0" fontId="57" fillId="0" borderId="0" xfId="2" applyFont="1" applyAlignment="1">
      <alignment horizontal="left" vertical="center"/>
    </xf>
    <xf numFmtId="0" fontId="57" fillId="0" borderId="35" xfId="2" applyFont="1" applyBorder="1" applyAlignment="1">
      <alignment horizontal="left" vertical="center"/>
    </xf>
    <xf numFmtId="0" fontId="57" fillId="0" borderId="37" xfId="2" applyFont="1" applyBorder="1"/>
    <xf numFmtId="0" fontId="57" fillId="0" borderId="38" xfId="2" applyFont="1" applyBorder="1"/>
    <xf numFmtId="0" fontId="57" fillId="0" borderId="39" xfId="2" applyFont="1" applyBorder="1"/>
    <xf numFmtId="0" fontId="56" fillId="0" borderId="40" xfId="2" applyFont="1" applyBorder="1" applyAlignment="1">
      <alignment horizontal="left" vertical="top" wrapText="1"/>
    </xf>
    <xf numFmtId="0" fontId="57" fillId="0" borderId="41" xfId="2" applyFont="1" applyBorder="1" applyAlignment="1">
      <alignment wrapText="1"/>
    </xf>
    <xf numFmtId="0" fontId="57" fillId="0" borderId="42" xfId="2" applyFont="1" applyBorder="1" applyAlignment="1">
      <alignment wrapText="1"/>
    </xf>
    <xf numFmtId="0" fontId="56" fillId="0" borderId="0" xfId="2" applyFont="1" applyAlignment="1">
      <alignment vertical="top"/>
    </xf>
    <xf numFmtId="0" fontId="61" fillId="0" borderId="0" xfId="2" applyFont="1" applyAlignment="1">
      <alignment horizontal="left"/>
    </xf>
    <xf numFmtId="0" fontId="57" fillId="0" borderId="0" xfId="3" applyFont="1" applyBorder="1" applyAlignment="1" applyProtection="1">
      <alignment horizontal="left"/>
    </xf>
    <xf numFmtId="49" fontId="57" fillId="0" borderId="27" xfId="2" applyNumberFormat="1" applyFont="1" applyBorder="1" applyAlignment="1">
      <alignment horizontal="left" vertical="center"/>
    </xf>
    <xf numFmtId="0" fontId="63" fillId="0" borderId="43" xfId="2" applyFont="1" applyBorder="1" applyAlignment="1">
      <alignment vertical="center"/>
    </xf>
    <xf numFmtId="0" fontId="64" fillId="0" borderId="0" xfId="2" applyFont="1" applyAlignment="1">
      <alignment vertical="center"/>
    </xf>
    <xf numFmtId="0" fontId="57" fillId="0" borderId="44" xfId="2" applyFont="1" applyBorder="1" applyAlignment="1">
      <alignment vertical="center"/>
    </xf>
    <xf numFmtId="0" fontId="56" fillId="0" borderId="45" xfId="2" applyFont="1" applyBorder="1" applyAlignment="1">
      <alignment vertical="top" wrapText="1"/>
    </xf>
    <xf numFmtId="0" fontId="57" fillId="0" borderId="45" xfId="2" applyFont="1" applyBorder="1" applyAlignment="1">
      <alignment vertical="center"/>
    </xf>
    <xf numFmtId="49" fontId="63" fillId="0" borderId="45" xfId="2" applyNumberFormat="1" applyFont="1" applyBorder="1" applyAlignment="1">
      <alignment horizontal="left" vertical="center"/>
    </xf>
    <xf numFmtId="49" fontId="57" fillId="0" borderId="46" xfId="2" applyNumberFormat="1" applyFont="1" applyBorder="1" applyAlignment="1">
      <alignment horizontal="left" vertical="center"/>
    </xf>
    <xf numFmtId="0" fontId="65" fillId="0" borderId="43" xfId="2" applyFont="1" applyBorder="1" applyAlignment="1">
      <alignment vertical="top"/>
    </xf>
    <xf numFmtId="0" fontId="66" fillId="0" borderId="0" xfId="2" applyFont="1" applyAlignment="1">
      <alignment vertical="top"/>
    </xf>
    <xf numFmtId="0" fontId="67" fillId="0" borderId="44" xfId="2" applyFont="1" applyBorder="1" applyAlignment="1">
      <alignment vertical="top"/>
    </xf>
    <xf numFmtId="0" fontId="56" fillId="0" borderId="45" xfId="2" applyFont="1" applyBorder="1" applyAlignment="1">
      <alignment vertical="top"/>
    </xf>
    <xf numFmtId="0" fontId="57" fillId="0" borderId="45" xfId="2" applyFont="1" applyBorder="1"/>
    <xf numFmtId="0" fontId="63" fillId="0" borderId="45" xfId="2" applyFont="1" applyBorder="1" applyAlignment="1">
      <alignment horizontal="left" vertical="center"/>
    </xf>
    <xf numFmtId="2" fontId="57" fillId="0" borderId="46" xfId="2" applyNumberFormat="1" applyFont="1" applyBorder="1" applyAlignment="1">
      <alignment horizontal="left"/>
    </xf>
    <xf numFmtId="0" fontId="57" fillId="0" borderId="46" xfId="2" applyFont="1" applyBorder="1" applyAlignment="1">
      <alignment horizontal="left"/>
    </xf>
    <xf numFmtId="0" fontId="68" fillId="0" borderId="47" xfId="2" applyFont="1" applyBorder="1" applyAlignment="1">
      <alignment horizontal="left" vertical="center" indent="2"/>
    </xf>
    <xf numFmtId="0" fontId="68" fillId="0" borderId="0" xfId="2" applyFont="1" applyAlignment="1">
      <alignment horizontal="left" vertical="center" indent="2"/>
    </xf>
    <xf numFmtId="0" fontId="68" fillId="0" borderId="48" xfId="2" applyFont="1" applyBorder="1" applyAlignment="1">
      <alignment horizontal="left" vertical="center" indent="2"/>
    </xf>
    <xf numFmtId="0" fontId="56" fillId="0" borderId="24" xfId="2" applyFont="1" applyBorder="1" applyAlignment="1">
      <alignment vertical="top"/>
    </xf>
    <xf numFmtId="0" fontId="57" fillId="0" borderId="0" xfId="2" applyFont="1" applyAlignment="1">
      <alignment horizontal="left" vertical="center"/>
    </xf>
    <xf numFmtId="0" fontId="69" fillId="0" borderId="0" xfId="2" applyFont="1" applyAlignment="1">
      <alignment horizontal="center" vertical="center"/>
    </xf>
    <xf numFmtId="0" fontId="56" fillId="0" borderId="28" xfId="2" applyFont="1" applyBorder="1" applyAlignment="1">
      <alignment vertical="top"/>
    </xf>
    <xf numFmtId="0" fontId="57" fillId="0" borderId="24" xfId="2" applyFont="1" applyBorder="1" applyAlignment="1">
      <alignment horizontal="left" vertical="center"/>
    </xf>
    <xf numFmtId="0" fontId="57" fillId="0" borderId="25" xfId="2" applyFont="1" applyBorder="1" applyAlignment="1">
      <alignment horizontal="left" vertical="center"/>
    </xf>
    <xf numFmtId="0" fontId="57" fillId="0" borderId="49" xfId="2" applyFont="1" applyBorder="1"/>
    <xf numFmtId="0" fontId="68" fillId="0" borderId="50" xfId="2" applyFont="1" applyBorder="1" applyAlignment="1">
      <alignment horizontal="left" vertical="center" indent="2"/>
    </xf>
    <xf numFmtId="0" fontId="68" fillId="0" borderId="51" xfId="2" applyFont="1" applyBorder="1" applyAlignment="1">
      <alignment horizontal="left" vertical="center" indent="2"/>
    </xf>
    <xf numFmtId="0" fontId="68" fillId="0" borderId="52" xfId="2" applyFont="1" applyBorder="1" applyAlignment="1">
      <alignment horizontal="left" vertical="center" indent="2"/>
    </xf>
    <xf numFmtId="0" fontId="57" fillId="0" borderId="53" xfId="2" applyFont="1" applyBorder="1" applyAlignment="1">
      <alignment horizontal="center" vertical="center"/>
    </xf>
    <xf numFmtId="0" fontId="57" fillId="0" borderId="33" xfId="2" applyFont="1" applyBorder="1" applyAlignment="1">
      <alignment horizontal="center" vertical="center"/>
    </xf>
    <xf numFmtId="0" fontId="57" fillId="0" borderId="27" xfId="2" applyFont="1" applyBorder="1"/>
    <xf numFmtId="0" fontId="56" fillId="0" borderId="24" xfId="2" applyFont="1" applyBorder="1"/>
    <xf numFmtId="0" fontId="70" fillId="0" borderId="32" xfId="2" applyFont="1" applyBorder="1" applyAlignment="1">
      <alignment horizontal="left" vertical="center"/>
    </xf>
    <xf numFmtId="0" fontId="70" fillId="0" borderId="53" xfId="2" applyFont="1" applyBorder="1" applyAlignment="1">
      <alignment horizontal="left"/>
    </xf>
    <xf numFmtId="0" fontId="70" fillId="0" borderId="33" xfId="2" applyFont="1" applyBorder="1" applyAlignment="1">
      <alignment horizontal="left"/>
    </xf>
    <xf numFmtId="49" fontId="70" fillId="0" borderId="32" xfId="2" applyNumberFormat="1" applyFont="1" applyBorder="1" applyAlignment="1">
      <alignment horizontal="center" vertical="center"/>
    </xf>
    <xf numFmtId="0" fontId="70" fillId="0" borderId="53" xfId="2" applyFont="1" applyBorder="1" applyAlignment="1">
      <alignment horizontal="center" vertical="center"/>
    </xf>
    <xf numFmtId="0" fontId="70" fillId="0" borderId="33" xfId="2" applyFont="1" applyBorder="1" applyAlignment="1">
      <alignment horizontal="center" vertical="center"/>
    </xf>
    <xf numFmtId="49" fontId="70" fillId="0" borderId="54" xfId="2" applyNumberFormat="1" applyFont="1" applyBorder="1" applyAlignment="1">
      <alignment horizontal="center" vertical="center"/>
    </xf>
    <xf numFmtId="0" fontId="40" fillId="0" borderId="32" xfId="2" applyFont="1" applyBorder="1"/>
    <xf numFmtId="0" fontId="40" fillId="0" borderId="53" xfId="2" applyFont="1" applyBorder="1" applyAlignment="1">
      <alignment wrapText="1"/>
    </xf>
    <xf numFmtId="0" fontId="40" fillId="0" borderId="53" xfId="2" applyFont="1" applyBorder="1"/>
    <xf numFmtId="0" fontId="40" fillId="0" borderId="33" xfId="2" applyFont="1" applyBorder="1"/>
  </cellXfs>
  <cellStyles count="4">
    <cellStyle name="Hypertextový odkaz" xfId="1" builtinId="8"/>
    <cellStyle name="Hypertextový odkaz 2" xfId="3" xr:uid="{D046DF05-91F5-45D9-AD92-C72F1DB3D517}"/>
    <cellStyle name="Normální" xfId="0" builtinId="0" customBuiltin="1"/>
    <cellStyle name="Normální 2" xfId="2" xr:uid="{932CAAA9-7C07-4BE2-9392-7E26DC58701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1085850</xdr:colOff>
      <xdr:row>51</xdr:row>
      <xdr:rowOff>0</xdr:rowOff>
    </xdr:from>
    <xdr:to>
      <xdr:col>8</xdr:col>
      <xdr:colOff>847725</xdr:colOff>
      <xdr:row>51</xdr:row>
      <xdr:rowOff>0</xdr:rowOff>
    </xdr:to>
    <xdr:sp macro="" textlink="">
      <xdr:nvSpPr>
        <xdr:cNvPr id="2" name="text 104">
          <a:extLst>
            <a:ext uri="{FF2B5EF4-FFF2-40B4-BE49-F238E27FC236}">
              <a16:creationId xmlns:a16="http://schemas.microsoft.com/office/drawing/2014/main" id="{50622943-1AE2-4E31-95A1-80B58C31E901}"/>
            </a:ext>
          </a:extLst>
        </xdr:cNvPr>
        <xdr:cNvSpPr txBox="1">
          <a:spLocks noChangeArrowheads="1"/>
        </xdr:cNvSpPr>
      </xdr:nvSpPr>
      <xdr:spPr bwMode="auto">
        <a:xfrm>
          <a:off x="4276725" y="11591925"/>
          <a:ext cx="23431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6576" rIns="0" bIns="0" anchor="t" upright="1"/>
        <a:lstStyle/>
        <a:p>
          <a:pPr algn="l" rtl="0">
            <a:defRPr sz="1000"/>
          </a:pPr>
          <a:r>
            <a:rPr lang="cs-CZ" sz="18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Na  Zavadilce    2677</a:t>
          </a:r>
        </a:p>
        <a:p>
          <a:pPr algn="l" rtl="0">
            <a:defRPr sz="1000"/>
          </a:pPr>
          <a:r>
            <a:rPr lang="cs-CZ" sz="18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530 35 PARDUBICE</a:t>
          </a:r>
        </a:p>
        <a:p>
          <a:pPr algn="l" rtl="0">
            <a:defRPr sz="1000"/>
          </a:pPr>
          <a:r>
            <a:rPr lang="cs-CZ" sz="18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tel. 040/676 5236</a:t>
          </a:r>
        </a:p>
        <a:p>
          <a:pPr algn="l" rtl="0">
            <a:defRPr sz="1000"/>
          </a:pPr>
          <a:r>
            <a:rPr lang="cs-CZ" sz="18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fax 040/676 5234</a:t>
          </a:r>
        </a:p>
        <a:p>
          <a:pPr algn="l" rtl="0">
            <a:defRPr sz="1000"/>
          </a:pPr>
          <a:r>
            <a:rPr lang="cs-CZ" sz="13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E-mail Info@Cht-Pce.cz</a:t>
          </a:r>
        </a:p>
      </xdr:txBody>
    </xdr:sp>
    <xdr:clientData/>
  </xdr:twoCellAnchor>
  <xdr:twoCellAnchor>
    <xdr:from>
      <xdr:col>1</xdr:col>
      <xdr:colOff>28575</xdr:colOff>
      <xdr:row>51</xdr:row>
      <xdr:rowOff>0</xdr:rowOff>
    </xdr:from>
    <xdr:to>
      <xdr:col>4</xdr:col>
      <xdr:colOff>1333500</xdr:colOff>
      <xdr:row>51</xdr:row>
      <xdr:rowOff>0</xdr:rowOff>
    </xdr:to>
    <xdr:sp macro="" textlink="">
      <xdr:nvSpPr>
        <xdr:cNvPr id="3" name="text 135">
          <a:extLst>
            <a:ext uri="{FF2B5EF4-FFF2-40B4-BE49-F238E27FC236}">
              <a16:creationId xmlns:a16="http://schemas.microsoft.com/office/drawing/2014/main" id="{84564726-F2B1-4621-A819-9D82B7605F6E}"/>
            </a:ext>
          </a:extLst>
        </xdr:cNvPr>
        <xdr:cNvSpPr txBox="1">
          <a:spLocks noChangeArrowheads="1"/>
        </xdr:cNvSpPr>
      </xdr:nvSpPr>
      <xdr:spPr bwMode="auto">
        <a:xfrm>
          <a:off x="295275" y="11591925"/>
          <a:ext cx="4229100" cy="0"/>
        </a:xfrm>
        <a:prstGeom prst="rect">
          <a:avLst/>
        </a:prstGeom>
        <a:solidFill>
          <a:srgbClr val="FFFFFF"/>
        </a:solidFill>
        <a:ln w="1714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cs-CZ" sz="600" b="0" i="0" u="none" strike="noStrike" baseline="0">
              <a:solidFill>
                <a:srgbClr val="000000"/>
              </a:solidFill>
              <a:latin typeface="Arial CE"/>
            </a:rPr>
            <a:t>AKCE:</a:t>
          </a:r>
        </a:p>
        <a:p>
          <a:pPr algn="l" rtl="0">
            <a:defRPr sz="1000"/>
          </a:pPr>
          <a:endParaRPr lang="cs-CZ" sz="600" b="0" i="0" u="none" strike="noStrike" baseline="0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endParaRPr lang="cs-CZ" sz="600" b="0" i="0" u="none" strike="noStrike" baseline="0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1800" b="1" i="0" u="none" strike="noStrike" baseline="0">
              <a:solidFill>
                <a:srgbClr val="000000"/>
              </a:solidFill>
              <a:latin typeface="Arial CE"/>
            </a:rPr>
            <a:t>ČD,DDC REKONSTRUKCE NÁSTUPIŠŤ V ŽST.H.KRÁLOVÉ HL.NÁDR.</a:t>
          </a:r>
        </a:p>
      </xdr:txBody>
    </xdr:sp>
    <xdr:clientData/>
  </xdr:twoCellAnchor>
  <xdr:twoCellAnchor>
    <xdr:from>
      <xdr:col>1</xdr:col>
      <xdr:colOff>28575</xdr:colOff>
      <xdr:row>51</xdr:row>
      <xdr:rowOff>0</xdr:rowOff>
    </xdr:from>
    <xdr:to>
      <xdr:col>4</xdr:col>
      <xdr:colOff>1333500</xdr:colOff>
      <xdr:row>51</xdr:row>
      <xdr:rowOff>0</xdr:rowOff>
    </xdr:to>
    <xdr:sp macro="" textlink="">
      <xdr:nvSpPr>
        <xdr:cNvPr id="4" name="text 135">
          <a:extLst>
            <a:ext uri="{FF2B5EF4-FFF2-40B4-BE49-F238E27FC236}">
              <a16:creationId xmlns:a16="http://schemas.microsoft.com/office/drawing/2014/main" id="{4328DB70-9ACE-47E6-8E53-56B5521653D1}"/>
            </a:ext>
          </a:extLst>
        </xdr:cNvPr>
        <xdr:cNvSpPr txBox="1">
          <a:spLocks noChangeArrowheads="1"/>
        </xdr:cNvSpPr>
      </xdr:nvSpPr>
      <xdr:spPr bwMode="auto">
        <a:xfrm>
          <a:off x="295275" y="11591925"/>
          <a:ext cx="4229100" cy="0"/>
        </a:xfrm>
        <a:prstGeom prst="rect">
          <a:avLst/>
        </a:prstGeom>
        <a:solidFill>
          <a:srgbClr val="FFFFFF"/>
        </a:solidFill>
        <a:ln w="1714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cs-CZ" sz="600" b="0" i="0" u="none" strike="noStrike" baseline="0">
              <a:solidFill>
                <a:srgbClr val="000000"/>
              </a:solidFill>
              <a:latin typeface="Arial CE"/>
            </a:rPr>
            <a:t>AKCE:</a:t>
          </a:r>
        </a:p>
        <a:p>
          <a:pPr algn="l" rtl="0">
            <a:defRPr sz="1000"/>
          </a:pPr>
          <a:endParaRPr lang="cs-CZ" sz="600" b="0" i="0" u="none" strike="noStrike" baseline="0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endParaRPr lang="cs-CZ" sz="600" b="0" i="0" u="none" strike="noStrike" baseline="0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1800" b="1" i="0" u="none" strike="noStrike" baseline="0">
              <a:solidFill>
                <a:srgbClr val="000000"/>
              </a:solidFill>
              <a:latin typeface="Arial CE"/>
            </a:rPr>
            <a:t>ČD,DDC REKONSTRUKCE  2. NÁSTUPIŠTĚ V žst. ČESKÁ TŘEBOVÁ</a:t>
          </a:r>
        </a:p>
        <a:p>
          <a:pPr algn="l" rtl="0">
            <a:defRPr sz="1000"/>
          </a:pPr>
          <a:endParaRPr lang="cs-CZ" sz="1800" b="1" i="0" u="none" strike="noStrike" baseline="0">
            <a:solidFill>
              <a:srgbClr val="000000"/>
            </a:solidFill>
            <a:latin typeface="Arial CE"/>
          </a:endParaRPr>
        </a:p>
      </xdr:txBody>
    </xdr:sp>
    <xdr:clientData/>
  </xdr:twoCellAnchor>
  <xdr:twoCellAnchor>
    <xdr:from>
      <xdr:col>1</xdr:col>
      <xdr:colOff>28575</xdr:colOff>
      <xdr:row>51</xdr:row>
      <xdr:rowOff>0</xdr:rowOff>
    </xdr:from>
    <xdr:to>
      <xdr:col>4</xdr:col>
      <xdr:colOff>1333500</xdr:colOff>
      <xdr:row>51</xdr:row>
      <xdr:rowOff>0</xdr:rowOff>
    </xdr:to>
    <xdr:sp macro="" textlink="">
      <xdr:nvSpPr>
        <xdr:cNvPr id="5" name="text 135">
          <a:extLst>
            <a:ext uri="{FF2B5EF4-FFF2-40B4-BE49-F238E27FC236}">
              <a16:creationId xmlns:a16="http://schemas.microsoft.com/office/drawing/2014/main" id="{90BA355F-4A50-43BD-B39D-11965685BC57}"/>
            </a:ext>
          </a:extLst>
        </xdr:cNvPr>
        <xdr:cNvSpPr txBox="1">
          <a:spLocks noChangeArrowheads="1"/>
        </xdr:cNvSpPr>
      </xdr:nvSpPr>
      <xdr:spPr bwMode="auto">
        <a:xfrm>
          <a:off x="295275" y="11591925"/>
          <a:ext cx="4229100" cy="0"/>
        </a:xfrm>
        <a:prstGeom prst="rect">
          <a:avLst/>
        </a:prstGeom>
        <a:solidFill>
          <a:srgbClr val="FFFFFF"/>
        </a:solidFill>
        <a:ln w="1714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cs-CZ" sz="600" b="0" i="0" u="none" strike="noStrike" baseline="0">
              <a:solidFill>
                <a:srgbClr val="000000"/>
              </a:solidFill>
              <a:latin typeface="Arial CE"/>
            </a:rPr>
            <a:t>AKCE:</a:t>
          </a:r>
        </a:p>
        <a:p>
          <a:pPr algn="l" rtl="0">
            <a:defRPr sz="1000"/>
          </a:pPr>
          <a:endParaRPr lang="cs-CZ" sz="600" b="0" i="0" u="none" strike="noStrike" baseline="0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endParaRPr lang="cs-CZ" sz="600" b="0" i="0" u="none" strike="noStrike" baseline="0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endParaRPr lang="cs-CZ" sz="600" b="0" i="0" u="none" strike="noStrike" baseline="0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2400" b="1" i="0" u="none" strike="noStrike" baseline="0">
              <a:solidFill>
                <a:srgbClr val="000000"/>
              </a:solidFill>
              <a:latin typeface="Arial CE"/>
            </a:rPr>
            <a:t>Z</a:t>
          </a:r>
          <a:r>
            <a:rPr lang="cs-CZ" sz="1700" b="1" i="0" u="none" strike="noStrike" baseline="0">
              <a:solidFill>
                <a:srgbClr val="000000"/>
              </a:solidFill>
              <a:latin typeface="Arial CE"/>
            </a:rPr>
            <a:t>ŘÍZENÍ KRUHOVÉ KŘIŽOVATKY SILNIC II/358 A II/ 305 VE SKUTČI</a:t>
          </a:r>
        </a:p>
      </xdr:txBody>
    </xdr:sp>
    <xdr:clientData/>
  </xdr:twoCellAnchor>
  <xdr:twoCellAnchor>
    <xdr:from>
      <xdr:col>1</xdr:col>
      <xdr:colOff>28575</xdr:colOff>
      <xdr:row>51</xdr:row>
      <xdr:rowOff>0</xdr:rowOff>
    </xdr:from>
    <xdr:to>
      <xdr:col>4</xdr:col>
      <xdr:colOff>1333500</xdr:colOff>
      <xdr:row>51</xdr:row>
      <xdr:rowOff>0</xdr:rowOff>
    </xdr:to>
    <xdr:sp macro="" textlink="">
      <xdr:nvSpPr>
        <xdr:cNvPr id="6" name="text 135">
          <a:extLst>
            <a:ext uri="{FF2B5EF4-FFF2-40B4-BE49-F238E27FC236}">
              <a16:creationId xmlns:a16="http://schemas.microsoft.com/office/drawing/2014/main" id="{7C4FC591-4608-4CD6-B50C-318B5046D215}"/>
            </a:ext>
          </a:extLst>
        </xdr:cNvPr>
        <xdr:cNvSpPr txBox="1">
          <a:spLocks noChangeArrowheads="1"/>
        </xdr:cNvSpPr>
      </xdr:nvSpPr>
      <xdr:spPr bwMode="auto">
        <a:xfrm>
          <a:off x="295275" y="11591925"/>
          <a:ext cx="4229100" cy="0"/>
        </a:xfrm>
        <a:prstGeom prst="rect">
          <a:avLst/>
        </a:prstGeom>
        <a:solidFill>
          <a:srgbClr val="FFFFFF"/>
        </a:solidFill>
        <a:ln w="1714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cs-CZ" sz="600" b="0" i="0" u="none" strike="noStrike" baseline="0">
              <a:solidFill>
                <a:srgbClr val="000000"/>
              </a:solidFill>
              <a:latin typeface="Arial CE"/>
            </a:rPr>
            <a:t>AKCE:</a:t>
          </a:r>
        </a:p>
        <a:p>
          <a:pPr algn="l" rtl="0">
            <a:defRPr sz="1000"/>
          </a:pPr>
          <a:endParaRPr lang="cs-CZ" sz="600" b="0" i="0" u="none" strike="noStrike" baseline="0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endParaRPr lang="cs-CZ" sz="600" b="0" i="0" u="none" strike="noStrike" baseline="0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endParaRPr lang="cs-CZ" sz="600" b="0" i="0" u="none" strike="noStrike" baseline="0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2400" b="1" i="0" u="none" strike="noStrike" baseline="0">
              <a:solidFill>
                <a:srgbClr val="000000"/>
              </a:solidFill>
              <a:latin typeface="Arial CE"/>
            </a:rPr>
            <a:t>Z</a:t>
          </a:r>
          <a:r>
            <a:rPr lang="cs-CZ" sz="1700" b="1" i="0" u="none" strike="noStrike" baseline="0">
              <a:solidFill>
                <a:srgbClr val="000000"/>
              </a:solidFill>
              <a:latin typeface="Arial CE"/>
            </a:rPr>
            <a:t>ŘÍZENÍ KRUHOVÉ KŘIŽOVATKY SILNIC II/358 A II/ 305 VE SKUTČI</a:t>
          </a:r>
        </a:p>
      </xdr:txBody>
    </xdr:sp>
    <xdr:clientData/>
  </xdr:twoCellAnchor>
  <xdr:twoCellAnchor editAs="oneCell">
    <xdr:from>
      <xdr:col>3</xdr:col>
      <xdr:colOff>323850</xdr:colOff>
      <xdr:row>34</xdr:row>
      <xdr:rowOff>304800</xdr:rowOff>
    </xdr:from>
    <xdr:to>
      <xdr:col>4</xdr:col>
      <xdr:colOff>47625</xdr:colOff>
      <xdr:row>36</xdr:row>
      <xdr:rowOff>85725</xdr:rowOff>
    </xdr:to>
    <xdr:pic>
      <xdr:nvPicPr>
        <xdr:cNvPr id="7" name="Obrázek 12">
          <a:extLst>
            <a:ext uri="{FF2B5EF4-FFF2-40B4-BE49-F238E27FC236}">
              <a16:creationId xmlns:a16="http://schemas.microsoft.com/office/drawing/2014/main" id="{23BDFD45-FD05-4BAC-BEF5-F12438DB97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592" r="50060" b="25652"/>
        <a:stretch>
          <a:fillRect/>
        </a:stretch>
      </xdr:blipFill>
      <xdr:spPr bwMode="auto">
        <a:xfrm>
          <a:off x="2800350" y="8401050"/>
          <a:ext cx="438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200025</xdr:colOff>
      <xdr:row>32</xdr:row>
      <xdr:rowOff>228600</xdr:rowOff>
    </xdr:from>
    <xdr:to>
      <xdr:col>8</xdr:col>
      <xdr:colOff>1028700</xdr:colOff>
      <xdr:row>34</xdr:row>
      <xdr:rowOff>276225</xdr:rowOff>
    </xdr:to>
    <xdr:pic>
      <xdr:nvPicPr>
        <xdr:cNvPr id="11" name="Obrázek 19">
          <a:extLst>
            <a:ext uri="{FF2B5EF4-FFF2-40B4-BE49-F238E27FC236}">
              <a16:creationId xmlns:a16="http://schemas.microsoft.com/office/drawing/2014/main" id="{F5EB898E-AF9B-4C1F-AF7D-919BCA83F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576" r="6549"/>
        <a:stretch>
          <a:fillRect/>
        </a:stretch>
      </xdr:blipFill>
      <xdr:spPr bwMode="auto">
        <a:xfrm>
          <a:off x="3390900" y="7667625"/>
          <a:ext cx="34099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</xdr:row>
      <xdr:rowOff>28575</xdr:rowOff>
    </xdr:from>
    <xdr:to>
      <xdr:col>8</xdr:col>
      <xdr:colOff>1057275</xdr:colOff>
      <xdr:row>9</xdr:row>
      <xdr:rowOff>171450</xdr:rowOff>
    </xdr:to>
    <xdr:pic>
      <xdr:nvPicPr>
        <xdr:cNvPr id="12" name="Obrázek 20">
          <a:extLst>
            <a:ext uri="{FF2B5EF4-FFF2-40B4-BE49-F238E27FC236}">
              <a16:creationId xmlns:a16="http://schemas.microsoft.com/office/drawing/2014/main" id="{C96BA28B-8501-4C4A-9B2B-761FA535F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90500"/>
          <a:ext cx="6524625" cy="148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342900</xdr:colOff>
      <xdr:row>35</xdr:row>
      <xdr:rowOff>66675</xdr:rowOff>
    </xdr:from>
    <xdr:to>
      <xdr:col>8</xdr:col>
      <xdr:colOff>838200</xdr:colOff>
      <xdr:row>40</xdr:row>
      <xdr:rowOff>85725</xdr:rowOff>
    </xdr:to>
    <xdr:pic>
      <xdr:nvPicPr>
        <xdr:cNvPr id="13" name="Obrázek 21">
          <a:extLst>
            <a:ext uri="{FF2B5EF4-FFF2-40B4-BE49-F238E27FC236}">
              <a16:creationId xmlns:a16="http://schemas.microsoft.com/office/drawing/2014/main" id="{C24F9922-DA6E-4F7C-BA9D-0BCFA62BC5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9200" y="8572500"/>
          <a:ext cx="1581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1000125</xdr:colOff>
      <xdr:row>34</xdr:row>
      <xdr:rowOff>304800</xdr:rowOff>
    </xdr:from>
    <xdr:to>
      <xdr:col>4</xdr:col>
      <xdr:colOff>1438275</xdr:colOff>
      <xdr:row>36</xdr:row>
      <xdr:rowOff>95250</xdr:rowOff>
    </xdr:to>
    <xdr:pic>
      <xdr:nvPicPr>
        <xdr:cNvPr id="14" name="Obrázek 12">
          <a:extLst>
            <a:ext uri="{FF2B5EF4-FFF2-40B4-BE49-F238E27FC236}">
              <a16:creationId xmlns:a16="http://schemas.microsoft.com/office/drawing/2014/main" id="{08551F34-16E7-47C4-ACF1-5F3AB1F7B7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592" r="50060" b="25652"/>
        <a:stretch>
          <a:fillRect/>
        </a:stretch>
      </xdr:blipFill>
      <xdr:spPr bwMode="auto">
        <a:xfrm>
          <a:off x="4191000" y="8401050"/>
          <a:ext cx="4381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ryc&#237;%20listy_zpomalovaci_prvky_DUS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iska hlavní krycí PRODIN"/>
      <sheetName val="rozpiska vnitřní-C"/>
      <sheetName val="rozpiska vnitřní-SO 101"/>
      <sheetName val="rozpiska vnitřní-102"/>
      <sheetName val="rozpiska vnitřní-401"/>
      <sheetName val="rozpiska vnitřní-TZ"/>
      <sheetName val="ZÁBORÁK"/>
      <sheetName val="dokladovka"/>
      <sheetName val="nákladovka"/>
      <sheetName val="nákladovka (2)"/>
    </sheetNames>
    <sheetDataSet>
      <sheetData sheetId="0">
        <row r="37">
          <cell r="B37" t="str">
            <v>Ing.Marek Kozminský</v>
          </cell>
        </row>
        <row r="39">
          <cell r="B39" t="str">
            <v>Pardubický</v>
          </cell>
          <cell r="D39" t="str">
            <v>Přelouč</v>
          </cell>
        </row>
        <row r="41">
          <cell r="B41" t="str">
            <v>Město Přelouč, Československé armády 1665, 535 33 Přelouč</v>
          </cell>
        </row>
        <row r="43">
          <cell r="I43" t="str">
            <v>11/2022</v>
          </cell>
        </row>
        <row r="44">
          <cell r="I44" t="str">
            <v>Jednostupňová</v>
          </cell>
        </row>
        <row r="45">
          <cell r="I45" t="str">
            <v>3111 - 22 - 017</v>
          </cell>
        </row>
        <row r="46">
          <cell r="B46" t="str">
            <v>REVITALIZACE PLOCH 
ZŠ PŘELOUČ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E8574-1CC2-476F-8A1F-AC77E0949E39}">
  <sheetPr>
    <tabColor rgb="FFFF0000"/>
  </sheetPr>
  <dimension ref="A1:AD248"/>
  <sheetViews>
    <sheetView tabSelected="1" view="pageBreakPreview" topLeftCell="A25" zoomScaleNormal="70" zoomScaleSheetLayoutView="100" workbookViewId="0">
      <selection activeCell="L39" sqref="L39"/>
    </sheetView>
  </sheetViews>
  <sheetFormatPr defaultRowHeight="12.75"/>
  <cols>
    <col min="1" max="1" width="4.6640625" style="232" customWidth="1"/>
    <col min="2" max="2" width="25.5" style="237" customWidth="1"/>
    <col min="3" max="3" width="13.1640625" style="237" customWidth="1"/>
    <col min="4" max="4" width="12.5" style="237" customWidth="1"/>
    <col min="5" max="5" width="26.1640625" style="237" customWidth="1"/>
    <col min="6" max="6" width="6.6640625" style="237" customWidth="1"/>
    <col min="7" max="7" width="2.6640625" style="237" customWidth="1"/>
    <col min="8" max="8" width="9.6640625" style="237" customWidth="1"/>
    <col min="9" max="9" width="19" style="232" customWidth="1"/>
    <col min="10" max="11" width="4.6640625" style="232" customWidth="1"/>
    <col min="12" max="12" width="25.5" style="237" customWidth="1"/>
    <col min="13" max="13" width="13.1640625" style="237" customWidth="1"/>
    <col min="14" max="14" width="12.5" style="237" customWidth="1"/>
    <col min="15" max="15" width="26.1640625" style="237" customWidth="1"/>
    <col min="16" max="16" width="6.6640625" style="237" customWidth="1"/>
    <col min="17" max="17" width="2.6640625" style="237" customWidth="1"/>
    <col min="18" max="18" width="9.6640625" style="237" customWidth="1"/>
    <col min="19" max="19" width="19" style="232" customWidth="1"/>
    <col min="20" max="21" width="4.6640625" style="232" customWidth="1"/>
    <col min="22" max="22" width="25.5" style="232" customWidth="1"/>
    <col min="23" max="23" width="13" style="232" customWidth="1"/>
    <col min="24" max="24" width="12.5" style="232" customWidth="1"/>
    <col min="25" max="25" width="26.1640625" style="232" customWidth="1"/>
    <col min="26" max="26" width="6.6640625" style="232" customWidth="1"/>
    <col min="27" max="27" width="2.6640625" style="232" customWidth="1"/>
    <col min="28" max="28" width="9.5" style="232" customWidth="1"/>
    <col min="29" max="29" width="19" style="232" customWidth="1"/>
    <col min="30" max="30" width="4.6640625" style="232" customWidth="1"/>
    <col min="31" max="31" width="4" style="232" customWidth="1"/>
    <col min="32" max="32" width="20.33203125" style="232" customWidth="1"/>
    <col min="33" max="33" width="12.6640625" style="232" customWidth="1"/>
    <col min="34" max="34" width="7" style="232" customWidth="1"/>
    <col min="35" max="35" width="23.83203125" style="232" customWidth="1"/>
    <col min="36" max="36" width="6.6640625" style="232" customWidth="1"/>
    <col min="37" max="37" width="2.6640625" style="232" customWidth="1"/>
    <col min="38" max="38" width="7" style="232" customWidth="1"/>
    <col min="39" max="39" width="16.5" style="232" customWidth="1"/>
    <col min="40" max="40" width="4.1640625" style="232" customWidth="1"/>
    <col min="41" max="256" width="9.33203125" style="232"/>
    <col min="257" max="257" width="4.6640625" style="232" customWidth="1"/>
    <col min="258" max="258" width="25.5" style="232" customWidth="1"/>
    <col min="259" max="259" width="13.1640625" style="232" customWidth="1"/>
    <col min="260" max="260" width="12.5" style="232" customWidth="1"/>
    <col min="261" max="261" width="26.1640625" style="232" customWidth="1"/>
    <col min="262" max="262" width="6.6640625" style="232" customWidth="1"/>
    <col min="263" max="263" width="2.6640625" style="232" customWidth="1"/>
    <col min="264" max="264" width="9.6640625" style="232" customWidth="1"/>
    <col min="265" max="265" width="19" style="232" customWidth="1"/>
    <col min="266" max="267" width="4.6640625" style="232" customWidth="1"/>
    <col min="268" max="268" width="25.5" style="232" customWidth="1"/>
    <col min="269" max="269" width="13.1640625" style="232" customWidth="1"/>
    <col min="270" max="270" width="12.5" style="232" customWidth="1"/>
    <col min="271" max="271" width="26.1640625" style="232" customWidth="1"/>
    <col min="272" max="272" width="6.6640625" style="232" customWidth="1"/>
    <col min="273" max="273" width="2.6640625" style="232" customWidth="1"/>
    <col min="274" max="274" width="9.6640625" style="232" customWidth="1"/>
    <col min="275" max="275" width="19" style="232" customWidth="1"/>
    <col min="276" max="277" width="4.6640625" style="232" customWidth="1"/>
    <col min="278" max="278" width="25.5" style="232" customWidth="1"/>
    <col min="279" max="279" width="13" style="232" customWidth="1"/>
    <col min="280" max="280" width="12.5" style="232" customWidth="1"/>
    <col min="281" max="281" width="26.1640625" style="232" customWidth="1"/>
    <col min="282" max="282" width="6.6640625" style="232" customWidth="1"/>
    <col min="283" max="283" width="2.6640625" style="232" customWidth="1"/>
    <col min="284" max="284" width="9.5" style="232" customWidth="1"/>
    <col min="285" max="285" width="19" style="232" customWidth="1"/>
    <col min="286" max="286" width="4.6640625" style="232" customWidth="1"/>
    <col min="287" max="287" width="4" style="232" customWidth="1"/>
    <col min="288" max="288" width="20.33203125" style="232" customWidth="1"/>
    <col min="289" max="289" width="12.6640625" style="232" customWidth="1"/>
    <col min="290" max="290" width="7" style="232" customWidth="1"/>
    <col min="291" max="291" width="23.83203125" style="232" customWidth="1"/>
    <col min="292" max="292" width="6.6640625" style="232" customWidth="1"/>
    <col min="293" max="293" width="2.6640625" style="232" customWidth="1"/>
    <col min="294" max="294" width="7" style="232" customWidth="1"/>
    <col min="295" max="295" width="16.5" style="232" customWidth="1"/>
    <col min="296" max="296" width="4.1640625" style="232" customWidth="1"/>
    <col min="297" max="512" width="9.33203125" style="232"/>
    <col min="513" max="513" width="4.6640625" style="232" customWidth="1"/>
    <col min="514" max="514" width="25.5" style="232" customWidth="1"/>
    <col min="515" max="515" width="13.1640625" style="232" customWidth="1"/>
    <col min="516" max="516" width="12.5" style="232" customWidth="1"/>
    <col min="517" max="517" width="26.1640625" style="232" customWidth="1"/>
    <col min="518" max="518" width="6.6640625" style="232" customWidth="1"/>
    <col min="519" max="519" width="2.6640625" style="232" customWidth="1"/>
    <col min="520" max="520" width="9.6640625" style="232" customWidth="1"/>
    <col min="521" max="521" width="19" style="232" customWidth="1"/>
    <col min="522" max="523" width="4.6640625" style="232" customWidth="1"/>
    <col min="524" max="524" width="25.5" style="232" customWidth="1"/>
    <col min="525" max="525" width="13.1640625" style="232" customWidth="1"/>
    <col min="526" max="526" width="12.5" style="232" customWidth="1"/>
    <col min="527" max="527" width="26.1640625" style="232" customWidth="1"/>
    <col min="528" max="528" width="6.6640625" style="232" customWidth="1"/>
    <col min="529" max="529" width="2.6640625" style="232" customWidth="1"/>
    <col min="530" max="530" width="9.6640625" style="232" customWidth="1"/>
    <col min="531" max="531" width="19" style="232" customWidth="1"/>
    <col min="532" max="533" width="4.6640625" style="232" customWidth="1"/>
    <col min="534" max="534" width="25.5" style="232" customWidth="1"/>
    <col min="535" max="535" width="13" style="232" customWidth="1"/>
    <col min="536" max="536" width="12.5" style="232" customWidth="1"/>
    <col min="537" max="537" width="26.1640625" style="232" customWidth="1"/>
    <col min="538" max="538" width="6.6640625" style="232" customWidth="1"/>
    <col min="539" max="539" width="2.6640625" style="232" customWidth="1"/>
    <col min="540" max="540" width="9.5" style="232" customWidth="1"/>
    <col min="541" max="541" width="19" style="232" customWidth="1"/>
    <col min="542" max="542" width="4.6640625" style="232" customWidth="1"/>
    <col min="543" max="543" width="4" style="232" customWidth="1"/>
    <col min="544" max="544" width="20.33203125" style="232" customWidth="1"/>
    <col min="545" max="545" width="12.6640625" style="232" customWidth="1"/>
    <col min="546" max="546" width="7" style="232" customWidth="1"/>
    <col min="547" max="547" width="23.83203125" style="232" customWidth="1"/>
    <col min="548" max="548" width="6.6640625" style="232" customWidth="1"/>
    <col min="549" max="549" width="2.6640625" style="232" customWidth="1"/>
    <col min="550" max="550" width="7" style="232" customWidth="1"/>
    <col min="551" max="551" width="16.5" style="232" customWidth="1"/>
    <col min="552" max="552" width="4.1640625" style="232" customWidth="1"/>
    <col min="553" max="768" width="9.33203125" style="232"/>
    <col min="769" max="769" width="4.6640625" style="232" customWidth="1"/>
    <col min="770" max="770" width="25.5" style="232" customWidth="1"/>
    <col min="771" max="771" width="13.1640625" style="232" customWidth="1"/>
    <col min="772" max="772" width="12.5" style="232" customWidth="1"/>
    <col min="773" max="773" width="26.1640625" style="232" customWidth="1"/>
    <col min="774" max="774" width="6.6640625" style="232" customWidth="1"/>
    <col min="775" max="775" width="2.6640625" style="232" customWidth="1"/>
    <col min="776" max="776" width="9.6640625" style="232" customWidth="1"/>
    <col min="777" max="777" width="19" style="232" customWidth="1"/>
    <col min="778" max="779" width="4.6640625" style="232" customWidth="1"/>
    <col min="780" max="780" width="25.5" style="232" customWidth="1"/>
    <col min="781" max="781" width="13.1640625" style="232" customWidth="1"/>
    <col min="782" max="782" width="12.5" style="232" customWidth="1"/>
    <col min="783" max="783" width="26.1640625" style="232" customWidth="1"/>
    <col min="784" max="784" width="6.6640625" style="232" customWidth="1"/>
    <col min="785" max="785" width="2.6640625" style="232" customWidth="1"/>
    <col min="786" max="786" width="9.6640625" style="232" customWidth="1"/>
    <col min="787" max="787" width="19" style="232" customWidth="1"/>
    <col min="788" max="789" width="4.6640625" style="232" customWidth="1"/>
    <col min="790" max="790" width="25.5" style="232" customWidth="1"/>
    <col min="791" max="791" width="13" style="232" customWidth="1"/>
    <col min="792" max="792" width="12.5" style="232" customWidth="1"/>
    <col min="793" max="793" width="26.1640625" style="232" customWidth="1"/>
    <col min="794" max="794" width="6.6640625" style="232" customWidth="1"/>
    <col min="795" max="795" width="2.6640625" style="232" customWidth="1"/>
    <col min="796" max="796" width="9.5" style="232" customWidth="1"/>
    <col min="797" max="797" width="19" style="232" customWidth="1"/>
    <col min="798" max="798" width="4.6640625" style="232" customWidth="1"/>
    <col min="799" max="799" width="4" style="232" customWidth="1"/>
    <col min="800" max="800" width="20.33203125" style="232" customWidth="1"/>
    <col min="801" max="801" width="12.6640625" style="232" customWidth="1"/>
    <col min="802" max="802" width="7" style="232" customWidth="1"/>
    <col min="803" max="803" width="23.83203125" style="232" customWidth="1"/>
    <col min="804" max="804" width="6.6640625" style="232" customWidth="1"/>
    <col min="805" max="805" width="2.6640625" style="232" customWidth="1"/>
    <col min="806" max="806" width="7" style="232" customWidth="1"/>
    <col min="807" max="807" width="16.5" style="232" customWidth="1"/>
    <col min="808" max="808" width="4.1640625" style="232" customWidth="1"/>
    <col min="809" max="1024" width="9.33203125" style="232"/>
    <col min="1025" max="1025" width="4.6640625" style="232" customWidth="1"/>
    <col min="1026" max="1026" width="25.5" style="232" customWidth="1"/>
    <col min="1027" max="1027" width="13.1640625" style="232" customWidth="1"/>
    <col min="1028" max="1028" width="12.5" style="232" customWidth="1"/>
    <col min="1029" max="1029" width="26.1640625" style="232" customWidth="1"/>
    <col min="1030" max="1030" width="6.6640625" style="232" customWidth="1"/>
    <col min="1031" max="1031" width="2.6640625" style="232" customWidth="1"/>
    <col min="1032" max="1032" width="9.6640625" style="232" customWidth="1"/>
    <col min="1033" max="1033" width="19" style="232" customWidth="1"/>
    <col min="1034" max="1035" width="4.6640625" style="232" customWidth="1"/>
    <col min="1036" max="1036" width="25.5" style="232" customWidth="1"/>
    <col min="1037" max="1037" width="13.1640625" style="232" customWidth="1"/>
    <col min="1038" max="1038" width="12.5" style="232" customWidth="1"/>
    <col min="1039" max="1039" width="26.1640625" style="232" customWidth="1"/>
    <col min="1040" max="1040" width="6.6640625" style="232" customWidth="1"/>
    <col min="1041" max="1041" width="2.6640625" style="232" customWidth="1"/>
    <col min="1042" max="1042" width="9.6640625" style="232" customWidth="1"/>
    <col min="1043" max="1043" width="19" style="232" customWidth="1"/>
    <col min="1044" max="1045" width="4.6640625" style="232" customWidth="1"/>
    <col min="1046" max="1046" width="25.5" style="232" customWidth="1"/>
    <col min="1047" max="1047" width="13" style="232" customWidth="1"/>
    <col min="1048" max="1048" width="12.5" style="232" customWidth="1"/>
    <col min="1049" max="1049" width="26.1640625" style="232" customWidth="1"/>
    <col min="1050" max="1050" width="6.6640625" style="232" customWidth="1"/>
    <col min="1051" max="1051" width="2.6640625" style="232" customWidth="1"/>
    <col min="1052" max="1052" width="9.5" style="232" customWidth="1"/>
    <col min="1053" max="1053" width="19" style="232" customWidth="1"/>
    <col min="1054" max="1054" width="4.6640625" style="232" customWidth="1"/>
    <col min="1055" max="1055" width="4" style="232" customWidth="1"/>
    <col min="1056" max="1056" width="20.33203125" style="232" customWidth="1"/>
    <col min="1057" max="1057" width="12.6640625" style="232" customWidth="1"/>
    <col min="1058" max="1058" width="7" style="232" customWidth="1"/>
    <col min="1059" max="1059" width="23.83203125" style="232" customWidth="1"/>
    <col min="1060" max="1060" width="6.6640625" style="232" customWidth="1"/>
    <col min="1061" max="1061" width="2.6640625" style="232" customWidth="1"/>
    <col min="1062" max="1062" width="7" style="232" customWidth="1"/>
    <col min="1063" max="1063" width="16.5" style="232" customWidth="1"/>
    <col min="1064" max="1064" width="4.1640625" style="232" customWidth="1"/>
    <col min="1065" max="1280" width="9.33203125" style="232"/>
    <col min="1281" max="1281" width="4.6640625" style="232" customWidth="1"/>
    <col min="1282" max="1282" width="25.5" style="232" customWidth="1"/>
    <col min="1283" max="1283" width="13.1640625" style="232" customWidth="1"/>
    <col min="1284" max="1284" width="12.5" style="232" customWidth="1"/>
    <col min="1285" max="1285" width="26.1640625" style="232" customWidth="1"/>
    <col min="1286" max="1286" width="6.6640625" style="232" customWidth="1"/>
    <col min="1287" max="1287" width="2.6640625" style="232" customWidth="1"/>
    <col min="1288" max="1288" width="9.6640625" style="232" customWidth="1"/>
    <col min="1289" max="1289" width="19" style="232" customWidth="1"/>
    <col min="1290" max="1291" width="4.6640625" style="232" customWidth="1"/>
    <col min="1292" max="1292" width="25.5" style="232" customWidth="1"/>
    <col min="1293" max="1293" width="13.1640625" style="232" customWidth="1"/>
    <col min="1294" max="1294" width="12.5" style="232" customWidth="1"/>
    <col min="1295" max="1295" width="26.1640625" style="232" customWidth="1"/>
    <col min="1296" max="1296" width="6.6640625" style="232" customWidth="1"/>
    <col min="1297" max="1297" width="2.6640625" style="232" customWidth="1"/>
    <col min="1298" max="1298" width="9.6640625" style="232" customWidth="1"/>
    <col min="1299" max="1299" width="19" style="232" customWidth="1"/>
    <col min="1300" max="1301" width="4.6640625" style="232" customWidth="1"/>
    <col min="1302" max="1302" width="25.5" style="232" customWidth="1"/>
    <col min="1303" max="1303" width="13" style="232" customWidth="1"/>
    <col min="1304" max="1304" width="12.5" style="232" customWidth="1"/>
    <col min="1305" max="1305" width="26.1640625" style="232" customWidth="1"/>
    <col min="1306" max="1306" width="6.6640625" style="232" customWidth="1"/>
    <col min="1307" max="1307" width="2.6640625" style="232" customWidth="1"/>
    <col min="1308" max="1308" width="9.5" style="232" customWidth="1"/>
    <col min="1309" max="1309" width="19" style="232" customWidth="1"/>
    <col min="1310" max="1310" width="4.6640625" style="232" customWidth="1"/>
    <col min="1311" max="1311" width="4" style="232" customWidth="1"/>
    <col min="1312" max="1312" width="20.33203125" style="232" customWidth="1"/>
    <col min="1313" max="1313" width="12.6640625" style="232" customWidth="1"/>
    <col min="1314" max="1314" width="7" style="232" customWidth="1"/>
    <col min="1315" max="1315" width="23.83203125" style="232" customWidth="1"/>
    <col min="1316" max="1316" width="6.6640625" style="232" customWidth="1"/>
    <col min="1317" max="1317" width="2.6640625" style="232" customWidth="1"/>
    <col min="1318" max="1318" width="7" style="232" customWidth="1"/>
    <col min="1319" max="1319" width="16.5" style="232" customWidth="1"/>
    <col min="1320" max="1320" width="4.1640625" style="232" customWidth="1"/>
    <col min="1321" max="1536" width="9.33203125" style="232"/>
    <col min="1537" max="1537" width="4.6640625" style="232" customWidth="1"/>
    <col min="1538" max="1538" width="25.5" style="232" customWidth="1"/>
    <col min="1539" max="1539" width="13.1640625" style="232" customWidth="1"/>
    <col min="1540" max="1540" width="12.5" style="232" customWidth="1"/>
    <col min="1541" max="1541" width="26.1640625" style="232" customWidth="1"/>
    <col min="1542" max="1542" width="6.6640625" style="232" customWidth="1"/>
    <col min="1543" max="1543" width="2.6640625" style="232" customWidth="1"/>
    <col min="1544" max="1544" width="9.6640625" style="232" customWidth="1"/>
    <col min="1545" max="1545" width="19" style="232" customWidth="1"/>
    <col min="1546" max="1547" width="4.6640625" style="232" customWidth="1"/>
    <col min="1548" max="1548" width="25.5" style="232" customWidth="1"/>
    <col min="1549" max="1549" width="13.1640625" style="232" customWidth="1"/>
    <col min="1550" max="1550" width="12.5" style="232" customWidth="1"/>
    <col min="1551" max="1551" width="26.1640625" style="232" customWidth="1"/>
    <col min="1552" max="1552" width="6.6640625" style="232" customWidth="1"/>
    <col min="1553" max="1553" width="2.6640625" style="232" customWidth="1"/>
    <col min="1554" max="1554" width="9.6640625" style="232" customWidth="1"/>
    <col min="1555" max="1555" width="19" style="232" customWidth="1"/>
    <col min="1556" max="1557" width="4.6640625" style="232" customWidth="1"/>
    <col min="1558" max="1558" width="25.5" style="232" customWidth="1"/>
    <col min="1559" max="1559" width="13" style="232" customWidth="1"/>
    <col min="1560" max="1560" width="12.5" style="232" customWidth="1"/>
    <col min="1561" max="1561" width="26.1640625" style="232" customWidth="1"/>
    <col min="1562" max="1562" width="6.6640625" style="232" customWidth="1"/>
    <col min="1563" max="1563" width="2.6640625" style="232" customWidth="1"/>
    <col min="1564" max="1564" width="9.5" style="232" customWidth="1"/>
    <col min="1565" max="1565" width="19" style="232" customWidth="1"/>
    <col min="1566" max="1566" width="4.6640625" style="232" customWidth="1"/>
    <col min="1567" max="1567" width="4" style="232" customWidth="1"/>
    <col min="1568" max="1568" width="20.33203125" style="232" customWidth="1"/>
    <col min="1569" max="1569" width="12.6640625" style="232" customWidth="1"/>
    <col min="1570" max="1570" width="7" style="232" customWidth="1"/>
    <col min="1571" max="1571" width="23.83203125" style="232" customWidth="1"/>
    <col min="1572" max="1572" width="6.6640625" style="232" customWidth="1"/>
    <col min="1573" max="1573" width="2.6640625" style="232" customWidth="1"/>
    <col min="1574" max="1574" width="7" style="232" customWidth="1"/>
    <col min="1575" max="1575" width="16.5" style="232" customWidth="1"/>
    <col min="1576" max="1576" width="4.1640625" style="232" customWidth="1"/>
    <col min="1577" max="1792" width="9.33203125" style="232"/>
    <col min="1793" max="1793" width="4.6640625" style="232" customWidth="1"/>
    <col min="1794" max="1794" width="25.5" style="232" customWidth="1"/>
    <col min="1795" max="1795" width="13.1640625" style="232" customWidth="1"/>
    <col min="1796" max="1796" width="12.5" style="232" customWidth="1"/>
    <col min="1797" max="1797" width="26.1640625" style="232" customWidth="1"/>
    <col min="1798" max="1798" width="6.6640625" style="232" customWidth="1"/>
    <col min="1799" max="1799" width="2.6640625" style="232" customWidth="1"/>
    <col min="1800" max="1800" width="9.6640625" style="232" customWidth="1"/>
    <col min="1801" max="1801" width="19" style="232" customWidth="1"/>
    <col min="1802" max="1803" width="4.6640625" style="232" customWidth="1"/>
    <col min="1804" max="1804" width="25.5" style="232" customWidth="1"/>
    <col min="1805" max="1805" width="13.1640625" style="232" customWidth="1"/>
    <col min="1806" max="1806" width="12.5" style="232" customWidth="1"/>
    <col min="1807" max="1807" width="26.1640625" style="232" customWidth="1"/>
    <col min="1808" max="1808" width="6.6640625" style="232" customWidth="1"/>
    <col min="1809" max="1809" width="2.6640625" style="232" customWidth="1"/>
    <col min="1810" max="1810" width="9.6640625" style="232" customWidth="1"/>
    <col min="1811" max="1811" width="19" style="232" customWidth="1"/>
    <col min="1812" max="1813" width="4.6640625" style="232" customWidth="1"/>
    <col min="1814" max="1814" width="25.5" style="232" customWidth="1"/>
    <col min="1815" max="1815" width="13" style="232" customWidth="1"/>
    <col min="1816" max="1816" width="12.5" style="232" customWidth="1"/>
    <col min="1817" max="1817" width="26.1640625" style="232" customWidth="1"/>
    <col min="1818" max="1818" width="6.6640625" style="232" customWidth="1"/>
    <col min="1819" max="1819" width="2.6640625" style="232" customWidth="1"/>
    <col min="1820" max="1820" width="9.5" style="232" customWidth="1"/>
    <col min="1821" max="1821" width="19" style="232" customWidth="1"/>
    <col min="1822" max="1822" width="4.6640625" style="232" customWidth="1"/>
    <col min="1823" max="1823" width="4" style="232" customWidth="1"/>
    <col min="1824" max="1824" width="20.33203125" style="232" customWidth="1"/>
    <col min="1825" max="1825" width="12.6640625" style="232" customWidth="1"/>
    <col min="1826" max="1826" width="7" style="232" customWidth="1"/>
    <col min="1827" max="1827" width="23.83203125" style="232" customWidth="1"/>
    <col min="1828" max="1828" width="6.6640625" style="232" customWidth="1"/>
    <col min="1829" max="1829" width="2.6640625" style="232" customWidth="1"/>
    <col min="1830" max="1830" width="7" style="232" customWidth="1"/>
    <col min="1831" max="1831" width="16.5" style="232" customWidth="1"/>
    <col min="1832" max="1832" width="4.1640625" style="232" customWidth="1"/>
    <col min="1833" max="2048" width="9.33203125" style="232"/>
    <col min="2049" max="2049" width="4.6640625" style="232" customWidth="1"/>
    <col min="2050" max="2050" width="25.5" style="232" customWidth="1"/>
    <col min="2051" max="2051" width="13.1640625" style="232" customWidth="1"/>
    <col min="2052" max="2052" width="12.5" style="232" customWidth="1"/>
    <col min="2053" max="2053" width="26.1640625" style="232" customWidth="1"/>
    <col min="2054" max="2054" width="6.6640625" style="232" customWidth="1"/>
    <col min="2055" max="2055" width="2.6640625" style="232" customWidth="1"/>
    <col min="2056" max="2056" width="9.6640625" style="232" customWidth="1"/>
    <col min="2057" max="2057" width="19" style="232" customWidth="1"/>
    <col min="2058" max="2059" width="4.6640625" style="232" customWidth="1"/>
    <col min="2060" max="2060" width="25.5" style="232" customWidth="1"/>
    <col min="2061" max="2061" width="13.1640625" style="232" customWidth="1"/>
    <col min="2062" max="2062" width="12.5" style="232" customWidth="1"/>
    <col min="2063" max="2063" width="26.1640625" style="232" customWidth="1"/>
    <col min="2064" max="2064" width="6.6640625" style="232" customWidth="1"/>
    <col min="2065" max="2065" width="2.6640625" style="232" customWidth="1"/>
    <col min="2066" max="2066" width="9.6640625" style="232" customWidth="1"/>
    <col min="2067" max="2067" width="19" style="232" customWidth="1"/>
    <col min="2068" max="2069" width="4.6640625" style="232" customWidth="1"/>
    <col min="2070" max="2070" width="25.5" style="232" customWidth="1"/>
    <col min="2071" max="2071" width="13" style="232" customWidth="1"/>
    <col min="2072" max="2072" width="12.5" style="232" customWidth="1"/>
    <col min="2073" max="2073" width="26.1640625" style="232" customWidth="1"/>
    <col min="2074" max="2074" width="6.6640625" style="232" customWidth="1"/>
    <col min="2075" max="2075" width="2.6640625" style="232" customWidth="1"/>
    <col min="2076" max="2076" width="9.5" style="232" customWidth="1"/>
    <col min="2077" max="2077" width="19" style="232" customWidth="1"/>
    <col min="2078" max="2078" width="4.6640625" style="232" customWidth="1"/>
    <col min="2079" max="2079" width="4" style="232" customWidth="1"/>
    <col min="2080" max="2080" width="20.33203125" style="232" customWidth="1"/>
    <col min="2081" max="2081" width="12.6640625" style="232" customWidth="1"/>
    <col min="2082" max="2082" width="7" style="232" customWidth="1"/>
    <col min="2083" max="2083" width="23.83203125" style="232" customWidth="1"/>
    <col min="2084" max="2084" width="6.6640625" style="232" customWidth="1"/>
    <col min="2085" max="2085" width="2.6640625" style="232" customWidth="1"/>
    <col min="2086" max="2086" width="7" style="232" customWidth="1"/>
    <col min="2087" max="2087" width="16.5" style="232" customWidth="1"/>
    <col min="2088" max="2088" width="4.1640625" style="232" customWidth="1"/>
    <col min="2089" max="2304" width="9.33203125" style="232"/>
    <col min="2305" max="2305" width="4.6640625" style="232" customWidth="1"/>
    <col min="2306" max="2306" width="25.5" style="232" customWidth="1"/>
    <col min="2307" max="2307" width="13.1640625" style="232" customWidth="1"/>
    <col min="2308" max="2308" width="12.5" style="232" customWidth="1"/>
    <col min="2309" max="2309" width="26.1640625" style="232" customWidth="1"/>
    <col min="2310" max="2310" width="6.6640625" style="232" customWidth="1"/>
    <col min="2311" max="2311" width="2.6640625" style="232" customWidth="1"/>
    <col min="2312" max="2312" width="9.6640625" style="232" customWidth="1"/>
    <col min="2313" max="2313" width="19" style="232" customWidth="1"/>
    <col min="2314" max="2315" width="4.6640625" style="232" customWidth="1"/>
    <col min="2316" max="2316" width="25.5" style="232" customWidth="1"/>
    <col min="2317" max="2317" width="13.1640625" style="232" customWidth="1"/>
    <col min="2318" max="2318" width="12.5" style="232" customWidth="1"/>
    <col min="2319" max="2319" width="26.1640625" style="232" customWidth="1"/>
    <col min="2320" max="2320" width="6.6640625" style="232" customWidth="1"/>
    <col min="2321" max="2321" width="2.6640625" style="232" customWidth="1"/>
    <col min="2322" max="2322" width="9.6640625" style="232" customWidth="1"/>
    <col min="2323" max="2323" width="19" style="232" customWidth="1"/>
    <col min="2324" max="2325" width="4.6640625" style="232" customWidth="1"/>
    <col min="2326" max="2326" width="25.5" style="232" customWidth="1"/>
    <col min="2327" max="2327" width="13" style="232" customWidth="1"/>
    <col min="2328" max="2328" width="12.5" style="232" customWidth="1"/>
    <col min="2329" max="2329" width="26.1640625" style="232" customWidth="1"/>
    <col min="2330" max="2330" width="6.6640625" style="232" customWidth="1"/>
    <col min="2331" max="2331" width="2.6640625" style="232" customWidth="1"/>
    <col min="2332" max="2332" width="9.5" style="232" customWidth="1"/>
    <col min="2333" max="2333" width="19" style="232" customWidth="1"/>
    <col min="2334" max="2334" width="4.6640625" style="232" customWidth="1"/>
    <col min="2335" max="2335" width="4" style="232" customWidth="1"/>
    <col min="2336" max="2336" width="20.33203125" style="232" customWidth="1"/>
    <col min="2337" max="2337" width="12.6640625" style="232" customWidth="1"/>
    <col min="2338" max="2338" width="7" style="232" customWidth="1"/>
    <col min="2339" max="2339" width="23.83203125" style="232" customWidth="1"/>
    <col min="2340" max="2340" width="6.6640625" style="232" customWidth="1"/>
    <col min="2341" max="2341" width="2.6640625" style="232" customWidth="1"/>
    <col min="2342" max="2342" width="7" style="232" customWidth="1"/>
    <col min="2343" max="2343" width="16.5" style="232" customWidth="1"/>
    <col min="2344" max="2344" width="4.1640625" style="232" customWidth="1"/>
    <col min="2345" max="2560" width="9.33203125" style="232"/>
    <col min="2561" max="2561" width="4.6640625" style="232" customWidth="1"/>
    <col min="2562" max="2562" width="25.5" style="232" customWidth="1"/>
    <col min="2563" max="2563" width="13.1640625" style="232" customWidth="1"/>
    <col min="2564" max="2564" width="12.5" style="232" customWidth="1"/>
    <col min="2565" max="2565" width="26.1640625" style="232" customWidth="1"/>
    <col min="2566" max="2566" width="6.6640625" style="232" customWidth="1"/>
    <col min="2567" max="2567" width="2.6640625" style="232" customWidth="1"/>
    <col min="2568" max="2568" width="9.6640625" style="232" customWidth="1"/>
    <col min="2569" max="2569" width="19" style="232" customWidth="1"/>
    <col min="2570" max="2571" width="4.6640625" style="232" customWidth="1"/>
    <col min="2572" max="2572" width="25.5" style="232" customWidth="1"/>
    <col min="2573" max="2573" width="13.1640625" style="232" customWidth="1"/>
    <col min="2574" max="2574" width="12.5" style="232" customWidth="1"/>
    <col min="2575" max="2575" width="26.1640625" style="232" customWidth="1"/>
    <col min="2576" max="2576" width="6.6640625" style="232" customWidth="1"/>
    <col min="2577" max="2577" width="2.6640625" style="232" customWidth="1"/>
    <col min="2578" max="2578" width="9.6640625" style="232" customWidth="1"/>
    <col min="2579" max="2579" width="19" style="232" customWidth="1"/>
    <col min="2580" max="2581" width="4.6640625" style="232" customWidth="1"/>
    <col min="2582" max="2582" width="25.5" style="232" customWidth="1"/>
    <col min="2583" max="2583" width="13" style="232" customWidth="1"/>
    <col min="2584" max="2584" width="12.5" style="232" customWidth="1"/>
    <col min="2585" max="2585" width="26.1640625" style="232" customWidth="1"/>
    <col min="2586" max="2586" width="6.6640625" style="232" customWidth="1"/>
    <col min="2587" max="2587" width="2.6640625" style="232" customWidth="1"/>
    <col min="2588" max="2588" width="9.5" style="232" customWidth="1"/>
    <col min="2589" max="2589" width="19" style="232" customWidth="1"/>
    <col min="2590" max="2590" width="4.6640625" style="232" customWidth="1"/>
    <col min="2591" max="2591" width="4" style="232" customWidth="1"/>
    <col min="2592" max="2592" width="20.33203125" style="232" customWidth="1"/>
    <col min="2593" max="2593" width="12.6640625" style="232" customWidth="1"/>
    <col min="2594" max="2594" width="7" style="232" customWidth="1"/>
    <col min="2595" max="2595" width="23.83203125" style="232" customWidth="1"/>
    <col min="2596" max="2596" width="6.6640625" style="232" customWidth="1"/>
    <col min="2597" max="2597" width="2.6640625" style="232" customWidth="1"/>
    <col min="2598" max="2598" width="7" style="232" customWidth="1"/>
    <col min="2599" max="2599" width="16.5" style="232" customWidth="1"/>
    <col min="2600" max="2600" width="4.1640625" style="232" customWidth="1"/>
    <col min="2601" max="2816" width="9.33203125" style="232"/>
    <col min="2817" max="2817" width="4.6640625" style="232" customWidth="1"/>
    <col min="2818" max="2818" width="25.5" style="232" customWidth="1"/>
    <col min="2819" max="2819" width="13.1640625" style="232" customWidth="1"/>
    <col min="2820" max="2820" width="12.5" style="232" customWidth="1"/>
    <col min="2821" max="2821" width="26.1640625" style="232" customWidth="1"/>
    <col min="2822" max="2822" width="6.6640625" style="232" customWidth="1"/>
    <col min="2823" max="2823" width="2.6640625" style="232" customWidth="1"/>
    <col min="2824" max="2824" width="9.6640625" style="232" customWidth="1"/>
    <col min="2825" max="2825" width="19" style="232" customWidth="1"/>
    <col min="2826" max="2827" width="4.6640625" style="232" customWidth="1"/>
    <col min="2828" max="2828" width="25.5" style="232" customWidth="1"/>
    <col min="2829" max="2829" width="13.1640625" style="232" customWidth="1"/>
    <col min="2830" max="2830" width="12.5" style="232" customWidth="1"/>
    <col min="2831" max="2831" width="26.1640625" style="232" customWidth="1"/>
    <col min="2832" max="2832" width="6.6640625" style="232" customWidth="1"/>
    <col min="2833" max="2833" width="2.6640625" style="232" customWidth="1"/>
    <col min="2834" max="2834" width="9.6640625" style="232" customWidth="1"/>
    <col min="2835" max="2835" width="19" style="232" customWidth="1"/>
    <col min="2836" max="2837" width="4.6640625" style="232" customWidth="1"/>
    <col min="2838" max="2838" width="25.5" style="232" customWidth="1"/>
    <col min="2839" max="2839" width="13" style="232" customWidth="1"/>
    <col min="2840" max="2840" width="12.5" style="232" customWidth="1"/>
    <col min="2841" max="2841" width="26.1640625" style="232" customWidth="1"/>
    <col min="2842" max="2842" width="6.6640625" style="232" customWidth="1"/>
    <col min="2843" max="2843" width="2.6640625" style="232" customWidth="1"/>
    <col min="2844" max="2844" width="9.5" style="232" customWidth="1"/>
    <col min="2845" max="2845" width="19" style="232" customWidth="1"/>
    <col min="2846" max="2846" width="4.6640625" style="232" customWidth="1"/>
    <col min="2847" max="2847" width="4" style="232" customWidth="1"/>
    <col min="2848" max="2848" width="20.33203125" style="232" customWidth="1"/>
    <col min="2849" max="2849" width="12.6640625" style="232" customWidth="1"/>
    <col min="2850" max="2850" width="7" style="232" customWidth="1"/>
    <col min="2851" max="2851" width="23.83203125" style="232" customWidth="1"/>
    <col min="2852" max="2852" width="6.6640625" style="232" customWidth="1"/>
    <col min="2853" max="2853" width="2.6640625" style="232" customWidth="1"/>
    <col min="2854" max="2854" width="7" style="232" customWidth="1"/>
    <col min="2855" max="2855" width="16.5" style="232" customWidth="1"/>
    <col min="2856" max="2856" width="4.1640625" style="232" customWidth="1"/>
    <col min="2857" max="3072" width="9.33203125" style="232"/>
    <col min="3073" max="3073" width="4.6640625" style="232" customWidth="1"/>
    <col min="3074" max="3074" width="25.5" style="232" customWidth="1"/>
    <col min="3075" max="3075" width="13.1640625" style="232" customWidth="1"/>
    <col min="3076" max="3076" width="12.5" style="232" customWidth="1"/>
    <col min="3077" max="3077" width="26.1640625" style="232" customWidth="1"/>
    <col min="3078" max="3078" width="6.6640625" style="232" customWidth="1"/>
    <col min="3079" max="3079" width="2.6640625" style="232" customWidth="1"/>
    <col min="3080" max="3080" width="9.6640625" style="232" customWidth="1"/>
    <col min="3081" max="3081" width="19" style="232" customWidth="1"/>
    <col min="3082" max="3083" width="4.6640625" style="232" customWidth="1"/>
    <col min="3084" max="3084" width="25.5" style="232" customWidth="1"/>
    <col min="3085" max="3085" width="13.1640625" style="232" customWidth="1"/>
    <col min="3086" max="3086" width="12.5" style="232" customWidth="1"/>
    <col min="3087" max="3087" width="26.1640625" style="232" customWidth="1"/>
    <col min="3088" max="3088" width="6.6640625" style="232" customWidth="1"/>
    <col min="3089" max="3089" width="2.6640625" style="232" customWidth="1"/>
    <col min="3090" max="3090" width="9.6640625" style="232" customWidth="1"/>
    <col min="3091" max="3091" width="19" style="232" customWidth="1"/>
    <col min="3092" max="3093" width="4.6640625" style="232" customWidth="1"/>
    <col min="3094" max="3094" width="25.5" style="232" customWidth="1"/>
    <col min="3095" max="3095" width="13" style="232" customWidth="1"/>
    <col min="3096" max="3096" width="12.5" style="232" customWidth="1"/>
    <col min="3097" max="3097" width="26.1640625" style="232" customWidth="1"/>
    <col min="3098" max="3098" width="6.6640625" style="232" customWidth="1"/>
    <col min="3099" max="3099" width="2.6640625" style="232" customWidth="1"/>
    <col min="3100" max="3100" width="9.5" style="232" customWidth="1"/>
    <col min="3101" max="3101" width="19" style="232" customWidth="1"/>
    <col min="3102" max="3102" width="4.6640625" style="232" customWidth="1"/>
    <col min="3103" max="3103" width="4" style="232" customWidth="1"/>
    <col min="3104" max="3104" width="20.33203125" style="232" customWidth="1"/>
    <col min="3105" max="3105" width="12.6640625" style="232" customWidth="1"/>
    <col min="3106" max="3106" width="7" style="232" customWidth="1"/>
    <col min="3107" max="3107" width="23.83203125" style="232" customWidth="1"/>
    <col min="3108" max="3108" width="6.6640625" style="232" customWidth="1"/>
    <col min="3109" max="3109" width="2.6640625" style="232" customWidth="1"/>
    <col min="3110" max="3110" width="7" style="232" customWidth="1"/>
    <col min="3111" max="3111" width="16.5" style="232" customWidth="1"/>
    <col min="3112" max="3112" width="4.1640625" style="232" customWidth="1"/>
    <col min="3113" max="3328" width="9.33203125" style="232"/>
    <col min="3329" max="3329" width="4.6640625" style="232" customWidth="1"/>
    <col min="3330" max="3330" width="25.5" style="232" customWidth="1"/>
    <col min="3331" max="3331" width="13.1640625" style="232" customWidth="1"/>
    <col min="3332" max="3332" width="12.5" style="232" customWidth="1"/>
    <col min="3333" max="3333" width="26.1640625" style="232" customWidth="1"/>
    <col min="3334" max="3334" width="6.6640625" style="232" customWidth="1"/>
    <col min="3335" max="3335" width="2.6640625" style="232" customWidth="1"/>
    <col min="3336" max="3336" width="9.6640625" style="232" customWidth="1"/>
    <col min="3337" max="3337" width="19" style="232" customWidth="1"/>
    <col min="3338" max="3339" width="4.6640625" style="232" customWidth="1"/>
    <col min="3340" max="3340" width="25.5" style="232" customWidth="1"/>
    <col min="3341" max="3341" width="13.1640625" style="232" customWidth="1"/>
    <col min="3342" max="3342" width="12.5" style="232" customWidth="1"/>
    <col min="3343" max="3343" width="26.1640625" style="232" customWidth="1"/>
    <col min="3344" max="3344" width="6.6640625" style="232" customWidth="1"/>
    <col min="3345" max="3345" width="2.6640625" style="232" customWidth="1"/>
    <col min="3346" max="3346" width="9.6640625" style="232" customWidth="1"/>
    <col min="3347" max="3347" width="19" style="232" customWidth="1"/>
    <col min="3348" max="3349" width="4.6640625" style="232" customWidth="1"/>
    <col min="3350" max="3350" width="25.5" style="232" customWidth="1"/>
    <col min="3351" max="3351" width="13" style="232" customWidth="1"/>
    <col min="3352" max="3352" width="12.5" style="232" customWidth="1"/>
    <col min="3353" max="3353" width="26.1640625" style="232" customWidth="1"/>
    <col min="3354" max="3354" width="6.6640625" style="232" customWidth="1"/>
    <col min="3355" max="3355" width="2.6640625" style="232" customWidth="1"/>
    <col min="3356" max="3356" width="9.5" style="232" customWidth="1"/>
    <col min="3357" max="3357" width="19" style="232" customWidth="1"/>
    <col min="3358" max="3358" width="4.6640625" style="232" customWidth="1"/>
    <col min="3359" max="3359" width="4" style="232" customWidth="1"/>
    <col min="3360" max="3360" width="20.33203125" style="232" customWidth="1"/>
    <col min="3361" max="3361" width="12.6640625" style="232" customWidth="1"/>
    <col min="3362" max="3362" width="7" style="232" customWidth="1"/>
    <col min="3363" max="3363" width="23.83203125" style="232" customWidth="1"/>
    <col min="3364" max="3364" width="6.6640625" style="232" customWidth="1"/>
    <col min="3365" max="3365" width="2.6640625" style="232" customWidth="1"/>
    <col min="3366" max="3366" width="7" style="232" customWidth="1"/>
    <col min="3367" max="3367" width="16.5" style="232" customWidth="1"/>
    <col min="3368" max="3368" width="4.1640625" style="232" customWidth="1"/>
    <col min="3369" max="3584" width="9.33203125" style="232"/>
    <col min="3585" max="3585" width="4.6640625" style="232" customWidth="1"/>
    <col min="3586" max="3586" width="25.5" style="232" customWidth="1"/>
    <col min="3587" max="3587" width="13.1640625" style="232" customWidth="1"/>
    <col min="3588" max="3588" width="12.5" style="232" customWidth="1"/>
    <col min="3589" max="3589" width="26.1640625" style="232" customWidth="1"/>
    <col min="3590" max="3590" width="6.6640625" style="232" customWidth="1"/>
    <col min="3591" max="3591" width="2.6640625" style="232" customWidth="1"/>
    <col min="3592" max="3592" width="9.6640625" style="232" customWidth="1"/>
    <col min="3593" max="3593" width="19" style="232" customWidth="1"/>
    <col min="3594" max="3595" width="4.6640625" style="232" customWidth="1"/>
    <col min="3596" max="3596" width="25.5" style="232" customWidth="1"/>
    <col min="3597" max="3597" width="13.1640625" style="232" customWidth="1"/>
    <col min="3598" max="3598" width="12.5" style="232" customWidth="1"/>
    <col min="3599" max="3599" width="26.1640625" style="232" customWidth="1"/>
    <col min="3600" max="3600" width="6.6640625" style="232" customWidth="1"/>
    <col min="3601" max="3601" width="2.6640625" style="232" customWidth="1"/>
    <col min="3602" max="3602" width="9.6640625" style="232" customWidth="1"/>
    <col min="3603" max="3603" width="19" style="232" customWidth="1"/>
    <col min="3604" max="3605" width="4.6640625" style="232" customWidth="1"/>
    <col min="3606" max="3606" width="25.5" style="232" customWidth="1"/>
    <col min="3607" max="3607" width="13" style="232" customWidth="1"/>
    <col min="3608" max="3608" width="12.5" style="232" customWidth="1"/>
    <col min="3609" max="3609" width="26.1640625" style="232" customWidth="1"/>
    <col min="3610" max="3610" width="6.6640625" style="232" customWidth="1"/>
    <col min="3611" max="3611" width="2.6640625" style="232" customWidth="1"/>
    <col min="3612" max="3612" width="9.5" style="232" customWidth="1"/>
    <col min="3613" max="3613" width="19" style="232" customWidth="1"/>
    <col min="3614" max="3614" width="4.6640625" style="232" customWidth="1"/>
    <col min="3615" max="3615" width="4" style="232" customWidth="1"/>
    <col min="3616" max="3616" width="20.33203125" style="232" customWidth="1"/>
    <col min="3617" max="3617" width="12.6640625" style="232" customWidth="1"/>
    <col min="3618" max="3618" width="7" style="232" customWidth="1"/>
    <col min="3619" max="3619" width="23.83203125" style="232" customWidth="1"/>
    <col min="3620" max="3620" width="6.6640625" style="232" customWidth="1"/>
    <col min="3621" max="3621" width="2.6640625" style="232" customWidth="1"/>
    <col min="3622" max="3622" width="7" style="232" customWidth="1"/>
    <col min="3623" max="3623" width="16.5" style="232" customWidth="1"/>
    <col min="3624" max="3624" width="4.1640625" style="232" customWidth="1"/>
    <col min="3625" max="3840" width="9.33203125" style="232"/>
    <col min="3841" max="3841" width="4.6640625" style="232" customWidth="1"/>
    <col min="3842" max="3842" width="25.5" style="232" customWidth="1"/>
    <col min="3843" max="3843" width="13.1640625" style="232" customWidth="1"/>
    <col min="3844" max="3844" width="12.5" style="232" customWidth="1"/>
    <col min="3845" max="3845" width="26.1640625" style="232" customWidth="1"/>
    <col min="3846" max="3846" width="6.6640625" style="232" customWidth="1"/>
    <col min="3847" max="3847" width="2.6640625" style="232" customWidth="1"/>
    <col min="3848" max="3848" width="9.6640625" style="232" customWidth="1"/>
    <col min="3849" max="3849" width="19" style="232" customWidth="1"/>
    <col min="3850" max="3851" width="4.6640625" style="232" customWidth="1"/>
    <col min="3852" max="3852" width="25.5" style="232" customWidth="1"/>
    <col min="3853" max="3853" width="13.1640625" style="232" customWidth="1"/>
    <col min="3854" max="3854" width="12.5" style="232" customWidth="1"/>
    <col min="3855" max="3855" width="26.1640625" style="232" customWidth="1"/>
    <col min="3856" max="3856" width="6.6640625" style="232" customWidth="1"/>
    <col min="3857" max="3857" width="2.6640625" style="232" customWidth="1"/>
    <col min="3858" max="3858" width="9.6640625" style="232" customWidth="1"/>
    <col min="3859" max="3859" width="19" style="232" customWidth="1"/>
    <col min="3860" max="3861" width="4.6640625" style="232" customWidth="1"/>
    <col min="3862" max="3862" width="25.5" style="232" customWidth="1"/>
    <col min="3863" max="3863" width="13" style="232" customWidth="1"/>
    <col min="3864" max="3864" width="12.5" style="232" customWidth="1"/>
    <col min="3865" max="3865" width="26.1640625" style="232" customWidth="1"/>
    <col min="3866" max="3866" width="6.6640625" style="232" customWidth="1"/>
    <col min="3867" max="3867" width="2.6640625" style="232" customWidth="1"/>
    <col min="3868" max="3868" width="9.5" style="232" customWidth="1"/>
    <col min="3869" max="3869" width="19" style="232" customWidth="1"/>
    <col min="3870" max="3870" width="4.6640625" style="232" customWidth="1"/>
    <col min="3871" max="3871" width="4" style="232" customWidth="1"/>
    <col min="3872" max="3872" width="20.33203125" style="232" customWidth="1"/>
    <col min="3873" max="3873" width="12.6640625" style="232" customWidth="1"/>
    <col min="3874" max="3874" width="7" style="232" customWidth="1"/>
    <col min="3875" max="3875" width="23.83203125" style="232" customWidth="1"/>
    <col min="3876" max="3876" width="6.6640625" style="232" customWidth="1"/>
    <col min="3877" max="3877" width="2.6640625" style="232" customWidth="1"/>
    <col min="3878" max="3878" width="7" style="232" customWidth="1"/>
    <col min="3879" max="3879" width="16.5" style="232" customWidth="1"/>
    <col min="3880" max="3880" width="4.1640625" style="232" customWidth="1"/>
    <col min="3881" max="4096" width="9.33203125" style="232"/>
    <col min="4097" max="4097" width="4.6640625" style="232" customWidth="1"/>
    <col min="4098" max="4098" width="25.5" style="232" customWidth="1"/>
    <col min="4099" max="4099" width="13.1640625" style="232" customWidth="1"/>
    <col min="4100" max="4100" width="12.5" style="232" customWidth="1"/>
    <col min="4101" max="4101" width="26.1640625" style="232" customWidth="1"/>
    <col min="4102" max="4102" width="6.6640625" style="232" customWidth="1"/>
    <col min="4103" max="4103" width="2.6640625" style="232" customWidth="1"/>
    <col min="4104" max="4104" width="9.6640625" style="232" customWidth="1"/>
    <col min="4105" max="4105" width="19" style="232" customWidth="1"/>
    <col min="4106" max="4107" width="4.6640625" style="232" customWidth="1"/>
    <col min="4108" max="4108" width="25.5" style="232" customWidth="1"/>
    <col min="4109" max="4109" width="13.1640625" style="232" customWidth="1"/>
    <col min="4110" max="4110" width="12.5" style="232" customWidth="1"/>
    <col min="4111" max="4111" width="26.1640625" style="232" customWidth="1"/>
    <col min="4112" max="4112" width="6.6640625" style="232" customWidth="1"/>
    <col min="4113" max="4113" width="2.6640625" style="232" customWidth="1"/>
    <col min="4114" max="4114" width="9.6640625" style="232" customWidth="1"/>
    <col min="4115" max="4115" width="19" style="232" customWidth="1"/>
    <col min="4116" max="4117" width="4.6640625" style="232" customWidth="1"/>
    <col min="4118" max="4118" width="25.5" style="232" customWidth="1"/>
    <col min="4119" max="4119" width="13" style="232" customWidth="1"/>
    <col min="4120" max="4120" width="12.5" style="232" customWidth="1"/>
    <col min="4121" max="4121" width="26.1640625" style="232" customWidth="1"/>
    <col min="4122" max="4122" width="6.6640625" style="232" customWidth="1"/>
    <col min="4123" max="4123" width="2.6640625" style="232" customWidth="1"/>
    <col min="4124" max="4124" width="9.5" style="232" customWidth="1"/>
    <col min="4125" max="4125" width="19" style="232" customWidth="1"/>
    <col min="4126" max="4126" width="4.6640625" style="232" customWidth="1"/>
    <col min="4127" max="4127" width="4" style="232" customWidth="1"/>
    <col min="4128" max="4128" width="20.33203125" style="232" customWidth="1"/>
    <col min="4129" max="4129" width="12.6640625" style="232" customWidth="1"/>
    <col min="4130" max="4130" width="7" style="232" customWidth="1"/>
    <col min="4131" max="4131" width="23.83203125" style="232" customWidth="1"/>
    <col min="4132" max="4132" width="6.6640625" style="232" customWidth="1"/>
    <col min="4133" max="4133" width="2.6640625" style="232" customWidth="1"/>
    <col min="4134" max="4134" width="7" style="232" customWidth="1"/>
    <col min="4135" max="4135" width="16.5" style="232" customWidth="1"/>
    <col min="4136" max="4136" width="4.1640625" style="232" customWidth="1"/>
    <col min="4137" max="4352" width="9.33203125" style="232"/>
    <col min="4353" max="4353" width="4.6640625" style="232" customWidth="1"/>
    <col min="4354" max="4354" width="25.5" style="232" customWidth="1"/>
    <col min="4355" max="4355" width="13.1640625" style="232" customWidth="1"/>
    <col min="4356" max="4356" width="12.5" style="232" customWidth="1"/>
    <col min="4357" max="4357" width="26.1640625" style="232" customWidth="1"/>
    <col min="4358" max="4358" width="6.6640625" style="232" customWidth="1"/>
    <col min="4359" max="4359" width="2.6640625" style="232" customWidth="1"/>
    <col min="4360" max="4360" width="9.6640625" style="232" customWidth="1"/>
    <col min="4361" max="4361" width="19" style="232" customWidth="1"/>
    <col min="4362" max="4363" width="4.6640625" style="232" customWidth="1"/>
    <col min="4364" max="4364" width="25.5" style="232" customWidth="1"/>
    <col min="4365" max="4365" width="13.1640625" style="232" customWidth="1"/>
    <col min="4366" max="4366" width="12.5" style="232" customWidth="1"/>
    <col min="4367" max="4367" width="26.1640625" style="232" customWidth="1"/>
    <col min="4368" max="4368" width="6.6640625" style="232" customWidth="1"/>
    <col min="4369" max="4369" width="2.6640625" style="232" customWidth="1"/>
    <col min="4370" max="4370" width="9.6640625" style="232" customWidth="1"/>
    <col min="4371" max="4371" width="19" style="232" customWidth="1"/>
    <col min="4372" max="4373" width="4.6640625" style="232" customWidth="1"/>
    <col min="4374" max="4374" width="25.5" style="232" customWidth="1"/>
    <col min="4375" max="4375" width="13" style="232" customWidth="1"/>
    <col min="4376" max="4376" width="12.5" style="232" customWidth="1"/>
    <col min="4377" max="4377" width="26.1640625" style="232" customWidth="1"/>
    <col min="4378" max="4378" width="6.6640625" style="232" customWidth="1"/>
    <col min="4379" max="4379" width="2.6640625" style="232" customWidth="1"/>
    <col min="4380" max="4380" width="9.5" style="232" customWidth="1"/>
    <col min="4381" max="4381" width="19" style="232" customWidth="1"/>
    <col min="4382" max="4382" width="4.6640625" style="232" customWidth="1"/>
    <col min="4383" max="4383" width="4" style="232" customWidth="1"/>
    <col min="4384" max="4384" width="20.33203125" style="232" customWidth="1"/>
    <col min="4385" max="4385" width="12.6640625" style="232" customWidth="1"/>
    <col min="4386" max="4386" width="7" style="232" customWidth="1"/>
    <col min="4387" max="4387" width="23.83203125" style="232" customWidth="1"/>
    <col min="4388" max="4388" width="6.6640625" style="232" customWidth="1"/>
    <col min="4389" max="4389" width="2.6640625" style="232" customWidth="1"/>
    <col min="4390" max="4390" width="7" style="232" customWidth="1"/>
    <col min="4391" max="4391" width="16.5" style="232" customWidth="1"/>
    <col min="4392" max="4392" width="4.1640625" style="232" customWidth="1"/>
    <col min="4393" max="4608" width="9.33203125" style="232"/>
    <col min="4609" max="4609" width="4.6640625" style="232" customWidth="1"/>
    <col min="4610" max="4610" width="25.5" style="232" customWidth="1"/>
    <col min="4611" max="4611" width="13.1640625" style="232" customWidth="1"/>
    <col min="4612" max="4612" width="12.5" style="232" customWidth="1"/>
    <col min="4613" max="4613" width="26.1640625" style="232" customWidth="1"/>
    <col min="4614" max="4614" width="6.6640625" style="232" customWidth="1"/>
    <col min="4615" max="4615" width="2.6640625" style="232" customWidth="1"/>
    <col min="4616" max="4616" width="9.6640625" style="232" customWidth="1"/>
    <col min="4617" max="4617" width="19" style="232" customWidth="1"/>
    <col min="4618" max="4619" width="4.6640625" style="232" customWidth="1"/>
    <col min="4620" max="4620" width="25.5" style="232" customWidth="1"/>
    <col min="4621" max="4621" width="13.1640625" style="232" customWidth="1"/>
    <col min="4622" max="4622" width="12.5" style="232" customWidth="1"/>
    <col min="4623" max="4623" width="26.1640625" style="232" customWidth="1"/>
    <col min="4624" max="4624" width="6.6640625" style="232" customWidth="1"/>
    <col min="4625" max="4625" width="2.6640625" style="232" customWidth="1"/>
    <col min="4626" max="4626" width="9.6640625" style="232" customWidth="1"/>
    <col min="4627" max="4627" width="19" style="232" customWidth="1"/>
    <col min="4628" max="4629" width="4.6640625" style="232" customWidth="1"/>
    <col min="4630" max="4630" width="25.5" style="232" customWidth="1"/>
    <col min="4631" max="4631" width="13" style="232" customWidth="1"/>
    <col min="4632" max="4632" width="12.5" style="232" customWidth="1"/>
    <col min="4633" max="4633" width="26.1640625" style="232" customWidth="1"/>
    <col min="4634" max="4634" width="6.6640625" style="232" customWidth="1"/>
    <col min="4635" max="4635" width="2.6640625" style="232" customWidth="1"/>
    <col min="4636" max="4636" width="9.5" style="232" customWidth="1"/>
    <col min="4637" max="4637" width="19" style="232" customWidth="1"/>
    <col min="4638" max="4638" width="4.6640625" style="232" customWidth="1"/>
    <col min="4639" max="4639" width="4" style="232" customWidth="1"/>
    <col min="4640" max="4640" width="20.33203125" style="232" customWidth="1"/>
    <col min="4641" max="4641" width="12.6640625" style="232" customWidth="1"/>
    <col min="4642" max="4642" width="7" style="232" customWidth="1"/>
    <col min="4643" max="4643" width="23.83203125" style="232" customWidth="1"/>
    <col min="4644" max="4644" width="6.6640625" style="232" customWidth="1"/>
    <col min="4645" max="4645" width="2.6640625" style="232" customWidth="1"/>
    <col min="4646" max="4646" width="7" style="232" customWidth="1"/>
    <col min="4647" max="4647" width="16.5" style="232" customWidth="1"/>
    <col min="4648" max="4648" width="4.1640625" style="232" customWidth="1"/>
    <col min="4649" max="4864" width="9.33203125" style="232"/>
    <col min="4865" max="4865" width="4.6640625" style="232" customWidth="1"/>
    <col min="4866" max="4866" width="25.5" style="232" customWidth="1"/>
    <col min="4867" max="4867" width="13.1640625" style="232" customWidth="1"/>
    <col min="4868" max="4868" width="12.5" style="232" customWidth="1"/>
    <col min="4869" max="4869" width="26.1640625" style="232" customWidth="1"/>
    <col min="4870" max="4870" width="6.6640625" style="232" customWidth="1"/>
    <col min="4871" max="4871" width="2.6640625" style="232" customWidth="1"/>
    <col min="4872" max="4872" width="9.6640625" style="232" customWidth="1"/>
    <col min="4873" max="4873" width="19" style="232" customWidth="1"/>
    <col min="4874" max="4875" width="4.6640625" style="232" customWidth="1"/>
    <col min="4876" max="4876" width="25.5" style="232" customWidth="1"/>
    <col min="4877" max="4877" width="13.1640625" style="232" customWidth="1"/>
    <col min="4878" max="4878" width="12.5" style="232" customWidth="1"/>
    <col min="4879" max="4879" width="26.1640625" style="232" customWidth="1"/>
    <col min="4880" max="4880" width="6.6640625" style="232" customWidth="1"/>
    <col min="4881" max="4881" width="2.6640625" style="232" customWidth="1"/>
    <col min="4882" max="4882" width="9.6640625" style="232" customWidth="1"/>
    <col min="4883" max="4883" width="19" style="232" customWidth="1"/>
    <col min="4884" max="4885" width="4.6640625" style="232" customWidth="1"/>
    <col min="4886" max="4886" width="25.5" style="232" customWidth="1"/>
    <col min="4887" max="4887" width="13" style="232" customWidth="1"/>
    <col min="4888" max="4888" width="12.5" style="232" customWidth="1"/>
    <col min="4889" max="4889" width="26.1640625" style="232" customWidth="1"/>
    <col min="4890" max="4890" width="6.6640625" style="232" customWidth="1"/>
    <col min="4891" max="4891" width="2.6640625" style="232" customWidth="1"/>
    <col min="4892" max="4892" width="9.5" style="232" customWidth="1"/>
    <col min="4893" max="4893" width="19" style="232" customWidth="1"/>
    <col min="4894" max="4894" width="4.6640625" style="232" customWidth="1"/>
    <col min="4895" max="4895" width="4" style="232" customWidth="1"/>
    <col min="4896" max="4896" width="20.33203125" style="232" customWidth="1"/>
    <col min="4897" max="4897" width="12.6640625" style="232" customWidth="1"/>
    <col min="4898" max="4898" width="7" style="232" customWidth="1"/>
    <col min="4899" max="4899" width="23.83203125" style="232" customWidth="1"/>
    <col min="4900" max="4900" width="6.6640625" style="232" customWidth="1"/>
    <col min="4901" max="4901" width="2.6640625" style="232" customWidth="1"/>
    <col min="4902" max="4902" width="7" style="232" customWidth="1"/>
    <col min="4903" max="4903" width="16.5" style="232" customWidth="1"/>
    <col min="4904" max="4904" width="4.1640625" style="232" customWidth="1"/>
    <col min="4905" max="5120" width="9.33203125" style="232"/>
    <col min="5121" max="5121" width="4.6640625" style="232" customWidth="1"/>
    <col min="5122" max="5122" width="25.5" style="232" customWidth="1"/>
    <col min="5123" max="5123" width="13.1640625" style="232" customWidth="1"/>
    <col min="5124" max="5124" width="12.5" style="232" customWidth="1"/>
    <col min="5125" max="5125" width="26.1640625" style="232" customWidth="1"/>
    <col min="5126" max="5126" width="6.6640625" style="232" customWidth="1"/>
    <col min="5127" max="5127" width="2.6640625" style="232" customWidth="1"/>
    <col min="5128" max="5128" width="9.6640625" style="232" customWidth="1"/>
    <col min="5129" max="5129" width="19" style="232" customWidth="1"/>
    <col min="5130" max="5131" width="4.6640625" style="232" customWidth="1"/>
    <col min="5132" max="5132" width="25.5" style="232" customWidth="1"/>
    <col min="5133" max="5133" width="13.1640625" style="232" customWidth="1"/>
    <col min="5134" max="5134" width="12.5" style="232" customWidth="1"/>
    <col min="5135" max="5135" width="26.1640625" style="232" customWidth="1"/>
    <col min="5136" max="5136" width="6.6640625" style="232" customWidth="1"/>
    <col min="5137" max="5137" width="2.6640625" style="232" customWidth="1"/>
    <col min="5138" max="5138" width="9.6640625" style="232" customWidth="1"/>
    <col min="5139" max="5139" width="19" style="232" customWidth="1"/>
    <col min="5140" max="5141" width="4.6640625" style="232" customWidth="1"/>
    <col min="5142" max="5142" width="25.5" style="232" customWidth="1"/>
    <col min="5143" max="5143" width="13" style="232" customWidth="1"/>
    <col min="5144" max="5144" width="12.5" style="232" customWidth="1"/>
    <col min="5145" max="5145" width="26.1640625" style="232" customWidth="1"/>
    <col min="5146" max="5146" width="6.6640625" style="232" customWidth="1"/>
    <col min="5147" max="5147" width="2.6640625" style="232" customWidth="1"/>
    <col min="5148" max="5148" width="9.5" style="232" customWidth="1"/>
    <col min="5149" max="5149" width="19" style="232" customWidth="1"/>
    <col min="5150" max="5150" width="4.6640625" style="232" customWidth="1"/>
    <col min="5151" max="5151" width="4" style="232" customWidth="1"/>
    <col min="5152" max="5152" width="20.33203125" style="232" customWidth="1"/>
    <col min="5153" max="5153" width="12.6640625" style="232" customWidth="1"/>
    <col min="5154" max="5154" width="7" style="232" customWidth="1"/>
    <col min="5155" max="5155" width="23.83203125" style="232" customWidth="1"/>
    <col min="5156" max="5156" width="6.6640625" style="232" customWidth="1"/>
    <col min="5157" max="5157" width="2.6640625" style="232" customWidth="1"/>
    <col min="5158" max="5158" width="7" style="232" customWidth="1"/>
    <col min="5159" max="5159" width="16.5" style="232" customWidth="1"/>
    <col min="5160" max="5160" width="4.1640625" style="232" customWidth="1"/>
    <col min="5161" max="5376" width="9.33203125" style="232"/>
    <col min="5377" max="5377" width="4.6640625" style="232" customWidth="1"/>
    <col min="5378" max="5378" width="25.5" style="232" customWidth="1"/>
    <col min="5379" max="5379" width="13.1640625" style="232" customWidth="1"/>
    <col min="5380" max="5380" width="12.5" style="232" customWidth="1"/>
    <col min="5381" max="5381" width="26.1640625" style="232" customWidth="1"/>
    <col min="5382" max="5382" width="6.6640625" style="232" customWidth="1"/>
    <col min="5383" max="5383" width="2.6640625" style="232" customWidth="1"/>
    <col min="5384" max="5384" width="9.6640625" style="232" customWidth="1"/>
    <col min="5385" max="5385" width="19" style="232" customWidth="1"/>
    <col min="5386" max="5387" width="4.6640625" style="232" customWidth="1"/>
    <col min="5388" max="5388" width="25.5" style="232" customWidth="1"/>
    <col min="5389" max="5389" width="13.1640625" style="232" customWidth="1"/>
    <col min="5390" max="5390" width="12.5" style="232" customWidth="1"/>
    <col min="5391" max="5391" width="26.1640625" style="232" customWidth="1"/>
    <col min="5392" max="5392" width="6.6640625" style="232" customWidth="1"/>
    <col min="5393" max="5393" width="2.6640625" style="232" customWidth="1"/>
    <col min="5394" max="5394" width="9.6640625" style="232" customWidth="1"/>
    <col min="5395" max="5395" width="19" style="232" customWidth="1"/>
    <col min="5396" max="5397" width="4.6640625" style="232" customWidth="1"/>
    <col min="5398" max="5398" width="25.5" style="232" customWidth="1"/>
    <col min="5399" max="5399" width="13" style="232" customWidth="1"/>
    <col min="5400" max="5400" width="12.5" style="232" customWidth="1"/>
    <col min="5401" max="5401" width="26.1640625" style="232" customWidth="1"/>
    <col min="5402" max="5402" width="6.6640625" style="232" customWidth="1"/>
    <col min="5403" max="5403" width="2.6640625" style="232" customWidth="1"/>
    <col min="5404" max="5404" width="9.5" style="232" customWidth="1"/>
    <col min="5405" max="5405" width="19" style="232" customWidth="1"/>
    <col min="5406" max="5406" width="4.6640625" style="232" customWidth="1"/>
    <col min="5407" max="5407" width="4" style="232" customWidth="1"/>
    <col min="5408" max="5408" width="20.33203125" style="232" customWidth="1"/>
    <col min="5409" max="5409" width="12.6640625" style="232" customWidth="1"/>
    <col min="5410" max="5410" width="7" style="232" customWidth="1"/>
    <col min="5411" max="5411" width="23.83203125" style="232" customWidth="1"/>
    <col min="5412" max="5412" width="6.6640625" style="232" customWidth="1"/>
    <col min="5413" max="5413" width="2.6640625" style="232" customWidth="1"/>
    <col min="5414" max="5414" width="7" style="232" customWidth="1"/>
    <col min="5415" max="5415" width="16.5" style="232" customWidth="1"/>
    <col min="5416" max="5416" width="4.1640625" style="232" customWidth="1"/>
    <col min="5417" max="5632" width="9.33203125" style="232"/>
    <col min="5633" max="5633" width="4.6640625" style="232" customWidth="1"/>
    <col min="5634" max="5634" width="25.5" style="232" customWidth="1"/>
    <col min="5635" max="5635" width="13.1640625" style="232" customWidth="1"/>
    <col min="5636" max="5636" width="12.5" style="232" customWidth="1"/>
    <col min="5637" max="5637" width="26.1640625" style="232" customWidth="1"/>
    <col min="5638" max="5638" width="6.6640625" style="232" customWidth="1"/>
    <col min="5639" max="5639" width="2.6640625" style="232" customWidth="1"/>
    <col min="5640" max="5640" width="9.6640625" style="232" customWidth="1"/>
    <col min="5641" max="5641" width="19" style="232" customWidth="1"/>
    <col min="5642" max="5643" width="4.6640625" style="232" customWidth="1"/>
    <col min="5644" max="5644" width="25.5" style="232" customWidth="1"/>
    <col min="5645" max="5645" width="13.1640625" style="232" customWidth="1"/>
    <col min="5646" max="5646" width="12.5" style="232" customWidth="1"/>
    <col min="5647" max="5647" width="26.1640625" style="232" customWidth="1"/>
    <col min="5648" max="5648" width="6.6640625" style="232" customWidth="1"/>
    <col min="5649" max="5649" width="2.6640625" style="232" customWidth="1"/>
    <col min="5650" max="5650" width="9.6640625" style="232" customWidth="1"/>
    <col min="5651" max="5651" width="19" style="232" customWidth="1"/>
    <col min="5652" max="5653" width="4.6640625" style="232" customWidth="1"/>
    <col min="5654" max="5654" width="25.5" style="232" customWidth="1"/>
    <col min="5655" max="5655" width="13" style="232" customWidth="1"/>
    <col min="5656" max="5656" width="12.5" style="232" customWidth="1"/>
    <col min="5657" max="5657" width="26.1640625" style="232" customWidth="1"/>
    <col min="5658" max="5658" width="6.6640625" style="232" customWidth="1"/>
    <col min="5659" max="5659" width="2.6640625" style="232" customWidth="1"/>
    <col min="5660" max="5660" width="9.5" style="232" customWidth="1"/>
    <col min="5661" max="5661" width="19" style="232" customWidth="1"/>
    <col min="5662" max="5662" width="4.6640625" style="232" customWidth="1"/>
    <col min="5663" max="5663" width="4" style="232" customWidth="1"/>
    <col min="5664" max="5664" width="20.33203125" style="232" customWidth="1"/>
    <col min="5665" max="5665" width="12.6640625" style="232" customWidth="1"/>
    <col min="5666" max="5666" width="7" style="232" customWidth="1"/>
    <col min="5667" max="5667" width="23.83203125" style="232" customWidth="1"/>
    <col min="5668" max="5668" width="6.6640625" style="232" customWidth="1"/>
    <col min="5669" max="5669" width="2.6640625" style="232" customWidth="1"/>
    <col min="5670" max="5670" width="7" style="232" customWidth="1"/>
    <col min="5671" max="5671" width="16.5" style="232" customWidth="1"/>
    <col min="5672" max="5672" width="4.1640625" style="232" customWidth="1"/>
    <col min="5673" max="5888" width="9.33203125" style="232"/>
    <col min="5889" max="5889" width="4.6640625" style="232" customWidth="1"/>
    <col min="5890" max="5890" width="25.5" style="232" customWidth="1"/>
    <col min="5891" max="5891" width="13.1640625" style="232" customWidth="1"/>
    <col min="5892" max="5892" width="12.5" style="232" customWidth="1"/>
    <col min="5893" max="5893" width="26.1640625" style="232" customWidth="1"/>
    <col min="5894" max="5894" width="6.6640625" style="232" customWidth="1"/>
    <col min="5895" max="5895" width="2.6640625" style="232" customWidth="1"/>
    <col min="5896" max="5896" width="9.6640625" style="232" customWidth="1"/>
    <col min="5897" max="5897" width="19" style="232" customWidth="1"/>
    <col min="5898" max="5899" width="4.6640625" style="232" customWidth="1"/>
    <col min="5900" max="5900" width="25.5" style="232" customWidth="1"/>
    <col min="5901" max="5901" width="13.1640625" style="232" customWidth="1"/>
    <col min="5902" max="5902" width="12.5" style="232" customWidth="1"/>
    <col min="5903" max="5903" width="26.1640625" style="232" customWidth="1"/>
    <col min="5904" max="5904" width="6.6640625" style="232" customWidth="1"/>
    <col min="5905" max="5905" width="2.6640625" style="232" customWidth="1"/>
    <col min="5906" max="5906" width="9.6640625" style="232" customWidth="1"/>
    <col min="5907" max="5907" width="19" style="232" customWidth="1"/>
    <col min="5908" max="5909" width="4.6640625" style="232" customWidth="1"/>
    <col min="5910" max="5910" width="25.5" style="232" customWidth="1"/>
    <col min="5911" max="5911" width="13" style="232" customWidth="1"/>
    <col min="5912" max="5912" width="12.5" style="232" customWidth="1"/>
    <col min="5913" max="5913" width="26.1640625" style="232" customWidth="1"/>
    <col min="5914" max="5914" width="6.6640625" style="232" customWidth="1"/>
    <col min="5915" max="5915" width="2.6640625" style="232" customWidth="1"/>
    <col min="5916" max="5916" width="9.5" style="232" customWidth="1"/>
    <col min="5917" max="5917" width="19" style="232" customWidth="1"/>
    <col min="5918" max="5918" width="4.6640625" style="232" customWidth="1"/>
    <col min="5919" max="5919" width="4" style="232" customWidth="1"/>
    <col min="5920" max="5920" width="20.33203125" style="232" customWidth="1"/>
    <col min="5921" max="5921" width="12.6640625" style="232" customWidth="1"/>
    <col min="5922" max="5922" width="7" style="232" customWidth="1"/>
    <col min="5923" max="5923" width="23.83203125" style="232" customWidth="1"/>
    <col min="5924" max="5924" width="6.6640625" style="232" customWidth="1"/>
    <col min="5925" max="5925" width="2.6640625" style="232" customWidth="1"/>
    <col min="5926" max="5926" width="7" style="232" customWidth="1"/>
    <col min="5927" max="5927" width="16.5" style="232" customWidth="1"/>
    <col min="5928" max="5928" width="4.1640625" style="232" customWidth="1"/>
    <col min="5929" max="6144" width="9.33203125" style="232"/>
    <col min="6145" max="6145" width="4.6640625" style="232" customWidth="1"/>
    <col min="6146" max="6146" width="25.5" style="232" customWidth="1"/>
    <col min="6147" max="6147" width="13.1640625" style="232" customWidth="1"/>
    <col min="6148" max="6148" width="12.5" style="232" customWidth="1"/>
    <col min="6149" max="6149" width="26.1640625" style="232" customWidth="1"/>
    <col min="6150" max="6150" width="6.6640625" style="232" customWidth="1"/>
    <col min="6151" max="6151" width="2.6640625" style="232" customWidth="1"/>
    <col min="6152" max="6152" width="9.6640625" style="232" customWidth="1"/>
    <col min="6153" max="6153" width="19" style="232" customWidth="1"/>
    <col min="6154" max="6155" width="4.6640625" style="232" customWidth="1"/>
    <col min="6156" max="6156" width="25.5" style="232" customWidth="1"/>
    <col min="6157" max="6157" width="13.1640625" style="232" customWidth="1"/>
    <col min="6158" max="6158" width="12.5" style="232" customWidth="1"/>
    <col min="6159" max="6159" width="26.1640625" style="232" customWidth="1"/>
    <col min="6160" max="6160" width="6.6640625" style="232" customWidth="1"/>
    <col min="6161" max="6161" width="2.6640625" style="232" customWidth="1"/>
    <col min="6162" max="6162" width="9.6640625" style="232" customWidth="1"/>
    <col min="6163" max="6163" width="19" style="232" customWidth="1"/>
    <col min="6164" max="6165" width="4.6640625" style="232" customWidth="1"/>
    <col min="6166" max="6166" width="25.5" style="232" customWidth="1"/>
    <col min="6167" max="6167" width="13" style="232" customWidth="1"/>
    <col min="6168" max="6168" width="12.5" style="232" customWidth="1"/>
    <col min="6169" max="6169" width="26.1640625" style="232" customWidth="1"/>
    <col min="6170" max="6170" width="6.6640625" style="232" customWidth="1"/>
    <col min="6171" max="6171" width="2.6640625" style="232" customWidth="1"/>
    <col min="6172" max="6172" width="9.5" style="232" customWidth="1"/>
    <col min="6173" max="6173" width="19" style="232" customWidth="1"/>
    <col min="6174" max="6174" width="4.6640625" style="232" customWidth="1"/>
    <col min="6175" max="6175" width="4" style="232" customWidth="1"/>
    <col min="6176" max="6176" width="20.33203125" style="232" customWidth="1"/>
    <col min="6177" max="6177" width="12.6640625" style="232" customWidth="1"/>
    <col min="6178" max="6178" width="7" style="232" customWidth="1"/>
    <col min="6179" max="6179" width="23.83203125" style="232" customWidth="1"/>
    <col min="6180" max="6180" width="6.6640625" style="232" customWidth="1"/>
    <col min="6181" max="6181" width="2.6640625" style="232" customWidth="1"/>
    <col min="6182" max="6182" width="7" style="232" customWidth="1"/>
    <col min="6183" max="6183" width="16.5" style="232" customWidth="1"/>
    <col min="6184" max="6184" width="4.1640625" style="232" customWidth="1"/>
    <col min="6185" max="6400" width="9.33203125" style="232"/>
    <col min="6401" max="6401" width="4.6640625" style="232" customWidth="1"/>
    <col min="6402" max="6402" width="25.5" style="232" customWidth="1"/>
    <col min="6403" max="6403" width="13.1640625" style="232" customWidth="1"/>
    <col min="6404" max="6404" width="12.5" style="232" customWidth="1"/>
    <col min="6405" max="6405" width="26.1640625" style="232" customWidth="1"/>
    <col min="6406" max="6406" width="6.6640625" style="232" customWidth="1"/>
    <col min="6407" max="6407" width="2.6640625" style="232" customWidth="1"/>
    <col min="6408" max="6408" width="9.6640625" style="232" customWidth="1"/>
    <col min="6409" max="6409" width="19" style="232" customWidth="1"/>
    <col min="6410" max="6411" width="4.6640625" style="232" customWidth="1"/>
    <col min="6412" max="6412" width="25.5" style="232" customWidth="1"/>
    <col min="6413" max="6413" width="13.1640625" style="232" customWidth="1"/>
    <col min="6414" max="6414" width="12.5" style="232" customWidth="1"/>
    <col min="6415" max="6415" width="26.1640625" style="232" customWidth="1"/>
    <col min="6416" max="6416" width="6.6640625" style="232" customWidth="1"/>
    <col min="6417" max="6417" width="2.6640625" style="232" customWidth="1"/>
    <col min="6418" max="6418" width="9.6640625" style="232" customWidth="1"/>
    <col min="6419" max="6419" width="19" style="232" customWidth="1"/>
    <col min="6420" max="6421" width="4.6640625" style="232" customWidth="1"/>
    <col min="6422" max="6422" width="25.5" style="232" customWidth="1"/>
    <col min="6423" max="6423" width="13" style="232" customWidth="1"/>
    <col min="6424" max="6424" width="12.5" style="232" customWidth="1"/>
    <col min="6425" max="6425" width="26.1640625" style="232" customWidth="1"/>
    <col min="6426" max="6426" width="6.6640625" style="232" customWidth="1"/>
    <col min="6427" max="6427" width="2.6640625" style="232" customWidth="1"/>
    <col min="6428" max="6428" width="9.5" style="232" customWidth="1"/>
    <col min="6429" max="6429" width="19" style="232" customWidth="1"/>
    <col min="6430" max="6430" width="4.6640625" style="232" customWidth="1"/>
    <col min="6431" max="6431" width="4" style="232" customWidth="1"/>
    <col min="6432" max="6432" width="20.33203125" style="232" customWidth="1"/>
    <col min="6433" max="6433" width="12.6640625" style="232" customWidth="1"/>
    <col min="6434" max="6434" width="7" style="232" customWidth="1"/>
    <col min="6435" max="6435" width="23.83203125" style="232" customWidth="1"/>
    <col min="6436" max="6436" width="6.6640625" style="232" customWidth="1"/>
    <col min="6437" max="6437" width="2.6640625" style="232" customWidth="1"/>
    <col min="6438" max="6438" width="7" style="232" customWidth="1"/>
    <col min="6439" max="6439" width="16.5" style="232" customWidth="1"/>
    <col min="6440" max="6440" width="4.1640625" style="232" customWidth="1"/>
    <col min="6441" max="6656" width="9.33203125" style="232"/>
    <col min="6657" max="6657" width="4.6640625" style="232" customWidth="1"/>
    <col min="6658" max="6658" width="25.5" style="232" customWidth="1"/>
    <col min="6659" max="6659" width="13.1640625" style="232" customWidth="1"/>
    <col min="6660" max="6660" width="12.5" style="232" customWidth="1"/>
    <col min="6661" max="6661" width="26.1640625" style="232" customWidth="1"/>
    <col min="6662" max="6662" width="6.6640625" style="232" customWidth="1"/>
    <col min="6663" max="6663" width="2.6640625" style="232" customWidth="1"/>
    <col min="6664" max="6664" width="9.6640625" style="232" customWidth="1"/>
    <col min="6665" max="6665" width="19" style="232" customWidth="1"/>
    <col min="6666" max="6667" width="4.6640625" style="232" customWidth="1"/>
    <col min="6668" max="6668" width="25.5" style="232" customWidth="1"/>
    <col min="6669" max="6669" width="13.1640625" style="232" customWidth="1"/>
    <col min="6670" max="6670" width="12.5" style="232" customWidth="1"/>
    <col min="6671" max="6671" width="26.1640625" style="232" customWidth="1"/>
    <col min="6672" max="6672" width="6.6640625" style="232" customWidth="1"/>
    <col min="6673" max="6673" width="2.6640625" style="232" customWidth="1"/>
    <col min="6674" max="6674" width="9.6640625" style="232" customWidth="1"/>
    <col min="6675" max="6675" width="19" style="232" customWidth="1"/>
    <col min="6676" max="6677" width="4.6640625" style="232" customWidth="1"/>
    <col min="6678" max="6678" width="25.5" style="232" customWidth="1"/>
    <col min="6679" max="6679" width="13" style="232" customWidth="1"/>
    <col min="6680" max="6680" width="12.5" style="232" customWidth="1"/>
    <col min="6681" max="6681" width="26.1640625" style="232" customWidth="1"/>
    <col min="6682" max="6682" width="6.6640625" style="232" customWidth="1"/>
    <col min="6683" max="6683" width="2.6640625" style="232" customWidth="1"/>
    <col min="6684" max="6684" width="9.5" style="232" customWidth="1"/>
    <col min="6685" max="6685" width="19" style="232" customWidth="1"/>
    <col min="6686" max="6686" width="4.6640625" style="232" customWidth="1"/>
    <col min="6687" max="6687" width="4" style="232" customWidth="1"/>
    <col min="6688" max="6688" width="20.33203125" style="232" customWidth="1"/>
    <col min="6689" max="6689" width="12.6640625" style="232" customWidth="1"/>
    <col min="6690" max="6690" width="7" style="232" customWidth="1"/>
    <col min="6691" max="6691" width="23.83203125" style="232" customWidth="1"/>
    <col min="6692" max="6692" width="6.6640625" style="232" customWidth="1"/>
    <col min="6693" max="6693" width="2.6640625" style="232" customWidth="1"/>
    <col min="6694" max="6694" width="7" style="232" customWidth="1"/>
    <col min="6695" max="6695" width="16.5" style="232" customWidth="1"/>
    <col min="6696" max="6696" width="4.1640625" style="232" customWidth="1"/>
    <col min="6697" max="6912" width="9.33203125" style="232"/>
    <col min="6913" max="6913" width="4.6640625" style="232" customWidth="1"/>
    <col min="6914" max="6914" width="25.5" style="232" customWidth="1"/>
    <col min="6915" max="6915" width="13.1640625" style="232" customWidth="1"/>
    <col min="6916" max="6916" width="12.5" style="232" customWidth="1"/>
    <col min="6917" max="6917" width="26.1640625" style="232" customWidth="1"/>
    <col min="6918" max="6918" width="6.6640625" style="232" customWidth="1"/>
    <col min="6919" max="6919" width="2.6640625" style="232" customWidth="1"/>
    <col min="6920" max="6920" width="9.6640625" style="232" customWidth="1"/>
    <col min="6921" max="6921" width="19" style="232" customWidth="1"/>
    <col min="6922" max="6923" width="4.6640625" style="232" customWidth="1"/>
    <col min="6924" max="6924" width="25.5" style="232" customWidth="1"/>
    <col min="6925" max="6925" width="13.1640625" style="232" customWidth="1"/>
    <col min="6926" max="6926" width="12.5" style="232" customWidth="1"/>
    <col min="6927" max="6927" width="26.1640625" style="232" customWidth="1"/>
    <col min="6928" max="6928" width="6.6640625" style="232" customWidth="1"/>
    <col min="6929" max="6929" width="2.6640625" style="232" customWidth="1"/>
    <col min="6930" max="6930" width="9.6640625" style="232" customWidth="1"/>
    <col min="6931" max="6931" width="19" style="232" customWidth="1"/>
    <col min="6932" max="6933" width="4.6640625" style="232" customWidth="1"/>
    <col min="6934" max="6934" width="25.5" style="232" customWidth="1"/>
    <col min="6935" max="6935" width="13" style="232" customWidth="1"/>
    <col min="6936" max="6936" width="12.5" style="232" customWidth="1"/>
    <col min="6937" max="6937" width="26.1640625" style="232" customWidth="1"/>
    <col min="6938" max="6938" width="6.6640625" style="232" customWidth="1"/>
    <col min="6939" max="6939" width="2.6640625" style="232" customWidth="1"/>
    <col min="6940" max="6940" width="9.5" style="232" customWidth="1"/>
    <col min="6941" max="6941" width="19" style="232" customWidth="1"/>
    <col min="6942" max="6942" width="4.6640625" style="232" customWidth="1"/>
    <col min="6943" max="6943" width="4" style="232" customWidth="1"/>
    <col min="6944" max="6944" width="20.33203125" style="232" customWidth="1"/>
    <col min="6945" max="6945" width="12.6640625" style="232" customWidth="1"/>
    <col min="6946" max="6946" width="7" style="232" customWidth="1"/>
    <col min="6947" max="6947" width="23.83203125" style="232" customWidth="1"/>
    <col min="6948" max="6948" width="6.6640625" style="232" customWidth="1"/>
    <col min="6949" max="6949" width="2.6640625" style="232" customWidth="1"/>
    <col min="6950" max="6950" width="7" style="232" customWidth="1"/>
    <col min="6951" max="6951" width="16.5" style="232" customWidth="1"/>
    <col min="6952" max="6952" width="4.1640625" style="232" customWidth="1"/>
    <col min="6953" max="7168" width="9.33203125" style="232"/>
    <col min="7169" max="7169" width="4.6640625" style="232" customWidth="1"/>
    <col min="7170" max="7170" width="25.5" style="232" customWidth="1"/>
    <col min="7171" max="7171" width="13.1640625" style="232" customWidth="1"/>
    <col min="7172" max="7172" width="12.5" style="232" customWidth="1"/>
    <col min="7173" max="7173" width="26.1640625" style="232" customWidth="1"/>
    <col min="7174" max="7174" width="6.6640625" style="232" customWidth="1"/>
    <col min="7175" max="7175" width="2.6640625" style="232" customWidth="1"/>
    <col min="7176" max="7176" width="9.6640625" style="232" customWidth="1"/>
    <col min="7177" max="7177" width="19" style="232" customWidth="1"/>
    <col min="7178" max="7179" width="4.6640625" style="232" customWidth="1"/>
    <col min="7180" max="7180" width="25.5" style="232" customWidth="1"/>
    <col min="7181" max="7181" width="13.1640625" style="232" customWidth="1"/>
    <col min="7182" max="7182" width="12.5" style="232" customWidth="1"/>
    <col min="7183" max="7183" width="26.1640625" style="232" customWidth="1"/>
    <col min="7184" max="7184" width="6.6640625" style="232" customWidth="1"/>
    <col min="7185" max="7185" width="2.6640625" style="232" customWidth="1"/>
    <col min="7186" max="7186" width="9.6640625" style="232" customWidth="1"/>
    <col min="7187" max="7187" width="19" style="232" customWidth="1"/>
    <col min="7188" max="7189" width="4.6640625" style="232" customWidth="1"/>
    <col min="7190" max="7190" width="25.5" style="232" customWidth="1"/>
    <col min="7191" max="7191" width="13" style="232" customWidth="1"/>
    <col min="7192" max="7192" width="12.5" style="232" customWidth="1"/>
    <col min="7193" max="7193" width="26.1640625" style="232" customWidth="1"/>
    <col min="7194" max="7194" width="6.6640625" style="232" customWidth="1"/>
    <col min="7195" max="7195" width="2.6640625" style="232" customWidth="1"/>
    <col min="7196" max="7196" width="9.5" style="232" customWidth="1"/>
    <col min="7197" max="7197" width="19" style="232" customWidth="1"/>
    <col min="7198" max="7198" width="4.6640625" style="232" customWidth="1"/>
    <col min="7199" max="7199" width="4" style="232" customWidth="1"/>
    <col min="7200" max="7200" width="20.33203125" style="232" customWidth="1"/>
    <col min="7201" max="7201" width="12.6640625" style="232" customWidth="1"/>
    <col min="7202" max="7202" width="7" style="232" customWidth="1"/>
    <col min="7203" max="7203" width="23.83203125" style="232" customWidth="1"/>
    <col min="7204" max="7204" width="6.6640625" style="232" customWidth="1"/>
    <col min="7205" max="7205" width="2.6640625" style="232" customWidth="1"/>
    <col min="7206" max="7206" width="7" style="232" customWidth="1"/>
    <col min="7207" max="7207" width="16.5" style="232" customWidth="1"/>
    <col min="7208" max="7208" width="4.1640625" style="232" customWidth="1"/>
    <col min="7209" max="7424" width="9.33203125" style="232"/>
    <col min="7425" max="7425" width="4.6640625" style="232" customWidth="1"/>
    <col min="7426" max="7426" width="25.5" style="232" customWidth="1"/>
    <col min="7427" max="7427" width="13.1640625" style="232" customWidth="1"/>
    <col min="7428" max="7428" width="12.5" style="232" customWidth="1"/>
    <col min="7429" max="7429" width="26.1640625" style="232" customWidth="1"/>
    <col min="7430" max="7430" width="6.6640625" style="232" customWidth="1"/>
    <col min="7431" max="7431" width="2.6640625" style="232" customWidth="1"/>
    <col min="7432" max="7432" width="9.6640625" style="232" customWidth="1"/>
    <col min="7433" max="7433" width="19" style="232" customWidth="1"/>
    <col min="7434" max="7435" width="4.6640625" style="232" customWidth="1"/>
    <col min="7436" max="7436" width="25.5" style="232" customWidth="1"/>
    <col min="7437" max="7437" width="13.1640625" style="232" customWidth="1"/>
    <col min="7438" max="7438" width="12.5" style="232" customWidth="1"/>
    <col min="7439" max="7439" width="26.1640625" style="232" customWidth="1"/>
    <col min="7440" max="7440" width="6.6640625" style="232" customWidth="1"/>
    <col min="7441" max="7441" width="2.6640625" style="232" customWidth="1"/>
    <col min="7442" max="7442" width="9.6640625" style="232" customWidth="1"/>
    <col min="7443" max="7443" width="19" style="232" customWidth="1"/>
    <col min="7444" max="7445" width="4.6640625" style="232" customWidth="1"/>
    <col min="7446" max="7446" width="25.5" style="232" customWidth="1"/>
    <col min="7447" max="7447" width="13" style="232" customWidth="1"/>
    <col min="7448" max="7448" width="12.5" style="232" customWidth="1"/>
    <col min="7449" max="7449" width="26.1640625" style="232" customWidth="1"/>
    <col min="7450" max="7450" width="6.6640625" style="232" customWidth="1"/>
    <col min="7451" max="7451" width="2.6640625" style="232" customWidth="1"/>
    <col min="7452" max="7452" width="9.5" style="232" customWidth="1"/>
    <col min="7453" max="7453" width="19" style="232" customWidth="1"/>
    <col min="7454" max="7454" width="4.6640625" style="232" customWidth="1"/>
    <col min="7455" max="7455" width="4" style="232" customWidth="1"/>
    <col min="7456" max="7456" width="20.33203125" style="232" customWidth="1"/>
    <col min="7457" max="7457" width="12.6640625" style="232" customWidth="1"/>
    <col min="7458" max="7458" width="7" style="232" customWidth="1"/>
    <col min="7459" max="7459" width="23.83203125" style="232" customWidth="1"/>
    <col min="7460" max="7460" width="6.6640625" style="232" customWidth="1"/>
    <col min="7461" max="7461" width="2.6640625" style="232" customWidth="1"/>
    <col min="7462" max="7462" width="7" style="232" customWidth="1"/>
    <col min="7463" max="7463" width="16.5" style="232" customWidth="1"/>
    <col min="7464" max="7464" width="4.1640625" style="232" customWidth="1"/>
    <col min="7465" max="7680" width="9.33203125" style="232"/>
    <col min="7681" max="7681" width="4.6640625" style="232" customWidth="1"/>
    <col min="7682" max="7682" width="25.5" style="232" customWidth="1"/>
    <col min="7683" max="7683" width="13.1640625" style="232" customWidth="1"/>
    <col min="7684" max="7684" width="12.5" style="232" customWidth="1"/>
    <col min="7685" max="7685" width="26.1640625" style="232" customWidth="1"/>
    <col min="7686" max="7686" width="6.6640625" style="232" customWidth="1"/>
    <col min="7687" max="7687" width="2.6640625" style="232" customWidth="1"/>
    <col min="7688" max="7688" width="9.6640625" style="232" customWidth="1"/>
    <col min="7689" max="7689" width="19" style="232" customWidth="1"/>
    <col min="7690" max="7691" width="4.6640625" style="232" customWidth="1"/>
    <col min="7692" max="7692" width="25.5" style="232" customWidth="1"/>
    <col min="7693" max="7693" width="13.1640625" style="232" customWidth="1"/>
    <col min="7694" max="7694" width="12.5" style="232" customWidth="1"/>
    <col min="7695" max="7695" width="26.1640625" style="232" customWidth="1"/>
    <col min="7696" max="7696" width="6.6640625" style="232" customWidth="1"/>
    <col min="7697" max="7697" width="2.6640625" style="232" customWidth="1"/>
    <col min="7698" max="7698" width="9.6640625" style="232" customWidth="1"/>
    <col min="7699" max="7699" width="19" style="232" customWidth="1"/>
    <col min="7700" max="7701" width="4.6640625" style="232" customWidth="1"/>
    <col min="7702" max="7702" width="25.5" style="232" customWidth="1"/>
    <col min="7703" max="7703" width="13" style="232" customWidth="1"/>
    <col min="7704" max="7704" width="12.5" style="232" customWidth="1"/>
    <col min="7705" max="7705" width="26.1640625" style="232" customWidth="1"/>
    <col min="7706" max="7706" width="6.6640625" style="232" customWidth="1"/>
    <col min="7707" max="7707" width="2.6640625" style="232" customWidth="1"/>
    <col min="7708" max="7708" width="9.5" style="232" customWidth="1"/>
    <col min="7709" max="7709" width="19" style="232" customWidth="1"/>
    <col min="7710" max="7710" width="4.6640625" style="232" customWidth="1"/>
    <col min="7711" max="7711" width="4" style="232" customWidth="1"/>
    <col min="7712" max="7712" width="20.33203125" style="232" customWidth="1"/>
    <col min="7713" max="7713" width="12.6640625" style="232" customWidth="1"/>
    <col min="7714" max="7714" width="7" style="232" customWidth="1"/>
    <col min="7715" max="7715" width="23.83203125" style="232" customWidth="1"/>
    <col min="7716" max="7716" width="6.6640625" style="232" customWidth="1"/>
    <col min="7717" max="7717" width="2.6640625" style="232" customWidth="1"/>
    <col min="7718" max="7718" width="7" style="232" customWidth="1"/>
    <col min="7719" max="7719" width="16.5" style="232" customWidth="1"/>
    <col min="7720" max="7720" width="4.1640625" style="232" customWidth="1"/>
    <col min="7721" max="7936" width="9.33203125" style="232"/>
    <col min="7937" max="7937" width="4.6640625" style="232" customWidth="1"/>
    <col min="7938" max="7938" width="25.5" style="232" customWidth="1"/>
    <col min="7939" max="7939" width="13.1640625" style="232" customWidth="1"/>
    <col min="7940" max="7940" width="12.5" style="232" customWidth="1"/>
    <col min="7941" max="7941" width="26.1640625" style="232" customWidth="1"/>
    <col min="7942" max="7942" width="6.6640625" style="232" customWidth="1"/>
    <col min="7943" max="7943" width="2.6640625" style="232" customWidth="1"/>
    <col min="7944" max="7944" width="9.6640625" style="232" customWidth="1"/>
    <col min="7945" max="7945" width="19" style="232" customWidth="1"/>
    <col min="7946" max="7947" width="4.6640625" style="232" customWidth="1"/>
    <col min="7948" max="7948" width="25.5" style="232" customWidth="1"/>
    <col min="7949" max="7949" width="13.1640625" style="232" customWidth="1"/>
    <col min="7950" max="7950" width="12.5" style="232" customWidth="1"/>
    <col min="7951" max="7951" width="26.1640625" style="232" customWidth="1"/>
    <col min="7952" max="7952" width="6.6640625" style="232" customWidth="1"/>
    <col min="7953" max="7953" width="2.6640625" style="232" customWidth="1"/>
    <col min="7954" max="7954" width="9.6640625" style="232" customWidth="1"/>
    <col min="7955" max="7955" width="19" style="232" customWidth="1"/>
    <col min="7956" max="7957" width="4.6640625" style="232" customWidth="1"/>
    <col min="7958" max="7958" width="25.5" style="232" customWidth="1"/>
    <col min="7959" max="7959" width="13" style="232" customWidth="1"/>
    <col min="7960" max="7960" width="12.5" style="232" customWidth="1"/>
    <col min="7961" max="7961" width="26.1640625" style="232" customWidth="1"/>
    <col min="7962" max="7962" width="6.6640625" style="232" customWidth="1"/>
    <col min="7963" max="7963" width="2.6640625" style="232" customWidth="1"/>
    <col min="7964" max="7964" width="9.5" style="232" customWidth="1"/>
    <col min="7965" max="7965" width="19" style="232" customWidth="1"/>
    <col min="7966" max="7966" width="4.6640625" style="232" customWidth="1"/>
    <col min="7967" max="7967" width="4" style="232" customWidth="1"/>
    <col min="7968" max="7968" width="20.33203125" style="232" customWidth="1"/>
    <col min="7969" max="7969" width="12.6640625" style="232" customWidth="1"/>
    <col min="7970" max="7970" width="7" style="232" customWidth="1"/>
    <col min="7971" max="7971" width="23.83203125" style="232" customWidth="1"/>
    <col min="7972" max="7972" width="6.6640625" style="232" customWidth="1"/>
    <col min="7973" max="7973" width="2.6640625" style="232" customWidth="1"/>
    <col min="7974" max="7974" width="7" style="232" customWidth="1"/>
    <col min="7975" max="7975" width="16.5" style="232" customWidth="1"/>
    <col min="7976" max="7976" width="4.1640625" style="232" customWidth="1"/>
    <col min="7977" max="8192" width="9.33203125" style="232"/>
    <col min="8193" max="8193" width="4.6640625" style="232" customWidth="1"/>
    <col min="8194" max="8194" width="25.5" style="232" customWidth="1"/>
    <col min="8195" max="8195" width="13.1640625" style="232" customWidth="1"/>
    <col min="8196" max="8196" width="12.5" style="232" customWidth="1"/>
    <col min="8197" max="8197" width="26.1640625" style="232" customWidth="1"/>
    <col min="8198" max="8198" width="6.6640625" style="232" customWidth="1"/>
    <col min="8199" max="8199" width="2.6640625" style="232" customWidth="1"/>
    <col min="8200" max="8200" width="9.6640625" style="232" customWidth="1"/>
    <col min="8201" max="8201" width="19" style="232" customWidth="1"/>
    <col min="8202" max="8203" width="4.6640625" style="232" customWidth="1"/>
    <col min="8204" max="8204" width="25.5" style="232" customWidth="1"/>
    <col min="8205" max="8205" width="13.1640625" style="232" customWidth="1"/>
    <col min="8206" max="8206" width="12.5" style="232" customWidth="1"/>
    <col min="8207" max="8207" width="26.1640625" style="232" customWidth="1"/>
    <col min="8208" max="8208" width="6.6640625" style="232" customWidth="1"/>
    <col min="8209" max="8209" width="2.6640625" style="232" customWidth="1"/>
    <col min="8210" max="8210" width="9.6640625" style="232" customWidth="1"/>
    <col min="8211" max="8211" width="19" style="232" customWidth="1"/>
    <col min="8212" max="8213" width="4.6640625" style="232" customWidth="1"/>
    <col min="8214" max="8214" width="25.5" style="232" customWidth="1"/>
    <col min="8215" max="8215" width="13" style="232" customWidth="1"/>
    <col min="8216" max="8216" width="12.5" style="232" customWidth="1"/>
    <col min="8217" max="8217" width="26.1640625" style="232" customWidth="1"/>
    <col min="8218" max="8218" width="6.6640625" style="232" customWidth="1"/>
    <col min="8219" max="8219" width="2.6640625" style="232" customWidth="1"/>
    <col min="8220" max="8220" width="9.5" style="232" customWidth="1"/>
    <col min="8221" max="8221" width="19" style="232" customWidth="1"/>
    <col min="8222" max="8222" width="4.6640625" style="232" customWidth="1"/>
    <col min="8223" max="8223" width="4" style="232" customWidth="1"/>
    <col min="8224" max="8224" width="20.33203125" style="232" customWidth="1"/>
    <col min="8225" max="8225" width="12.6640625" style="232" customWidth="1"/>
    <col min="8226" max="8226" width="7" style="232" customWidth="1"/>
    <col min="8227" max="8227" width="23.83203125" style="232" customWidth="1"/>
    <col min="8228" max="8228" width="6.6640625" style="232" customWidth="1"/>
    <col min="8229" max="8229" width="2.6640625" style="232" customWidth="1"/>
    <col min="8230" max="8230" width="7" style="232" customWidth="1"/>
    <col min="8231" max="8231" width="16.5" style="232" customWidth="1"/>
    <col min="8232" max="8232" width="4.1640625" style="232" customWidth="1"/>
    <col min="8233" max="8448" width="9.33203125" style="232"/>
    <col min="8449" max="8449" width="4.6640625" style="232" customWidth="1"/>
    <col min="8450" max="8450" width="25.5" style="232" customWidth="1"/>
    <col min="8451" max="8451" width="13.1640625" style="232" customWidth="1"/>
    <col min="8452" max="8452" width="12.5" style="232" customWidth="1"/>
    <col min="8453" max="8453" width="26.1640625" style="232" customWidth="1"/>
    <col min="8454" max="8454" width="6.6640625" style="232" customWidth="1"/>
    <col min="8455" max="8455" width="2.6640625" style="232" customWidth="1"/>
    <col min="8456" max="8456" width="9.6640625" style="232" customWidth="1"/>
    <col min="8457" max="8457" width="19" style="232" customWidth="1"/>
    <col min="8458" max="8459" width="4.6640625" style="232" customWidth="1"/>
    <col min="8460" max="8460" width="25.5" style="232" customWidth="1"/>
    <col min="8461" max="8461" width="13.1640625" style="232" customWidth="1"/>
    <col min="8462" max="8462" width="12.5" style="232" customWidth="1"/>
    <col min="8463" max="8463" width="26.1640625" style="232" customWidth="1"/>
    <col min="8464" max="8464" width="6.6640625" style="232" customWidth="1"/>
    <col min="8465" max="8465" width="2.6640625" style="232" customWidth="1"/>
    <col min="8466" max="8466" width="9.6640625" style="232" customWidth="1"/>
    <col min="8467" max="8467" width="19" style="232" customWidth="1"/>
    <col min="8468" max="8469" width="4.6640625" style="232" customWidth="1"/>
    <col min="8470" max="8470" width="25.5" style="232" customWidth="1"/>
    <col min="8471" max="8471" width="13" style="232" customWidth="1"/>
    <col min="8472" max="8472" width="12.5" style="232" customWidth="1"/>
    <col min="8473" max="8473" width="26.1640625" style="232" customWidth="1"/>
    <col min="8474" max="8474" width="6.6640625" style="232" customWidth="1"/>
    <col min="8475" max="8475" width="2.6640625" style="232" customWidth="1"/>
    <col min="8476" max="8476" width="9.5" style="232" customWidth="1"/>
    <col min="8477" max="8477" width="19" style="232" customWidth="1"/>
    <col min="8478" max="8478" width="4.6640625" style="232" customWidth="1"/>
    <col min="8479" max="8479" width="4" style="232" customWidth="1"/>
    <col min="8480" max="8480" width="20.33203125" style="232" customWidth="1"/>
    <col min="8481" max="8481" width="12.6640625" style="232" customWidth="1"/>
    <col min="8482" max="8482" width="7" style="232" customWidth="1"/>
    <col min="8483" max="8483" width="23.83203125" style="232" customWidth="1"/>
    <col min="8484" max="8484" width="6.6640625" style="232" customWidth="1"/>
    <col min="8485" max="8485" width="2.6640625" style="232" customWidth="1"/>
    <col min="8486" max="8486" width="7" style="232" customWidth="1"/>
    <col min="8487" max="8487" width="16.5" style="232" customWidth="1"/>
    <col min="8488" max="8488" width="4.1640625" style="232" customWidth="1"/>
    <col min="8489" max="8704" width="9.33203125" style="232"/>
    <col min="8705" max="8705" width="4.6640625" style="232" customWidth="1"/>
    <col min="8706" max="8706" width="25.5" style="232" customWidth="1"/>
    <col min="8707" max="8707" width="13.1640625" style="232" customWidth="1"/>
    <col min="8708" max="8708" width="12.5" style="232" customWidth="1"/>
    <col min="8709" max="8709" width="26.1640625" style="232" customWidth="1"/>
    <col min="8710" max="8710" width="6.6640625" style="232" customWidth="1"/>
    <col min="8711" max="8711" width="2.6640625" style="232" customWidth="1"/>
    <col min="8712" max="8712" width="9.6640625" style="232" customWidth="1"/>
    <col min="8713" max="8713" width="19" style="232" customWidth="1"/>
    <col min="8714" max="8715" width="4.6640625" style="232" customWidth="1"/>
    <col min="8716" max="8716" width="25.5" style="232" customWidth="1"/>
    <col min="8717" max="8717" width="13.1640625" style="232" customWidth="1"/>
    <col min="8718" max="8718" width="12.5" style="232" customWidth="1"/>
    <col min="8719" max="8719" width="26.1640625" style="232" customWidth="1"/>
    <col min="8720" max="8720" width="6.6640625" style="232" customWidth="1"/>
    <col min="8721" max="8721" width="2.6640625" style="232" customWidth="1"/>
    <col min="8722" max="8722" width="9.6640625" style="232" customWidth="1"/>
    <col min="8723" max="8723" width="19" style="232" customWidth="1"/>
    <col min="8724" max="8725" width="4.6640625" style="232" customWidth="1"/>
    <col min="8726" max="8726" width="25.5" style="232" customWidth="1"/>
    <col min="8727" max="8727" width="13" style="232" customWidth="1"/>
    <col min="8728" max="8728" width="12.5" style="232" customWidth="1"/>
    <col min="8729" max="8729" width="26.1640625" style="232" customWidth="1"/>
    <col min="8730" max="8730" width="6.6640625" style="232" customWidth="1"/>
    <col min="8731" max="8731" width="2.6640625" style="232" customWidth="1"/>
    <col min="8732" max="8732" width="9.5" style="232" customWidth="1"/>
    <col min="8733" max="8733" width="19" style="232" customWidth="1"/>
    <col min="8734" max="8734" width="4.6640625" style="232" customWidth="1"/>
    <col min="8735" max="8735" width="4" style="232" customWidth="1"/>
    <col min="8736" max="8736" width="20.33203125" style="232" customWidth="1"/>
    <col min="8737" max="8737" width="12.6640625" style="232" customWidth="1"/>
    <col min="8738" max="8738" width="7" style="232" customWidth="1"/>
    <col min="8739" max="8739" width="23.83203125" style="232" customWidth="1"/>
    <col min="8740" max="8740" width="6.6640625" style="232" customWidth="1"/>
    <col min="8741" max="8741" width="2.6640625" style="232" customWidth="1"/>
    <col min="8742" max="8742" width="7" style="232" customWidth="1"/>
    <col min="8743" max="8743" width="16.5" style="232" customWidth="1"/>
    <col min="8744" max="8744" width="4.1640625" style="232" customWidth="1"/>
    <col min="8745" max="8960" width="9.33203125" style="232"/>
    <col min="8961" max="8961" width="4.6640625" style="232" customWidth="1"/>
    <col min="8962" max="8962" width="25.5" style="232" customWidth="1"/>
    <col min="8963" max="8963" width="13.1640625" style="232" customWidth="1"/>
    <col min="8964" max="8964" width="12.5" style="232" customWidth="1"/>
    <col min="8965" max="8965" width="26.1640625" style="232" customWidth="1"/>
    <col min="8966" max="8966" width="6.6640625" style="232" customWidth="1"/>
    <col min="8967" max="8967" width="2.6640625" style="232" customWidth="1"/>
    <col min="8968" max="8968" width="9.6640625" style="232" customWidth="1"/>
    <col min="8969" max="8969" width="19" style="232" customWidth="1"/>
    <col min="8970" max="8971" width="4.6640625" style="232" customWidth="1"/>
    <col min="8972" max="8972" width="25.5" style="232" customWidth="1"/>
    <col min="8973" max="8973" width="13.1640625" style="232" customWidth="1"/>
    <col min="8974" max="8974" width="12.5" style="232" customWidth="1"/>
    <col min="8975" max="8975" width="26.1640625" style="232" customWidth="1"/>
    <col min="8976" max="8976" width="6.6640625" style="232" customWidth="1"/>
    <col min="8977" max="8977" width="2.6640625" style="232" customWidth="1"/>
    <col min="8978" max="8978" width="9.6640625" style="232" customWidth="1"/>
    <col min="8979" max="8979" width="19" style="232" customWidth="1"/>
    <col min="8980" max="8981" width="4.6640625" style="232" customWidth="1"/>
    <col min="8982" max="8982" width="25.5" style="232" customWidth="1"/>
    <col min="8983" max="8983" width="13" style="232" customWidth="1"/>
    <col min="8984" max="8984" width="12.5" style="232" customWidth="1"/>
    <col min="8985" max="8985" width="26.1640625" style="232" customWidth="1"/>
    <col min="8986" max="8986" width="6.6640625" style="232" customWidth="1"/>
    <col min="8987" max="8987" width="2.6640625" style="232" customWidth="1"/>
    <col min="8988" max="8988" width="9.5" style="232" customWidth="1"/>
    <col min="8989" max="8989" width="19" style="232" customWidth="1"/>
    <col min="8990" max="8990" width="4.6640625" style="232" customWidth="1"/>
    <col min="8991" max="8991" width="4" style="232" customWidth="1"/>
    <col min="8992" max="8992" width="20.33203125" style="232" customWidth="1"/>
    <col min="8993" max="8993" width="12.6640625" style="232" customWidth="1"/>
    <col min="8994" max="8994" width="7" style="232" customWidth="1"/>
    <col min="8995" max="8995" width="23.83203125" style="232" customWidth="1"/>
    <col min="8996" max="8996" width="6.6640625" style="232" customWidth="1"/>
    <col min="8997" max="8997" width="2.6640625" style="232" customWidth="1"/>
    <col min="8998" max="8998" width="7" style="232" customWidth="1"/>
    <col min="8999" max="8999" width="16.5" style="232" customWidth="1"/>
    <col min="9000" max="9000" width="4.1640625" style="232" customWidth="1"/>
    <col min="9001" max="9216" width="9.33203125" style="232"/>
    <col min="9217" max="9217" width="4.6640625" style="232" customWidth="1"/>
    <col min="9218" max="9218" width="25.5" style="232" customWidth="1"/>
    <col min="9219" max="9219" width="13.1640625" style="232" customWidth="1"/>
    <col min="9220" max="9220" width="12.5" style="232" customWidth="1"/>
    <col min="9221" max="9221" width="26.1640625" style="232" customWidth="1"/>
    <col min="9222" max="9222" width="6.6640625" style="232" customWidth="1"/>
    <col min="9223" max="9223" width="2.6640625" style="232" customWidth="1"/>
    <col min="9224" max="9224" width="9.6640625" style="232" customWidth="1"/>
    <col min="9225" max="9225" width="19" style="232" customWidth="1"/>
    <col min="9226" max="9227" width="4.6640625" style="232" customWidth="1"/>
    <col min="9228" max="9228" width="25.5" style="232" customWidth="1"/>
    <col min="9229" max="9229" width="13.1640625" style="232" customWidth="1"/>
    <col min="9230" max="9230" width="12.5" style="232" customWidth="1"/>
    <col min="9231" max="9231" width="26.1640625" style="232" customWidth="1"/>
    <col min="9232" max="9232" width="6.6640625" style="232" customWidth="1"/>
    <col min="9233" max="9233" width="2.6640625" style="232" customWidth="1"/>
    <col min="9234" max="9234" width="9.6640625" style="232" customWidth="1"/>
    <col min="9235" max="9235" width="19" style="232" customWidth="1"/>
    <col min="9236" max="9237" width="4.6640625" style="232" customWidth="1"/>
    <col min="9238" max="9238" width="25.5" style="232" customWidth="1"/>
    <col min="9239" max="9239" width="13" style="232" customWidth="1"/>
    <col min="9240" max="9240" width="12.5" style="232" customWidth="1"/>
    <col min="9241" max="9241" width="26.1640625" style="232" customWidth="1"/>
    <col min="9242" max="9242" width="6.6640625" style="232" customWidth="1"/>
    <col min="9243" max="9243" width="2.6640625" style="232" customWidth="1"/>
    <col min="9244" max="9244" width="9.5" style="232" customWidth="1"/>
    <col min="9245" max="9245" width="19" style="232" customWidth="1"/>
    <col min="9246" max="9246" width="4.6640625" style="232" customWidth="1"/>
    <col min="9247" max="9247" width="4" style="232" customWidth="1"/>
    <col min="9248" max="9248" width="20.33203125" style="232" customWidth="1"/>
    <col min="9249" max="9249" width="12.6640625" style="232" customWidth="1"/>
    <col min="9250" max="9250" width="7" style="232" customWidth="1"/>
    <col min="9251" max="9251" width="23.83203125" style="232" customWidth="1"/>
    <col min="9252" max="9252" width="6.6640625" style="232" customWidth="1"/>
    <col min="9253" max="9253" width="2.6640625" style="232" customWidth="1"/>
    <col min="9254" max="9254" width="7" style="232" customWidth="1"/>
    <col min="9255" max="9255" width="16.5" style="232" customWidth="1"/>
    <col min="9256" max="9256" width="4.1640625" style="232" customWidth="1"/>
    <col min="9257" max="9472" width="9.33203125" style="232"/>
    <col min="9473" max="9473" width="4.6640625" style="232" customWidth="1"/>
    <col min="9474" max="9474" width="25.5" style="232" customWidth="1"/>
    <col min="9475" max="9475" width="13.1640625" style="232" customWidth="1"/>
    <col min="9476" max="9476" width="12.5" style="232" customWidth="1"/>
    <col min="9477" max="9477" width="26.1640625" style="232" customWidth="1"/>
    <col min="9478" max="9478" width="6.6640625" style="232" customWidth="1"/>
    <col min="9479" max="9479" width="2.6640625" style="232" customWidth="1"/>
    <col min="9480" max="9480" width="9.6640625" style="232" customWidth="1"/>
    <col min="9481" max="9481" width="19" style="232" customWidth="1"/>
    <col min="9482" max="9483" width="4.6640625" style="232" customWidth="1"/>
    <col min="9484" max="9484" width="25.5" style="232" customWidth="1"/>
    <col min="9485" max="9485" width="13.1640625" style="232" customWidth="1"/>
    <col min="9486" max="9486" width="12.5" style="232" customWidth="1"/>
    <col min="9487" max="9487" width="26.1640625" style="232" customWidth="1"/>
    <col min="9488" max="9488" width="6.6640625" style="232" customWidth="1"/>
    <col min="9489" max="9489" width="2.6640625" style="232" customWidth="1"/>
    <col min="9490" max="9490" width="9.6640625" style="232" customWidth="1"/>
    <col min="9491" max="9491" width="19" style="232" customWidth="1"/>
    <col min="9492" max="9493" width="4.6640625" style="232" customWidth="1"/>
    <col min="9494" max="9494" width="25.5" style="232" customWidth="1"/>
    <col min="9495" max="9495" width="13" style="232" customWidth="1"/>
    <col min="9496" max="9496" width="12.5" style="232" customWidth="1"/>
    <col min="9497" max="9497" width="26.1640625" style="232" customWidth="1"/>
    <col min="9498" max="9498" width="6.6640625" style="232" customWidth="1"/>
    <col min="9499" max="9499" width="2.6640625" style="232" customWidth="1"/>
    <col min="9500" max="9500" width="9.5" style="232" customWidth="1"/>
    <col min="9501" max="9501" width="19" style="232" customWidth="1"/>
    <col min="9502" max="9502" width="4.6640625" style="232" customWidth="1"/>
    <col min="9503" max="9503" width="4" style="232" customWidth="1"/>
    <col min="9504" max="9504" width="20.33203125" style="232" customWidth="1"/>
    <col min="9505" max="9505" width="12.6640625" style="232" customWidth="1"/>
    <col min="9506" max="9506" width="7" style="232" customWidth="1"/>
    <col min="9507" max="9507" width="23.83203125" style="232" customWidth="1"/>
    <col min="9508" max="9508" width="6.6640625" style="232" customWidth="1"/>
    <col min="9509" max="9509" width="2.6640625" style="232" customWidth="1"/>
    <col min="9510" max="9510" width="7" style="232" customWidth="1"/>
    <col min="9511" max="9511" width="16.5" style="232" customWidth="1"/>
    <col min="9512" max="9512" width="4.1640625" style="232" customWidth="1"/>
    <col min="9513" max="9728" width="9.33203125" style="232"/>
    <col min="9729" max="9729" width="4.6640625" style="232" customWidth="1"/>
    <col min="9730" max="9730" width="25.5" style="232" customWidth="1"/>
    <col min="9731" max="9731" width="13.1640625" style="232" customWidth="1"/>
    <col min="9732" max="9732" width="12.5" style="232" customWidth="1"/>
    <col min="9733" max="9733" width="26.1640625" style="232" customWidth="1"/>
    <col min="9734" max="9734" width="6.6640625" style="232" customWidth="1"/>
    <col min="9735" max="9735" width="2.6640625" style="232" customWidth="1"/>
    <col min="9736" max="9736" width="9.6640625" style="232" customWidth="1"/>
    <col min="9737" max="9737" width="19" style="232" customWidth="1"/>
    <col min="9738" max="9739" width="4.6640625" style="232" customWidth="1"/>
    <col min="9740" max="9740" width="25.5" style="232" customWidth="1"/>
    <col min="9741" max="9741" width="13.1640625" style="232" customWidth="1"/>
    <col min="9742" max="9742" width="12.5" style="232" customWidth="1"/>
    <col min="9743" max="9743" width="26.1640625" style="232" customWidth="1"/>
    <col min="9744" max="9744" width="6.6640625" style="232" customWidth="1"/>
    <col min="9745" max="9745" width="2.6640625" style="232" customWidth="1"/>
    <col min="9746" max="9746" width="9.6640625" style="232" customWidth="1"/>
    <col min="9747" max="9747" width="19" style="232" customWidth="1"/>
    <col min="9748" max="9749" width="4.6640625" style="232" customWidth="1"/>
    <col min="9750" max="9750" width="25.5" style="232" customWidth="1"/>
    <col min="9751" max="9751" width="13" style="232" customWidth="1"/>
    <col min="9752" max="9752" width="12.5" style="232" customWidth="1"/>
    <col min="9753" max="9753" width="26.1640625" style="232" customWidth="1"/>
    <col min="9754" max="9754" width="6.6640625" style="232" customWidth="1"/>
    <col min="9755" max="9755" width="2.6640625" style="232" customWidth="1"/>
    <col min="9756" max="9756" width="9.5" style="232" customWidth="1"/>
    <col min="9757" max="9757" width="19" style="232" customWidth="1"/>
    <col min="9758" max="9758" width="4.6640625" style="232" customWidth="1"/>
    <col min="9759" max="9759" width="4" style="232" customWidth="1"/>
    <col min="9760" max="9760" width="20.33203125" style="232" customWidth="1"/>
    <col min="9761" max="9761" width="12.6640625" style="232" customWidth="1"/>
    <col min="9762" max="9762" width="7" style="232" customWidth="1"/>
    <col min="9763" max="9763" width="23.83203125" style="232" customWidth="1"/>
    <col min="9764" max="9764" width="6.6640625" style="232" customWidth="1"/>
    <col min="9765" max="9765" width="2.6640625" style="232" customWidth="1"/>
    <col min="9766" max="9766" width="7" style="232" customWidth="1"/>
    <col min="9767" max="9767" width="16.5" style="232" customWidth="1"/>
    <col min="9768" max="9768" width="4.1640625" style="232" customWidth="1"/>
    <col min="9769" max="9984" width="9.33203125" style="232"/>
    <col min="9985" max="9985" width="4.6640625" style="232" customWidth="1"/>
    <col min="9986" max="9986" width="25.5" style="232" customWidth="1"/>
    <col min="9987" max="9987" width="13.1640625" style="232" customWidth="1"/>
    <col min="9988" max="9988" width="12.5" style="232" customWidth="1"/>
    <col min="9989" max="9989" width="26.1640625" style="232" customWidth="1"/>
    <col min="9990" max="9990" width="6.6640625" style="232" customWidth="1"/>
    <col min="9991" max="9991" width="2.6640625" style="232" customWidth="1"/>
    <col min="9992" max="9992" width="9.6640625" style="232" customWidth="1"/>
    <col min="9993" max="9993" width="19" style="232" customWidth="1"/>
    <col min="9994" max="9995" width="4.6640625" style="232" customWidth="1"/>
    <col min="9996" max="9996" width="25.5" style="232" customWidth="1"/>
    <col min="9997" max="9997" width="13.1640625" style="232" customWidth="1"/>
    <col min="9998" max="9998" width="12.5" style="232" customWidth="1"/>
    <col min="9999" max="9999" width="26.1640625" style="232" customWidth="1"/>
    <col min="10000" max="10000" width="6.6640625" style="232" customWidth="1"/>
    <col min="10001" max="10001" width="2.6640625" style="232" customWidth="1"/>
    <col min="10002" max="10002" width="9.6640625" style="232" customWidth="1"/>
    <col min="10003" max="10003" width="19" style="232" customWidth="1"/>
    <col min="10004" max="10005" width="4.6640625" style="232" customWidth="1"/>
    <col min="10006" max="10006" width="25.5" style="232" customWidth="1"/>
    <col min="10007" max="10007" width="13" style="232" customWidth="1"/>
    <col min="10008" max="10008" width="12.5" style="232" customWidth="1"/>
    <col min="10009" max="10009" width="26.1640625" style="232" customWidth="1"/>
    <col min="10010" max="10010" width="6.6640625" style="232" customWidth="1"/>
    <col min="10011" max="10011" width="2.6640625" style="232" customWidth="1"/>
    <col min="10012" max="10012" width="9.5" style="232" customWidth="1"/>
    <col min="10013" max="10013" width="19" style="232" customWidth="1"/>
    <col min="10014" max="10014" width="4.6640625" style="232" customWidth="1"/>
    <col min="10015" max="10015" width="4" style="232" customWidth="1"/>
    <col min="10016" max="10016" width="20.33203125" style="232" customWidth="1"/>
    <col min="10017" max="10017" width="12.6640625" style="232" customWidth="1"/>
    <col min="10018" max="10018" width="7" style="232" customWidth="1"/>
    <col min="10019" max="10019" width="23.83203125" style="232" customWidth="1"/>
    <col min="10020" max="10020" width="6.6640625" style="232" customWidth="1"/>
    <col min="10021" max="10021" width="2.6640625" style="232" customWidth="1"/>
    <col min="10022" max="10022" width="7" style="232" customWidth="1"/>
    <col min="10023" max="10023" width="16.5" style="232" customWidth="1"/>
    <col min="10024" max="10024" width="4.1640625" style="232" customWidth="1"/>
    <col min="10025" max="10240" width="9.33203125" style="232"/>
    <col min="10241" max="10241" width="4.6640625" style="232" customWidth="1"/>
    <col min="10242" max="10242" width="25.5" style="232" customWidth="1"/>
    <col min="10243" max="10243" width="13.1640625" style="232" customWidth="1"/>
    <col min="10244" max="10244" width="12.5" style="232" customWidth="1"/>
    <col min="10245" max="10245" width="26.1640625" style="232" customWidth="1"/>
    <col min="10246" max="10246" width="6.6640625" style="232" customWidth="1"/>
    <col min="10247" max="10247" width="2.6640625" style="232" customWidth="1"/>
    <col min="10248" max="10248" width="9.6640625" style="232" customWidth="1"/>
    <col min="10249" max="10249" width="19" style="232" customWidth="1"/>
    <col min="10250" max="10251" width="4.6640625" style="232" customWidth="1"/>
    <col min="10252" max="10252" width="25.5" style="232" customWidth="1"/>
    <col min="10253" max="10253" width="13.1640625" style="232" customWidth="1"/>
    <col min="10254" max="10254" width="12.5" style="232" customWidth="1"/>
    <col min="10255" max="10255" width="26.1640625" style="232" customWidth="1"/>
    <col min="10256" max="10256" width="6.6640625" style="232" customWidth="1"/>
    <col min="10257" max="10257" width="2.6640625" style="232" customWidth="1"/>
    <col min="10258" max="10258" width="9.6640625" style="232" customWidth="1"/>
    <col min="10259" max="10259" width="19" style="232" customWidth="1"/>
    <col min="10260" max="10261" width="4.6640625" style="232" customWidth="1"/>
    <col min="10262" max="10262" width="25.5" style="232" customWidth="1"/>
    <col min="10263" max="10263" width="13" style="232" customWidth="1"/>
    <col min="10264" max="10264" width="12.5" style="232" customWidth="1"/>
    <col min="10265" max="10265" width="26.1640625" style="232" customWidth="1"/>
    <col min="10266" max="10266" width="6.6640625" style="232" customWidth="1"/>
    <col min="10267" max="10267" width="2.6640625" style="232" customWidth="1"/>
    <col min="10268" max="10268" width="9.5" style="232" customWidth="1"/>
    <col min="10269" max="10269" width="19" style="232" customWidth="1"/>
    <col min="10270" max="10270" width="4.6640625" style="232" customWidth="1"/>
    <col min="10271" max="10271" width="4" style="232" customWidth="1"/>
    <col min="10272" max="10272" width="20.33203125" style="232" customWidth="1"/>
    <col min="10273" max="10273" width="12.6640625" style="232" customWidth="1"/>
    <col min="10274" max="10274" width="7" style="232" customWidth="1"/>
    <col min="10275" max="10275" width="23.83203125" style="232" customWidth="1"/>
    <col min="10276" max="10276" width="6.6640625" style="232" customWidth="1"/>
    <col min="10277" max="10277" width="2.6640625" style="232" customWidth="1"/>
    <col min="10278" max="10278" width="7" style="232" customWidth="1"/>
    <col min="10279" max="10279" width="16.5" style="232" customWidth="1"/>
    <col min="10280" max="10280" width="4.1640625" style="232" customWidth="1"/>
    <col min="10281" max="10496" width="9.33203125" style="232"/>
    <col min="10497" max="10497" width="4.6640625" style="232" customWidth="1"/>
    <col min="10498" max="10498" width="25.5" style="232" customWidth="1"/>
    <col min="10499" max="10499" width="13.1640625" style="232" customWidth="1"/>
    <col min="10500" max="10500" width="12.5" style="232" customWidth="1"/>
    <col min="10501" max="10501" width="26.1640625" style="232" customWidth="1"/>
    <col min="10502" max="10502" width="6.6640625" style="232" customWidth="1"/>
    <col min="10503" max="10503" width="2.6640625" style="232" customWidth="1"/>
    <col min="10504" max="10504" width="9.6640625" style="232" customWidth="1"/>
    <col min="10505" max="10505" width="19" style="232" customWidth="1"/>
    <col min="10506" max="10507" width="4.6640625" style="232" customWidth="1"/>
    <col min="10508" max="10508" width="25.5" style="232" customWidth="1"/>
    <col min="10509" max="10509" width="13.1640625" style="232" customWidth="1"/>
    <col min="10510" max="10510" width="12.5" style="232" customWidth="1"/>
    <col min="10511" max="10511" width="26.1640625" style="232" customWidth="1"/>
    <col min="10512" max="10512" width="6.6640625" style="232" customWidth="1"/>
    <col min="10513" max="10513" width="2.6640625" style="232" customWidth="1"/>
    <col min="10514" max="10514" width="9.6640625" style="232" customWidth="1"/>
    <col min="10515" max="10515" width="19" style="232" customWidth="1"/>
    <col min="10516" max="10517" width="4.6640625" style="232" customWidth="1"/>
    <col min="10518" max="10518" width="25.5" style="232" customWidth="1"/>
    <col min="10519" max="10519" width="13" style="232" customWidth="1"/>
    <col min="10520" max="10520" width="12.5" style="232" customWidth="1"/>
    <col min="10521" max="10521" width="26.1640625" style="232" customWidth="1"/>
    <col min="10522" max="10522" width="6.6640625" style="232" customWidth="1"/>
    <col min="10523" max="10523" width="2.6640625" style="232" customWidth="1"/>
    <col min="10524" max="10524" width="9.5" style="232" customWidth="1"/>
    <col min="10525" max="10525" width="19" style="232" customWidth="1"/>
    <col min="10526" max="10526" width="4.6640625" style="232" customWidth="1"/>
    <col min="10527" max="10527" width="4" style="232" customWidth="1"/>
    <col min="10528" max="10528" width="20.33203125" style="232" customWidth="1"/>
    <col min="10529" max="10529" width="12.6640625" style="232" customWidth="1"/>
    <col min="10530" max="10530" width="7" style="232" customWidth="1"/>
    <col min="10531" max="10531" width="23.83203125" style="232" customWidth="1"/>
    <col min="10532" max="10532" width="6.6640625" style="232" customWidth="1"/>
    <col min="10533" max="10533" width="2.6640625" style="232" customWidth="1"/>
    <col min="10534" max="10534" width="7" style="232" customWidth="1"/>
    <col min="10535" max="10535" width="16.5" style="232" customWidth="1"/>
    <col min="10536" max="10536" width="4.1640625" style="232" customWidth="1"/>
    <col min="10537" max="10752" width="9.33203125" style="232"/>
    <col min="10753" max="10753" width="4.6640625" style="232" customWidth="1"/>
    <col min="10754" max="10754" width="25.5" style="232" customWidth="1"/>
    <col min="10755" max="10755" width="13.1640625" style="232" customWidth="1"/>
    <col min="10756" max="10756" width="12.5" style="232" customWidth="1"/>
    <col min="10757" max="10757" width="26.1640625" style="232" customWidth="1"/>
    <col min="10758" max="10758" width="6.6640625" style="232" customWidth="1"/>
    <col min="10759" max="10759" width="2.6640625" style="232" customWidth="1"/>
    <col min="10760" max="10760" width="9.6640625" style="232" customWidth="1"/>
    <col min="10761" max="10761" width="19" style="232" customWidth="1"/>
    <col min="10762" max="10763" width="4.6640625" style="232" customWidth="1"/>
    <col min="10764" max="10764" width="25.5" style="232" customWidth="1"/>
    <col min="10765" max="10765" width="13.1640625" style="232" customWidth="1"/>
    <col min="10766" max="10766" width="12.5" style="232" customWidth="1"/>
    <col min="10767" max="10767" width="26.1640625" style="232" customWidth="1"/>
    <col min="10768" max="10768" width="6.6640625" style="232" customWidth="1"/>
    <col min="10769" max="10769" width="2.6640625" style="232" customWidth="1"/>
    <col min="10770" max="10770" width="9.6640625" style="232" customWidth="1"/>
    <col min="10771" max="10771" width="19" style="232" customWidth="1"/>
    <col min="10772" max="10773" width="4.6640625" style="232" customWidth="1"/>
    <col min="10774" max="10774" width="25.5" style="232" customWidth="1"/>
    <col min="10775" max="10775" width="13" style="232" customWidth="1"/>
    <col min="10776" max="10776" width="12.5" style="232" customWidth="1"/>
    <col min="10777" max="10777" width="26.1640625" style="232" customWidth="1"/>
    <col min="10778" max="10778" width="6.6640625" style="232" customWidth="1"/>
    <col min="10779" max="10779" width="2.6640625" style="232" customWidth="1"/>
    <col min="10780" max="10780" width="9.5" style="232" customWidth="1"/>
    <col min="10781" max="10781" width="19" style="232" customWidth="1"/>
    <col min="10782" max="10782" width="4.6640625" style="232" customWidth="1"/>
    <col min="10783" max="10783" width="4" style="232" customWidth="1"/>
    <col min="10784" max="10784" width="20.33203125" style="232" customWidth="1"/>
    <col min="10785" max="10785" width="12.6640625" style="232" customWidth="1"/>
    <col min="10786" max="10786" width="7" style="232" customWidth="1"/>
    <col min="10787" max="10787" width="23.83203125" style="232" customWidth="1"/>
    <col min="10788" max="10788" width="6.6640625" style="232" customWidth="1"/>
    <col min="10789" max="10789" width="2.6640625" style="232" customWidth="1"/>
    <col min="10790" max="10790" width="7" style="232" customWidth="1"/>
    <col min="10791" max="10791" width="16.5" style="232" customWidth="1"/>
    <col min="10792" max="10792" width="4.1640625" style="232" customWidth="1"/>
    <col min="10793" max="11008" width="9.33203125" style="232"/>
    <col min="11009" max="11009" width="4.6640625" style="232" customWidth="1"/>
    <col min="11010" max="11010" width="25.5" style="232" customWidth="1"/>
    <col min="11011" max="11011" width="13.1640625" style="232" customWidth="1"/>
    <col min="11012" max="11012" width="12.5" style="232" customWidth="1"/>
    <col min="11013" max="11013" width="26.1640625" style="232" customWidth="1"/>
    <col min="11014" max="11014" width="6.6640625" style="232" customWidth="1"/>
    <col min="11015" max="11015" width="2.6640625" style="232" customWidth="1"/>
    <col min="11016" max="11016" width="9.6640625" style="232" customWidth="1"/>
    <col min="11017" max="11017" width="19" style="232" customWidth="1"/>
    <col min="11018" max="11019" width="4.6640625" style="232" customWidth="1"/>
    <col min="11020" max="11020" width="25.5" style="232" customWidth="1"/>
    <col min="11021" max="11021" width="13.1640625" style="232" customWidth="1"/>
    <col min="11022" max="11022" width="12.5" style="232" customWidth="1"/>
    <col min="11023" max="11023" width="26.1640625" style="232" customWidth="1"/>
    <col min="11024" max="11024" width="6.6640625" style="232" customWidth="1"/>
    <col min="11025" max="11025" width="2.6640625" style="232" customWidth="1"/>
    <col min="11026" max="11026" width="9.6640625" style="232" customWidth="1"/>
    <col min="11027" max="11027" width="19" style="232" customWidth="1"/>
    <col min="11028" max="11029" width="4.6640625" style="232" customWidth="1"/>
    <col min="11030" max="11030" width="25.5" style="232" customWidth="1"/>
    <col min="11031" max="11031" width="13" style="232" customWidth="1"/>
    <col min="11032" max="11032" width="12.5" style="232" customWidth="1"/>
    <col min="11033" max="11033" width="26.1640625" style="232" customWidth="1"/>
    <col min="11034" max="11034" width="6.6640625" style="232" customWidth="1"/>
    <col min="11035" max="11035" width="2.6640625" style="232" customWidth="1"/>
    <col min="11036" max="11036" width="9.5" style="232" customWidth="1"/>
    <col min="11037" max="11037" width="19" style="232" customWidth="1"/>
    <col min="11038" max="11038" width="4.6640625" style="232" customWidth="1"/>
    <col min="11039" max="11039" width="4" style="232" customWidth="1"/>
    <col min="11040" max="11040" width="20.33203125" style="232" customWidth="1"/>
    <col min="11041" max="11041" width="12.6640625" style="232" customWidth="1"/>
    <col min="11042" max="11042" width="7" style="232" customWidth="1"/>
    <col min="11043" max="11043" width="23.83203125" style="232" customWidth="1"/>
    <col min="11044" max="11044" width="6.6640625" style="232" customWidth="1"/>
    <col min="11045" max="11045" width="2.6640625" style="232" customWidth="1"/>
    <col min="11046" max="11046" width="7" style="232" customWidth="1"/>
    <col min="11047" max="11047" width="16.5" style="232" customWidth="1"/>
    <col min="11048" max="11048" width="4.1640625" style="232" customWidth="1"/>
    <col min="11049" max="11264" width="9.33203125" style="232"/>
    <col min="11265" max="11265" width="4.6640625" style="232" customWidth="1"/>
    <col min="11266" max="11266" width="25.5" style="232" customWidth="1"/>
    <col min="11267" max="11267" width="13.1640625" style="232" customWidth="1"/>
    <col min="11268" max="11268" width="12.5" style="232" customWidth="1"/>
    <col min="11269" max="11269" width="26.1640625" style="232" customWidth="1"/>
    <col min="11270" max="11270" width="6.6640625" style="232" customWidth="1"/>
    <col min="11271" max="11271" width="2.6640625" style="232" customWidth="1"/>
    <col min="11272" max="11272" width="9.6640625" style="232" customWidth="1"/>
    <col min="11273" max="11273" width="19" style="232" customWidth="1"/>
    <col min="11274" max="11275" width="4.6640625" style="232" customWidth="1"/>
    <col min="11276" max="11276" width="25.5" style="232" customWidth="1"/>
    <col min="11277" max="11277" width="13.1640625" style="232" customWidth="1"/>
    <col min="11278" max="11278" width="12.5" style="232" customWidth="1"/>
    <col min="11279" max="11279" width="26.1640625" style="232" customWidth="1"/>
    <col min="11280" max="11280" width="6.6640625" style="232" customWidth="1"/>
    <col min="11281" max="11281" width="2.6640625" style="232" customWidth="1"/>
    <col min="11282" max="11282" width="9.6640625" style="232" customWidth="1"/>
    <col min="11283" max="11283" width="19" style="232" customWidth="1"/>
    <col min="11284" max="11285" width="4.6640625" style="232" customWidth="1"/>
    <col min="11286" max="11286" width="25.5" style="232" customWidth="1"/>
    <col min="11287" max="11287" width="13" style="232" customWidth="1"/>
    <col min="11288" max="11288" width="12.5" style="232" customWidth="1"/>
    <col min="11289" max="11289" width="26.1640625" style="232" customWidth="1"/>
    <col min="11290" max="11290" width="6.6640625" style="232" customWidth="1"/>
    <col min="11291" max="11291" width="2.6640625" style="232" customWidth="1"/>
    <col min="11292" max="11292" width="9.5" style="232" customWidth="1"/>
    <col min="11293" max="11293" width="19" style="232" customWidth="1"/>
    <col min="11294" max="11294" width="4.6640625" style="232" customWidth="1"/>
    <col min="11295" max="11295" width="4" style="232" customWidth="1"/>
    <col min="11296" max="11296" width="20.33203125" style="232" customWidth="1"/>
    <col min="11297" max="11297" width="12.6640625" style="232" customWidth="1"/>
    <col min="11298" max="11298" width="7" style="232" customWidth="1"/>
    <col min="11299" max="11299" width="23.83203125" style="232" customWidth="1"/>
    <col min="11300" max="11300" width="6.6640625" style="232" customWidth="1"/>
    <col min="11301" max="11301" width="2.6640625" style="232" customWidth="1"/>
    <col min="11302" max="11302" width="7" style="232" customWidth="1"/>
    <col min="11303" max="11303" width="16.5" style="232" customWidth="1"/>
    <col min="11304" max="11304" width="4.1640625" style="232" customWidth="1"/>
    <col min="11305" max="11520" width="9.33203125" style="232"/>
    <col min="11521" max="11521" width="4.6640625" style="232" customWidth="1"/>
    <col min="11522" max="11522" width="25.5" style="232" customWidth="1"/>
    <col min="11523" max="11523" width="13.1640625" style="232" customWidth="1"/>
    <col min="11524" max="11524" width="12.5" style="232" customWidth="1"/>
    <col min="11525" max="11525" width="26.1640625" style="232" customWidth="1"/>
    <col min="11526" max="11526" width="6.6640625" style="232" customWidth="1"/>
    <col min="11527" max="11527" width="2.6640625" style="232" customWidth="1"/>
    <col min="11528" max="11528" width="9.6640625" style="232" customWidth="1"/>
    <col min="11529" max="11529" width="19" style="232" customWidth="1"/>
    <col min="11530" max="11531" width="4.6640625" style="232" customWidth="1"/>
    <col min="11532" max="11532" width="25.5" style="232" customWidth="1"/>
    <col min="11533" max="11533" width="13.1640625" style="232" customWidth="1"/>
    <col min="11534" max="11534" width="12.5" style="232" customWidth="1"/>
    <col min="11535" max="11535" width="26.1640625" style="232" customWidth="1"/>
    <col min="11536" max="11536" width="6.6640625" style="232" customWidth="1"/>
    <col min="11537" max="11537" width="2.6640625" style="232" customWidth="1"/>
    <col min="11538" max="11538" width="9.6640625" style="232" customWidth="1"/>
    <col min="11539" max="11539" width="19" style="232" customWidth="1"/>
    <col min="11540" max="11541" width="4.6640625" style="232" customWidth="1"/>
    <col min="11542" max="11542" width="25.5" style="232" customWidth="1"/>
    <col min="11543" max="11543" width="13" style="232" customWidth="1"/>
    <col min="11544" max="11544" width="12.5" style="232" customWidth="1"/>
    <col min="11545" max="11545" width="26.1640625" style="232" customWidth="1"/>
    <col min="11546" max="11546" width="6.6640625" style="232" customWidth="1"/>
    <col min="11547" max="11547" width="2.6640625" style="232" customWidth="1"/>
    <col min="11548" max="11548" width="9.5" style="232" customWidth="1"/>
    <col min="11549" max="11549" width="19" style="232" customWidth="1"/>
    <col min="11550" max="11550" width="4.6640625" style="232" customWidth="1"/>
    <col min="11551" max="11551" width="4" style="232" customWidth="1"/>
    <col min="11552" max="11552" width="20.33203125" style="232" customWidth="1"/>
    <col min="11553" max="11553" width="12.6640625" style="232" customWidth="1"/>
    <col min="11554" max="11554" width="7" style="232" customWidth="1"/>
    <col min="11555" max="11555" width="23.83203125" style="232" customWidth="1"/>
    <col min="11556" max="11556" width="6.6640625" style="232" customWidth="1"/>
    <col min="11557" max="11557" width="2.6640625" style="232" customWidth="1"/>
    <col min="11558" max="11558" width="7" style="232" customWidth="1"/>
    <col min="11559" max="11559" width="16.5" style="232" customWidth="1"/>
    <col min="11560" max="11560" width="4.1640625" style="232" customWidth="1"/>
    <col min="11561" max="11776" width="9.33203125" style="232"/>
    <col min="11777" max="11777" width="4.6640625" style="232" customWidth="1"/>
    <col min="11778" max="11778" width="25.5" style="232" customWidth="1"/>
    <col min="11779" max="11779" width="13.1640625" style="232" customWidth="1"/>
    <col min="11780" max="11780" width="12.5" style="232" customWidth="1"/>
    <col min="11781" max="11781" width="26.1640625" style="232" customWidth="1"/>
    <col min="11782" max="11782" width="6.6640625" style="232" customWidth="1"/>
    <col min="11783" max="11783" width="2.6640625" style="232" customWidth="1"/>
    <col min="11784" max="11784" width="9.6640625" style="232" customWidth="1"/>
    <col min="11785" max="11785" width="19" style="232" customWidth="1"/>
    <col min="11786" max="11787" width="4.6640625" style="232" customWidth="1"/>
    <col min="11788" max="11788" width="25.5" style="232" customWidth="1"/>
    <col min="11789" max="11789" width="13.1640625" style="232" customWidth="1"/>
    <col min="11790" max="11790" width="12.5" style="232" customWidth="1"/>
    <col min="11791" max="11791" width="26.1640625" style="232" customWidth="1"/>
    <col min="11792" max="11792" width="6.6640625" style="232" customWidth="1"/>
    <col min="11793" max="11793" width="2.6640625" style="232" customWidth="1"/>
    <col min="11794" max="11794" width="9.6640625" style="232" customWidth="1"/>
    <col min="11795" max="11795" width="19" style="232" customWidth="1"/>
    <col min="11796" max="11797" width="4.6640625" style="232" customWidth="1"/>
    <col min="11798" max="11798" width="25.5" style="232" customWidth="1"/>
    <col min="11799" max="11799" width="13" style="232" customWidth="1"/>
    <col min="11800" max="11800" width="12.5" style="232" customWidth="1"/>
    <col min="11801" max="11801" width="26.1640625" style="232" customWidth="1"/>
    <col min="11802" max="11802" width="6.6640625" style="232" customWidth="1"/>
    <col min="11803" max="11803" width="2.6640625" style="232" customWidth="1"/>
    <col min="11804" max="11804" width="9.5" style="232" customWidth="1"/>
    <col min="11805" max="11805" width="19" style="232" customWidth="1"/>
    <col min="11806" max="11806" width="4.6640625" style="232" customWidth="1"/>
    <col min="11807" max="11807" width="4" style="232" customWidth="1"/>
    <col min="11808" max="11808" width="20.33203125" style="232" customWidth="1"/>
    <col min="11809" max="11809" width="12.6640625" style="232" customWidth="1"/>
    <col min="11810" max="11810" width="7" style="232" customWidth="1"/>
    <col min="11811" max="11811" width="23.83203125" style="232" customWidth="1"/>
    <col min="11812" max="11812" width="6.6640625" style="232" customWidth="1"/>
    <col min="11813" max="11813" width="2.6640625" style="232" customWidth="1"/>
    <col min="11814" max="11814" width="7" style="232" customWidth="1"/>
    <col min="11815" max="11815" width="16.5" style="232" customWidth="1"/>
    <col min="11816" max="11816" width="4.1640625" style="232" customWidth="1"/>
    <col min="11817" max="12032" width="9.33203125" style="232"/>
    <col min="12033" max="12033" width="4.6640625" style="232" customWidth="1"/>
    <col min="12034" max="12034" width="25.5" style="232" customWidth="1"/>
    <col min="12035" max="12035" width="13.1640625" style="232" customWidth="1"/>
    <col min="12036" max="12036" width="12.5" style="232" customWidth="1"/>
    <col min="12037" max="12037" width="26.1640625" style="232" customWidth="1"/>
    <col min="12038" max="12038" width="6.6640625" style="232" customWidth="1"/>
    <col min="12039" max="12039" width="2.6640625" style="232" customWidth="1"/>
    <col min="12040" max="12040" width="9.6640625" style="232" customWidth="1"/>
    <col min="12041" max="12041" width="19" style="232" customWidth="1"/>
    <col min="12042" max="12043" width="4.6640625" style="232" customWidth="1"/>
    <col min="12044" max="12044" width="25.5" style="232" customWidth="1"/>
    <col min="12045" max="12045" width="13.1640625" style="232" customWidth="1"/>
    <col min="12046" max="12046" width="12.5" style="232" customWidth="1"/>
    <col min="12047" max="12047" width="26.1640625" style="232" customWidth="1"/>
    <col min="12048" max="12048" width="6.6640625" style="232" customWidth="1"/>
    <col min="12049" max="12049" width="2.6640625" style="232" customWidth="1"/>
    <col min="12050" max="12050" width="9.6640625" style="232" customWidth="1"/>
    <col min="12051" max="12051" width="19" style="232" customWidth="1"/>
    <col min="12052" max="12053" width="4.6640625" style="232" customWidth="1"/>
    <col min="12054" max="12054" width="25.5" style="232" customWidth="1"/>
    <col min="12055" max="12055" width="13" style="232" customWidth="1"/>
    <col min="12056" max="12056" width="12.5" style="232" customWidth="1"/>
    <col min="12057" max="12057" width="26.1640625" style="232" customWidth="1"/>
    <col min="12058" max="12058" width="6.6640625" style="232" customWidth="1"/>
    <col min="12059" max="12059" width="2.6640625" style="232" customWidth="1"/>
    <col min="12060" max="12060" width="9.5" style="232" customWidth="1"/>
    <col min="12061" max="12061" width="19" style="232" customWidth="1"/>
    <col min="12062" max="12062" width="4.6640625" style="232" customWidth="1"/>
    <col min="12063" max="12063" width="4" style="232" customWidth="1"/>
    <col min="12064" max="12064" width="20.33203125" style="232" customWidth="1"/>
    <col min="12065" max="12065" width="12.6640625" style="232" customWidth="1"/>
    <col min="12066" max="12066" width="7" style="232" customWidth="1"/>
    <col min="12067" max="12067" width="23.83203125" style="232" customWidth="1"/>
    <col min="12068" max="12068" width="6.6640625" style="232" customWidth="1"/>
    <col min="12069" max="12069" width="2.6640625" style="232" customWidth="1"/>
    <col min="12070" max="12070" width="7" style="232" customWidth="1"/>
    <col min="12071" max="12071" width="16.5" style="232" customWidth="1"/>
    <col min="12072" max="12072" width="4.1640625" style="232" customWidth="1"/>
    <col min="12073" max="12288" width="9.33203125" style="232"/>
    <col min="12289" max="12289" width="4.6640625" style="232" customWidth="1"/>
    <col min="12290" max="12290" width="25.5" style="232" customWidth="1"/>
    <col min="12291" max="12291" width="13.1640625" style="232" customWidth="1"/>
    <col min="12292" max="12292" width="12.5" style="232" customWidth="1"/>
    <col min="12293" max="12293" width="26.1640625" style="232" customWidth="1"/>
    <col min="12294" max="12294" width="6.6640625" style="232" customWidth="1"/>
    <col min="12295" max="12295" width="2.6640625" style="232" customWidth="1"/>
    <col min="12296" max="12296" width="9.6640625" style="232" customWidth="1"/>
    <col min="12297" max="12297" width="19" style="232" customWidth="1"/>
    <col min="12298" max="12299" width="4.6640625" style="232" customWidth="1"/>
    <col min="12300" max="12300" width="25.5" style="232" customWidth="1"/>
    <col min="12301" max="12301" width="13.1640625" style="232" customWidth="1"/>
    <col min="12302" max="12302" width="12.5" style="232" customWidth="1"/>
    <col min="12303" max="12303" width="26.1640625" style="232" customWidth="1"/>
    <col min="12304" max="12304" width="6.6640625" style="232" customWidth="1"/>
    <col min="12305" max="12305" width="2.6640625" style="232" customWidth="1"/>
    <col min="12306" max="12306" width="9.6640625" style="232" customWidth="1"/>
    <col min="12307" max="12307" width="19" style="232" customWidth="1"/>
    <col min="12308" max="12309" width="4.6640625" style="232" customWidth="1"/>
    <col min="12310" max="12310" width="25.5" style="232" customWidth="1"/>
    <col min="12311" max="12311" width="13" style="232" customWidth="1"/>
    <col min="12312" max="12312" width="12.5" style="232" customWidth="1"/>
    <col min="12313" max="12313" width="26.1640625" style="232" customWidth="1"/>
    <col min="12314" max="12314" width="6.6640625" style="232" customWidth="1"/>
    <col min="12315" max="12315" width="2.6640625" style="232" customWidth="1"/>
    <col min="12316" max="12316" width="9.5" style="232" customWidth="1"/>
    <col min="12317" max="12317" width="19" style="232" customWidth="1"/>
    <col min="12318" max="12318" width="4.6640625" style="232" customWidth="1"/>
    <col min="12319" max="12319" width="4" style="232" customWidth="1"/>
    <col min="12320" max="12320" width="20.33203125" style="232" customWidth="1"/>
    <col min="12321" max="12321" width="12.6640625" style="232" customWidth="1"/>
    <col min="12322" max="12322" width="7" style="232" customWidth="1"/>
    <col min="12323" max="12323" width="23.83203125" style="232" customWidth="1"/>
    <col min="12324" max="12324" width="6.6640625" style="232" customWidth="1"/>
    <col min="12325" max="12325" width="2.6640625" style="232" customWidth="1"/>
    <col min="12326" max="12326" width="7" style="232" customWidth="1"/>
    <col min="12327" max="12327" width="16.5" style="232" customWidth="1"/>
    <col min="12328" max="12328" width="4.1640625" style="232" customWidth="1"/>
    <col min="12329" max="12544" width="9.33203125" style="232"/>
    <col min="12545" max="12545" width="4.6640625" style="232" customWidth="1"/>
    <col min="12546" max="12546" width="25.5" style="232" customWidth="1"/>
    <col min="12547" max="12547" width="13.1640625" style="232" customWidth="1"/>
    <col min="12548" max="12548" width="12.5" style="232" customWidth="1"/>
    <col min="12549" max="12549" width="26.1640625" style="232" customWidth="1"/>
    <col min="12550" max="12550" width="6.6640625" style="232" customWidth="1"/>
    <col min="12551" max="12551" width="2.6640625" style="232" customWidth="1"/>
    <col min="12552" max="12552" width="9.6640625" style="232" customWidth="1"/>
    <col min="12553" max="12553" width="19" style="232" customWidth="1"/>
    <col min="12554" max="12555" width="4.6640625" style="232" customWidth="1"/>
    <col min="12556" max="12556" width="25.5" style="232" customWidth="1"/>
    <col min="12557" max="12557" width="13.1640625" style="232" customWidth="1"/>
    <col min="12558" max="12558" width="12.5" style="232" customWidth="1"/>
    <col min="12559" max="12559" width="26.1640625" style="232" customWidth="1"/>
    <col min="12560" max="12560" width="6.6640625" style="232" customWidth="1"/>
    <col min="12561" max="12561" width="2.6640625" style="232" customWidth="1"/>
    <col min="12562" max="12562" width="9.6640625" style="232" customWidth="1"/>
    <col min="12563" max="12563" width="19" style="232" customWidth="1"/>
    <col min="12564" max="12565" width="4.6640625" style="232" customWidth="1"/>
    <col min="12566" max="12566" width="25.5" style="232" customWidth="1"/>
    <col min="12567" max="12567" width="13" style="232" customWidth="1"/>
    <col min="12568" max="12568" width="12.5" style="232" customWidth="1"/>
    <col min="12569" max="12569" width="26.1640625" style="232" customWidth="1"/>
    <col min="12570" max="12570" width="6.6640625" style="232" customWidth="1"/>
    <col min="12571" max="12571" width="2.6640625" style="232" customWidth="1"/>
    <col min="12572" max="12572" width="9.5" style="232" customWidth="1"/>
    <col min="12573" max="12573" width="19" style="232" customWidth="1"/>
    <col min="12574" max="12574" width="4.6640625" style="232" customWidth="1"/>
    <col min="12575" max="12575" width="4" style="232" customWidth="1"/>
    <col min="12576" max="12576" width="20.33203125" style="232" customWidth="1"/>
    <col min="12577" max="12577" width="12.6640625" style="232" customWidth="1"/>
    <col min="12578" max="12578" width="7" style="232" customWidth="1"/>
    <col min="12579" max="12579" width="23.83203125" style="232" customWidth="1"/>
    <col min="12580" max="12580" width="6.6640625" style="232" customWidth="1"/>
    <col min="12581" max="12581" width="2.6640625" style="232" customWidth="1"/>
    <col min="12582" max="12582" width="7" style="232" customWidth="1"/>
    <col min="12583" max="12583" width="16.5" style="232" customWidth="1"/>
    <col min="12584" max="12584" width="4.1640625" style="232" customWidth="1"/>
    <col min="12585" max="12800" width="9.33203125" style="232"/>
    <col min="12801" max="12801" width="4.6640625" style="232" customWidth="1"/>
    <col min="12802" max="12802" width="25.5" style="232" customWidth="1"/>
    <col min="12803" max="12803" width="13.1640625" style="232" customWidth="1"/>
    <col min="12804" max="12804" width="12.5" style="232" customWidth="1"/>
    <col min="12805" max="12805" width="26.1640625" style="232" customWidth="1"/>
    <col min="12806" max="12806" width="6.6640625" style="232" customWidth="1"/>
    <col min="12807" max="12807" width="2.6640625" style="232" customWidth="1"/>
    <col min="12808" max="12808" width="9.6640625" style="232" customWidth="1"/>
    <col min="12809" max="12809" width="19" style="232" customWidth="1"/>
    <col min="12810" max="12811" width="4.6640625" style="232" customWidth="1"/>
    <col min="12812" max="12812" width="25.5" style="232" customWidth="1"/>
    <col min="12813" max="12813" width="13.1640625" style="232" customWidth="1"/>
    <col min="12814" max="12814" width="12.5" style="232" customWidth="1"/>
    <col min="12815" max="12815" width="26.1640625" style="232" customWidth="1"/>
    <col min="12816" max="12816" width="6.6640625" style="232" customWidth="1"/>
    <col min="12817" max="12817" width="2.6640625" style="232" customWidth="1"/>
    <col min="12818" max="12818" width="9.6640625" style="232" customWidth="1"/>
    <col min="12819" max="12819" width="19" style="232" customWidth="1"/>
    <col min="12820" max="12821" width="4.6640625" style="232" customWidth="1"/>
    <col min="12822" max="12822" width="25.5" style="232" customWidth="1"/>
    <col min="12823" max="12823" width="13" style="232" customWidth="1"/>
    <col min="12824" max="12824" width="12.5" style="232" customWidth="1"/>
    <col min="12825" max="12825" width="26.1640625" style="232" customWidth="1"/>
    <col min="12826" max="12826" width="6.6640625" style="232" customWidth="1"/>
    <col min="12827" max="12827" width="2.6640625" style="232" customWidth="1"/>
    <col min="12828" max="12828" width="9.5" style="232" customWidth="1"/>
    <col min="12829" max="12829" width="19" style="232" customWidth="1"/>
    <col min="12830" max="12830" width="4.6640625" style="232" customWidth="1"/>
    <col min="12831" max="12831" width="4" style="232" customWidth="1"/>
    <col min="12832" max="12832" width="20.33203125" style="232" customWidth="1"/>
    <col min="12833" max="12833" width="12.6640625" style="232" customWidth="1"/>
    <col min="12834" max="12834" width="7" style="232" customWidth="1"/>
    <col min="12835" max="12835" width="23.83203125" style="232" customWidth="1"/>
    <col min="12836" max="12836" width="6.6640625" style="232" customWidth="1"/>
    <col min="12837" max="12837" width="2.6640625" style="232" customWidth="1"/>
    <col min="12838" max="12838" width="7" style="232" customWidth="1"/>
    <col min="12839" max="12839" width="16.5" style="232" customWidth="1"/>
    <col min="12840" max="12840" width="4.1640625" style="232" customWidth="1"/>
    <col min="12841" max="13056" width="9.33203125" style="232"/>
    <col min="13057" max="13057" width="4.6640625" style="232" customWidth="1"/>
    <col min="13058" max="13058" width="25.5" style="232" customWidth="1"/>
    <col min="13059" max="13059" width="13.1640625" style="232" customWidth="1"/>
    <col min="13060" max="13060" width="12.5" style="232" customWidth="1"/>
    <col min="13061" max="13061" width="26.1640625" style="232" customWidth="1"/>
    <col min="13062" max="13062" width="6.6640625" style="232" customWidth="1"/>
    <col min="13063" max="13063" width="2.6640625" style="232" customWidth="1"/>
    <col min="13064" max="13064" width="9.6640625" style="232" customWidth="1"/>
    <col min="13065" max="13065" width="19" style="232" customWidth="1"/>
    <col min="13066" max="13067" width="4.6640625" style="232" customWidth="1"/>
    <col min="13068" max="13068" width="25.5" style="232" customWidth="1"/>
    <col min="13069" max="13069" width="13.1640625" style="232" customWidth="1"/>
    <col min="13070" max="13070" width="12.5" style="232" customWidth="1"/>
    <col min="13071" max="13071" width="26.1640625" style="232" customWidth="1"/>
    <col min="13072" max="13072" width="6.6640625" style="232" customWidth="1"/>
    <col min="13073" max="13073" width="2.6640625" style="232" customWidth="1"/>
    <col min="13074" max="13074" width="9.6640625" style="232" customWidth="1"/>
    <col min="13075" max="13075" width="19" style="232" customWidth="1"/>
    <col min="13076" max="13077" width="4.6640625" style="232" customWidth="1"/>
    <col min="13078" max="13078" width="25.5" style="232" customWidth="1"/>
    <col min="13079" max="13079" width="13" style="232" customWidth="1"/>
    <col min="13080" max="13080" width="12.5" style="232" customWidth="1"/>
    <col min="13081" max="13081" width="26.1640625" style="232" customWidth="1"/>
    <col min="13082" max="13082" width="6.6640625" style="232" customWidth="1"/>
    <col min="13083" max="13083" width="2.6640625" style="232" customWidth="1"/>
    <col min="13084" max="13084" width="9.5" style="232" customWidth="1"/>
    <col min="13085" max="13085" width="19" style="232" customWidth="1"/>
    <col min="13086" max="13086" width="4.6640625" style="232" customWidth="1"/>
    <col min="13087" max="13087" width="4" style="232" customWidth="1"/>
    <col min="13088" max="13088" width="20.33203125" style="232" customWidth="1"/>
    <col min="13089" max="13089" width="12.6640625" style="232" customWidth="1"/>
    <col min="13090" max="13090" width="7" style="232" customWidth="1"/>
    <col min="13091" max="13091" width="23.83203125" style="232" customWidth="1"/>
    <col min="13092" max="13092" width="6.6640625" style="232" customWidth="1"/>
    <col min="13093" max="13093" width="2.6640625" style="232" customWidth="1"/>
    <col min="13094" max="13094" width="7" style="232" customWidth="1"/>
    <col min="13095" max="13095" width="16.5" style="232" customWidth="1"/>
    <col min="13096" max="13096" width="4.1640625" style="232" customWidth="1"/>
    <col min="13097" max="13312" width="9.33203125" style="232"/>
    <col min="13313" max="13313" width="4.6640625" style="232" customWidth="1"/>
    <col min="13314" max="13314" width="25.5" style="232" customWidth="1"/>
    <col min="13315" max="13315" width="13.1640625" style="232" customWidth="1"/>
    <col min="13316" max="13316" width="12.5" style="232" customWidth="1"/>
    <col min="13317" max="13317" width="26.1640625" style="232" customWidth="1"/>
    <col min="13318" max="13318" width="6.6640625" style="232" customWidth="1"/>
    <col min="13319" max="13319" width="2.6640625" style="232" customWidth="1"/>
    <col min="13320" max="13320" width="9.6640625" style="232" customWidth="1"/>
    <col min="13321" max="13321" width="19" style="232" customWidth="1"/>
    <col min="13322" max="13323" width="4.6640625" style="232" customWidth="1"/>
    <col min="13324" max="13324" width="25.5" style="232" customWidth="1"/>
    <col min="13325" max="13325" width="13.1640625" style="232" customWidth="1"/>
    <col min="13326" max="13326" width="12.5" style="232" customWidth="1"/>
    <col min="13327" max="13327" width="26.1640625" style="232" customWidth="1"/>
    <col min="13328" max="13328" width="6.6640625" style="232" customWidth="1"/>
    <col min="13329" max="13329" width="2.6640625" style="232" customWidth="1"/>
    <col min="13330" max="13330" width="9.6640625" style="232" customWidth="1"/>
    <col min="13331" max="13331" width="19" style="232" customWidth="1"/>
    <col min="13332" max="13333" width="4.6640625" style="232" customWidth="1"/>
    <col min="13334" max="13334" width="25.5" style="232" customWidth="1"/>
    <col min="13335" max="13335" width="13" style="232" customWidth="1"/>
    <col min="13336" max="13336" width="12.5" style="232" customWidth="1"/>
    <col min="13337" max="13337" width="26.1640625" style="232" customWidth="1"/>
    <col min="13338" max="13338" width="6.6640625" style="232" customWidth="1"/>
    <col min="13339" max="13339" width="2.6640625" style="232" customWidth="1"/>
    <col min="13340" max="13340" width="9.5" style="232" customWidth="1"/>
    <col min="13341" max="13341" width="19" style="232" customWidth="1"/>
    <col min="13342" max="13342" width="4.6640625" style="232" customWidth="1"/>
    <col min="13343" max="13343" width="4" style="232" customWidth="1"/>
    <col min="13344" max="13344" width="20.33203125" style="232" customWidth="1"/>
    <col min="13345" max="13345" width="12.6640625" style="232" customWidth="1"/>
    <col min="13346" max="13346" width="7" style="232" customWidth="1"/>
    <col min="13347" max="13347" width="23.83203125" style="232" customWidth="1"/>
    <col min="13348" max="13348" width="6.6640625" style="232" customWidth="1"/>
    <col min="13349" max="13349" width="2.6640625" style="232" customWidth="1"/>
    <col min="13350" max="13350" width="7" style="232" customWidth="1"/>
    <col min="13351" max="13351" width="16.5" style="232" customWidth="1"/>
    <col min="13352" max="13352" width="4.1640625" style="232" customWidth="1"/>
    <col min="13353" max="13568" width="9.33203125" style="232"/>
    <col min="13569" max="13569" width="4.6640625" style="232" customWidth="1"/>
    <col min="13570" max="13570" width="25.5" style="232" customWidth="1"/>
    <col min="13571" max="13571" width="13.1640625" style="232" customWidth="1"/>
    <col min="13572" max="13572" width="12.5" style="232" customWidth="1"/>
    <col min="13573" max="13573" width="26.1640625" style="232" customWidth="1"/>
    <col min="13574" max="13574" width="6.6640625" style="232" customWidth="1"/>
    <col min="13575" max="13575" width="2.6640625" style="232" customWidth="1"/>
    <col min="13576" max="13576" width="9.6640625" style="232" customWidth="1"/>
    <col min="13577" max="13577" width="19" style="232" customWidth="1"/>
    <col min="13578" max="13579" width="4.6640625" style="232" customWidth="1"/>
    <col min="13580" max="13580" width="25.5" style="232" customWidth="1"/>
    <col min="13581" max="13581" width="13.1640625" style="232" customWidth="1"/>
    <col min="13582" max="13582" width="12.5" style="232" customWidth="1"/>
    <col min="13583" max="13583" width="26.1640625" style="232" customWidth="1"/>
    <col min="13584" max="13584" width="6.6640625" style="232" customWidth="1"/>
    <col min="13585" max="13585" width="2.6640625" style="232" customWidth="1"/>
    <col min="13586" max="13586" width="9.6640625" style="232" customWidth="1"/>
    <col min="13587" max="13587" width="19" style="232" customWidth="1"/>
    <col min="13588" max="13589" width="4.6640625" style="232" customWidth="1"/>
    <col min="13590" max="13590" width="25.5" style="232" customWidth="1"/>
    <col min="13591" max="13591" width="13" style="232" customWidth="1"/>
    <col min="13592" max="13592" width="12.5" style="232" customWidth="1"/>
    <col min="13593" max="13593" width="26.1640625" style="232" customWidth="1"/>
    <col min="13594" max="13594" width="6.6640625" style="232" customWidth="1"/>
    <col min="13595" max="13595" width="2.6640625" style="232" customWidth="1"/>
    <col min="13596" max="13596" width="9.5" style="232" customWidth="1"/>
    <col min="13597" max="13597" width="19" style="232" customWidth="1"/>
    <col min="13598" max="13598" width="4.6640625" style="232" customWidth="1"/>
    <col min="13599" max="13599" width="4" style="232" customWidth="1"/>
    <col min="13600" max="13600" width="20.33203125" style="232" customWidth="1"/>
    <col min="13601" max="13601" width="12.6640625" style="232" customWidth="1"/>
    <col min="13602" max="13602" width="7" style="232" customWidth="1"/>
    <col min="13603" max="13603" width="23.83203125" style="232" customWidth="1"/>
    <col min="13604" max="13604" width="6.6640625" style="232" customWidth="1"/>
    <col min="13605" max="13605" width="2.6640625" style="232" customWidth="1"/>
    <col min="13606" max="13606" width="7" style="232" customWidth="1"/>
    <col min="13607" max="13607" width="16.5" style="232" customWidth="1"/>
    <col min="13608" max="13608" width="4.1640625" style="232" customWidth="1"/>
    <col min="13609" max="13824" width="9.33203125" style="232"/>
    <col min="13825" max="13825" width="4.6640625" style="232" customWidth="1"/>
    <col min="13826" max="13826" width="25.5" style="232" customWidth="1"/>
    <col min="13827" max="13827" width="13.1640625" style="232" customWidth="1"/>
    <col min="13828" max="13828" width="12.5" style="232" customWidth="1"/>
    <col min="13829" max="13829" width="26.1640625" style="232" customWidth="1"/>
    <col min="13830" max="13830" width="6.6640625" style="232" customWidth="1"/>
    <col min="13831" max="13831" width="2.6640625" style="232" customWidth="1"/>
    <col min="13832" max="13832" width="9.6640625" style="232" customWidth="1"/>
    <col min="13833" max="13833" width="19" style="232" customWidth="1"/>
    <col min="13834" max="13835" width="4.6640625" style="232" customWidth="1"/>
    <col min="13836" max="13836" width="25.5" style="232" customWidth="1"/>
    <col min="13837" max="13837" width="13.1640625" style="232" customWidth="1"/>
    <col min="13838" max="13838" width="12.5" style="232" customWidth="1"/>
    <col min="13839" max="13839" width="26.1640625" style="232" customWidth="1"/>
    <col min="13840" max="13840" width="6.6640625" style="232" customWidth="1"/>
    <col min="13841" max="13841" width="2.6640625" style="232" customWidth="1"/>
    <col min="13842" max="13842" width="9.6640625" style="232" customWidth="1"/>
    <col min="13843" max="13843" width="19" style="232" customWidth="1"/>
    <col min="13844" max="13845" width="4.6640625" style="232" customWidth="1"/>
    <col min="13846" max="13846" width="25.5" style="232" customWidth="1"/>
    <col min="13847" max="13847" width="13" style="232" customWidth="1"/>
    <col min="13848" max="13848" width="12.5" style="232" customWidth="1"/>
    <col min="13849" max="13849" width="26.1640625" style="232" customWidth="1"/>
    <col min="13850" max="13850" width="6.6640625" style="232" customWidth="1"/>
    <col min="13851" max="13851" width="2.6640625" style="232" customWidth="1"/>
    <col min="13852" max="13852" width="9.5" style="232" customWidth="1"/>
    <col min="13853" max="13853" width="19" style="232" customWidth="1"/>
    <col min="13854" max="13854" width="4.6640625" style="232" customWidth="1"/>
    <col min="13855" max="13855" width="4" style="232" customWidth="1"/>
    <col min="13856" max="13856" width="20.33203125" style="232" customWidth="1"/>
    <col min="13857" max="13857" width="12.6640625" style="232" customWidth="1"/>
    <col min="13858" max="13858" width="7" style="232" customWidth="1"/>
    <col min="13859" max="13859" width="23.83203125" style="232" customWidth="1"/>
    <col min="13860" max="13860" width="6.6640625" style="232" customWidth="1"/>
    <col min="13861" max="13861" width="2.6640625" style="232" customWidth="1"/>
    <col min="13862" max="13862" width="7" style="232" customWidth="1"/>
    <col min="13863" max="13863" width="16.5" style="232" customWidth="1"/>
    <col min="13864" max="13864" width="4.1640625" style="232" customWidth="1"/>
    <col min="13865" max="14080" width="9.33203125" style="232"/>
    <col min="14081" max="14081" width="4.6640625" style="232" customWidth="1"/>
    <col min="14082" max="14082" width="25.5" style="232" customWidth="1"/>
    <col min="14083" max="14083" width="13.1640625" style="232" customWidth="1"/>
    <col min="14084" max="14084" width="12.5" style="232" customWidth="1"/>
    <col min="14085" max="14085" width="26.1640625" style="232" customWidth="1"/>
    <col min="14086" max="14086" width="6.6640625" style="232" customWidth="1"/>
    <col min="14087" max="14087" width="2.6640625" style="232" customWidth="1"/>
    <col min="14088" max="14088" width="9.6640625" style="232" customWidth="1"/>
    <col min="14089" max="14089" width="19" style="232" customWidth="1"/>
    <col min="14090" max="14091" width="4.6640625" style="232" customWidth="1"/>
    <col min="14092" max="14092" width="25.5" style="232" customWidth="1"/>
    <col min="14093" max="14093" width="13.1640625" style="232" customWidth="1"/>
    <col min="14094" max="14094" width="12.5" style="232" customWidth="1"/>
    <col min="14095" max="14095" width="26.1640625" style="232" customWidth="1"/>
    <col min="14096" max="14096" width="6.6640625" style="232" customWidth="1"/>
    <col min="14097" max="14097" width="2.6640625" style="232" customWidth="1"/>
    <col min="14098" max="14098" width="9.6640625" style="232" customWidth="1"/>
    <col min="14099" max="14099" width="19" style="232" customWidth="1"/>
    <col min="14100" max="14101" width="4.6640625" style="232" customWidth="1"/>
    <col min="14102" max="14102" width="25.5" style="232" customWidth="1"/>
    <col min="14103" max="14103" width="13" style="232" customWidth="1"/>
    <col min="14104" max="14104" width="12.5" style="232" customWidth="1"/>
    <col min="14105" max="14105" width="26.1640625" style="232" customWidth="1"/>
    <col min="14106" max="14106" width="6.6640625" style="232" customWidth="1"/>
    <col min="14107" max="14107" width="2.6640625" style="232" customWidth="1"/>
    <col min="14108" max="14108" width="9.5" style="232" customWidth="1"/>
    <col min="14109" max="14109" width="19" style="232" customWidth="1"/>
    <col min="14110" max="14110" width="4.6640625" style="232" customWidth="1"/>
    <col min="14111" max="14111" width="4" style="232" customWidth="1"/>
    <col min="14112" max="14112" width="20.33203125" style="232" customWidth="1"/>
    <col min="14113" max="14113" width="12.6640625" style="232" customWidth="1"/>
    <col min="14114" max="14114" width="7" style="232" customWidth="1"/>
    <col min="14115" max="14115" width="23.83203125" style="232" customWidth="1"/>
    <col min="14116" max="14116" width="6.6640625" style="232" customWidth="1"/>
    <col min="14117" max="14117" width="2.6640625" style="232" customWidth="1"/>
    <col min="14118" max="14118" width="7" style="232" customWidth="1"/>
    <col min="14119" max="14119" width="16.5" style="232" customWidth="1"/>
    <col min="14120" max="14120" width="4.1640625" style="232" customWidth="1"/>
    <col min="14121" max="14336" width="9.33203125" style="232"/>
    <col min="14337" max="14337" width="4.6640625" style="232" customWidth="1"/>
    <col min="14338" max="14338" width="25.5" style="232" customWidth="1"/>
    <col min="14339" max="14339" width="13.1640625" style="232" customWidth="1"/>
    <col min="14340" max="14340" width="12.5" style="232" customWidth="1"/>
    <col min="14341" max="14341" width="26.1640625" style="232" customWidth="1"/>
    <col min="14342" max="14342" width="6.6640625" style="232" customWidth="1"/>
    <col min="14343" max="14343" width="2.6640625" style="232" customWidth="1"/>
    <col min="14344" max="14344" width="9.6640625" style="232" customWidth="1"/>
    <col min="14345" max="14345" width="19" style="232" customWidth="1"/>
    <col min="14346" max="14347" width="4.6640625" style="232" customWidth="1"/>
    <col min="14348" max="14348" width="25.5" style="232" customWidth="1"/>
    <col min="14349" max="14349" width="13.1640625" style="232" customWidth="1"/>
    <col min="14350" max="14350" width="12.5" style="232" customWidth="1"/>
    <col min="14351" max="14351" width="26.1640625" style="232" customWidth="1"/>
    <col min="14352" max="14352" width="6.6640625" style="232" customWidth="1"/>
    <col min="14353" max="14353" width="2.6640625" style="232" customWidth="1"/>
    <col min="14354" max="14354" width="9.6640625" style="232" customWidth="1"/>
    <col min="14355" max="14355" width="19" style="232" customWidth="1"/>
    <col min="14356" max="14357" width="4.6640625" style="232" customWidth="1"/>
    <col min="14358" max="14358" width="25.5" style="232" customWidth="1"/>
    <col min="14359" max="14359" width="13" style="232" customWidth="1"/>
    <col min="14360" max="14360" width="12.5" style="232" customWidth="1"/>
    <col min="14361" max="14361" width="26.1640625" style="232" customWidth="1"/>
    <col min="14362" max="14362" width="6.6640625" style="232" customWidth="1"/>
    <col min="14363" max="14363" width="2.6640625" style="232" customWidth="1"/>
    <col min="14364" max="14364" width="9.5" style="232" customWidth="1"/>
    <col min="14365" max="14365" width="19" style="232" customWidth="1"/>
    <col min="14366" max="14366" width="4.6640625" style="232" customWidth="1"/>
    <col min="14367" max="14367" width="4" style="232" customWidth="1"/>
    <col min="14368" max="14368" width="20.33203125" style="232" customWidth="1"/>
    <col min="14369" max="14369" width="12.6640625" style="232" customWidth="1"/>
    <col min="14370" max="14370" width="7" style="232" customWidth="1"/>
    <col min="14371" max="14371" width="23.83203125" style="232" customWidth="1"/>
    <col min="14372" max="14372" width="6.6640625" style="232" customWidth="1"/>
    <col min="14373" max="14373" width="2.6640625" style="232" customWidth="1"/>
    <col min="14374" max="14374" width="7" style="232" customWidth="1"/>
    <col min="14375" max="14375" width="16.5" style="232" customWidth="1"/>
    <col min="14376" max="14376" width="4.1640625" style="232" customWidth="1"/>
    <col min="14377" max="14592" width="9.33203125" style="232"/>
    <col min="14593" max="14593" width="4.6640625" style="232" customWidth="1"/>
    <col min="14594" max="14594" width="25.5" style="232" customWidth="1"/>
    <col min="14595" max="14595" width="13.1640625" style="232" customWidth="1"/>
    <col min="14596" max="14596" width="12.5" style="232" customWidth="1"/>
    <col min="14597" max="14597" width="26.1640625" style="232" customWidth="1"/>
    <col min="14598" max="14598" width="6.6640625" style="232" customWidth="1"/>
    <col min="14599" max="14599" width="2.6640625" style="232" customWidth="1"/>
    <col min="14600" max="14600" width="9.6640625" style="232" customWidth="1"/>
    <col min="14601" max="14601" width="19" style="232" customWidth="1"/>
    <col min="14602" max="14603" width="4.6640625" style="232" customWidth="1"/>
    <col min="14604" max="14604" width="25.5" style="232" customWidth="1"/>
    <col min="14605" max="14605" width="13.1640625" style="232" customWidth="1"/>
    <col min="14606" max="14606" width="12.5" style="232" customWidth="1"/>
    <col min="14607" max="14607" width="26.1640625" style="232" customWidth="1"/>
    <col min="14608" max="14608" width="6.6640625" style="232" customWidth="1"/>
    <col min="14609" max="14609" width="2.6640625" style="232" customWidth="1"/>
    <col min="14610" max="14610" width="9.6640625" style="232" customWidth="1"/>
    <col min="14611" max="14611" width="19" style="232" customWidth="1"/>
    <col min="14612" max="14613" width="4.6640625" style="232" customWidth="1"/>
    <col min="14614" max="14614" width="25.5" style="232" customWidth="1"/>
    <col min="14615" max="14615" width="13" style="232" customWidth="1"/>
    <col min="14616" max="14616" width="12.5" style="232" customWidth="1"/>
    <col min="14617" max="14617" width="26.1640625" style="232" customWidth="1"/>
    <col min="14618" max="14618" width="6.6640625" style="232" customWidth="1"/>
    <col min="14619" max="14619" width="2.6640625" style="232" customWidth="1"/>
    <col min="14620" max="14620" width="9.5" style="232" customWidth="1"/>
    <col min="14621" max="14621" width="19" style="232" customWidth="1"/>
    <col min="14622" max="14622" width="4.6640625" style="232" customWidth="1"/>
    <col min="14623" max="14623" width="4" style="232" customWidth="1"/>
    <col min="14624" max="14624" width="20.33203125" style="232" customWidth="1"/>
    <col min="14625" max="14625" width="12.6640625" style="232" customWidth="1"/>
    <col min="14626" max="14626" width="7" style="232" customWidth="1"/>
    <col min="14627" max="14627" width="23.83203125" style="232" customWidth="1"/>
    <col min="14628" max="14628" width="6.6640625" style="232" customWidth="1"/>
    <col min="14629" max="14629" width="2.6640625" style="232" customWidth="1"/>
    <col min="14630" max="14630" width="7" style="232" customWidth="1"/>
    <col min="14631" max="14631" width="16.5" style="232" customWidth="1"/>
    <col min="14632" max="14632" width="4.1640625" style="232" customWidth="1"/>
    <col min="14633" max="14848" width="9.33203125" style="232"/>
    <col min="14849" max="14849" width="4.6640625" style="232" customWidth="1"/>
    <col min="14850" max="14850" width="25.5" style="232" customWidth="1"/>
    <col min="14851" max="14851" width="13.1640625" style="232" customWidth="1"/>
    <col min="14852" max="14852" width="12.5" style="232" customWidth="1"/>
    <col min="14853" max="14853" width="26.1640625" style="232" customWidth="1"/>
    <col min="14854" max="14854" width="6.6640625" style="232" customWidth="1"/>
    <col min="14855" max="14855" width="2.6640625" style="232" customWidth="1"/>
    <col min="14856" max="14856" width="9.6640625" style="232" customWidth="1"/>
    <col min="14857" max="14857" width="19" style="232" customWidth="1"/>
    <col min="14858" max="14859" width="4.6640625" style="232" customWidth="1"/>
    <col min="14860" max="14860" width="25.5" style="232" customWidth="1"/>
    <col min="14861" max="14861" width="13.1640625" style="232" customWidth="1"/>
    <col min="14862" max="14862" width="12.5" style="232" customWidth="1"/>
    <col min="14863" max="14863" width="26.1640625" style="232" customWidth="1"/>
    <col min="14864" max="14864" width="6.6640625" style="232" customWidth="1"/>
    <col min="14865" max="14865" width="2.6640625" style="232" customWidth="1"/>
    <col min="14866" max="14866" width="9.6640625" style="232" customWidth="1"/>
    <col min="14867" max="14867" width="19" style="232" customWidth="1"/>
    <col min="14868" max="14869" width="4.6640625" style="232" customWidth="1"/>
    <col min="14870" max="14870" width="25.5" style="232" customWidth="1"/>
    <col min="14871" max="14871" width="13" style="232" customWidth="1"/>
    <col min="14872" max="14872" width="12.5" style="232" customWidth="1"/>
    <col min="14873" max="14873" width="26.1640625" style="232" customWidth="1"/>
    <col min="14874" max="14874" width="6.6640625" style="232" customWidth="1"/>
    <col min="14875" max="14875" width="2.6640625" style="232" customWidth="1"/>
    <col min="14876" max="14876" width="9.5" style="232" customWidth="1"/>
    <col min="14877" max="14877" width="19" style="232" customWidth="1"/>
    <col min="14878" max="14878" width="4.6640625" style="232" customWidth="1"/>
    <col min="14879" max="14879" width="4" style="232" customWidth="1"/>
    <col min="14880" max="14880" width="20.33203125" style="232" customWidth="1"/>
    <col min="14881" max="14881" width="12.6640625" style="232" customWidth="1"/>
    <col min="14882" max="14882" width="7" style="232" customWidth="1"/>
    <col min="14883" max="14883" width="23.83203125" style="232" customWidth="1"/>
    <col min="14884" max="14884" width="6.6640625" style="232" customWidth="1"/>
    <col min="14885" max="14885" width="2.6640625" style="232" customWidth="1"/>
    <col min="14886" max="14886" width="7" style="232" customWidth="1"/>
    <col min="14887" max="14887" width="16.5" style="232" customWidth="1"/>
    <col min="14888" max="14888" width="4.1640625" style="232" customWidth="1"/>
    <col min="14889" max="15104" width="9.33203125" style="232"/>
    <col min="15105" max="15105" width="4.6640625" style="232" customWidth="1"/>
    <col min="15106" max="15106" width="25.5" style="232" customWidth="1"/>
    <col min="15107" max="15107" width="13.1640625" style="232" customWidth="1"/>
    <col min="15108" max="15108" width="12.5" style="232" customWidth="1"/>
    <col min="15109" max="15109" width="26.1640625" style="232" customWidth="1"/>
    <col min="15110" max="15110" width="6.6640625" style="232" customWidth="1"/>
    <col min="15111" max="15111" width="2.6640625" style="232" customWidth="1"/>
    <col min="15112" max="15112" width="9.6640625" style="232" customWidth="1"/>
    <col min="15113" max="15113" width="19" style="232" customWidth="1"/>
    <col min="15114" max="15115" width="4.6640625" style="232" customWidth="1"/>
    <col min="15116" max="15116" width="25.5" style="232" customWidth="1"/>
    <col min="15117" max="15117" width="13.1640625" style="232" customWidth="1"/>
    <col min="15118" max="15118" width="12.5" style="232" customWidth="1"/>
    <col min="15119" max="15119" width="26.1640625" style="232" customWidth="1"/>
    <col min="15120" max="15120" width="6.6640625" style="232" customWidth="1"/>
    <col min="15121" max="15121" width="2.6640625" style="232" customWidth="1"/>
    <col min="15122" max="15122" width="9.6640625" style="232" customWidth="1"/>
    <col min="15123" max="15123" width="19" style="232" customWidth="1"/>
    <col min="15124" max="15125" width="4.6640625" style="232" customWidth="1"/>
    <col min="15126" max="15126" width="25.5" style="232" customWidth="1"/>
    <col min="15127" max="15127" width="13" style="232" customWidth="1"/>
    <col min="15128" max="15128" width="12.5" style="232" customWidth="1"/>
    <col min="15129" max="15129" width="26.1640625" style="232" customWidth="1"/>
    <col min="15130" max="15130" width="6.6640625" style="232" customWidth="1"/>
    <col min="15131" max="15131" width="2.6640625" style="232" customWidth="1"/>
    <col min="15132" max="15132" width="9.5" style="232" customWidth="1"/>
    <col min="15133" max="15133" width="19" style="232" customWidth="1"/>
    <col min="15134" max="15134" width="4.6640625" style="232" customWidth="1"/>
    <col min="15135" max="15135" width="4" style="232" customWidth="1"/>
    <col min="15136" max="15136" width="20.33203125" style="232" customWidth="1"/>
    <col min="15137" max="15137" width="12.6640625" style="232" customWidth="1"/>
    <col min="15138" max="15138" width="7" style="232" customWidth="1"/>
    <col min="15139" max="15139" width="23.83203125" style="232" customWidth="1"/>
    <col min="15140" max="15140" width="6.6640625" style="232" customWidth="1"/>
    <col min="15141" max="15141" width="2.6640625" style="232" customWidth="1"/>
    <col min="15142" max="15142" width="7" style="232" customWidth="1"/>
    <col min="15143" max="15143" width="16.5" style="232" customWidth="1"/>
    <col min="15144" max="15144" width="4.1640625" style="232" customWidth="1"/>
    <col min="15145" max="15360" width="9.33203125" style="232"/>
    <col min="15361" max="15361" width="4.6640625" style="232" customWidth="1"/>
    <col min="15362" max="15362" width="25.5" style="232" customWidth="1"/>
    <col min="15363" max="15363" width="13.1640625" style="232" customWidth="1"/>
    <col min="15364" max="15364" width="12.5" style="232" customWidth="1"/>
    <col min="15365" max="15365" width="26.1640625" style="232" customWidth="1"/>
    <col min="15366" max="15366" width="6.6640625" style="232" customWidth="1"/>
    <col min="15367" max="15367" width="2.6640625" style="232" customWidth="1"/>
    <col min="15368" max="15368" width="9.6640625" style="232" customWidth="1"/>
    <col min="15369" max="15369" width="19" style="232" customWidth="1"/>
    <col min="15370" max="15371" width="4.6640625" style="232" customWidth="1"/>
    <col min="15372" max="15372" width="25.5" style="232" customWidth="1"/>
    <col min="15373" max="15373" width="13.1640625" style="232" customWidth="1"/>
    <col min="15374" max="15374" width="12.5" style="232" customWidth="1"/>
    <col min="15375" max="15375" width="26.1640625" style="232" customWidth="1"/>
    <col min="15376" max="15376" width="6.6640625" style="232" customWidth="1"/>
    <col min="15377" max="15377" width="2.6640625" style="232" customWidth="1"/>
    <col min="15378" max="15378" width="9.6640625" style="232" customWidth="1"/>
    <col min="15379" max="15379" width="19" style="232" customWidth="1"/>
    <col min="15380" max="15381" width="4.6640625" style="232" customWidth="1"/>
    <col min="15382" max="15382" width="25.5" style="232" customWidth="1"/>
    <col min="15383" max="15383" width="13" style="232" customWidth="1"/>
    <col min="15384" max="15384" width="12.5" style="232" customWidth="1"/>
    <col min="15385" max="15385" width="26.1640625" style="232" customWidth="1"/>
    <col min="15386" max="15386" width="6.6640625" style="232" customWidth="1"/>
    <col min="15387" max="15387" width="2.6640625" style="232" customWidth="1"/>
    <col min="15388" max="15388" width="9.5" style="232" customWidth="1"/>
    <col min="15389" max="15389" width="19" style="232" customWidth="1"/>
    <col min="15390" max="15390" width="4.6640625" style="232" customWidth="1"/>
    <col min="15391" max="15391" width="4" style="232" customWidth="1"/>
    <col min="15392" max="15392" width="20.33203125" style="232" customWidth="1"/>
    <col min="15393" max="15393" width="12.6640625" style="232" customWidth="1"/>
    <col min="15394" max="15394" width="7" style="232" customWidth="1"/>
    <col min="15395" max="15395" width="23.83203125" style="232" customWidth="1"/>
    <col min="15396" max="15396" width="6.6640625" style="232" customWidth="1"/>
    <col min="15397" max="15397" width="2.6640625" style="232" customWidth="1"/>
    <col min="15398" max="15398" width="7" style="232" customWidth="1"/>
    <col min="15399" max="15399" width="16.5" style="232" customWidth="1"/>
    <col min="15400" max="15400" width="4.1640625" style="232" customWidth="1"/>
    <col min="15401" max="15616" width="9.33203125" style="232"/>
    <col min="15617" max="15617" width="4.6640625" style="232" customWidth="1"/>
    <col min="15618" max="15618" width="25.5" style="232" customWidth="1"/>
    <col min="15619" max="15619" width="13.1640625" style="232" customWidth="1"/>
    <col min="15620" max="15620" width="12.5" style="232" customWidth="1"/>
    <col min="15621" max="15621" width="26.1640625" style="232" customWidth="1"/>
    <col min="15622" max="15622" width="6.6640625" style="232" customWidth="1"/>
    <col min="15623" max="15623" width="2.6640625" style="232" customWidth="1"/>
    <col min="15624" max="15624" width="9.6640625" style="232" customWidth="1"/>
    <col min="15625" max="15625" width="19" style="232" customWidth="1"/>
    <col min="15626" max="15627" width="4.6640625" style="232" customWidth="1"/>
    <col min="15628" max="15628" width="25.5" style="232" customWidth="1"/>
    <col min="15629" max="15629" width="13.1640625" style="232" customWidth="1"/>
    <col min="15630" max="15630" width="12.5" style="232" customWidth="1"/>
    <col min="15631" max="15631" width="26.1640625" style="232" customWidth="1"/>
    <col min="15632" max="15632" width="6.6640625" style="232" customWidth="1"/>
    <col min="15633" max="15633" width="2.6640625" style="232" customWidth="1"/>
    <col min="15634" max="15634" width="9.6640625" style="232" customWidth="1"/>
    <col min="15635" max="15635" width="19" style="232" customWidth="1"/>
    <col min="15636" max="15637" width="4.6640625" style="232" customWidth="1"/>
    <col min="15638" max="15638" width="25.5" style="232" customWidth="1"/>
    <col min="15639" max="15639" width="13" style="232" customWidth="1"/>
    <col min="15640" max="15640" width="12.5" style="232" customWidth="1"/>
    <col min="15641" max="15641" width="26.1640625" style="232" customWidth="1"/>
    <col min="15642" max="15642" width="6.6640625" style="232" customWidth="1"/>
    <col min="15643" max="15643" width="2.6640625" style="232" customWidth="1"/>
    <col min="15644" max="15644" width="9.5" style="232" customWidth="1"/>
    <col min="15645" max="15645" width="19" style="232" customWidth="1"/>
    <col min="15646" max="15646" width="4.6640625" style="232" customWidth="1"/>
    <col min="15647" max="15647" width="4" style="232" customWidth="1"/>
    <col min="15648" max="15648" width="20.33203125" style="232" customWidth="1"/>
    <col min="15649" max="15649" width="12.6640625" style="232" customWidth="1"/>
    <col min="15650" max="15650" width="7" style="232" customWidth="1"/>
    <col min="15651" max="15651" width="23.83203125" style="232" customWidth="1"/>
    <col min="15652" max="15652" width="6.6640625" style="232" customWidth="1"/>
    <col min="15653" max="15653" width="2.6640625" style="232" customWidth="1"/>
    <col min="15654" max="15654" width="7" style="232" customWidth="1"/>
    <col min="15655" max="15655" width="16.5" style="232" customWidth="1"/>
    <col min="15656" max="15656" width="4.1640625" style="232" customWidth="1"/>
    <col min="15657" max="15872" width="9.33203125" style="232"/>
    <col min="15873" max="15873" width="4.6640625" style="232" customWidth="1"/>
    <col min="15874" max="15874" width="25.5" style="232" customWidth="1"/>
    <col min="15875" max="15875" width="13.1640625" style="232" customWidth="1"/>
    <col min="15876" max="15876" width="12.5" style="232" customWidth="1"/>
    <col min="15877" max="15877" width="26.1640625" style="232" customWidth="1"/>
    <col min="15878" max="15878" width="6.6640625" style="232" customWidth="1"/>
    <col min="15879" max="15879" width="2.6640625" style="232" customWidth="1"/>
    <col min="15880" max="15880" width="9.6640625" style="232" customWidth="1"/>
    <col min="15881" max="15881" width="19" style="232" customWidth="1"/>
    <col min="15882" max="15883" width="4.6640625" style="232" customWidth="1"/>
    <col min="15884" max="15884" width="25.5" style="232" customWidth="1"/>
    <col min="15885" max="15885" width="13.1640625" style="232" customWidth="1"/>
    <col min="15886" max="15886" width="12.5" style="232" customWidth="1"/>
    <col min="15887" max="15887" width="26.1640625" style="232" customWidth="1"/>
    <col min="15888" max="15888" width="6.6640625" style="232" customWidth="1"/>
    <col min="15889" max="15889" width="2.6640625" style="232" customWidth="1"/>
    <col min="15890" max="15890" width="9.6640625" style="232" customWidth="1"/>
    <col min="15891" max="15891" width="19" style="232" customWidth="1"/>
    <col min="15892" max="15893" width="4.6640625" style="232" customWidth="1"/>
    <col min="15894" max="15894" width="25.5" style="232" customWidth="1"/>
    <col min="15895" max="15895" width="13" style="232" customWidth="1"/>
    <col min="15896" max="15896" width="12.5" style="232" customWidth="1"/>
    <col min="15897" max="15897" width="26.1640625" style="232" customWidth="1"/>
    <col min="15898" max="15898" width="6.6640625" style="232" customWidth="1"/>
    <col min="15899" max="15899" width="2.6640625" style="232" customWidth="1"/>
    <col min="15900" max="15900" width="9.5" style="232" customWidth="1"/>
    <col min="15901" max="15901" width="19" style="232" customWidth="1"/>
    <col min="15902" max="15902" width="4.6640625" style="232" customWidth="1"/>
    <col min="15903" max="15903" width="4" style="232" customWidth="1"/>
    <col min="15904" max="15904" width="20.33203125" style="232" customWidth="1"/>
    <col min="15905" max="15905" width="12.6640625" style="232" customWidth="1"/>
    <col min="15906" max="15906" width="7" style="232" customWidth="1"/>
    <col min="15907" max="15907" width="23.83203125" style="232" customWidth="1"/>
    <col min="15908" max="15908" width="6.6640625" style="232" customWidth="1"/>
    <col min="15909" max="15909" width="2.6640625" style="232" customWidth="1"/>
    <col min="15910" max="15910" width="7" style="232" customWidth="1"/>
    <col min="15911" max="15911" width="16.5" style="232" customWidth="1"/>
    <col min="15912" max="15912" width="4.1640625" style="232" customWidth="1"/>
    <col min="15913" max="16128" width="9.33203125" style="232"/>
    <col min="16129" max="16129" width="4.6640625" style="232" customWidth="1"/>
    <col min="16130" max="16130" width="25.5" style="232" customWidth="1"/>
    <col min="16131" max="16131" width="13.1640625" style="232" customWidth="1"/>
    <col min="16132" max="16132" width="12.5" style="232" customWidth="1"/>
    <col min="16133" max="16133" width="26.1640625" style="232" customWidth="1"/>
    <col min="16134" max="16134" width="6.6640625" style="232" customWidth="1"/>
    <col min="16135" max="16135" width="2.6640625" style="232" customWidth="1"/>
    <col min="16136" max="16136" width="9.6640625" style="232" customWidth="1"/>
    <col min="16137" max="16137" width="19" style="232" customWidth="1"/>
    <col min="16138" max="16139" width="4.6640625" style="232" customWidth="1"/>
    <col min="16140" max="16140" width="25.5" style="232" customWidth="1"/>
    <col min="16141" max="16141" width="13.1640625" style="232" customWidth="1"/>
    <col min="16142" max="16142" width="12.5" style="232" customWidth="1"/>
    <col min="16143" max="16143" width="26.1640625" style="232" customWidth="1"/>
    <col min="16144" max="16144" width="6.6640625" style="232" customWidth="1"/>
    <col min="16145" max="16145" width="2.6640625" style="232" customWidth="1"/>
    <col min="16146" max="16146" width="9.6640625" style="232" customWidth="1"/>
    <col min="16147" max="16147" width="19" style="232" customWidth="1"/>
    <col min="16148" max="16149" width="4.6640625" style="232" customWidth="1"/>
    <col min="16150" max="16150" width="25.5" style="232" customWidth="1"/>
    <col min="16151" max="16151" width="13" style="232" customWidth="1"/>
    <col min="16152" max="16152" width="12.5" style="232" customWidth="1"/>
    <col min="16153" max="16153" width="26.1640625" style="232" customWidth="1"/>
    <col min="16154" max="16154" width="6.6640625" style="232" customWidth="1"/>
    <col min="16155" max="16155" width="2.6640625" style="232" customWidth="1"/>
    <col min="16156" max="16156" width="9.5" style="232" customWidth="1"/>
    <col min="16157" max="16157" width="19" style="232" customWidth="1"/>
    <col min="16158" max="16158" width="4.6640625" style="232" customWidth="1"/>
    <col min="16159" max="16159" width="4" style="232" customWidth="1"/>
    <col min="16160" max="16160" width="20.33203125" style="232" customWidth="1"/>
    <col min="16161" max="16161" width="12.6640625" style="232" customWidth="1"/>
    <col min="16162" max="16162" width="7" style="232" customWidth="1"/>
    <col min="16163" max="16163" width="23.83203125" style="232" customWidth="1"/>
    <col min="16164" max="16164" width="6.6640625" style="232" customWidth="1"/>
    <col min="16165" max="16165" width="2.6640625" style="232" customWidth="1"/>
    <col min="16166" max="16166" width="7" style="232" customWidth="1"/>
    <col min="16167" max="16167" width="16.5" style="232" customWidth="1"/>
    <col min="16168" max="16168" width="4.1640625" style="232" customWidth="1"/>
    <col min="16169" max="16384" width="9.33203125" style="232"/>
  </cols>
  <sheetData>
    <row r="1" spans="1:18">
      <c r="A1" s="228"/>
      <c r="B1" s="229"/>
      <c r="C1" s="229"/>
      <c r="D1" s="229"/>
      <c r="E1" s="229"/>
      <c r="F1" s="229"/>
      <c r="G1" s="229"/>
      <c r="H1" s="229"/>
      <c r="I1" s="230"/>
      <c r="J1" s="231"/>
      <c r="L1" s="232"/>
      <c r="M1" s="232"/>
      <c r="N1" s="232"/>
      <c r="O1" s="232"/>
      <c r="P1" s="232"/>
      <c r="Q1" s="232"/>
      <c r="R1" s="232"/>
    </row>
    <row r="2" spans="1:18" ht="8.1" customHeight="1">
      <c r="A2" s="233"/>
      <c r="B2" s="234"/>
      <c r="C2" s="234"/>
      <c r="D2" s="235"/>
      <c r="E2" s="236"/>
      <c r="J2" s="238"/>
      <c r="L2" s="232"/>
      <c r="M2" s="232"/>
      <c r="N2" s="232"/>
      <c r="O2" s="232"/>
      <c r="P2" s="232"/>
      <c r="Q2" s="232"/>
      <c r="R2" s="232"/>
    </row>
    <row r="3" spans="1:18" ht="14.1" customHeight="1">
      <c r="A3" s="233"/>
      <c r="B3" s="239"/>
      <c r="C3" s="240"/>
      <c r="D3" s="241"/>
      <c r="J3" s="238"/>
      <c r="L3" s="232"/>
      <c r="M3" s="232"/>
      <c r="N3" s="232"/>
      <c r="O3" s="232"/>
      <c r="P3" s="232"/>
      <c r="Q3" s="232"/>
      <c r="R3" s="232"/>
    </row>
    <row r="4" spans="1:18" ht="14.1" customHeight="1">
      <c r="A4" s="233"/>
      <c r="B4" s="242"/>
      <c r="C4" s="242"/>
      <c r="D4" s="243"/>
      <c r="E4" s="232"/>
      <c r="F4" s="232"/>
      <c r="G4" s="232"/>
      <c r="H4" s="232"/>
      <c r="J4" s="238"/>
      <c r="L4" s="232"/>
      <c r="M4" s="232"/>
      <c r="N4" s="232"/>
      <c r="O4" s="232"/>
      <c r="P4" s="232"/>
      <c r="Q4" s="232"/>
      <c r="R4" s="232"/>
    </row>
    <row r="5" spans="1:18" ht="14.1" customHeight="1">
      <c r="A5" s="233"/>
      <c r="B5" s="242"/>
      <c r="C5" s="232"/>
      <c r="D5" s="232"/>
      <c r="E5" s="232"/>
      <c r="F5" s="232"/>
      <c r="G5" s="232"/>
      <c r="H5" s="232"/>
      <c r="J5" s="238"/>
      <c r="L5" s="232"/>
      <c r="M5" s="232"/>
      <c r="N5" s="232"/>
      <c r="O5" s="232"/>
      <c r="P5" s="232"/>
      <c r="Q5" s="232"/>
      <c r="R5" s="232"/>
    </row>
    <row r="6" spans="1:18" ht="20.100000000000001" customHeight="1">
      <c r="A6" s="233"/>
      <c r="B6" s="244"/>
      <c r="F6" s="232"/>
      <c r="G6" s="232"/>
      <c r="H6" s="232"/>
      <c r="J6" s="238"/>
      <c r="L6" s="232"/>
      <c r="M6" s="232"/>
      <c r="N6" s="232"/>
      <c r="O6" s="232"/>
      <c r="P6" s="232"/>
      <c r="Q6" s="232"/>
      <c r="R6" s="232"/>
    </row>
    <row r="7" spans="1:18" s="248" customFormat="1" ht="12.95" customHeight="1">
      <c r="A7" s="245"/>
      <c r="B7" s="246"/>
      <c r="C7" s="247"/>
      <c r="D7" s="247"/>
      <c r="F7" s="249"/>
      <c r="G7" s="249"/>
      <c r="H7" s="249"/>
      <c r="I7" s="250"/>
      <c r="J7" s="251"/>
    </row>
    <row r="8" spans="1:18" ht="12.95" customHeight="1">
      <c r="A8" s="233"/>
      <c r="B8" s="252"/>
      <c r="C8" s="253"/>
      <c r="D8" s="253"/>
      <c r="E8" s="254"/>
      <c r="F8" s="242"/>
      <c r="G8" s="242"/>
      <c r="H8" s="242"/>
      <c r="I8" s="255"/>
      <c r="J8" s="256"/>
      <c r="L8" s="232"/>
      <c r="M8" s="232"/>
      <c r="N8" s="232"/>
      <c r="O8" s="232"/>
      <c r="P8" s="232"/>
      <c r="Q8" s="232"/>
      <c r="R8" s="232"/>
    </row>
    <row r="9" spans="1:18" ht="12.95" customHeight="1">
      <c r="A9" s="233"/>
      <c r="B9" s="252"/>
      <c r="C9" s="257"/>
      <c r="D9" s="257"/>
      <c r="E9" s="257"/>
      <c r="F9" s="257"/>
      <c r="G9" s="257"/>
      <c r="H9" s="257"/>
      <c r="I9" s="257"/>
      <c r="J9" s="256"/>
      <c r="L9" s="232"/>
      <c r="M9" s="232"/>
      <c r="N9" s="232"/>
      <c r="O9" s="232"/>
      <c r="P9" s="232"/>
      <c r="Q9" s="232"/>
      <c r="R9" s="232"/>
    </row>
    <row r="10" spans="1:18" ht="15" customHeight="1">
      <c r="A10" s="233"/>
      <c r="B10" s="257"/>
      <c r="C10" s="257"/>
      <c r="D10" s="257"/>
      <c r="E10" s="257"/>
      <c r="F10" s="257"/>
      <c r="G10" s="257"/>
      <c r="H10" s="257"/>
      <c r="I10" s="257"/>
      <c r="J10" s="256"/>
      <c r="L10" s="232"/>
      <c r="M10" s="232"/>
      <c r="N10" s="232"/>
      <c r="O10" s="232"/>
      <c r="P10" s="232"/>
      <c r="Q10" s="232"/>
      <c r="R10" s="232"/>
    </row>
    <row r="11" spans="1:18" s="248" customFormat="1" ht="18.75" customHeight="1">
      <c r="A11" s="245"/>
      <c r="B11" s="257"/>
      <c r="C11" s="257"/>
      <c r="D11" s="257"/>
      <c r="E11" s="257"/>
      <c r="F11" s="257"/>
      <c r="G11" s="257"/>
      <c r="H11" s="257"/>
      <c r="I11" s="257"/>
      <c r="J11" s="258"/>
    </row>
    <row r="12" spans="1:18">
      <c r="A12" s="233"/>
      <c r="B12" s="257"/>
      <c r="C12" s="257"/>
      <c r="D12" s="257"/>
      <c r="E12" s="257"/>
      <c r="F12" s="257"/>
      <c r="G12" s="257"/>
      <c r="H12" s="257"/>
      <c r="I12" s="257"/>
      <c r="J12" s="238"/>
      <c r="L12" s="232"/>
      <c r="M12" s="232"/>
      <c r="N12" s="232"/>
      <c r="O12" s="232"/>
      <c r="P12" s="232"/>
      <c r="Q12" s="232"/>
      <c r="R12" s="232"/>
    </row>
    <row r="13" spans="1:18" ht="12" customHeight="1">
      <c r="A13" s="233"/>
      <c r="B13" s="257"/>
      <c r="C13" s="257"/>
      <c r="D13" s="257"/>
      <c r="E13" s="257"/>
      <c r="F13" s="257"/>
      <c r="G13" s="257"/>
      <c r="H13" s="257"/>
      <c r="I13" s="257"/>
      <c r="J13" s="238"/>
      <c r="L13" s="232"/>
      <c r="M13" s="232"/>
      <c r="N13" s="232"/>
      <c r="O13" s="232"/>
      <c r="P13" s="232"/>
      <c r="Q13" s="232"/>
      <c r="R13" s="232"/>
    </row>
    <row r="14" spans="1:18" ht="8.1" customHeight="1">
      <c r="A14" s="233"/>
      <c r="B14" s="257"/>
      <c r="C14" s="257"/>
      <c r="D14" s="257"/>
      <c r="E14" s="257"/>
      <c r="F14" s="257"/>
      <c r="G14" s="257"/>
      <c r="H14" s="257"/>
      <c r="I14" s="257"/>
      <c r="J14" s="238"/>
      <c r="L14" s="232"/>
      <c r="M14" s="232"/>
      <c r="N14" s="232"/>
      <c r="O14" s="232"/>
      <c r="P14" s="232"/>
      <c r="Q14" s="232"/>
      <c r="R14" s="232"/>
    </row>
    <row r="15" spans="1:18" ht="14.1" customHeight="1">
      <c r="A15" s="233"/>
      <c r="B15" s="257"/>
      <c r="C15" s="257"/>
      <c r="D15" s="257"/>
      <c r="E15" s="257"/>
      <c r="F15" s="257"/>
      <c r="G15" s="257"/>
      <c r="H15" s="257"/>
      <c r="I15" s="257"/>
      <c r="J15" s="238"/>
      <c r="L15" s="232"/>
      <c r="M15" s="232"/>
      <c r="N15" s="232"/>
      <c r="O15" s="232"/>
      <c r="P15" s="232"/>
      <c r="Q15" s="232"/>
      <c r="R15" s="232"/>
    </row>
    <row r="16" spans="1:18" ht="14.1" customHeight="1">
      <c r="A16" s="233"/>
      <c r="B16" s="257"/>
      <c r="C16" s="257"/>
      <c r="D16" s="257"/>
      <c r="E16" s="257"/>
      <c r="F16" s="257"/>
      <c r="G16" s="257"/>
      <c r="H16" s="257"/>
      <c r="I16" s="257"/>
      <c r="J16" s="238"/>
      <c r="L16" s="232"/>
      <c r="M16" s="232"/>
      <c r="N16" s="232"/>
      <c r="O16" s="232"/>
      <c r="P16" s="232"/>
      <c r="Q16" s="232"/>
      <c r="R16" s="232"/>
    </row>
    <row r="17" spans="1:30" ht="14.1" customHeight="1">
      <c r="A17" s="233"/>
      <c r="B17" s="257"/>
      <c r="C17" s="257"/>
      <c r="D17" s="257"/>
      <c r="E17" s="257"/>
      <c r="F17" s="257"/>
      <c r="G17" s="257"/>
      <c r="H17" s="257"/>
      <c r="I17" s="257"/>
      <c r="J17" s="238"/>
      <c r="L17" s="232"/>
      <c r="M17" s="232"/>
      <c r="N17" s="232"/>
      <c r="O17" s="232"/>
      <c r="P17" s="232"/>
      <c r="Q17" s="232"/>
      <c r="R17" s="232"/>
    </row>
    <row r="18" spans="1:30" ht="73.5" customHeight="1">
      <c r="A18" s="233"/>
      <c r="B18" s="257"/>
      <c r="C18" s="257"/>
      <c r="D18" s="257"/>
      <c r="E18" s="257"/>
      <c r="F18" s="257"/>
      <c r="G18" s="257"/>
      <c r="H18" s="257"/>
      <c r="I18" s="257"/>
      <c r="J18" s="238"/>
      <c r="L18" s="232"/>
      <c r="M18" s="232"/>
      <c r="N18" s="232"/>
      <c r="O18" s="232"/>
      <c r="P18" s="232"/>
      <c r="Q18" s="232"/>
      <c r="R18" s="232"/>
    </row>
    <row r="19" spans="1:30" ht="13.5" customHeight="1">
      <c r="A19" s="233"/>
      <c r="B19" s="257"/>
      <c r="C19" s="257"/>
      <c r="D19" s="257"/>
      <c r="E19" s="257"/>
      <c r="F19" s="257"/>
      <c r="G19" s="257"/>
      <c r="H19" s="257"/>
      <c r="I19" s="257"/>
      <c r="J19" s="238"/>
      <c r="L19" s="232"/>
      <c r="M19" s="232"/>
      <c r="N19" s="232"/>
      <c r="O19" s="232"/>
      <c r="P19" s="232"/>
      <c r="Q19" s="232"/>
      <c r="R19" s="232"/>
    </row>
    <row r="20" spans="1:30" ht="14.1" customHeight="1">
      <c r="A20" s="233"/>
      <c r="B20" s="257"/>
      <c r="C20" s="257"/>
      <c r="D20" s="257"/>
      <c r="E20" s="257"/>
      <c r="F20" s="257"/>
      <c r="G20" s="257"/>
      <c r="H20" s="257"/>
      <c r="I20" s="257"/>
      <c r="J20" s="238"/>
      <c r="L20" s="232"/>
      <c r="M20" s="232"/>
      <c r="N20" s="232"/>
      <c r="O20" s="232"/>
      <c r="P20" s="232"/>
      <c r="Q20" s="232"/>
      <c r="R20" s="232"/>
    </row>
    <row r="21" spans="1:30" ht="20.100000000000001" customHeight="1">
      <c r="A21" s="233"/>
      <c r="B21" s="257"/>
      <c r="C21" s="257"/>
      <c r="D21" s="257"/>
      <c r="E21" s="257"/>
      <c r="F21" s="257"/>
      <c r="G21" s="257"/>
      <c r="H21" s="257"/>
      <c r="I21" s="257"/>
      <c r="J21" s="238"/>
      <c r="K21" s="248"/>
      <c r="L21" s="248"/>
      <c r="M21" s="248"/>
      <c r="N21" s="248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8"/>
      <c r="Z21" s="248"/>
      <c r="AA21" s="248"/>
      <c r="AB21" s="248"/>
      <c r="AC21" s="248"/>
      <c r="AD21" s="248"/>
    </row>
    <row r="22" spans="1:30" s="248" customFormat="1" ht="12.95" customHeight="1">
      <c r="A22" s="245"/>
      <c r="B22" s="257"/>
      <c r="C22" s="257"/>
      <c r="D22" s="257"/>
      <c r="E22" s="257"/>
      <c r="F22" s="257"/>
      <c r="G22" s="257"/>
      <c r="H22" s="257"/>
      <c r="I22" s="257"/>
      <c r="J22" s="251"/>
      <c r="K22" s="232"/>
      <c r="L22" s="232"/>
      <c r="M22" s="232"/>
      <c r="N22" s="232"/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ht="12.95" customHeight="1">
      <c r="A23" s="233"/>
      <c r="B23" s="257"/>
      <c r="C23" s="257"/>
      <c r="D23" s="257"/>
      <c r="E23" s="257"/>
      <c r="F23" s="257"/>
      <c r="G23" s="257"/>
      <c r="H23" s="257"/>
      <c r="I23" s="257"/>
      <c r="J23" s="256"/>
      <c r="L23" s="232"/>
      <c r="M23" s="232"/>
      <c r="N23" s="232"/>
      <c r="O23" s="232"/>
      <c r="P23" s="232"/>
      <c r="Q23" s="232"/>
      <c r="R23" s="232"/>
    </row>
    <row r="24" spans="1:30" ht="12.95" customHeight="1">
      <c r="A24" s="233"/>
      <c r="B24" s="257"/>
      <c r="C24" s="257"/>
      <c r="D24" s="257"/>
      <c r="E24" s="257"/>
      <c r="F24" s="257"/>
      <c r="G24" s="257"/>
      <c r="H24" s="257"/>
      <c r="I24" s="257"/>
      <c r="J24" s="256"/>
      <c r="L24" s="232"/>
      <c r="M24" s="232"/>
      <c r="N24" s="232"/>
      <c r="O24" s="232"/>
      <c r="P24" s="232"/>
      <c r="Q24" s="232"/>
      <c r="R24" s="232"/>
    </row>
    <row r="25" spans="1:30" ht="12.95" customHeight="1">
      <c r="A25" s="233"/>
      <c r="B25" s="257"/>
      <c r="C25" s="257"/>
      <c r="D25" s="257"/>
      <c r="E25" s="257"/>
      <c r="F25" s="257"/>
      <c r="G25" s="257"/>
      <c r="H25" s="257"/>
      <c r="I25" s="257"/>
      <c r="J25" s="256"/>
      <c r="K25" s="248"/>
      <c r="L25" s="248"/>
      <c r="M25" s="248"/>
      <c r="N25" s="248"/>
      <c r="O25" s="248"/>
      <c r="P25" s="248"/>
      <c r="Q25" s="248"/>
      <c r="R25" s="248"/>
      <c r="S25" s="248"/>
      <c r="T25" s="248"/>
      <c r="U25" s="248"/>
      <c r="V25" s="248"/>
      <c r="W25" s="248"/>
      <c r="X25" s="248"/>
      <c r="Y25" s="248"/>
      <c r="Z25" s="248"/>
      <c r="AA25" s="248"/>
      <c r="AB25" s="248"/>
      <c r="AC25" s="248"/>
      <c r="AD25" s="248"/>
    </row>
    <row r="26" spans="1:30" s="248" customFormat="1" ht="53.25" customHeight="1">
      <c r="A26" s="245"/>
      <c r="B26" s="257"/>
      <c r="C26" s="257"/>
      <c r="D26" s="257"/>
      <c r="E26" s="257"/>
      <c r="F26" s="257"/>
      <c r="G26" s="257"/>
      <c r="H26" s="257"/>
      <c r="I26" s="257"/>
      <c r="J26" s="258"/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ht="42.75" customHeight="1">
      <c r="A27" s="233"/>
      <c r="B27" s="257"/>
      <c r="C27" s="257"/>
      <c r="D27" s="257"/>
      <c r="E27" s="257"/>
      <c r="F27" s="257"/>
      <c r="G27" s="257"/>
      <c r="H27" s="257"/>
      <c r="I27" s="257"/>
      <c r="J27" s="238"/>
      <c r="L27" s="232"/>
      <c r="M27" s="232"/>
      <c r="N27" s="232"/>
      <c r="O27" s="232"/>
      <c r="P27" s="232"/>
      <c r="Q27" s="232"/>
      <c r="R27" s="232"/>
    </row>
    <row r="28" spans="1:30" ht="8.1" customHeight="1">
      <c r="A28" s="233"/>
      <c r="B28" s="257"/>
      <c r="C28" s="257"/>
      <c r="D28" s="257"/>
      <c r="E28" s="257"/>
      <c r="F28" s="257"/>
      <c r="G28" s="257"/>
      <c r="H28" s="257"/>
      <c r="I28" s="257"/>
      <c r="J28" s="238"/>
      <c r="L28" s="232"/>
      <c r="M28" s="232"/>
      <c r="N28" s="232"/>
      <c r="O28" s="232"/>
      <c r="P28" s="232"/>
      <c r="Q28" s="232"/>
      <c r="R28" s="232"/>
    </row>
    <row r="29" spans="1:30" ht="15.75" customHeight="1">
      <c r="A29" s="233"/>
      <c r="B29" s="257"/>
      <c r="C29" s="257"/>
      <c r="D29" s="257"/>
      <c r="E29" s="257"/>
      <c r="F29" s="257"/>
      <c r="G29" s="257"/>
      <c r="H29" s="257"/>
      <c r="I29" s="257"/>
      <c r="J29" s="238"/>
      <c r="L29" s="232"/>
      <c r="M29" s="232"/>
      <c r="N29" s="232"/>
      <c r="O29" s="232"/>
      <c r="P29" s="232"/>
      <c r="Q29" s="232"/>
      <c r="R29" s="232"/>
    </row>
    <row r="30" spans="1:30" ht="34.5" customHeight="1">
      <c r="A30" s="233"/>
      <c r="B30" s="259"/>
      <c r="C30" s="259"/>
      <c r="D30" s="259"/>
      <c r="E30" s="259"/>
      <c r="F30" s="259"/>
      <c r="G30" s="257"/>
      <c r="H30" s="257"/>
      <c r="I30" s="257"/>
      <c r="J30" s="238"/>
      <c r="L30" s="232"/>
      <c r="M30" s="232"/>
      <c r="N30" s="232"/>
      <c r="O30" s="232"/>
      <c r="P30" s="232"/>
      <c r="Q30" s="232"/>
      <c r="R30" s="232"/>
    </row>
    <row r="31" spans="1:30" ht="22.5" customHeight="1">
      <c r="A31" s="233"/>
      <c r="B31" s="260"/>
      <c r="C31" s="260"/>
      <c r="D31" s="260"/>
      <c r="E31" s="260"/>
      <c r="F31" s="261"/>
      <c r="G31" s="262"/>
      <c r="H31" s="262"/>
      <c r="I31" s="262"/>
      <c r="J31" s="238"/>
      <c r="L31" s="232"/>
      <c r="M31" s="232"/>
      <c r="N31" s="232"/>
      <c r="O31" s="232"/>
      <c r="P31" s="232"/>
      <c r="Q31" s="232"/>
      <c r="R31" s="232"/>
    </row>
    <row r="32" spans="1:30" ht="13.5" customHeight="1">
      <c r="A32" s="233"/>
      <c r="B32" s="257"/>
      <c r="C32" s="257"/>
      <c r="D32" s="257"/>
      <c r="E32" s="257"/>
      <c r="F32" s="257"/>
      <c r="G32" s="257"/>
      <c r="H32" s="257"/>
      <c r="I32" s="263"/>
      <c r="J32" s="238"/>
      <c r="K32" s="248"/>
      <c r="L32" s="248"/>
      <c r="M32" s="248"/>
      <c r="N32" s="248"/>
      <c r="O32" s="248"/>
      <c r="P32" s="248"/>
      <c r="Q32" s="248"/>
      <c r="R32" s="248"/>
      <c r="S32" s="248"/>
      <c r="T32" s="248"/>
      <c r="U32" s="248"/>
      <c r="V32" s="248"/>
      <c r="W32" s="248"/>
      <c r="X32" s="248"/>
      <c r="Y32" s="248"/>
      <c r="Z32" s="248"/>
      <c r="AA32" s="248"/>
      <c r="AB32" s="248"/>
      <c r="AC32" s="248"/>
      <c r="AD32" s="248"/>
    </row>
    <row r="33" spans="1:30" s="248" customFormat="1" ht="38.25" customHeight="1">
      <c r="A33" s="245"/>
      <c r="B33" s="246"/>
      <c r="C33" s="247"/>
      <c r="D33" s="247"/>
      <c r="F33" s="249"/>
      <c r="G33" s="249"/>
      <c r="H33" s="249"/>
      <c r="I33" s="250"/>
      <c r="J33" s="251"/>
      <c r="K33" s="232"/>
      <c r="L33" s="232"/>
      <c r="M33" s="232"/>
      <c r="N33" s="232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ht="13.5" customHeight="1">
      <c r="A34" s="233"/>
      <c r="J34" s="238"/>
      <c r="L34" s="232"/>
      <c r="M34" s="232"/>
      <c r="N34" s="232"/>
      <c r="O34" s="232"/>
      <c r="P34" s="232"/>
      <c r="Q34" s="232"/>
      <c r="R34" s="232"/>
    </row>
    <row r="35" spans="1:30" ht="32.25" customHeight="1" thickBot="1">
      <c r="A35" s="233"/>
      <c r="J35" s="238"/>
      <c r="L35" s="232"/>
      <c r="M35" s="232"/>
      <c r="N35" s="232"/>
      <c r="O35" s="232"/>
      <c r="P35" s="232"/>
      <c r="Q35" s="232"/>
      <c r="R35" s="232"/>
    </row>
    <row r="36" spans="1:30" ht="9.9499999999999993" customHeight="1">
      <c r="A36" s="233"/>
      <c r="B36" s="264" t="s">
        <v>671</v>
      </c>
      <c r="C36" s="265" t="s">
        <v>672</v>
      </c>
      <c r="D36" s="266"/>
      <c r="E36" s="267" t="s">
        <v>673</v>
      </c>
      <c r="F36" s="268"/>
      <c r="G36" s="269"/>
      <c r="H36" s="269"/>
      <c r="I36" s="270"/>
      <c r="J36" s="238"/>
      <c r="L36" s="232"/>
      <c r="M36" s="232"/>
      <c r="N36" s="232"/>
      <c r="O36" s="232"/>
      <c r="P36" s="232"/>
      <c r="Q36" s="232"/>
      <c r="R36" s="232"/>
    </row>
    <row r="37" spans="1:30" ht="13.5" customHeight="1">
      <c r="A37" s="233"/>
      <c r="B37" s="271" t="str">
        <f>'[1]Rozpiska hlavní krycí PRODIN'!$B$37</f>
        <v>Ing.Marek Kozminský</v>
      </c>
      <c r="C37" s="272" t="s">
        <v>674</v>
      </c>
      <c r="D37" s="273"/>
      <c r="E37" s="274" t="s">
        <v>674</v>
      </c>
      <c r="F37" s="275"/>
      <c r="G37" s="276"/>
      <c r="H37" s="276"/>
      <c r="I37" s="277"/>
      <c r="J37" s="238"/>
      <c r="L37" s="232"/>
      <c r="M37" s="232"/>
      <c r="N37" s="232"/>
      <c r="O37" s="232"/>
      <c r="P37" s="232"/>
      <c r="Q37" s="232"/>
      <c r="R37" s="232"/>
    </row>
    <row r="38" spans="1:30" ht="9.9499999999999993" customHeight="1">
      <c r="A38" s="233"/>
      <c r="B38" s="267" t="s">
        <v>675</v>
      </c>
      <c r="C38" s="278"/>
      <c r="D38" s="267" t="s">
        <v>676</v>
      </c>
      <c r="E38" s="276"/>
      <c r="F38" s="279"/>
      <c r="G38" s="276"/>
      <c r="H38" s="276"/>
      <c r="I38" s="277"/>
      <c r="J38" s="238"/>
      <c r="L38" s="232"/>
      <c r="M38" s="232"/>
      <c r="N38" s="232"/>
      <c r="O38" s="232"/>
      <c r="P38" s="232"/>
      <c r="Q38" s="232"/>
      <c r="R38" s="232"/>
    </row>
    <row r="39" spans="1:30" ht="13.5" customHeight="1">
      <c r="A39" s="233"/>
      <c r="B39" s="272" t="str">
        <f>'[1]Rozpiska hlavní krycí PRODIN'!B39:C39</f>
        <v>Pardubický</v>
      </c>
      <c r="C39" s="280"/>
      <c r="D39" s="272" t="str">
        <f>'[1]Rozpiska hlavní krycí PRODIN'!D39:E39</f>
        <v>Přelouč</v>
      </c>
      <c r="E39" s="281"/>
      <c r="F39" s="275"/>
      <c r="G39" s="282"/>
      <c r="H39" s="282"/>
      <c r="I39" s="277"/>
      <c r="J39" s="238"/>
      <c r="L39" s="232"/>
      <c r="M39" s="232"/>
      <c r="N39" s="232"/>
      <c r="O39" s="232"/>
      <c r="P39" s="232"/>
      <c r="Q39" s="232"/>
      <c r="R39" s="232"/>
    </row>
    <row r="40" spans="1:30" ht="9.9499999999999993" customHeight="1">
      <c r="A40" s="233"/>
      <c r="B40" s="283" t="s">
        <v>677</v>
      </c>
      <c r="C40" s="284"/>
      <c r="D40" s="285"/>
      <c r="E40" s="286"/>
      <c r="F40" s="275"/>
      <c r="G40" s="282"/>
      <c r="H40" s="282"/>
      <c r="I40" s="277"/>
      <c r="J40" s="238"/>
      <c r="L40" s="232"/>
      <c r="M40" s="232"/>
      <c r="N40" s="232"/>
      <c r="O40" s="232"/>
      <c r="P40" s="232"/>
      <c r="Q40" s="232"/>
      <c r="R40" s="232"/>
    </row>
    <row r="41" spans="1:30" ht="13.5" customHeight="1" thickBot="1">
      <c r="A41" s="233"/>
      <c r="B41" s="287" t="str">
        <f>'[1]Rozpiska hlavní krycí PRODIN'!B41:E41</f>
        <v>Město Přelouč, Československé armády 1665, 535 33 Přelouč</v>
      </c>
      <c r="C41" s="288"/>
      <c r="D41" s="288"/>
      <c r="E41" s="289"/>
      <c r="F41" s="290" t="s">
        <v>678</v>
      </c>
      <c r="G41" s="291"/>
      <c r="H41" s="291"/>
      <c r="I41" s="292"/>
      <c r="J41" s="238"/>
      <c r="L41" s="232"/>
      <c r="M41" s="232"/>
      <c r="N41" s="232"/>
      <c r="O41" s="232"/>
      <c r="P41" s="232"/>
      <c r="Q41" s="232"/>
      <c r="R41" s="232"/>
    </row>
    <row r="42" spans="1:30" ht="14.25" customHeight="1">
      <c r="A42" s="233"/>
      <c r="B42" s="293" t="s">
        <v>679</v>
      </c>
      <c r="C42" s="294"/>
      <c r="D42" s="294"/>
      <c r="E42" s="295"/>
      <c r="F42" s="296" t="s">
        <v>680</v>
      </c>
      <c r="G42" s="297" t="s">
        <v>21</v>
      </c>
      <c r="H42" s="298"/>
      <c r="I42" s="299" t="s">
        <v>681</v>
      </c>
      <c r="J42" s="238"/>
      <c r="K42" s="248"/>
      <c r="L42" s="248"/>
      <c r="M42" s="248"/>
      <c r="N42" s="248"/>
      <c r="O42" s="248"/>
      <c r="P42" s="248"/>
      <c r="Q42" s="248"/>
      <c r="R42" s="248"/>
      <c r="S42" s="248"/>
      <c r="T42" s="248"/>
      <c r="U42" s="248"/>
      <c r="V42" s="248"/>
      <c r="W42" s="248"/>
      <c r="X42" s="248"/>
      <c r="Y42" s="248"/>
      <c r="Z42" s="248"/>
      <c r="AA42" s="248"/>
      <c r="AB42" s="248"/>
      <c r="AC42" s="248"/>
      <c r="AD42" s="248"/>
    </row>
    <row r="43" spans="1:30" s="248" customFormat="1" ht="14.25" customHeight="1">
      <c r="A43" s="245"/>
      <c r="B43" s="300"/>
      <c r="C43" s="301"/>
      <c r="D43" s="301"/>
      <c r="E43" s="302"/>
      <c r="F43" s="303" t="s">
        <v>682</v>
      </c>
      <c r="G43" s="304"/>
      <c r="H43" s="305"/>
      <c r="I43" s="306" t="str">
        <f>'[1]Rozpiska hlavní krycí PRODIN'!I43</f>
        <v>11/2022</v>
      </c>
      <c r="J43" s="251"/>
      <c r="K43" s="232"/>
      <c r="L43" s="232"/>
      <c r="M43" s="232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ht="14.25" customHeight="1">
      <c r="A44" s="233"/>
      <c r="B44" s="307"/>
      <c r="C44" s="308"/>
      <c r="D44" s="308"/>
      <c r="E44" s="309"/>
      <c r="F44" s="310" t="s">
        <v>683</v>
      </c>
      <c r="G44" s="311"/>
      <c r="H44" s="312"/>
      <c r="I44" s="313" t="str">
        <f>'[1]Rozpiska hlavní krycí PRODIN'!I44</f>
        <v>Jednostupňová</v>
      </c>
      <c r="J44" s="256"/>
      <c r="L44" s="232"/>
      <c r="M44" s="232"/>
      <c r="N44" s="232"/>
      <c r="O44" s="232"/>
      <c r="P44" s="232"/>
      <c r="Q44" s="232"/>
      <c r="R44" s="232"/>
    </row>
    <row r="45" spans="1:30" ht="14.25" customHeight="1">
      <c r="A45" s="233"/>
      <c r="B45" s="307"/>
      <c r="C45" s="308"/>
      <c r="D45" s="308"/>
      <c r="E45" s="309"/>
      <c r="F45" s="310" t="s">
        <v>684</v>
      </c>
      <c r="G45" s="311"/>
      <c r="H45" s="312"/>
      <c r="I45" s="314" t="str">
        <f>'[1]Rozpiska hlavní krycí PRODIN'!I45</f>
        <v>3111 - 22 - 017</v>
      </c>
      <c r="J45" s="256"/>
      <c r="L45" s="232"/>
      <c r="M45" s="232"/>
      <c r="N45" s="232"/>
      <c r="O45" s="232"/>
      <c r="P45" s="232"/>
      <c r="Q45" s="232"/>
      <c r="R45" s="232"/>
    </row>
    <row r="46" spans="1:30" ht="33" customHeight="1">
      <c r="A46" s="233"/>
      <c r="B46" s="315" t="str">
        <f>'[1]Rozpiska hlavní krycí PRODIN'!B46:E46</f>
        <v>REVITALIZACE PLOCH 
ZŠ PŘELOUČ</v>
      </c>
      <c r="C46" s="316"/>
      <c r="D46" s="316"/>
      <c r="E46" s="317"/>
      <c r="F46" s="318" t="s">
        <v>685</v>
      </c>
      <c r="G46" s="319"/>
      <c r="H46" s="320"/>
      <c r="I46" s="321" t="s">
        <v>686</v>
      </c>
      <c r="J46" s="256"/>
      <c r="L46" s="232"/>
      <c r="M46" s="232"/>
      <c r="N46" s="232"/>
      <c r="O46" s="232"/>
      <c r="P46" s="232"/>
      <c r="Q46" s="232"/>
      <c r="R46" s="232"/>
    </row>
    <row r="47" spans="1:30" ht="9.75" customHeight="1">
      <c r="A47" s="233"/>
      <c r="B47" s="315"/>
      <c r="C47" s="316"/>
      <c r="D47" s="316"/>
      <c r="E47" s="317"/>
      <c r="F47" s="318" t="s">
        <v>687</v>
      </c>
      <c r="G47" s="322"/>
      <c r="H47" s="323"/>
      <c r="I47" s="324"/>
      <c r="J47" s="256"/>
      <c r="L47" s="232"/>
      <c r="M47" s="232"/>
      <c r="N47" s="232"/>
      <c r="O47" s="232"/>
      <c r="P47" s="232"/>
      <c r="Q47" s="232"/>
      <c r="R47" s="232"/>
    </row>
    <row r="48" spans="1:30" ht="22.5" customHeight="1" thickBot="1">
      <c r="A48" s="233"/>
      <c r="B48" s="325"/>
      <c r="C48" s="326"/>
      <c r="D48" s="326"/>
      <c r="E48" s="327"/>
      <c r="F48" s="328" t="s">
        <v>688</v>
      </c>
      <c r="G48" s="328"/>
      <c r="H48" s="329"/>
      <c r="I48" s="324"/>
      <c r="J48" s="256"/>
      <c r="L48" s="232"/>
      <c r="M48" s="232"/>
      <c r="N48" s="232"/>
      <c r="O48" s="232"/>
      <c r="P48" s="232"/>
      <c r="Q48" s="232"/>
      <c r="R48" s="232"/>
    </row>
    <row r="49" spans="1:30" ht="9.75" customHeight="1" thickTop="1">
      <c r="A49" s="233"/>
      <c r="B49" s="283" t="s">
        <v>689</v>
      </c>
      <c r="C49" s="282"/>
      <c r="D49" s="282"/>
      <c r="E49" s="330"/>
      <c r="F49" s="318" t="s">
        <v>690</v>
      </c>
      <c r="G49" s="331"/>
      <c r="H49" s="331"/>
      <c r="I49" s="321" t="s">
        <v>691</v>
      </c>
      <c r="J49" s="256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A49" s="248"/>
      <c r="AB49" s="248"/>
      <c r="AC49" s="248"/>
      <c r="AD49" s="248"/>
    </row>
    <row r="50" spans="1:30" s="248" customFormat="1" ht="21.75" customHeight="1">
      <c r="A50" s="245"/>
      <c r="B50" s="332" t="s">
        <v>692</v>
      </c>
      <c r="C50" s="333"/>
      <c r="D50" s="333"/>
      <c r="E50" s="334"/>
      <c r="F50" s="335"/>
      <c r="G50" s="336"/>
      <c r="H50" s="337"/>
      <c r="I50" s="338" t="s">
        <v>151</v>
      </c>
      <c r="J50" s="258"/>
      <c r="K50" s="232"/>
      <c r="L50" s="232"/>
      <c r="M50" s="232"/>
      <c r="N50" s="232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ht="19.5" customHeight="1">
      <c r="A51" s="339"/>
      <c r="B51" s="340"/>
      <c r="C51" s="340"/>
      <c r="D51" s="340"/>
      <c r="E51" s="340"/>
      <c r="F51" s="340"/>
      <c r="G51" s="340"/>
      <c r="H51" s="340"/>
      <c r="I51" s="341"/>
      <c r="J51" s="342"/>
      <c r="L51" s="232"/>
      <c r="M51" s="232"/>
      <c r="N51" s="232"/>
      <c r="O51" s="232"/>
      <c r="P51" s="232"/>
      <c r="Q51" s="232"/>
      <c r="R51" s="232"/>
    </row>
    <row r="52" spans="1:30" ht="14.25" customHeight="1">
      <c r="L52" s="232"/>
      <c r="M52" s="232"/>
      <c r="N52" s="232"/>
      <c r="O52" s="232"/>
      <c r="P52" s="232"/>
      <c r="Q52" s="232"/>
      <c r="R52" s="232"/>
    </row>
    <row r="53" spans="1:30" ht="8.1" customHeight="1">
      <c r="L53" s="232"/>
      <c r="M53" s="232"/>
      <c r="N53" s="232"/>
      <c r="O53" s="232"/>
      <c r="P53" s="232"/>
      <c r="Q53" s="232"/>
      <c r="R53" s="232"/>
    </row>
    <row r="54" spans="1:30" ht="14.1" customHeight="1">
      <c r="L54" s="232"/>
      <c r="M54" s="232"/>
      <c r="N54" s="232"/>
      <c r="O54" s="232"/>
      <c r="P54" s="232"/>
      <c r="Q54" s="232"/>
      <c r="R54" s="232"/>
    </row>
    <row r="55" spans="1:30" ht="14.1" customHeight="1">
      <c r="L55" s="232"/>
      <c r="M55" s="232"/>
      <c r="N55" s="232"/>
      <c r="O55" s="232"/>
      <c r="P55" s="232"/>
      <c r="Q55" s="232"/>
      <c r="R55" s="232"/>
    </row>
    <row r="56" spans="1:30" ht="14.1" customHeight="1">
      <c r="L56" s="232"/>
      <c r="M56" s="232"/>
      <c r="N56" s="232"/>
      <c r="O56" s="232"/>
      <c r="P56" s="232"/>
      <c r="Q56" s="232"/>
      <c r="R56" s="232"/>
    </row>
    <row r="57" spans="1:30" ht="20.100000000000001" customHeight="1">
      <c r="L57" s="232"/>
      <c r="M57" s="232"/>
      <c r="N57" s="232"/>
      <c r="O57" s="232"/>
      <c r="P57" s="232"/>
      <c r="Q57" s="232"/>
      <c r="R57" s="232"/>
    </row>
    <row r="58" spans="1:30" s="248" customFormat="1" ht="12.95" customHeight="1">
      <c r="A58" s="232"/>
      <c r="B58" s="237"/>
      <c r="C58" s="237"/>
      <c r="D58" s="237"/>
      <c r="E58" s="237"/>
      <c r="F58" s="237"/>
      <c r="G58" s="237"/>
      <c r="H58" s="237"/>
      <c r="I58" s="232"/>
      <c r="J58" s="232"/>
      <c r="K58" s="232"/>
      <c r="L58" s="232"/>
      <c r="M58" s="232"/>
      <c r="N58" s="232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ht="12.95" customHeight="1">
      <c r="L59" s="232"/>
      <c r="M59" s="232"/>
      <c r="N59" s="232"/>
      <c r="O59" s="232"/>
      <c r="P59" s="232"/>
      <c r="Q59" s="232"/>
      <c r="R59" s="232"/>
    </row>
    <row r="60" spans="1:30" ht="12.95" customHeight="1">
      <c r="L60" s="232"/>
      <c r="M60" s="232"/>
      <c r="N60" s="232"/>
      <c r="O60" s="232"/>
      <c r="P60" s="232"/>
      <c r="Q60" s="232"/>
      <c r="R60" s="232"/>
    </row>
    <row r="61" spans="1:30" ht="15" customHeight="1">
      <c r="L61" s="232"/>
      <c r="M61" s="232"/>
      <c r="N61" s="232"/>
      <c r="O61" s="232"/>
      <c r="P61" s="232"/>
      <c r="Q61" s="232"/>
      <c r="R61" s="232"/>
    </row>
    <row r="62" spans="1:30" s="248" customFormat="1" ht="18.75" customHeight="1">
      <c r="A62" s="232"/>
      <c r="B62" s="237"/>
      <c r="C62" s="237"/>
      <c r="D62" s="237"/>
      <c r="E62" s="237"/>
      <c r="F62" s="237"/>
      <c r="G62" s="237"/>
      <c r="H62" s="237"/>
      <c r="I62" s="232"/>
      <c r="J62" s="232"/>
      <c r="K62" s="232"/>
      <c r="L62" s="232"/>
      <c r="M62" s="232"/>
      <c r="N62" s="232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>
      <c r="L63" s="232"/>
      <c r="M63" s="232"/>
      <c r="N63" s="232"/>
      <c r="O63" s="232"/>
      <c r="P63" s="232"/>
      <c r="Q63" s="232"/>
      <c r="R63" s="232"/>
    </row>
    <row r="64" spans="1:30" ht="12" customHeight="1">
      <c r="L64" s="232"/>
      <c r="M64" s="232"/>
      <c r="N64" s="232"/>
      <c r="O64" s="232"/>
      <c r="P64" s="232"/>
      <c r="Q64" s="232"/>
      <c r="R64" s="232"/>
    </row>
    <row r="65" spans="1:30" ht="8.1" customHeight="1">
      <c r="L65" s="232"/>
      <c r="M65" s="232"/>
      <c r="N65" s="232"/>
      <c r="O65" s="232"/>
      <c r="P65" s="232"/>
      <c r="Q65" s="232"/>
      <c r="R65" s="232"/>
    </row>
    <row r="66" spans="1:30" ht="14.1" customHeight="1">
      <c r="L66" s="232"/>
      <c r="M66" s="232"/>
      <c r="N66" s="232"/>
      <c r="O66" s="232"/>
      <c r="P66" s="232"/>
      <c r="Q66" s="232"/>
      <c r="R66" s="232"/>
    </row>
    <row r="67" spans="1:30" ht="14.1" customHeight="1">
      <c r="L67" s="232"/>
      <c r="M67" s="232"/>
      <c r="N67" s="232"/>
      <c r="O67" s="232"/>
      <c r="P67" s="232"/>
      <c r="Q67" s="232"/>
      <c r="R67" s="232"/>
    </row>
    <row r="68" spans="1:30" ht="14.1" customHeight="1">
      <c r="L68" s="232"/>
      <c r="M68" s="232"/>
      <c r="N68" s="232"/>
      <c r="O68" s="232"/>
      <c r="P68" s="232"/>
      <c r="Q68" s="232"/>
      <c r="R68" s="232"/>
    </row>
    <row r="69" spans="1:30" ht="14.1" customHeight="1">
      <c r="L69" s="232"/>
      <c r="M69" s="232"/>
      <c r="N69" s="232"/>
      <c r="O69" s="232"/>
      <c r="P69" s="232"/>
      <c r="Q69" s="232"/>
      <c r="R69" s="232"/>
    </row>
    <row r="70" spans="1:30" ht="14.1" customHeight="1">
      <c r="L70" s="232"/>
      <c r="M70" s="232"/>
      <c r="N70" s="232"/>
      <c r="O70" s="232"/>
      <c r="P70" s="232"/>
      <c r="Q70" s="232"/>
      <c r="R70" s="232"/>
    </row>
    <row r="71" spans="1:30" ht="14.1" customHeight="1">
      <c r="L71" s="232"/>
      <c r="M71" s="232"/>
      <c r="N71" s="232"/>
      <c r="O71" s="232"/>
      <c r="P71" s="232"/>
      <c r="Q71" s="232"/>
      <c r="R71" s="232"/>
    </row>
    <row r="72" spans="1:30" s="248" customFormat="1" ht="12.95" customHeight="1">
      <c r="A72" s="232"/>
      <c r="B72" s="237"/>
      <c r="C72" s="237"/>
      <c r="D72" s="237"/>
      <c r="E72" s="237"/>
      <c r="F72" s="237"/>
      <c r="G72" s="237"/>
      <c r="H72" s="237"/>
      <c r="I72" s="232"/>
      <c r="J72" s="232"/>
      <c r="K72" s="232"/>
      <c r="L72" s="232"/>
      <c r="M72" s="232"/>
      <c r="N72" s="232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ht="12.95" customHeight="1">
      <c r="L73" s="232"/>
      <c r="M73" s="232"/>
      <c r="N73" s="232"/>
      <c r="O73" s="232"/>
      <c r="P73" s="232"/>
      <c r="Q73" s="232"/>
      <c r="R73" s="232"/>
    </row>
    <row r="74" spans="1:30" ht="12.95" customHeight="1">
      <c r="L74" s="232"/>
      <c r="M74" s="232"/>
      <c r="N74" s="232"/>
      <c r="O74" s="232"/>
      <c r="P74" s="232"/>
      <c r="Q74" s="232"/>
      <c r="R74" s="232"/>
    </row>
    <row r="75" spans="1:30" ht="12.95" customHeight="1">
      <c r="L75" s="232"/>
      <c r="M75" s="232"/>
      <c r="N75" s="232"/>
      <c r="O75" s="232"/>
      <c r="P75" s="232"/>
      <c r="Q75" s="232"/>
      <c r="R75" s="232"/>
    </row>
    <row r="76" spans="1:30" s="248" customFormat="1" ht="53.25" customHeight="1">
      <c r="A76" s="232"/>
      <c r="B76" s="237"/>
      <c r="C76" s="237"/>
      <c r="D76" s="237"/>
      <c r="E76" s="237"/>
      <c r="F76" s="237"/>
      <c r="G76" s="237"/>
      <c r="H76" s="237"/>
      <c r="I76" s="232"/>
      <c r="J76" s="232"/>
      <c r="K76" s="232"/>
      <c r="L76" s="232"/>
      <c r="M76" s="232"/>
      <c r="N76" s="232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ht="12.75" customHeight="1">
      <c r="L77" s="232"/>
      <c r="M77" s="232"/>
      <c r="N77" s="232"/>
      <c r="O77" s="232"/>
      <c r="P77" s="232"/>
      <c r="Q77" s="232"/>
      <c r="R77" s="232"/>
    </row>
    <row r="78" spans="1:30" ht="8.1" customHeight="1">
      <c r="L78" s="232"/>
      <c r="M78" s="232"/>
      <c r="N78" s="232"/>
      <c r="O78" s="232"/>
      <c r="P78" s="232"/>
      <c r="Q78" s="232"/>
      <c r="R78" s="232"/>
    </row>
    <row r="79" spans="1:30" ht="8.1" customHeight="1">
      <c r="L79" s="232"/>
      <c r="M79" s="232"/>
      <c r="N79" s="232"/>
      <c r="O79" s="232"/>
      <c r="P79" s="232"/>
      <c r="Q79" s="232"/>
      <c r="R79" s="232"/>
    </row>
    <row r="80" spans="1:30" ht="14.1" customHeight="1">
      <c r="L80" s="232"/>
      <c r="M80" s="232"/>
      <c r="N80" s="232"/>
      <c r="O80" s="232"/>
      <c r="P80" s="232"/>
      <c r="Q80" s="232"/>
      <c r="R80" s="232"/>
    </row>
    <row r="81" spans="1:30" ht="37.5" customHeight="1">
      <c r="L81" s="232"/>
      <c r="M81" s="232"/>
      <c r="N81" s="232"/>
      <c r="O81" s="232"/>
      <c r="P81" s="232"/>
      <c r="Q81" s="232"/>
      <c r="R81" s="232"/>
    </row>
    <row r="82" spans="1:30" ht="26.25" customHeight="1">
      <c r="L82" s="232"/>
      <c r="M82" s="232"/>
      <c r="N82" s="232"/>
      <c r="O82" s="232"/>
      <c r="P82" s="232"/>
      <c r="Q82" s="232"/>
      <c r="R82" s="232"/>
    </row>
    <row r="83" spans="1:30" s="248" customFormat="1" ht="20.25" customHeight="1">
      <c r="A83" s="232"/>
      <c r="B83" s="237"/>
      <c r="C83" s="237"/>
      <c r="D83" s="237"/>
      <c r="E83" s="237"/>
      <c r="F83" s="237"/>
      <c r="G83" s="237"/>
      <c r="H83" s="237"/>
      <c r="I83" s="232"/>
      <c r="J83" s="232"/>
      <c r="K83" s="232"/>
      <c r="L83" s="232"/>
      <c r="M83" s="232"/>
      <c r="N83" s="232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ht="15.75" customHeight="1">
      <c r="L84" s="232"/>
      <c r="M84" s="232"/>
      <c r="N84" s="232"/>
      <c r="O84" s="232"/>
      <c r="P84" s="232"/>
      <c r="Q84" s="232"/>
      <c r="R84" s="232"/>
    </row>
    <row r="85" spans="1:30">
      <c r="L85" s="232"/>
      <c r="M85" s="232"/>
      <c r="N85" s="232"/>
      <c r="O85" s="232"/>
      <c r="P85" s="232"/>
      <c r="Q85" s="232"/>
      <c r="R85" s="232"/>
    </row>
    <row r="86" spans="1:30" ht="9.9499999999999993" customHeight="1">
      <c r="L86" s="232"/>
      <c r="M86" s="232"/>
      <c r="N86" s="232"/>
      <c r="O86" s="232"/>
      <c r="P86" s="232"/>
      <c r="Q86" s="232"/>
      <c r="R86" s="232"/>
    </row>
    <row r="87" spans="1:30" ht="15.95" customHeight="1">
      <c r="L87" s="232"/>
      <c r="M87" s="232"/>
      <c r="N87" s="232"/>
      <c r="O87" s="232"/>
      <c r="P87" s="232"/>
      <c r="Q87" s="232"/>
      <c r="R87" s="232"/>
    </row>
    <row r="88" spans="1:30" ht="9.9499999999999993" customHeight="1">
      <c r="L88" s="232"/>
      <c r="M88" s="232"/>
      <c r="N88" s="232"/>
      <c r="O88" s="232"/>
      <c r="P88" s="232"/>
      <c r="Q88" s="232"/>
      <c r="R88" s="232"/>
    </row>
    <row r="89" spans="1:30" ht="15.95" customHeight="1">
      <c r="L89" s="232"/>
      <c r="M89" s="232"/>
      <c r="N89" s="232"/>
      <c r="O89" s="232"/>
      <c r="P89" s="232"/>
      <c r="Q89" s="232"/>
      <c r="R89" s="232"/>
    </row>
    <row r="90" spans="1:30" ht="9.9499999999999993" customHeight="1">
      <c r="L90" s="232"/>
      <c r="M90" s="232"/>
      <c r="N90" s="232"/>
      <c r="O90" s="232"/>
      <c r="P90" s="232"/>
      <c r="Q90" s="232"/>
      <c r="R90" s="232"/>
    </row>
    <row r="91" spans="1:30" ht="15.95" customHeight="1">
      <c r="L91" s="232"/>
      <c r="M91" s="232"/>
      <c r="N91" s="232"/>
      <c r="O91" s="232"/>
      <c r="P91" s="232"/>
      <c r="Q91" s="232"/>
      <c r="R91" s="232"/>
    </row>
    <row r="92" spans="1:30" ht="15.95" customHeight="1">
      <c r="L92" s="232"/>
      <c r="M92" s="232"/>
      <c r="N92" s="232"/>
      <c r="O92" s="232"/>
      <c r="P92" s="232"/>
      <c r="Q92" s="232"/>
      <c r="R92" s="232"/>
    </row>
    <row r="93" spans="1:30" s="248" customFormat="1" ht="15.95" customHeight="1">
      <c r="A93" s="232"/>
      <c r="B93" s="237"/>
      <c r="C93" s="237"/>
      <c r="D93" s="237"/>
      <c r="E93" s="237"/>
      <c r="F93" s="237"/>
      <c r="G93" s="237"/>
      <c r="H93" s="237"/>
      <c r="I93" s="232"/>
      <c r="J93" s="232"/>
      <c r="K93" s="232"/>
      <c r="L93" s="232"/>
      <c r="M93" s="232"/>
      <c r="N93" s="232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ht="15.95" customHeight="1">
      <c r="L94" s="232"/>
      <c r="M94" s="232"/>
      <c r="N94" s="232"/>
      <c r="O94" s="232"/>
      <c r="P94" s="232"/>
      <c r="Q94" s="232"/>
      <c r="R94" s="232"/>
    </row>
    <row r="95" spans="1:30" ht="15.95" customHeight="1">
      <c r="L95" s="232"/>
      <c r="M95" s="232"/>
      <c r="N95" s="232"/>
      <c r="O95" s="232"/>
      <c r="P95" s="232"/>
      <c r="Q95" s="232"/>
      <c r="R95" s="232"/>
    </row>
    <row r="96" spans="1:30" ht="20.100000000000001" customHeight="1">
      <c r="L96" s="232"/>
      <c r="M96" s="232"/>
      <c r="N96" s="232"/>
      <c r="O96" s="232"/>
      <c r="P96" s="232"/>
      <c r="Q96" s="232"/>
      <c r="R96" s="232"/>
    </row>
    <row r="97" spans="1:30" ht="20.100000000000001" customHeight="1">
      <c r="L97" s="232"/>
      <c r="M97" s="232"/>
      <c r="N97" s="232"/>
      <c r="O97" s="232"/>
      <c r="P97" s="232"/>
      <c r="Q97" s="232"/>
      <c r="R97" s="232"/>
    </row>
    <row r="98" spans="1:30" ht="20.100000000000001" customHeight="1">
      <c r="L98" s="232"/>
      <c r="M98" s="232"/>
      <c r="N98" s="232"/>
      <c r="O98" s="232"/>
      <c r="P98" s="232"/>
      <c r="Q98" s="232"/>
      <c r="R98" s="232"/>
    </row>
    <row r="99" spans="1:30" ht="9.9499999999999993" customHeight="1">
      <c r="L99" s="232"/>
      <c r="M99" s="232"/>
      <c r="N99" s="232"/>
      <c r="O99" s="232"/>
      <c r="P99" s="232"/>
      <c r="Q99" s="232"/>
      <c r="R99" s="232"/>
    </row>
    <row r="100" spans="1:30" s="248" customFormat="1" ht="23.1" customHeight="1">
      <c r="A100" s="232"/>
      <c r="B100" s="237"/>
      <c r="C100" s="237"/>
      <c r="D100" s="237"/>
      <c r="E100" s="237"/>
      <c r="F100" s="237"/>
      <c r="G100" s="237"/>
      <c r="H100" s="237"/>
      <c r="I100" s="232"/>
      <c r="J100" s="232"/>
      <c r="K100" s="232"/>
      <c r="L100" s="232"/>
      <c r="M100" s="232"/>
      <c r="N100" s="232"/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>
      <c r="L101" s="232"/>
      <c r="M101" s="232"/>
      <c r="N101" s="232"/>
      <c r="O101" s="232"/>
      <c r="P101" s="232"/>
      <c r="Q101" s="232"/>
      <c r="R101" s="232"/>
    </row>
    <row r="102" spans="1:30">
      <c r="L102" s="232"/>
      <c r="M102" s="232"/>
      <c r="N102" s="232"/>
      <c r="O102" s="232"/>
      <c r="P102" s="232"/>
      <c r="Q102" s="232"/>
      <c r="R102" s="232"/>
    </row>
    <row r="103" spans="1:30">
      <c r="L103" s="232"/>
      <c r="M103" s="232"/>
      <c r="N103" s="232"/>
      <c r="O103" s="232"/>
      <c r="P103" s="232"/>
      <c r="Q103" s="232"/>
      <c r="R103" s="232"/>
    </row>
    <row r="104" spans="1:30">
      <c r="L104" s="232"/>
      <c r="M104" s="232"/>
      <c r="N104" s="232"/>
      <c r="O104" s="232"/>
      <c r="P104" s="232"/>
      <c r="Q104" s="232"/>
      <c r="R104" s="232"/>
    </row>
    <row r="105" spans="1:30">
      <c r="L105" s="232"/>
      <c r="M105" s="232"/>
      <c r="N105" s="232"/>
      <c r="O105" s="232"/>
      <c r="P105" s="232"/>
      <c r="Q105" s="232"/>
      <c r="R105" s="232"/>
    </row>
    <row r="106" spans="1:30">
      <c r="L106" s="232"/>
      <c r="M106" s="232"/>
      <c r="N106" s="232"/>
      <c r="O106" s="232"/>
      <c r="P106" s="232"/>
      <c r="Q106" s="232"/>
      <c r="R106" s="232"/>
    </row>
    <row r="107" spans="1:30">
      <c r="L107" s="232"/>
      <c r="M107" s="232"/>
      <c r="N107" s="232"/>
      <c r="O107" s="232"/>
      <c r="P107" s="232"/>
      <c r="Q107" s="232"/>
      <c r="R107" s="232"/>
    </row>
    <row r="108" spans="1:30">
      <c r="L108" s="232"/>
      <c r="M108" s="232"/>
      <c r="N108" s="232"/>
      <c r="O108" s="232"/>
      <c r="P108" s="232"/>
      <c r="Q108" s="232"/>
      <c r="R108" s="232"/>
    </row>
    <row r="109" spans="1:30">
      <c r="L109" s="232"/>
      <c r="M109" s="232"/>
      <c r="N109" s="232"/>
      <c r="O109" s="232"/>
      <c r="P109" s="232"/>
      <c r="Q109" s="232"/>
      <c r="R109" s="232"/>
    </row>
    <row r="110" spans="1:30">
      <c r="L110" s="232"/>
      <c r="M110" s="232"/>
      <c r="N110" s="232"/>
      <c r="O110" s="232"/>
      <c r="P110" s="232"/>
      <c r="Q110" s="232"/>
      <c r="R110" s="232"/>
    </row>
    <row r="111" spans="1:30">
      <c r="L111" s="232"/>
      <c r="M111" s="232"/>
      <c r="N111" s="232"/>
      <c r="O111" s="232"/>
      <c r="P111" s="232"/>
      <c r="Q111" s="232"/>
      <c r="R111" s="232"/>
    </row>
    <row r="112" spans="1:30">
      <c r="L112" s="232"/>
      <c r="M112" s="232"/>
      <c r="N112" s="232"/>
      <c r="O112" s="232"/>
      <c r="P112" s="232"/>
      <c r="Q112" s="232"/>
      <c r="R112" s="232"/>
    </row>
    <row r="113" spans="12:18">
      <c r="L113" s="232"/>
      <c r="M113" s="232"/>
      <c r="N113" s="232"/>
      <c r="O113" s="232"/>
      <c r="P113" s="232"/>
      <c r="Q113" s="232"/>
      <c r="R113" s="232"/>
    </row>
    <row r="114" spans="12:18">
      <c r="L114" s="232"/>
      <c r="M114" s="232"/>
      <c r="N114" s="232"/>
      <c r="O114" s="232"/>
      <c r="P114" s="232"/>
      <c r="Q114" s="232"/>
      <c r="R114" s="232"/>
    </row>
    <row r="115" spans="12:18">
      <c r="L115" s="232"/>
      <c r="M115" s="232"/>
      <c r="N115" s="232"/>
      <c r="O115" s="232"/>
      <c r="P115" s="232"/>
      <c r="Q115" s="232"/>
      <c r="R115" s="232"/>
    </row>
    <row r="116" spans="12:18">
      <c r="L116" s="232"/>
      <c r="M116" s="232"/>
      <c r="N116" s="232"/>
      <c r="O116" s="232"/>
      <c r="P116" s="232"/>
      <c r="Q116" s="232"/>
      <c r="R116" s="232"/>
    </row>
    <row r="117" spans="12:18">
      <c r="L117" s="232"/>
      <c r="M117" s="232"/>
      <c r="N117" s="232"/>
      <c r="O117" s="232"/>
      <c r="P117" s="232"/>
      <c r="Q117" s="232"/>
      <c r="R117" s="232"/>
    </row>
    <row r="118" spans="12:18">
      <c r="L118" s="232"/>
      <c r="M118" s="232"/>
      <c r="N118" s="232"/>
      <c r="O118" s="232"/>
      <c r="P118" s="232"/>
      <c r="Q118" s="232"/>
      <c r="R118" s="232"/>
    </row>
    <row r="119" spans="12:18">
      <c r="L119" s="232"/>
      <c r="M119" s="232"/>
      <c r="N119" s="232"/>
      <c r="O119" s="232"/>
      <c r="P119" s="232"/>
      <c r="Q119" s="232"/>
      <c r="R119" s="232"/>
    </row>
    <row r="120" spans="12:18">
      <c r="L120" s="232"/>
      <c r="M120" s="232"/>
      <c r="N120" s="232"/>
      <c r="O120" s="232"/>
      <c r="P120" s="232"/>
      <c r="Q120" s="232"/>
      <c r="R120" s="232"/>
    </row>
    <row r="121" spans="12:18">
      <c r="L121" s="232"/>
      <c r="M121" s="232"/>
      <c r="N121" s="232"/>
      <c r="O121" s="232"/>
      <c r="P121" s="232"/>
      <c r="Q121" s="232"/>
      <c r="R121" s="232"/>
    </row>
    <row r="122" spans="12:18">
      <c r="L122" s="232"/>
      <c r="M122" s="232"/>
      <c r="N122" s="232"/>
      <c r="O122" s="232"/>
      <c r="P122" s="232"/>
      <c r="Q122" s="232"/>
      <c r="R122" s="232"/>
    </row>
    <row r="123" spans="12:18">
      <c r="L123" s="232"/>
      <c r="M123" s="232"/>
      <c r="N123" s="232"/>
      <c r="O123" s="232"/>
      <c r="P123" s="232"/>
      <c r="Q123" s="232"/>
      <c r="R123" s="232"/>
    </row>
    <row r="124" spans="12:18">
      <c r="L124" s="232"/>
      <c r="M124" s="232"/>
      <c r="N124" s="232"/>
      <c r="O124" s="232"/>
      <c r="P124" s="232"/>
      <c r="Q124" s="232"/>
      <c r="R124" s="232"/>
    </row>
    <row r="125" spans="12:18">
      <c r="L125" s="232"/>
      <c r="M125" s="232"/>
      <c r="N125" s="232"/>
      <c r="O125" s="232"/>
      <c r="P125" s="232"/>
      <c r="Q125" s="232"/>
      <c r="R125" s="232"/>
    </row>
    <row r="126" spans="12:18">
      <c r="L126" s="232"/>
      <c r="M126" s="232"/>
      <c r="N126" s="232"/>
      <c r="O126" s="232"/>
      <c r="P126" s="232"/>
      <c r="Q126" s="232"/>
      <c r="R126" s="232"/>
    </row>
    <row r="127" spans="12:18">
      <c r="L127" s="232"/>
      <c r="M127" s="232"/>
      <c r="N127" s="232"/>
      <c r="O127" s="232"/>
      <c r="P127" s="232"/>
      <c r="Q127" s="232"/>
      <c r="R127" s="232"/>
    </row>
    <row r="128" spans="12:18">
      <c r="L128" s="232"/>
      <c r="M128" s="232"/>
      <c r="N128" s="232"/>
      <c r="O128" s="232"/>
      <c r="P128" s="232"/>
      <c r="Q128" s="232"/>
      <c r="R128" s="232"/>
    </row>
    <row r="129" spans="12:18" ht="39.75" customHeight="1">
      <c r="L129" s="232"/>
      <c r="M129" s="232"/>
      <c r="N129" s="232"/>
      <c r="O129" s="232"/>
      <c r="P129" s="232"/>
      <c r="Q129" s="232"/>
      <c r="R129" s="232"/>
    </row>
    <row r="130" spans="12:18" ht="20.25" customHeight="1">
      <c r="L130" s="232"/>
      <c r="M130" s="232"/>
      <c r="N130" s="232"/>
      <c r="O130" s="232"/>
      <c r="P130" s="232"/>
      <c r="Q130" s="232"/>
      <c r="R130" s="232"/>
    </row>
    <row r="131" spans="12:18">
      <c r="L131" s="232"/>
      <c r="M131" s="232"/>
      <c r="N131" s="232"/>
      <c r="O131" s="232"/>
      <c r="P131" s="232"/>
      <c r="Q131" s="232"/>
      <c r="R131" s="232"/>
    </row>
    <row r="132" spans="12:18" ht="40.5" customHeight="1">
      <c r="L132" s="232"/>
      <c r="M132" s="232"/>
      <c r="N132" s="232"/>
      <c r="O132" s="232"/>
      <c r="P132" s="232"/>
      <c r="Q132" s="232"/>
      <c r="R132" s="232"/>
    </row>
    <row r="133" spans="12:18">
      <c r="L133" s="232"/>
      <c r="M133" s="232"/>
      <c r="N133" s="232"/>
      <c r="O133" s="232"/>
      <c r="P133" s="232"/>
      <c r="Q133" s="232"/>
      <c r="R133" s="232"/>
    </row>
    <row r="134" spans="12:18">
      <c r="L134" s="232"/>
      <c r="M134" s="232"/>
      <c r="N134" s="232"/>
      <c r="O134" s="232"/>
      <c r="P134" s="232"/>
      <c r="Q134" s="232"/>
      <c r="R134" s="232"/>
    </row>
    <row r="135" spans="12:18">
      <c r="L135" s="232"/>
      <c r="M135" s="232"/>
      <c r="N135" s="232"/>
      <c r="O135" s="232"/>
      <c r="P135" s="232"/>
      <c r="Q135" s="232"/>
      <c r="R135" s="232"/>
    </row>
    <row r="136" spans="12:18" ht="12.75" customHeight="1">
      <c r="L136" s="232"/>
      <c r="M136" s="232"/>
      <c r="N136" s="232"/>
      <c r="O136" s="232"/>
      <c r="P136" s="232"/>
      <c r="Q136" s="232"/>
      <c r="R136" s="232"/>
    </row>
    <row r="137" spans="12:18">
      <c r="L137" s="232"/>
      <c r="M137" s="232"/>
      <c r="N137" s="232"/>
      <c r="O137" s="232"/>
      <c r="P137" s="232"/>
      <c r="Q137" s="232"/>
      <c r="R137" s="232"/>
    </row>
    <row r="138" spans="12:18">
      <c r="L138" s="232"/>
      <c r="M138" s="232"/>
      <c r="N138" s="232"/>
      <c r="O138" s="232"/>
      <c r="P138" s="232"/>
      <c r="Q138" s="232"/>
      <c r="R138" s="232"/>
    </row>
    <row r="139" spans="12:18">
      <c r="L139" s="232"/>
      <c r="M139" s="232"/>
      <c r="N139" s="232"/>
      <c r="O139" s="232"/>
      <c r="P139" s="232"/>
      <c r="Q139" s="232"/>
      <c r="R139" s="232"/>
    </row>
    <row r="140" spans="12:18">
      <c r="L140" s="232"/>
      <c r="M140" s="232"/>
      <c r="N140" s="232"/>
      <c r="O140" s="232"/>
      <c r="P140" s="232"/>
      <c r="Q140" s="232"/>
      <c r="R140" s="232"/>
    </row>
    <row r="141" spans="12:18">
      <c r="L141" s="232"/>
      <c r="M141" s="232"/>
      <c r="N141" s="232"/>
      <c r="O141" s="232"/>
      <c r="P141" s="232"/>
      <c r="Q141" s="232"/>
      <c r="R141" s="232"/>
    </row>
    <row r="142" spans="12:18">
      <c r="L142" s="232"/>
      <c r="M142" s="232"/>
      <c r="N142" s="232"/>
      <c r="O142" s="232"/>
      <c r="P142" s="232"/>
      <c r="Q142" s="232"/>
      <c r="R142" s="232"/>
    </row>
    <row r="143" spans="12:18">
      <c r="L143" s="232"/>
      <c r="M143" s="232"/>
      <c r="N143" s="232"/>
      <c r="O143" s="232"/>
      <c r="P143" s="232"/>
      <c r="Q143" s="232"/>
      <c r="R143" s="232"/>
    </row>
    <row r="144" spans="12:18">
      <c r="L144" s="232"/>
      <c r="M144" s="232"/>
      <c r="N144" s="232"/>
      <c r="O144" s="232"/>
      <c r="P144" s="232"/>
      <c r="Q144" s="232"/>
      <c r="R144" s="232"/>
    </row>
    <row r="145" spans="12:19">
      <c r="L145" s="232"/>
      <c r="M145" s="232"/>
      <c r="N145" s="232"/>
      <c r="O145" s="232"/>
      <c r="P145" s="232"/>
      <c r="Q145" s="232"/>
      <c r="R145" s="232"/>
    </row>
    <row r="146" spans="12:19">
      <c r="L146" s="232"/>
      <c r="M146" s="232"/>
      <c r="N146" s="232"/>
      <c r="O146" s="232"/>
      <c r="P146" s="232"/>
      <c r="Q146" s="232"/>
      <c r="R146" s="232"/>
    </row>
    <row r="147" spans="12:19">
      <c r="L147" s="232"/>
      <c r="M147" s="232"/>
      <c r="N147" s="232"/>
      <c r="O147" s="232"/>
      <c r="P147" s="232"/>
      <c r="Q147" s="232"/>
      <c r="R147" s="232"/>
    </row>
    <row r="148" spans="12:19">
      <c r="L148" s="232"/>
      <c r="M148" s="232"/>
      <c r="N148" s="232"/>
      <c r="O148" s="232"/>
      <c r="P148" s="232"/>
      <c r="Q148" s="232"/>
      <c r="R148" s="232"/>
      <c r="S148" s="232" t="s">
        <v>693</v>
      </c>
    </row>
    <row r="149" spans="12:19">
      <c r="L149" s="232"/>
      <c r="M149" s="232"/>
      <c r="N149" s="232"/>
      <c r="O149" s="232"/>
      <c r="P149" s="232"/>
      <c r="Q149" s="232"/>
      <c r="R149" s="232"/>
    </row>
    <row r="150" spans="12:19">
      <c r="L150" s="232"/>
      <c r="M150" s="232"/>
      <c r="N150" s="232"/>
      <c r="O150" s="232"/>
      <c r="P150" s="232"/>
      <c r="Q150" s="232"/>
      <c r="R150" s="232"/>
    </row>
    <row r="151" spans="12:19">
      <c r="L151" s="232"/>
      <c r="M151" s="232"/>
      <c r="N151" s="232"/>
      <c r="O151" s="232"/>
      <c r="P151" s="232"/>
      <c r="Q151" s="232"/>
      <c r="R151" s="232"/>
    </row>
    <row r="152" spans="12:19">
      <c r="L152" s="232"/>
      <c r="M152" s="232"/>
      <c r="N152" s="232"/>
      <c r="O152" s="232"/>
      <c r="P152" s="232"/>
      <c r="Q152" s="232"/>
      <c r="R152" s="232"/>
    </row>
    <row r="153" spans="12:19">
      <c r="L153" s="232"/>
      <c r="M153" s="232"/>
      <c r="N153" s="232"/>
      <c r="O153" s="232"/>
      <c r="P153" s="232"/>
      <c r="Q153" s="232"/>
      <c r="R153" s="232"/>
    </row>
    <row r="154" spans="12:19">
      <c r="L154" s="232"/>
      <c r="M154" s="232"/>
      <c r="N154" s="232"/>
      <c r="O154" s="232"/>
      <c r="P154" s="232"/>
      <c r="Q154" s="232"/>
      <c r="R154" s="232"/>
    </row>
    <row r="155" spans="12:19">
      <c r="L155" s="232"/>
      <c r="M155" s="232"/>
      <c r="N155" s="232"/>
      <c r="O155" s="232"/>
      <c r="P155" s="232"/>
      <c r="Q155" s="232"/>
      <c r="R155" s="232"/>
    </row>
    <row r="156" spans="12:19">
      <c r="L156" s="232"/>
      <c r="M156" s="232"/>
      <c r="N156" s="232"/>
      <c r="O156" s="232"/>
      <c r="P156" s="232"/>
      <c r="Q156" s="232"/>
      <c r="R156" s="232"/>
    </row>
    <row r="157" spans="12:19">
      <c r="L157" s="232"/>
      <c r="M157" s="232"/>
      <c r="N157" s="232"/>
      <c r="O157" s="232"/>
      <c r="P157" s="232"/>
      <c r="Q157" s="232"/>
      <c r="R157" s="232"/>
    </row>
    <row r="158" spans="12:19">
      <c r="L158" s="232"/>
      <c r="M158" s="232"/>
      <c r="N158" s="232"/>
      <c r="O158" s="232"/>
      <c r="P158" s="232"/>
      <c r="Q158" s="232"/>
      <c r="R158" s="232"/>
    </row>
    <row r="159" spans="12:19">
      <c r="L159" s="232"/>
      <c r="M159" s="232"/>
      <c r="N159" s="232"/>
      <c r="O159" s="232"/>
      <c r="P159" s="232"/>
      <c r="Q159" s="232"/>
      <c r="R159" s="232"/>
    </row>
    <row r="160" spans="12:19">
      <c r="L160" s="232"/>
      <c r="M160" s="232"/>
      <c r="N160" s="232"/>
      <c r="O160" s="232"/>
      <c r="P160" s="232"/>
      <c r="Q160" s="232"/>
      <c r="R160" s="232"/>
    </row>
    <row r="161" spans="12:18">
      <c r="L161" s="232"/>
      <c r="M161" s="232"/>
      <c r="N161" s="232"/>
      <c r="O161" s="232"/>
      <c r="P161" s="232"/>
      <c r="Q161" s="232"/>
      <c r="R161" s="232"/>
    </row>
    <row r="162" spans="12:18">
      <c r="L162" s="232"/>
      <c r="M162" s="232"/>
      <c r="N162" s="232"/>
      <c r="O162" s="232"/>
      <c r="P162" s="232"/>
      <c r="Q162" s="232"/>
      <c r="R162" s="232"/>
    </row>
    <row r="163" spans="12:18" ht="12.75" customHeight="1">
      <c r="L163" s="232"/>
      <c r="M163" s="232"/>
      <c r="N163" s="232"/>
      <c r="O163" s="232"/>
      <c r="P163" s="232"/>
      <c r="Q163" s="232"/>
      <c r="R163" s="232"/>
    </row>
    <row r="164" spans="12:18" ht="8.25" customHeight="1">
      <c r="L164" s="232"/>
      <c r="M164" s="232"/>
      <c r="N164" s="232"/>
      <c r="O164" s="232"/>
      <c r="P164" s="232"/>
      <c r="Q164" s="232"/>
      <c r="R164" s="232"/>
    </row>
    <row r="165" spans="12:18" ht="8.25" customHeight="1">
      <c r="L165" s="232"/>
      <c r="M165" s="232"/>
      <c r="N165" s="232"/>
      <c r="O165" s="232"/>
      <c r="P165" s="232"/>
      <c r="Q165" s="232"/>
      <c r="R165" s="232"/>
    </row>
    <row r="166" spans="12:18" ht="7.5" customHeight="1">
      <c r="L166" s="232"/>
      <c r="M166" s="232"/>
      <c r="N166" s="232"/>
      <c r="O166" s="232"/>
      <c r="P166" s="232"/>
      <c r="Q166" s="232"/>
      <c r="R166" s="232"/>
    </row>
    <row r="167" spans="12:18">
      <c r="L167" s="232"/>
      <c r="M167" s="232"/>
      <c r="N167" s="232"/>
      <c r="O167" s="232"/>
      <c r="P167" s="232"/>
      <c r="Q167" s="232"/>
      <c r="R167" s="232"/>
    </row>
    <row r="168" spans="12:18">
      <c r="L168" s="232"/>
      <c r="M168" s="232"/>
      <c r="N168" s="232"/>
      <c r="O168" s="232"/>
      <c r="P168" s="232"/>
      <c r="Q168" s="232"/>
      <c r="R168" s="232"/>
    </row>
    <row r="169" spans="12:18">
      <c r="L169" s="232"/>
      <c r="M169" s="232"/>
      <c r="N169" s="232"/>
      <c r="O169" s="232"/>
      <c r="P169" s="232"/>
      <c r="Q169" s="232"/>
      <c r="R169" s="232"/>
    </row>
    <row r="170" spans="12:18">
      <c r="L170" s="232"/>
      <c r="M170" s="232"/>
      <c r="N170" s="232"/>
      <c r="O170" s="232"/>
      <c r="P170" s="232"/>
      <c r="Q170" s="232"/>
      <c r="R170" s="232"/>
    </row>
    <row r="171" spans="12:18">
      <c r="L171" s="232"/>
      <c r="M171" s="232"/>
      <c r="N171" s="232"/>
      <c r="O171" s="232"/>
      <c r="P171" s="232"/>
      <c r="Q171" s="232"/>
      <c r="R171" s="232"/>
    </row>
    <row r="172" spans="12:18">
      <c r="L172" s="232"/>
      <c r="M172" s="232"/>
      <c r="N172" s="232"/>
      <c r="O172" s="232"/>
      <c r="P172" s="232"/>
      <c r="Q172" s="232"/>
      <c r="R172" s="232"/>
    </row>
    <row r="173" spans="12:18">
      <c r="L173" s="232"/>
      <c r="M173" s="232"/>
      <c r="N173" s="232"/>
      <c r="O173" s="232"/>
      <c r="P173" s="232"/>
      <c r="Q173" s="232"/>
      <c r="R173" s="232"/>
    </row>
    <row r="174" spans="12:18">
      <c r="L174" s="232"/>
      <c r="M174" s="232"/>
      <c r="N174" s="232"/>
      <c r="O174" s="232"/>
      <c r="P174" s="232"/>
      <c r="Q174" s="232"/>
      <c r="R174" s="232"/>
    </row>
    <row r="175" spans="12:18" ht="9" customHeight="1">
      <c r="L175" s="232"/>
      <c r="M175" s="232"/>
      <c r="N175" s="232"/>
      <c r="O175" s="232"/>
      <c r="P175" s="232"/>
      <c r="Q175" s="232"/>
      <c r="R175" s="232"/>
    </row>
    <row r="176" spans="12:18" hidden="1">
      <c r="L176" s="232"/>
      <c r="M176" s="232"/>
      <c r="N176" s="232"/>
      <c r="O176" s="232"/>
      <c r="P176" s="232"/>
      <c r="Q176" s="232"/>
      <c r="R176" s="232"/>
    </row>
    <row r="177" spans="12:18">
      <c r="L177" s="232"/>
      <c r="M177" s="232"/>
      <c r="N177" s="232"/>
      <c r="O177" s="232"/>
      <c r="P177" s="232"/>
      <c r="Q177" s="232"/>
      <c r="R177" s="232"/>
    </row>
    <row r="178" spans="12:18" ht="21" customHeight="1">
      <c r="L178" s="232"/>
      <c r="M178" s="232"/>
      <c r="N178" s="232"/>
      <c r="O178" s="232"/>
      <c r="P178" s="232"/>
      <c r="Q178" s="232"/>
      <c r="R178" s="232"/>
    </row>
    <row r="179" spans="12:18">
      <c r="L179" s="232"/>
      <c r="M179" s="232"/>
      <c r="N179" s="232"/>
      <c r="O179" s="232"/>
      <c r="P179" s="232"/>
      <c r="Q179" s="232"/>
      <c r="R179" s="232"/>
    </row>
    <row r="180" spans="12:18">
      <c r="L180" s="232"/>
      <c r="M180" s="232"/>
      <c r="N180" s="232"/>
      <c r="O180" s="232"/>
      <c r="P180" s="232"/>
      <c r="Q180" s="232"/>
      <c r="R180" s="232"/>
    </row>
    <row r="181" spans="12:18">
      <c r="L181" s="232"/>
      <c r="M181" s="232"/>
      <c r="N181" s="232"/>
      <c r="O181" s="232"/>
      <c r="P181" s="232"/>
      <c r="Q181" s="232"/>
      <c r="R181" s="232"/>
    </row>
    <row r="182" spans="12:18">
      <c r="L182" s="232"/>
      <c r="M182" s="232"/>
      <c r="N182" s="232"/>
      <c r="O182" s="232"/>
      <c r="P182" s="232"/>
      <c r="Q182" s="232"/>
      <c r="R182" s="232"/>
    </row>
    <row r="183" spans="12:18">
      <c r="L183" s="232"/>
      <c r="M183" s="232"/>
      <c r="N183" s="232"/>
      <c r="O183" s="232"/>
      <c r="P183" s="232"/>
      <c r="Q183" s="232"/>
      <c r="R183" s="232"/>
    </row>
    <row r="184" spans="12:18">
      <c r="L184" s="232"/>
      <c r="M184" s="232"/>
      <c r="N184" s="232"/>
      <c r="O184" s="232"/>
      <c r="P184" s="232"/>
      <c r="Q184" s="232"/>
      <c r="R184" s="232"/>
    </row>
    <row r="185" spans="12:18">
      <c r="L185" s="232"/>
      <c r="M185" s="232"/>
      <c r="N185" s="232"/>
      <c r="O185" s="232"/>
      <c r="P185" s="232"/>
      <c r="Q185" s="232"/>
      <c r="R185" s="232"/>
    </row>
    <row r="186" spans="12:18">
      <c r="L186" s="232"/>
      <c r="M186" s="232"/>
      <c r="N186" s="232"/>
      <c r="O186" s="232"/>
      <c r="P186" s="232"/>
      <c r="Q186" s="232"/>
      <c r="R186" s="232"/>
    </row>
    <row r="187" spans="12:18">
      <c r="L187" s="232"/>
      <c r="M187" s="232"/>
      <c r="N187" s="232"/>
      <c r="O187" s="232"/>
      <c r="P187" s="232"/>
      <c r="Q187" s="232"/>
      <c r="R187" s="232"/>
    </row>
    <row r="188" spans="12:18">
      <c r="L188" s="232"/>
      <c r="M188" s="232"/>
      <c r="N188" s="232"/>
      <c r="O188" s="232"/>
      <c r="P188" s="232"/>
      <c r="Q188" s="232"/>
      <c r="R188" s="232"/>
    </row>
    <row r="189" spans="12:18">
      <c r="L189" s="232"/>
      <c r="M189" s="232"/>
      <c r="N189" s="232"/>
      <c r="O189" s="232"/>
      <c r="P189" s="232"/>
      <c r="Q189" s="232"/>
      <c r="R189" s="232"/>
    </row>
    <row r="190" spans="12:18">
      <c r="L190" s="232"/>
      <c r="M190" s="232"/>
      <c r="N190" s="232"/>
      <c r="O190" s="232"/>
      <c r="P190" s="232"/>
      <c r="Q190" s="232"/>
      <c r="R190" s="232"/>
    </row>
    <row r="191" spans="12:18">
      <c r="L191" s="232"/>
      <c r="M191" s="232"/>
      <c r="N191" s="232"/>
      <c r="O191" s="232"/>
      <c r="P191" s="232"/>
      <c r="Q191" s="232"/>
      <c r="R191" s="232"/>
    </row>
    <row r="192" spans="12:18" ht="12.75" customHeight="1">
      <c r="L192" s="232"/>
      <c r="M192" s="232"/>
      <c r="N192" s="232"/>
      <c r="O192" s="232"/>
      <c r="P192" s="232"/>
      <c r="Q192" s="232"/>
      <c r="R192" s="232"/>
    </row>
    <row r="193" spans="12:18">
      <c r="L193" s="232"/>
      <c r="M193" s="232"/>
      <c r="N193" s="232"/>
      <c r="O193" s="232"/>
      <c r="P193" s="232"/>
      <c r="Q193" s="232"/>
      <c r="R193" s="232"/>
    </row>
    <row r="194" spans="12:18">
      <c r="L194" s="232"/>
      <c r="M194" s="232"/>
      <c r="N194" s="232"/>
      <c r="O194" s="232"/>
      <c r="P194" s="232"/>
      <c r="Q194" s="232"/>
      <c r="R194" s="232"/>
    </row>
    <row r="195" spans="12:18">
      <c r="L195" s="232"/>
      <c r="M195" s="232"/>
      <c r="N195" s="232"/>
      <c r="O195" s="232"/>
      <c r="P195" s="232"/>
      <c r="Q195" s="232"/>
      <c r="R195" s="232"/>
    </row>
    <row r="196" spans="12:18">
      <c r="L196" s="232"/>
      <c r="M196" s="232"/>
      <c r="N196" s="232"/>
      <c r="O196" s="232"/>
      <c r="P196" s="232"/>
      <c r="Q196" s="232"/>
      <c r="R196" s="232"/>
    </row>
    <row r="197" spans="12:18">
      <c r="L197" s="232"/>
      <c r="M197" s="232"/>
      <c r="N197" s="232"/>
      <c r="O197" s="232"/>
      <c r="P197" s="232"/>
      <c r="Q197" s="232"/>
      <c r="R197" s="232"/>
    </row>
    <row r="198" spans="12:18">
      <c r="L198" s="232"/>
      <c r="M198" s="232"/>
      <c r="N198" s="232"/>
      <c r="O198" s="232"/>
      <c r="P198" s="232"/>
      <c r="Q198" s="232"/>
      <c r="R198" s="232"/>
    </row>
    <row r="199" spans="12:18">
      <c r="L199" s="232"/>
      <c r="M199" s="232"/>
      <c r="N199" s="232"/>
      <c r="O199" s="232"/>
      <c r="P199" s="232"/>
      <c r="Q199" s="232"/>
      <c r="R199" s="232"/>
    </row>
    <row r="200" spans="12:18">
      <c r="L200" s="232"/>
      <c r="M200" s="232"/>
      <c r="N200" s="232"/>
      <c r="O200" s="232"/>
      <c r="P200" s="232"/>
      <c r="Q200" s="232"/>
      <c r="R200" s="232"/>
    </row>
    <row r="201" spans="12:18">
      <c r="L201" s="232"/>
      <c r="M201" s="232"/>
      <c r="N201" s="232"/>
      <c r="O201" s="232"/>
      <c r="P201" s="232"/>
      <c r="Q201" s="232"/>
      <c r="R201" s="232"/>
    </row>
    <row r="202" spans="12:18">
      <c r="L202" s="232"/>
      <c r="M202" s="232"/>
      <c r="N202" s="232"/>
      <c r="O202" s="232"/>
      <c r="P202" s="232"/>
      <c r="Q202" s="232"/>
      <c r="R202" s="232"/>
    </row>
    <row r="203" spans="12:18">
      <c r="L203" s="232"/>
      <c r="M203" s="232"/>
      <c r="N203" s="232"/>
      <c r="O203" s="232"/>
      <c r="P203" s="232"/>
      <c r="Q203" s="232"/>
      <c r="R203" s="232"/>
    </row>
    <row r="204" spans="12:18">
      <c r="L204" s="232"/>
      <c r="M204" s="232"/>
      <c r="N204" s="232"/>
      <c r="O204" s="232"/>
      <c r="P204" s="232"/>
      <c r="Q204" s="232"/>
      <c r="R204" s="232"/>
    </row>
    <row r="205" spans="12:18">
      <c r="L205" s="232"/>
      <c r="M205" s="232"/>
      <c r="N205" s="232"/>
      <c r="O205" s="232"/>
      <c r="P205" s="232"/>
      <c r="Q205" s="232"/>
      <c r="R205" s="232"/>
    </row>
    <row r="206" spans="12:18">
      <c r="L206" s="232"/>
      <c r="M206" s="232"/>
      <c r="N206" s="232"/>
      <c r="O206" s="232"/>
      <c r="P206" s="232"/>
      <c r="Q206" s="232"/>
      <c r="R206" s="232"/>
    </row>
    <row r="207" spans="12:18">
      <c r="L207" s="232"/>
      <c r="M207" s="232"/>
      <c r="N207" s="232"/>
      <c r="O207" s="232"/>
      <c r="P207" s="232"/>
      <c r="Q207" s="232"/>
      <c r="R207" s="232"/>
    </row>
    <row r="209" ht="6" customHeight="1"/>
    <row r="237" ht="28.5" customHeight="1"/>
    <row r="238" ht="27.75" customHeight="1"/>
    <row r="248" ht="13.5" customHeight="1"/>
  </sheetData>
  <dataConsolidate/>
  <mergeCells count="13">
    <mergeCell ref="B41:E41"/>
    <mergeCell ref="B46:E46"/>
    <mergeCell ref="B47:E48"/>
    <mergeCell ref="F48:H48"/>
    <mergeCell ref="B50:E50"/>
    <mergeCell ref="F50:H50"/>
    <mergeCell ref="B30:F30"/>
    <mergeCell ref="B31:E31"/>
    <mergeCell ref="F31:I31"/>
    <mergeCell ref="C36:D36"/>
    <mergeCell ref="C37:D37"/>
    <mergeCell ref="B39:C39"/>
    <mergeCell ref="D39:E39"/>
  </mergeCells>
  <printOptions horizontalCentered="1" verticalCentered="1"/>
  <pageMargins left="0" right="0" top="0" bottom="0" header="0" footer="0"/>
  <pageSetup paperSize="9" scale="9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9" t="s">
        <v>14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R5" s="19"/>
      <c r="BE5" s="186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91" t="s">
        <v>17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R6" s="19"/>
      <c r="BE6" s="187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7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7"/>
      <c r="BS8" s="16" t="s">
        <v>6</v>
      </c>
    </row>
    <row r="9" spans="1:74" ht="14.45" customHeight="1">
      <c r="B9" s="19"/>
      <c r="AR9" s="19"/>
      <c r="BE9" s="187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87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187"/>
      <c r="BS11" s="16" t="s">
        <v>6</v>
      </c>
    </row>
    <row r="12" spans="1:74" ht="6.95" customHeight="1">
      <c r="B12" s="19"/>
      <c r="AR12" s="19"/>
      <c r="BE12" s="187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187"/>
      <c r="BS13" s="16" t="s">
        <v>6</v>
      </c>
    </row>
    <row r="14" spans="1:74" ht="12.75">
      <c r="B14" s="19"/>
      <c r="E14" s="192" t="s">
        <v>29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26" t="s">
        <v>27</v>
      </c>
      <c r="AN14" s="28" t="s">
        <v>29</v>
      </c>
      <c r="AR14" s="19"/>
      <c r="BE14" s="187"/>
      <c r="BS14" s="16" t="s">
        <v>6</v>
      </c>
    </row>
    <row r="15" spans="1:74" ht="6.95" customHeight="1">
      <c r="B15" s="19"/>
      <c r="AR15" s="19"/>
      <c r="BE15" s="187"/>
      <c r="BS15" s="16" t="s">
        <v>4</v>
      </c>
    </row>
    <row r="16" spans="1:74" ht="12" customHeight="1">
      <c r="B16" s="19"/>
      <c r="D16" s="26" t="s">
        <v>30</v>
      </c>
      <c r="AK16" s="26" t="s">
        <v>25</v>
      </c>
      <c r="AN16" s="24" t="s">
        <v>31</v>
      </c>
      <c r="AR16" s="19"/>
      <c r="BE16" s="187"/>
      <c r="BS16" s="16" t="s">
        <v>4</v>
      </c>
    </row>
    <row r="17" spans="2:71" ht="18.399999999999999" customHeight="1">
      <c r="B17" s="19"/>
      <c r="E17" s="24" t="s">
        <v>32</v>
      </c>
      <c r="AK17" s="26" t="s">
        <v>27</v>
      </c>
      <c r="AN17" s="24" t="s">
        <v>33</v>
      </c>
      <c r="AR17" s="19"/>
      <c r="BE17" s="187"/>
      <c r="BS17" s="16" t="s">
        <v>34</v>
      </c>
    </row>
    <row r="18" spans="2:71" ht="6.95" customHeight="1">
      <c r="B18" s="19"/>
      <c r="AR18" s="19"/>
      <c r="BE18" s="187"/>
      <c r="BS18" s="16" t="s">
        <v>6</v>
      </c>
    </row>
    <row r="19" spans="2:71" ht="12" customHeight="1">
      <c r="B19" s="19"/>
      <c r="D19" s="26" t="s">
        <v>35</v>
      </c>
      <c r="AK19" s="26" t="s">
        <v>25</v>
      </c>
      <c r="AN19" s="24" t="s">
        <v>1</v>
      </c>
      <c r="AR19" s="19"/>
      <c r="BE19" s="187"/>
      <c r="BS19" s="16" t="s">
        <v>6</v>
      </c>
    </row>
    <row r="20" spans="2:71" ht="18.399999999999999" customHeight="1">
      <c r="B20" s="19"/>
      <c r="E20" s="24" t="s">
        <v>36</v>
      </c>
      <c r="AK20" s="26" t="s">
        <v>27</v>
      </c>
      <c r="AN20" s="24" t="s">
        <v>1</v>
      </c>
      <c r="AR20" s="19"/>
      <c r="BE20" s="187"/>
      <c r="BS20" s="16" t="s">
        <v>34</v>
      </c>
    </row>
    <row r="21" spans="2:71" ht="6.95" customHeight="1">
      <c r="B21" s="19"/>
      <c r="AR21" s="19"/>
      <c r="BE21" s="187"/>
    </row>
    <row r="22" spans="2:71" ht="12" customHeight="1">
      <c r="B22" s="19"/>
      <c r="D22" s="26" t="s">
        <v>37</v>
      </c>
      <c r="AR22" s="19"/>
      <c r="BE22" s="187"/>
    </row>
    <row r="23" spans="2:71" ht="16.5" customHeight="1">
      <c r="B23" s="19"/>
      <c r="E23" s="194" t="s">
        <v>1</v>
      </c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R23" s="19"/>
      <c r="BE23" s="187"/>
    </row>
    <row r="24" spans="2:71" ht="6.95" customHeight="1">
      <c r="B24" s="19"/>
      <c r="AR24" s="19"/>
      <c r="BE24" s="187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7"/>
    </row>
    <row r="26" spans="2:71" s="1" customFormat="1" ht="25.9" customHeight="1">
      <c r="B26" s="31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5">
        <f>ROUND(AG94,2)</f>
        <v>0</v>
      </c>
      <c r="AL26" s="196"/>
      <c r="AM26" s="196"/>
      <c r="AN26" s="196"/>
      <c r="AO26" s="196"/>
      <c r="AR26" s="31"/>
      <c r="BE26" s="187"/>
    </row>
    <row r="27" spans="2:71" s="1" customFormat="1" ht="6.95" customHeight="1">
      <c r="B27" s="31"/>
      <c r="AR27" s="31"/>
      <c r="BE27" s="187"/>
    </row>
    <row r="28" spans="2:71" s="1" customFormat="1" ht="12.75">
      <c r="B28" s="31"/>
      <c r="L28" s="197" t="s">
        <v>39</v>
      </c>
      <c r="M28" s="197"/>
      <c r="N28" s="197"/>
      <c r="O28" s="197"/>
      <c r="P28" s="197"/>
      <c r="W28" s="197" t="s">
        <v>40</v>
      </c>
      <c r="X28" s="197"/>
      <c r="Y28" s="197"/>
      <c r="Z28" s="197"/>
      <c r="AA28" s="197"/>
      <c r="AB28" s="197"/>
      <c r="AC28" s="197"/>
      <c r="AD28" s="197"/>
      <c r="AE28" s="197"/>
      <c r="AK28" s="197" t="s">
        <v>41</v>
      </c>
      <c r="AL28" s="197"/>
      <c r="AM28" s="197"/>
      <c r="AN28" s="197"/>
      <c r="AO28" s="197"/>
      <c r="AR28" s="31"/>
      <c r="BE28" s="187"/>
    </row>
    <row r="29" spans="2:71" s="2" customFormat="1" ht="14.45" customHeight="1">
      <c r="B29" s="35"/>
      <c r="D29" s="26" t="s">
        <v>42</v>
      </c>
      <c r="F29" s="26" t="s">
        <v>43</v>
      </c>
      <c r="L29" s="200">
        <v>0.21</v>
      </c>
      <c r="M29" s="199"/>
      <c r="N29" s="199"/>
      <c r="O29" s="199"/>
      <c r="P29" s="199"/>
      <c r="W29" s="198">
        <f>ROUND(AZ94, 2)</f>
        <v>0</v>
      </c>
      <c r="X29" s="199"/>
      <c r="Y29" s="199"/>
      <c r="Z29" s="199"/>
      <c r="AA29" s="199"/>
      <c r="AB29" s="199"/>
      <c r="AC29" s="199"/>
      <c r="AD29" s="199"/>
      <c r="AE29" s="199"/>
      <c r="AK29" s="198">
        <f>ROUND(AV94, 2)</f>
        <v>0</v>
      </c>
      <c r="AL29" s="199"/>
      <c r="AM29" s="199"/>
      <c r="AN29" s="199"/>
      <c r="AO29" s="199"/>
      <c r="AR29" s="35"/>
      <c r="BE29" s="188"/>
    </row>
    <row r="30" spans="2:71" s="2" customFormat="1" ht="14.45" customHeight="1">
      <c r="B30" s="35"/>
      <c r="F30" s="26" t="s">
        <v>44</v>
      </c>
      <c r="L30" s="200">
        <v>0.15</v>
      </c>
      <c r="M30" s="199"/>
      <c r="N30" s="199"/>
      <c r="O30" s="199"/>
      <c r="P30" s="199"/>
      <c r="W30" s="198">
        <f>ROUND(BA94, 2)</f>
        <v>0</v>
      </c>
      <c r="X30" s="199"/>
      <c r="Y30" s="199"/>
      <c r="Z30" s="199"/>
      <c r="AA30" s="199"/>
      <c r="AB30" s="199"/>
      <c r="AC30" s="199"/>
      <c r="AD30" s="199"/>
      <c r="AE30" s="199"/>
      <c r="AK30" s="198">
        <f>ROUND(AW94, 2)</f>
        <v>0</v>
      </c>
      <c r="AL30" s="199"/>
      <c r="AM30" s="199"/>
      <c r="AN30" s="199"/>
      <c r="AO30" s="199"/>
      <c r="AR30" s="35"/>
      <c r="BE30" s="188"/>
    </row>
    <row r="31" spans="2:71" s="2" customFormat="1" ht="14.45" hidden="1" customHeight="1">
      <c r="B31" s="35"/>
      <c r="F31" s="26" t="s">
        <v>45</v>
      </c>
      <c r="L31" s="200">
        <v>0.21</v>
      </c>
      <c r="M31" s="199"/>
      <c r="N31" s="199"/>
      <c r="O31" s="199"/>
      <c r="P31" s="199"/>
      <c r="W31" s="198">
        <f>ROUND(BB94, 2)</f>
        <v>0</v>
      </c>
      <c r="X31" s="199"/>
      <c r="Y31" s="199"/>
      <c r="Z31" s="199"/>
      <c r="AA31" s="199"/>
      <c r="AB31" s="199"/>
      <c r="AC31" s="199"/>
      <c r="AD31" s="199"/>
      <c r="AE31" s="199"/>
      <c r="AK31" s="198">
        <v>0</v>
      </c>
      <c r="AL31" s="199"/>
      <c r="AM31" s="199"/>
      <c r="AN31" s="199"/>
      <c r="AO31" s="199"/>
      <c r="AR31" s="35"/>
      <c r="BE31" s="188"/>
    </row>
    <row r="32" spans="2:71" s="2" customFormat="1" ht="14.45" hidden="1" customHeight="1">
      <c r="B32" s="35"/>
      <c r="F32" s="26" t="s">
        <v>46</v>
      </c>
      <c r="L32" s="200">
        <v>0.15</v>
      </c>
      <c r="M32" s="199"/>
      <c r="N32" s="199"/>
      <c r="O32" s="199"/>
      <c r="P32" s="199"/>
      <c r="W32" s="198">
        <f>ROUND(BC94, 2)</f>
        <v>0</v>
      </c>
      <c r="X32" s="199"/>
      <c r="Y32" s="199"/>
      <c r="Z32" s="199"/>
      <c r="AA32" s="199"/>
      <c r="AB32" s="199"/>
      <c r="AC32" s="199"/>
      <c r="AD32" s="199"/>
      <c r="AE32" s="199"/>
      <c r="AK32" s="198">
        <v>0</v>
      </c>
      <c r="AL32" s="199"/>
      <c r="AM32" s="199"/>
      <c r="AN32" s="199"/>
      <c r="AO32" s="199"/>
      <c r="AR32" s="35"/>
      <c r="BE32" s="188"/>
    </row>
    <row r="33" spans="2:57" s="2" customFormat="1" ht="14.45" hidden="1" customHeight="1">
      <c r="B33" s="35"/>
      <c r="F33" s="26" t="s">
        <v>47</v>
      </c>
      <c r="L33" s="200">
        <v>0</v>
      </c>
      <c r="M33" s="199"/>
      <c r="N33" s="199"/>
      <c r="O33" s="199"/>
      <c r="P33" s="199"/>
      <c r="W33" s="198">
        <f>ROUND(BD94, 2)</f>
        <v>0</v>
      </c>
      <c r="X33" s="199"/>
      <c r="Y33" s="199"/>
      <c r="Z33" s="199"/>
      <c r="AA33" s="199"/>
      <c r="AB33" s="199"/>
      <c r="AC33" s="199"/>
      <c r="AD33" s="199"/>
      <c r="AE33" s="199"/>
      <c r="AK33" s="198">
        <v>0</v>
      </c>
      <c r="AL33" s="199"/>
      <c r="AM33" s="199"/>
      <c r="AN33" s="199"/>
      <c r="AO33" s="199"/>
      <c r="AR33" s="35"/>
      <c r="BE33" s="188"/>
    </row>
    <row r="34" spans="2:57" s="1" customFormat="1" ht="6.95" customHeight="1">
      <c r="B34" s="31"/>
      <c r="AR34" s="31"/>
      <c r="BE34" s="187"/>
    </row>
    <row r="35" spans="2:57" s="1" customFormat="1" ht="25.9" customHeight="1">
      <c r="B35" s="31"/>
      <c r="C35" s="36"/>
      <c r="D35" s="37" t="s">
        <v>48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49</v>
      </c>
      <c r="U35" s="38"/>
      <c r="V35" s="38"/>
      <c r="W35" s="38"/>
      <c r="X35" s="201" t="s">
        <v>50</v>
      </c>
      <c r="Y35" s="202"/>
      <c r="Z35" s="202"/>
      <c r="AA35" s="202"/>
      <c r="AB35" s="202"/>
      <c r="AC35" s="38"/>
      <c r="AD35" s="38"/>
      <c r="AE35" s="38"/>
      <c r="AF35" s="38"/>
      <c r="AG35" s="38"/>
      <c r="AH35" s="38"/>
      <c r="AI35" s="38"/>
      <c r="AJ35" s="38"/>
      <c r="AK35" s="203">
        <f>SUM(AK26:AK33)</f>
        <v>0</v>
      </c>
      <c r="AL35" s="202"/>
      <c r="AM35" s="202"/>
      <c r="AN35" s="202"/>
      <c r="AO35" s="204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52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53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54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53</v>
      </c>
      <c r="AI60" s="33"/>
      <c r="AJ60" s="33"/>
      <c r="AK60" s="33"/>
      <c r="AL60" s="33"/>
      <c r="AM60" s="42" t="s">
        <v>54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55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56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53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54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53</v>
      </c>
      <c r="AI75" s="33"/>
      <c r="AJ75" s="33"/>
      <c r="AK75" s="33"/>
      <c r="AL75" s="33"/>
      <c r="AM75" s="42" t="s">
        <v>54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57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22061</v>
      </c>
      <c r="AR84" s="47"/>
    </row>
    <row r="85" spans="1:91" s="4" customFormat="1" ht="36.950000000000003" customHeight="1">
      <c r="B85" s="48"/>
      <c r="C85" s="49" t="s">
        <v>16</v>
      </c>
      <c r="L85" s="205" t="str">
        <f>K6</f>
        <v>Revitalizace ploch ZŠ Přelouč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207" t="str">
        <f>IF(AN8= "","",AN8)</f>
        <v>10. 11. 2022</v>
      </c>
      <c r="AN87" s="207"/>
      <c r="AR87" s="31"/>
    </row>
    <row r="88" spans="1:91" s="1" customFormat="1" ht="6.95" customHeight="1">
      <c r="B88" s="31"/>
      <c r="AR88" s="31"/>
    </row>
    <row r="89" spans="1:91" s="1" customFormat="1" ht="25.7" customHeight="1">
      <c r="B89" s="31"/>
      <c r="C89" s="26" t="s">
        <v>24</v>
      </c>
      <c r="L89" s="3" t="str">
        <f>IF(E11= "","",E11)</f>
        <v>Město Přelouč</v>
      </c>
      <c r="AI89" s="26" t="s">
        <v>30</v>
      </c>
      <c r="AM89" s="208" t="str">
        <f>IF(E17="","",E17)</f>
        <v xml:space="preserve">PRODIN a.s., K Vápence 2745, 530 02 Pardubice </v>
      </c>
      <c r="AN89" s="209"/>
      <c r="AO89" s="209"/>
      <c r="AP89" s="209"/>
      <c r="AR89" s="31"/>
      <c r="AS89" s="210" t="s">
        <v>58</v>
      </c>
      <c r="AT89" s="211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28</v>
      </c>
      <c r="L90" s="3" t="str">
        <f>IF(E14= "Vyplň údaj","",E14)</f>
        <v/>
      </c>
      <c r="AI90" s="26" t="s">
        <v>35</v>
      </c>
      <c r="AM90" s="208" t="str">
        <f>IF(E20="","",E20)</f>
        <v>Ing. Marek Kozminský</v>
      </c>
      <c r="AN90" s="209"/>
      <c r="AO90" s="209"/>
      <c r="AP90" s="209"/>
      <c r="AR90" s="31"/>
      <c r="AS90" s="212"/>
      <c r="AT90" s="213"/>
      <c r="BD90" s="55"/>
    </row>
    <row r="91" spans="1:91" s="1" customFormat="1" ht="10.9" customHeight="1">
      <c r="B91" s="31"/>
      <c r="AR91" s="31"/>
      <c r="AS91" s="212"/>
      <c r="AT91" s="213"/>
      <c r="BD91" s="55"/>
    </row>
    <row r="92" spans="1:91" s="1" customFormat="1" ht="29.25" customHeight="1">
      <c r="B92" s="31"/>
      <c r="C92" s="214" t="s">
        <v>59</v>
      </c>
      <c r="D92" s="215"/>
      <c r="E92" s="215"/>
      <c r="F92" s="215"/>
      <c r="G92" s="215"/>
      <c r="H92" s="56"/>
      <c r="I92" s="216" t="s">
        <v>60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61</v>
      </c>
      <c r="AH92" s="215"/>
      <c r="AI92" s="215"/>
      <c r="AJ92" s="215"/>
      <c r="AK92" s="215"/>
      <c r="AL92" s="215"/>
      <c r="AM92" s="215"/>
      <c r="AN92" s="216" t="s">
        <v>62</v>
      </c>
      <c r="AO92" s="215"/>
      <c r="AP92" s="218"/>
      <c r="AQ92" s="57" t="s">
        <v>63</v>
      </c>
      <c r="AR92" s="31"/>
      <c r="AS92" s="58" t="s">
        <v>64</v>
      </c>
      <c r="AT92" s="59" t="s">
        <v>65</v>
      </c>
      <c r="AU92" s="59" t="s">
        <v>66</v>
      </c>
      <c r="AV92" s="59" t="s">
        <v>67</v>
      </c>
      <c r="AW92" s="59" t="s">
        <v>68</v>
      </c>
      <c r="AX92" s="59" t="s">
        <v>69</v>
      </c>
      <c r="AY92" s="59" t="s">
        <v>70</v>
      </c>
      <c r="AZ92" s="59" t="s">
        <v>71</v>
      </c>
      <c r="BA92" s="59" t="s">
        <v>72</v>
      </c>
      <c r="BB92" s="59" t="s">
        <v>73</v>
      </c>
      <c r="BC92" s="59" t="s">
        <v>74</v>
      </c>
      <c r="BD92" s="60" t="s">
        <v>75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76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2">
        <f>ROUND(SUM(AG95:AG96),2)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66" t="s">
        <v>1</v>
      </c>
      <c r="AR94" s="62"/>
      <c r="AS94" s="67">
        <f>ROUND(SUM(AS95:AS96),2)</f>
        <v>0</v>
      </c>
      <c r="AT94" s="68">
        <f>ROUND(SUM(AV94:AW94),2)</f>
        <v>0</v>
      </c>
      <c r="AU94" s="69">
        <f>ROUND(SUM(AU95:AU96),5)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0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77</v>
      </c>
      <c r="BT94" s="71" t="s">
        <v>78</v>
      </c>
      <c r="BU94" s="72" t="s">
        <v>79</v>
      </c>
      <c r="BV94" s="71" t="s">
        <v>80</v>
      </c>
      <c r="BW94" s="71" t="s">
        <v>5</v>
      </c>
      <c r="BX94" s="71" t="s">
        <v>81</v>
      </c>
      <c r="CL94" s="71" t="s">
        <v>1</v>
      </c>
    </row>
    <row r="95" spans="1:91" s="6" customFormat="1" ht="16.5" customHeight="1">
      <c r="A95" s="73" t="s">
        <v>82</v>
      </c>
      <c r="B95" s="74"/>
      <c r="C95" s="75"/>
      <c r="D95" s="221" t="s">
        <v>83</v>
      </c>
      <c r="E95" s="221"/>
      <c r="F95" s="221"/>
      <c r="G95" s="221"/>
      <c r="H95" s="221"/>
      <c r="I95" s="76"/>
      <c r="J95" s="221" t="s">
        <v>84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'SO 001 - Všeobecné položky 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77" t="s">
        <v>85</v>
      </c>
      <c r="AR95" s="74"/>
      <c r="AS95" s="78">
        <v>0</v>
      </c>
      <c r="AT95" s="79">
        <f>ROUND(SUM(AV95:AW95),2)</f>
        <v>0</v>
      </c>
      <c r="AU95" s="80">
        <f>'SO 001 - Všeobecné položky '!P117</f>
        <v>0</v>
      </c>
      <c r="AV95" s="79">
        <f>'SO 001 - Všeobecné položky '!J33</f>
        <v>0</v>
      </c>
      <c r="AW95" s="79">
        <f>'SO 001 - Všeobecné položky '!J34</f>
        <v>0</v>
      </c>
      <c r="AX95" s="79">
        <f>'SO 001 - Všeobecné položky '!J35</f>
        <v>0</v>
      </c>
      <c r="AY95" s="79">
        <f>'SO 001 - Všeobecné položky '!J36</f>
        <v>0</v>
      </c>
      <c r="AZ95" s="79">
        <f>'SO 001 - Všeobecné položky '!F33</f>
        <v>0</v>
      </c>
      <c r="BA95" s="79">
        <f>'SO 001 - Všeobecné položky '!F34</f>
        <v>0</v>
      </c>
      <c r="BB95" s="79">
        <f>'SO 001 - Všeobecné položky '!F35</f>
        <v>0</v>
      </c>
      <c r="BC95" s="79">
        <f>'SO 001 - Všeobecné položky '!F36</f>
        <v>0</v>
      </c>
      <c r="BD95" s="81">
        <f>'SO 001 - Všeobecné položky '!F37</f>
        <v>0</v>
      </c>
      <c r="BT95" s="82" t="s">
        <v>86</v>
      </c>
      <c r="BV95" s="82" t="s">
        <v>80</v>
      </c>
      <c r="BW95" s="82" t="s">
        <v>87</v>
      </c>
      <c r="BX95" s="82" t="s">
        <v>5</v>
      </c>
      <c r="CL95" s="82" t="s">
        <v>1</v>
      </c>
      <c r="CM95" s="82" t="s">
        <v>88</v>
      </c>
    </row>
    <row r="96" spans="1:91" s="6" customFormat="1" ht="16.5" customHeight="1">
      <c r="A96" s="73" t="s">
        <v>82</v>
      </c>
      <c r="B96" s="74"/>
      <c r="C96" s="75"/>
      <c r="D96" s="221" t="s">
        <v>89</v>
      </c>
      <c r="E96" s="221"/>
      <c r="F96" s="221"/>
      <c r="G96" s="221"/>
      <c r="H96" s="221"/>
      <c r="I96" s="76"/>
      <c r="J96" s="221" t="s">
        <v>90</v>
      </c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19">
        <f>'SO 101 - Zpevněné plochy '!J30</f>
        <v>0</v>
      </c>
      <c r="AH96" s="220"/>
      <c r="AI96" s="220"/>
      <c r="AJ96" s="220"/>
      <c r="AK96" s="220"/>
      <c r="AL96" s="220"/>
      <c r="AM96" s="220"/>
      <c r="AN96" s="219">
        <f>SUM(AG96,AT96)</f>
        <v>0</v>
      </c>
      <c r="AO96" s="220"/>
      <c r="AP96" s="220"/>
      <c r="AQ96" s="77" t="s">
        <v>85</v>
      </c>
      <c r="AR96" s="74"/>
      <c r="AS96" s="83">
        <v>0</v>
      </c>
      <c r="AT96" s="84">
        <f>ROUND(SUM(AV96:AW96),2)</f>
        <v>0</v>
      </c>
      <c r="AU96" s="85">
        <f>'SO 101 - Zpevněné plochy '!P127</f>
        <v>0</v>
      </c>
      <c r="AV96" s="84">
        <f>'SO 101 - Zpevněné plochy '!J33</f>
        <v>0</v>
      </c>
      <c r="AW96" s="84">
        <f>'SO 101 - Zpevněné plochy '!J34</f>
        <v>0</v>
      </c>
      <c r="AX96" s="84">
        <f>'SO 101 - Zpevněné plochy '!J35</f>
        <v>0</v>
      </c>
      <c r="AY96" s="84">
        <f>'SO 101 - Zpevněné plochy '!J36</f>
        <v>0</v>
      </c>
      <c r="AZ96" s="84">
        <f>'SO 101 - Zpevněné plochy '!F33</f>
        <v>0</v>
      </c>
      <c r="BA96" s="84">
        <f>'SO 101 - Zpevněné plochy '!F34</f>
        <v>0</v>
      </c>
      <c r="BB96" s="84">
        <f>'SO 101 - Zpevněné plochy '!F35</f>
        <v>0</v>
      </c>
      <c r="BC96" s="84">
        <f>'SO 101 - Zpevněné plochy '!F36</f>
        <v>0</v>
      </c>
      <c r="BD96" s="86">
        <f>'SO 101 - Zpevněné plochy '!F37</f>
        <v>0</v>
      </c>
      <c r="BT96" s="82" t="s">
        <v>86</v>
      </c>
      <c r="BV96" s="82" t="s">
        <v>80</v>
      </c>
      <c r="BW96" s="82" t="s">
        <v>91</v>
      </c>
      <c r="BX96" s="82" t="s">
        <v>5</v>
      </c>
      <c r="CL96" s="82" t="s">
        <v>1</v>
      </c>
      <c r="CM96" s="82" t="s">
        <v>88</v>
      </c>
    </row>
    <row r="97" spans="2:44" s="1" customFormat="1" ht="30" customHeight="1">
      <c r="B97" s="31"/>
      <c r="AR97" s="31"/>
    </row>
    <row r="98" spans="2:44" s="1" customFormat="1" ht="6.95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31"/>
    </row>
  </sheetData>
  <sheetProtection algorithmName="SHA-512" hashValue="0x6b9wzlwErfHFfxpRFuhUKVnzoynzDqPNCza71CLxyh9stPbZnJWwRMNWXUNh8N8N+wrO5CPscKuHh3vAnk4g==" saltValue="epgct2P8ooNb2gsLrzeYn+jWWcKT3zo7jISalhzS3hNts7AncbOKZog32V0YwFT0AelgJOPt4wP+v77mg/VvkQ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01 - Všeobecné položky '!C2" display="/" xr:uid="{00000000-0004-0000-0000-000000000000}"/>
    <hyperlink ref="A96" location="'SO 101 - Zpevněné plochy 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92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4" t="str">
        <f>'Rekapitulace stavby'!K6</f>
        <v>Revitalizace ploch ZŠ Přelouč</v>
      </c>
      <c r="F7" s="225"/>
      <c r="G7" s="225"/>
      <c r="H7" s="225"/>
      <c r="L7" s="19"/>
    </row>
    <row r="8" spans="2:46" s="1" customFormat="1" ht="12" customHeight="1">
      <c r="B8" s="31"/>
      <c r="D8" s="26" t="s">
        <v>93</v>
      </c>
      <c r="L8" s="31"/>
    </row>
    <row r="9" spans="2:46" s="1" customFormat="1" ht="16.5" customHeight="1">
      <c r="B9" s="31"/>
      <c r="E9" s="205" t="s">
        <v>94</v>
      </c>
      <c r="F9" s="226"/>
      <c r="G9" s="226"/>
      <c r="H9" s="226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10. 11. 2022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189"/>
      <c r="G18" s="189"/>
      <c r="H18" s="189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33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37</v>
      </c>
      <c r="L26" s="31"/>
    </row>
    <row r="27" spans="2:12" s="7" customFormat="1" ht="16.5" customHeight="1">
      <c r="B27" s="88"/>
      <c r="E27" s="194" t="s">
        <v>1</v>
      </c>
      <c r="F27" s="194"/>
      <c r="G27" s="194"/>
      <c r="H27" s="194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ROUND(J117,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6" t="s">
        <v>43</v>
      </c>
      <c r="F33" s="90">
        <f>ROUND((SUM(BE117:BE129)),  2)</f>
        <v>0</v>
      </c>
      <c r="I33" s="91">
        <v>0.21</v>
      </c>
      <c r="J33" s="90">
        <f>ROUND(((SUM(BE117:BE129))*I33),  2)</f>
        <v>0</v>
      </c>
      <c r="L33" s="31"/>
    </row>
    <row r="34" spans="2:12" s="1" customFormat="1" ht="14.45" customHeight="1">
      <c r="B34" s="31"/>
      <c r="E34" s="26" t="s">
        <v>44</v>
      </c>
      <c r="F34" s="90">
        <f>ROUND((SUM(BF117:BF129)),  2)</f>
        <v>0</v>
      </c>
      <c r="I34" s="91">
        <v>0.15</v>
      </c>
      <c r="J34" s="90">
        <f>ROUND(((SUM(BF117:BF129))*I34),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90">
        <f>ROUND((SUM(BG117:BG129)),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90">
        <f>ROUND((SUM(BH117:BH129)),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90">
        <f>ROUND((SUM(BI117:BI129)),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95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4" t="str">
        <f>E7</f>
        <v>Revitalizace ploch ZŠ Přelouč</v>
      </c>
      <c r="F85" s="225"/>
      <c r="G85" s="225"/>
      <c r="H85" s="225"/>
      <c r="L85" s="31"/>
    </row>
    <row r="86" spans="2:47" s="1" customFormat="1" ht="12" customHeight="1">
      <c r="B86" s="31"/>
      <c r="C86" s="26" t="s">
        <v>93</v>
      </c>
      <c r="L86" s="31"/>
    </row>
    <row r="87" spans="2:47" s="1" customFormat="1" ht="16.5" customHeight="1">
      <c r="B87" s="31"/>
      <c r="E87" s="205" t="str">
        <f>E9</f>
        <v xml:space="preserve">SO 001 - Všeobecné položky </v>
      </c>
      <c r="F87" s="226"/>
      <c r="G87" s="226"/>
      <c r="H87" s="226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10. 11. 2022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24</v>
      </c>
      <c r="F91" s="24" t="str">
        <f>E15</f>
        <v>Město Přelouč</v>
      </c>
      <c r="I91" s="26" t="s">
        <v>30</v>
      </c>
      <c r="J91" s="29" t="str">
        <f>E21</f>
        <v xml:space="preserve">PRODIN a.s., K Vápence 2745, 530 02 Pardubice </v>
      </c>
      <c r="L91" s="31"/>
    </row>
    <row r="92" spans="2:47" s="1" customFormat="1" ht="25.7" customHeight="1">
      <c r="B92" s="31"/>
      <c r="C92" s="26" t="s">
        <v>28</v>
      </c>
      <c r="F92" s="24" t="str">
        <f>IF(E18="","",E18)</f>
        <v>Vyplň údaj</v>
      </c>
      <c r="I92" s="26" t="s">
        <v>35</v>
      </c>
      <c r="J92" s="29" t="str">
        <f>E24</f>
        <v>Ing. Marek Kozminský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96</v>
      </c>
      <c r="D94" s="92"/>
      <c r="E94" s="92"/>
      <c r="F94" s="92"/>
      <c r="G94" s="92"/>
      <c r="H94" s="92"/>
      <c r="I94" s="92"/>
      <c r="J94" s="101" t="s">
        <v>97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98</v>
      </c>
      <c r="J96" s="65">
        <f>J117</f>
        <v>0</v>
      </c>
      <c r="L96" s="31"/>
      <c r="AU96" s="16" t="s">
        <v>99</v>
      </c>
    </row>
    <row r="97" spans="2:12" s="8" customFormat="1" ht="24.95" customHeight="1">
      <c r="B97" s="103"/>
      <c r="D97" s="104" t="s">
        <v>100</v>
      </c>
      <c r="E97" s="105"/>
      <c r="F97" s="105"/>
      <c r="G97" s="105"/>
      <c r="H97" s="105"/>
      <c r="I97" s="105"/>
      <c r="J97" s="106">
        <f>J118</f>
        <v>0</v>
      </c>
      <c r="L97" s="103"/>
    </row>
    <row r="98" spans="2:12" s="1" customFormat="1" ht="21.75" customHeight="1">
      <c r="B98" s="31"/>
      <c r="L98" s="31"/>
    </row>
    <row r="99" spans="2:12" s="1" customFormat="1" ht="6.95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31"/>
    </row>
    <row r="103" spans="2:12" s="1" customFormat="1" ht="6.95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1"/>
    </row>
    <row r="104" spans="2:12" s="1" customFormat="1" ht="24.95" customHeight="1">
      <c r="B104" s="31"/>
      <c r="C104" s="20" t="s">
        <v>101</v>
      </c>
      <c r="L104" s="31"/>
    </row>
    <row r="105" spans="2:12" s="1" customFormat="1" ht="6.95" customHeight="1">
      <c r="B105" s="31"/>
      <c r="L105" s="31"/>
    </row>
    <row r="106" spans="2:12" s="1" customFormat="1" ht="12" customHeight="1">
      <c r="B106" s="31"/>
      <c r="C106" s="26" t="s">
        <v>16</v>
      </c>
      <c r="L106" s="31"/>
    </row>
    <row r="107" spans="2:12" s="1" customFormat="1" ht="16.5" customHeight="1">
      <c r="B107" s="31"/>
      <c r="E107" s="224" t="str">
        <f>E7</f>
        <v>Revitalizace ploch ZŠ Přelouč</v>
      </c>
      <c r="F107" s="225"/>
      <c r="G107" s="225"/>
      <c r="H107" s="225"/>
      <c r="L107" s="31"/>
    </row>
    <row r="108" spans="2:12" s="1" customFormat="1" ht="12" customHeight="1">
      <c r="B108" s="31"/>
      <c r="C108" s="26" t="s">
        <v>93</v>
      </c>
      <c r="L108" s="31"/>
    </row>
    <row r="109" spans="2:12" s="1" customFormat="1" ht="16.5" customHeight="1">
      <c r="B109" s="31"/>
      <c r="E109" s="205" t="str">
        <f>E9</f>
        <v xml:space="preserve">SO 001 - Všeobecné položky </v>
      </c>
      <c r="F109" s="226"/>
      <c r="G109" s="226"/>
      <c r="H109" s="226"/>
      <c r="L109" s="31"/>
    </row>
    <row r="110" spans="2:12" s="1" customFormat="1" ht="6.95" customHeight="1">
      <c r="B110" s="31"/>
      <c r="L110" s="31"/>
    </row>
    <row r="111" spans="2:12" s="1" customFormat="1" ht="12" customHeight="1">
      <c r="B111" s="31"/>
      <c r="C111" s="26" t="s">
        <v>20</v>
      </c>
      <c r="F111" s="24" t="str">
        <f>F12</f>
        <v xml:space="preserve"> </v>
      </c>
      <c r="I111" s="26" t="s">
        <v>22</v>
      </c>
      <c r="J111" s="51" t="str">
        <f>IF(J12="","",J12)</f>
        <v>10. 11. 2022</v>
      </c>
      <c r="L111" s="31"/>
    </row>
    <row r="112" spans="2:12" s="1" customFormat="1" ht="6.95" customHeight="1">
      <c r="B112" s="31"/>
      <c r="L112" s="31"/>
    </row>
    <row r="113" spans="2:65" s="1" customFormat="1" ht="40.15" customHeight="1">
      <c r="B113" s="31"/>
      <c r="C113" s="26" t="s">
        <v>24</v>
      </c>
      <c r="F113" s="24" t="str">
        <f>E15</f>
        <v>Město Přelouč</v>
      </c>
      <c r="I113" s="26" t="s">
        <v>30</v>
      </c>
      <c r="J113" s="29" t="str">
        <f>E21</f>
        <v xml:space="preserve">PRODIN a.s., K Vápence 2745, 530 02 Pardubice </v>
      </c>
      <c r="L113" s="31"/>
    </row>
    <row r="114" spans="2:65" s="1" customFormat="1" ht="25.7" customHeight="1">
      <c r="B114" s="31"/>
      <c r="C114" s="26" t="s">
        <v>28</v>
      </c>
      <c r="F114" s="24" t="str">
        <f>IF(E18="","",E18)</f>
        <v>Vyplň údaj</v>
      </c>
      <c r="I114" s="26" t="s">
        <v>35</v>
      </c>
      <c r="J114" s="29" t="str">
        <f>E24</f>
        <v>Ing. Marek Kozminský</v>
      </c>
      <c r="L114" s="31"/>
    </row>
    <row r="115" spans="2:65" s="1" customFormat="1" ht="10.35" customHeight="1">
      <c r="B115" s="31"/>
      <c r="L115" s="31"/>
    </row>
    <row r="116" spans="2:65" s="9" customFormat="1" ht="29.25" customHeight="1">
      <c r="B116" s="107"/>
      <c r="C116" s="108" t="s">
        <v>102</v>
      </c>
      <c r="D116" s="109" t="s">
        <v>63</v>
      </c>
      <c r="E116" s="109" t="s">
        <v>59</v>
      </c>
      <c r="F116" s="109" t="s">
        <v>60</v>
      </c>
      <c r="G116" s="109" t="s">
        <v>103</v>
      </c>
      <c r="H116" s="109" t="s">
        <v>104</v>
      </c>
      <c r="I116" s="109" t="s">
        <v>105</v>
      </c>
      <c r="J116" s="109" t="s">
        <v>97</v>
      </c>
      <c r="K116" s="110" t="s">
        <v>106</v>
      </c>
      <c r="L116" s="107"/>
      <c r="M116" s="58" t="s">
        <v>1</v>
      </c>
      <c r="N116" s="59" t="s">
        <v>42</v>
      </c>
      <c r="O116" s="59" t="s">
        <v>107</v>
      </c>
      <c r="P116" s="59" t="s">
        <v>108</v>
      </c>
      <c r="Q116" s="59" t="s">
        <v>109</v>
      </c>
      <c r="R116" s="59" t="s">
        <v>110</v>
      </c>
      <c r="S116" s="59" t="s">
        <v>111</v>
      </c>
      <c r="T116" s="60" t="s">
        <v>112</v>
      </c>
    </row>
    <row r="117" spans="2:65" s="1" customFormat="1" ht="22.9" customHeight="1">
      <c r="B117" s="31"/>
      <c r="C117" s="63" t="s">
        <v>113</v>
      </c>
      <c r="J117" s="111">
        <f>BK117</f>
        <v>0</v>
      </c>
      <c r="L117" s="31"/>
      <c r="M117" s="61"/>
      <c r="N117" s="52"/>
      <c r="O117" s="52"/>
      <c r="P117" s="112">
        <f>P118</f>
        <v>0</v>
      </c>
      <c r="Q117" s="52"/>
      <c r="R117" s="112">
        <f>R118</f>
        <v>0</v>
      </c>
      <c r="S117" s="52"/>
      <c r="T117" s="113">
        <f>T118</f>
        <v>0</v>
      </c>
      <c r="AT117" s="16" t="s">
        <v>77</v>
      </c>
      <c r="AU117" s="16" t="s">
        <v>99</v>
      </c>
      <c r="BK117" s="114">
        <f>BK118</f>
        <v>0</v>
      </c>
    </row>
    <row r="118" spans="2:65" s="10" customFormat="1" ht="25.9" customHeight="1">
      <c r="B118" s="115"/>
      <c r="D118" s="116" t="s">
        <v>77</v>
      </c>
      <c r="E118" s="117" t="s">
        <v>114</v>
      </c>
      <c r="F118" s="117" t="s">
        <v>115</v>
      </c>
      <c r="I118" s="118"/>
      <c r="J118" s="119">
        <f>BK118</f>
        <v>0</v>
      </c>
      <c r="L118" s="115"/>
      <c r="M118" s="120"/>
      <c r="P118" s="121">
        <f>SUM(P119:P129)</f>
        <v>0</v>
      </c>
      <c r="R118" s="121">
        <f>SUM(R119:R129)</f>
        <v>0</v>
      </c>
      <c r="T118" s="122">
        <f>SUM(T119:T129)</f>
        <v>0</v>
      </c>
      <c r="AR118" s="116" t="s">
        <v>116</v>
      </c>
      <c r="AT118" s="123" t="s">
        <v>77</v>
      </c>
      <c r="AU118" s="123" t="s">
        <v>78</v>
      </c>
      <c r="AY118" s="116" t="s">
        <v>117</v>
      </c>
      <c r="BK118" s="124">
        <f>SUM(BK119:BK129)</f>
        <v>0</v>
      </c>
    </row>
    <row r="119" spans="2:65" s="1" customFormat="1" ht="16.5" customHeight="1">
      <c r="B119" s="31"/>
      <c r="C119" s="125" t="s">
        <v>86</v>
      </c>
      <c r="D119" s="125" t="s">
        <v>118</v>
      </c>
      <c r="E119" s="126" t="s">
        <v>119</v>
      </c>
      <c r="F119" s="127" t="s">
        <v>120</v>
      </c>
      <c r="G119" s="128" t="s">
        <v>121</v>
      </c>
      <c r="H119" s="129">
        <v>1</v>
      </c>
      <c r="I119" s="130"/>
      <c r="J119" s="131">
        <f t="shared" ref="J119:J124" si="0">ROUND(I119*H119,2)</f>
        <v>0</v>
      </c>
      <c r="K119" s="127" t="s">
        <v>1</v>
      </c>
      <c r="L119" s="31"/>
      <c r="M119" s="132" t="s">
        <v>1</v>
      </c>
      <c r="N119" s="133" t="s">
        <v>43</v>
      </c>
      <c r="P119" s="134">
        <f t="shared" ref="P119:P124" si="1">O119*H119</f>
        <v>0</v>
      </c>
      <c r="Q119" s="134">
        <v>0</v>
      </c>
      <c r="R119" s="134">
        <f t="shared" ref="R119:R124" si="2">Q119*H119</f>
        <v>0</v>
      </c>
      <c r="S119" s="134">
        <v>0</v>
      </c>
      <c r="T119" s="135">
        <f t="shared" ref="T119:T124" si="3">S119*H119</f>
        <v>0</v>
      </c>
      <c r="AR119" s="136" t="s">
        <v>122</v>
      </c>
      <c r="AT119" s="136" t="s">
        <v>118</v>
      </c>
      <c r="AU119" s="136" t="s">
        <v>86</v>
      </c>
      <c r="AY119" s="16" t="s">
        <v>117</v>
      </c>
      <c r="BE119" s="137">
        <f t="shared" ref="BE119:BE124" si="4">IF(N119="základní",J119,0)</f>
        <v>0</v>
      </c>
      <c r="BF119" s="137">
        <f t="shared" ref="BF119:BF124" si="5">IF(N119="snížená",J119,0)</f>
        <v>0</v>
      </c>
      <c r="BG119" s="137">
        <f t="shared" ref="BG119:BG124" si="6">IF(N119="zákl. přenesená",J119,0)</f>
        <v>0</v>
      </c>
      <c r="BH119" s="137">
        <f t="shared" ref="BH119:BH124" si="7">IF(N119="sníž. přenesená",J119,0)</f>
        <v>0</v>
      </c>
      <c r="BI119" s="137">
        <f t="shared" ref="BI119:BI124" si="8">IF(N119="nulová",J119,0)</f>
        <v>0</v>
      </c>
      <c r="BJ119" s="16" t="s">
        <v>86</v>
      </c>
      <c r="BK119" s="137">
        <f t="shared" ref="BK119:BK124" si="9">ROUND(I119*H119,2)</f>
        <v>0</v>
      </c>
      <c r="BL119" s="16" t="s">
        <v>122</v>
      </c>
      <c r="BM119" s="136" t="s">
        <v>123</v>
      </c>
    </row>
    <row r="120" spans="2:65" s="1" customFormat="1" ht="16.5" customHeight="1">
      <c r="B120" s="31"/>
      <c r="C120" s="125" t="s">
        <v>88</v>
      </c>
      <c r="D120" s="125" t="s">
        <v>118</v>
      </c>
      <c r="E120" s="126" t="s">
        <v>124</v>
      </c>
      <c r="F120" s="127" t="s">
        <v>125</v>
      </c>
      <c r="G120" s="128" t="s">
        <v>121</v>
      </c>
      <c r="H120" s="129">
        <v>1</v>
      </c>
      <c r="I120" s="130"/>
      <c r="J120" s="131">
        <f t="shared" si="0"/>
        <v>0</v>
      </c>
      <c r="K120" s="127" t="s">
        <v>1</v>
      </c>
      <c r="L120" s="31"/>
      <c r="M120" s="132" t="s">
        <v>1</v>
      </c>
      <c r="N120" s="133" t="s">
        <v>43</v>
      </c>
      <c r="P120" s="134">
        <f t="shared" si="1"/>
        <v>0</v>
      </c>
      <c r="Q120" s="134">
        <v>0</v>
      </c>
      <c r="R120" s="134">
        <f t="shared" si="2"/>
        <v>0</v>
      </c>
      <c r="S120" s="134">
        <v>0</v>
      </c>
      <c r="T120" s="135">
        <f t="shared" si="3"/>
        <v>0</v>
      </c>
      <c r="AR120" s="136" t="s">
        <v>122</v>
      </c>
      <c r="AT120" s="136" t="s">
        <v>118</v>
      </c>
      <c r="AU120" s="136" t="s">
        <v>86</v>
      </c>
      <c r="AY120" s="16" t="s">
        <v>117</v>
      </c>
      <c r="BE120" s="137">
        <f t="shared" si="4"/>
        <v>0</v>
      </c>
      <c r="BF120" s="137">
        <f t="shared" si="5"/>
        <v>0</v>
      </c>
      <c r="BG120" s="137">
        <f t="shared" si="6"/>
        <v>0</v>
      </c>
      <c r="BH120" s="137">
        <f t="shared" si="7"/>
        <v>0</v>
      </c>
      <c r="BI120" s="137">
        <f t="shared" si="8"/>
        <v>0</v>
      </c>
      <c r="BJ120" s="16" t="s">
        <v>86</v>
      </c>
      <c r="BK120" s="137">
        <f t="shared" si="9"/>
        <v>0</v>
      </c>
      <c r="BL120" s="16" t="s">
        <v>122</v>
      </c>
      <c r="BM120" s="136" t="s">
        <v>126</v>
      </c>
    </row>
    <row r="121" spans="2:65" s="1" customFormat="1" ht="24.2" customHeight="1">
      <c r="B121" s="31"/>
      <c r="C121" s="125" t="s">
        <v>127</v>
      </c>
      <c r="D121" s="125" t="s">
        <v>118</v>
      </c>
      <c r="E121" s="126" t="s">
        <v>128</v>
      </c>
      <c r="F121" s="127" t="s">
        <v>129</v>
      </c>
      <c r="G121" s="128" t="s">
        <v>121</v>
      </c>
      <c r="H121" s="129">
        <v>1</v>
      </c>
      <c r="I121" s="130"/>
      <c r="J121" s="131">
        <f t="shared" si="0"/>
        <v>0</v>
      </c>
      <c r="K121" s="127" t="s">
        <v>1</v>
      </c>
      <c r="L121" s="31"/>
      <c r="M121" s="132" t="s">
        <v>1</v>
      </c>
      <c r="N121" s="133" t="s">
        <v>43</v>
      </c>
      <c r="P121" s="134">
        <f t="shared" si="1"/>
        <v>0</v>
      </c>
      <c r="Q121" s="134">
        <v>0</v>
      </c>
      <c r="R121" s="134">
        <f t="shared" si="2"/>
        <v>0</v>
      </c>
      <c r="S121" s="134">
        <v>0</v>
      </c>
      <c r="T121" s="135">
        <f t="shared" si="3"/>
        <v>0</v>
      </c>
      <c r="AR121" s="136" t="s">
        <v>122</v>
      </c>
      <c r="AT121" s="136" t="s">
        <v>118</v>
      </c>
      <c r="AU121" s="136" t="s">
        <v>86</v>
      </c>
      <c r="AY121" s="16" t="s">
        <v>117</v>
      </c>
      <c r="BE121" s="137">
        <f t="shared" si="4"/>
        <v>0</v>
      </c>
      <c r="BF121" s="137">
        <f t="shared" si="5"/>
        <v>0</v>
      </c>
      <c r="BG121" s="137">
        <f t="shared" si="6"/>
        <v>0</v>
      </c>
      <c r="BH121" s="137">
        <f t="shared" si="7"/>
        <v>0</v>
      </c>
      <c r="BI121" s="137">
        <f t="shared" si="8"/>
        <v>0</v>
      </c>
      <c r="BJ121" s="16" t="s">
        <v>86</v>
      </c>
      <c r="BK121" s="137">
        <f t="shared" si="9"/>
        <v>0</v>
      </c>
      <c r="BL121" s="16" t="s">
        <v>122</v>
      </c>
      <c r="BM121" s="136" t="s">
        <v>130</v>
      </c>
    </row>
    <row r="122" spans="2:65" s="1" customFormat="1" ht="16.5" customHeight="1">
      <c r="B122" s="31"/>
      <c r="C122" s="125" t="s">
        <v>131</v>
      </c>
      <c r="D122" s="125" t="s">
        <v>118</v>
      </c>
      <c r="E122" s="126" t="s">
        <v>132</v>
      </c>
      <c r="F122" s="127" t="s">
        <v>133</v>
      </c>
      <c r="G122" s="128" t="s">
        <v>121</v>
      </c>
      <c r="H122" s="129">
        <v>1</v>
      </c>
      <c r="I122" s="130"/>
      <c r="J122" s="131">
        <f t="shared" si="0"/>
        <v>0</v>
      </c>
      <c r="K122" s="127" t="s">
        <v>1</v>
      </c>
      <c r="L122" s="31"/>
      <c r="M122" s="132" t="s">
        <v>1</v>
      </c>
      <c r="N122" s="133" t="s">
        <v>43</v>
      </c>
      <c r="P122" s="134">
        <f t="shared" si="1"/>
        <v>0</v>
      </c>
      <c r="Q122" s="134">
        <v>0</v>
      </c>
      <c r="R122" s="134">
        <f t="shared" si="2"/>
        <v>0</v>
      </c>
      <c r="S122" s="134">
        <v>0</v>
      </c>
      <c r="T122" s="135">
        <f t="shared" si="3"/>
        <v>0</v>
      </c>
      <c r="AR122" s="136" t="s">
        <v>122</v>
      </c>
      <c r="AT122" s="136" t="s">
        <v>118</v>
      </c>
      <c r="AU122" s="136" t="s">
        <v>86</v>
      </c>
      <c r="AY122" s="16" t="s">
        <v>117</v>
      </c>
      <c r="BE122" s="137">
        <f t="shared" si="4"/>
        <v>0</v>
      </c>
      <c r="BF122" s="137">
        <f t="shared" si="5"/>
        <v>0</v>
      </c>
      <c r="BG122" s="137">
        <f t="shared" si="6"/>
        <v>0</v>
      </c>
      <c r="BH122" s="137">
        <f t="shared" si="7"/>
        <v>0</v>
      </c>
      <c r="BI122" s="137">
        <f t="shared" si="8"/>
        <v>0</v>
      </c>
      <c r="BJ122" s="16" t="s">
        <v>86</v>
      </c>
      <c r="BK122" s="137">
        <f t="shared" si="9"/>
        <v>0</v>
      </c>
      <c r="BL122" s="16" t="s">
        <v>122</v>
      </c>
      <c r="BM122" s="136" t="s">
        <v>134</v>
      </c>
    </row>
    <row r="123" spans="2:65" s="1" customFormat="1" ht="16.5" customHeight="1">
      <c r="B123" s="31"/>
      <c r="C123" s="125" t="s">
        <v>116</v>
      </c>
      <c r="D123" s="125" t="s">
        <v>118</v>
      </c>
      <c r="E123" s="126" t="s">
        <v>135</v>
      </c>
      <c r="F123" s="127" t="s">
        <v>136</v>
      </c>
      <c r="G123" s="128" t="s">
        <v>137</v>
      </c>
      <c r="H123" s="129">
        <v>1</v>
      </c>
      <c r="I123" s="130"/>
      <c r="J123" s="131">
        <f t="shared" si="0"/>
        <v>0</v>
      </c>
      <c r="K123" s="127" t="s">
        <v>1</v>
      </c>
      <c r="L123" s="31"/>
      <c r="M123" s="132" t="s">
        <v>1</v>
      </c>
      <c r="N123" s="133" t="s">
        <v>43</v>
      </c>
      <c r="P123" s="134">
        <f t="shared" si="1"/>
        <v>0</v>
      </c>
      <c r="Q123" s="134">
        <v>0</v>
      </c>
      <c r="R123" s="134">
        <f t="shared" si="2"/>
        <v>0</v>
      </c>
      <c r="S123" s="134">
        <v>0</v>
      </c>
      <c r="T123" s="135">
        <f t="shared" si="3"/>
        <v>0</v>
      </c>
      <c r="AR123" s="136" t="s">
        <v>122</v>
      </c>
      <c r="AT123" s="136" t="s">
        <v>118</v>
      </c>
      <c r="AU123" s="136" t="s">
        <v>86</v>
      </c>
      <c r="AY123" s="16" t="s">
        <v>117</v>
      </c>
      <c r="BE123" s="137">
        <f t="shared" si="4"/>
        <v>0</v>
      </c>
      <c r="BF123" s="137">
        <f t="shared" si="5"/>
        <v>0</v>
      </c>
      <c r="BG123" s="137">
        <f t="shared" si="6"/>
        <v>0</v>
      </c>
      <c r="BH123" s="137">
        <f t="shared" si="7"/>
        <v>0</v>
      </c>
      <c r="BI123" s="137">
        <f t="shared" si="8"/>
        <v>0</v>
      </c>
      <c r="BJ123" s="16" t="s">
        <v>86</v>
      </c>
      <c r="BK123" s="137">
        <f t="shared" si="9"/>
        <v>0</v>
      </c>
      <c r="BL123" s="16" t="s">
        <v>122</v>
      </c>
      <c r="BM123" s="136" t="s">
        <v>138</v>
      </c>
    </row>
    <row r="124" spans="2:65" s="1" customFormat="1" ht="16.5" customHeight="1">
      <c r="B124" s="31"/>
      <c r="C124" s="125" t="s">
        <v>139</v>
      </c>
      <c r="D124" s="125" t="s">
        <v>118</v>
      </c>
      <c r="E124" s="126" t="s">
        <v>140</v>
      </c>
      <c r="F124" s="127" t="s">
        <v>141</v>
      </c>
      <c r="G124" s="128" t="s">
        <v>121</v>
      </c>
      <c r="H124" s="129">
        <v>1</v>
      </c>
      <c r="I124" s="130"/>
      <c r="J124" s="131">
        <f t="shared" si="0"/>
        <v>0</v>
      </c>
      <c r="K124" s="127" t="s">
        <v>1</v>
      </c>
      <c r="L124" s="31"/>
      <c r="M124" s="132" t="s">
        <v>1</v>
      </c>
      <c r="N124" s="133" t="s">
        <v>43</v>
      </c>
      <c r="P124" s="134">
        <f t="shared" si="1"/>
        <v>0</v>
      </c>
      <c r="Q124" s="134">
        <v>0</v>
      </c>
      <c r="R124" s="134">
        <f t="shared" si="2"/>
        <v>0</v>
      </c>
      <c r="S124" s="134">
        <v>0</v>
      </c>
      <c r="T124" s="135">
        <f t="shared" si="3"/>
        <v>0</v>
      </c>
      <c r="AR124" s="136" t="s">
        <v>122</v>
      </c>
      <c r="AT124" s="136" t="s">
        <v>118</v>
      </c>
      <c r="AU124" s="136" t="s">
        <v>86</v>
      </c>
      <c r="AY124" s="16" t="s">
        <v>117</v>
      </c>
      <c r="BE124" s="137">
        <f t="shared" si="4"/>
        <v>0</v>
      </c>
      <c r="BF124" s="137">
        <f t="shared" si="5"/>
        <v>0</v>
      </c>
      <c r="BG124" s="137">
        <f t="shared" si="6"/>
        <v>0</v>
      </c>
      <c r="BH124" s="137">
        <f t="shared" si="7"/>
        <v>0</v>
      </c>
      <c r="BI124" s="137">
        <f t="shared" si="8"/>
        <v>0</v>
      </c>
      <c r="BJ124" s="16" t="s">
        <v>86</v>
      </c>
      <c r="BK124" s="137">
        <f t="shared" si="9"/>
        <v>0</v>
      </c>
      <c r="BL124" s="16" t="s">
        <v>122</v>
      </c>
      <c r="BM124" s="136" t="s">
        <v>142</v>
      </c>
    </row>
    <row r="125" spans="2:65" s="11" customFormat="1" ht="11.25">
      <c r="B125" s="138"/>
      <c r="D125" s="139" t="s">
        <v>143</v>
      </c>
      <c r="E125" s="140" t="s">
        <v>1</v>
      </c>
      <c r="F125" s="141" t="s">
        <v>144</v>
      </c>
      <c r="H125" s="142">
        <v>1</v>
      </c>
      <c r="I125" s="143"/>
      <c r="L125" s="138"/>
      <c r="M125" s="144"/>
      <c r="T125" s="145"/>
      <c r="AT125" s="140" t="s">
        <v>143</v>
      </c>
      <c r="AU125" s="140" t="s">
        <v>86</v>
      </c>
      <c r="AV125" s="11" t="s">
        <v>88</v>
      </c>
      <c r="AW125" s="11" t="s">
        <v>34</v>
      </c>
      <c r="AX125" s="11" t="s">
        <v>86</v>
      </c>
      <c r="AY125" s="140" t="s">
        <v>117</v>
      </c>
    </row>
    <row r="126" spans="2:65" s="1" customFormat="1" ht="21.75" customHeight="1">
      <c r="B126" s="31"/>
      <c r="C126" s="125" t="s">
        <v>145</v>
      </c>
      <c r="D126" s="125" t="s">
        <v>118</v>
      </c>
      <c r="E126" s="126" t="s">
        <v>146</v>
      </c>
      <c r="F126" s="127" t="s">
        <v>147</v>
      </c>
      <c r="G126" s="128" t="s">
        <v>148</v>
      </c>
      <c r="H126" s="129">
        <v>1</v>
      </c>
      <c r="I126" s="130"/>
      <c r="J126" s="131">
        <f>ROUND(I126*H126,2)</f>
        <v>0</v>
      </c>
      <c r="K126" s="127" t="s">
        <v>1</v>
      </c>
      <c r="L126" s="31"/>
      <c r="M126" s="132" t="s">
        <v>1</v>
      </c>
      <c r="N126" s="133" t="s">
        <v>43</v>
      </c>
      <c r="P126" s="134">
        <f>O126*H126</f>
        <v>0</v>
      </c>
      <c r="Q126" s="134">
        <v>0</v>
      </c>
      <c r="R126" s="134">
        <f>Q126*H126</f>
        <v>0</v>
      </c>
      <c r="S126" s="134">
        <v>0</v>
      </c>
      <c r="T126" s="135">
        <f>S126*H126</f>
        <v>0</v>
      </c>
      <c r="AR126" s="136" t="s">
        <v>122</v>
      </c>
      <c r="AT126" s="136" t="s">
        <v>118</v>
      </c>
      <c r="AU126" s="136" t="s">
        <v>86</v>
      </c>
      <c r="AY126" s="16" t="s">
        <v>117</v>
      </c>
      <c r="BE126" s="137">
        <f>IF(N126="základní",J126,0)</f>
        <v>0</v>
      </c>
      <c r="BF126" s="137">
        <f>IF(N126="snížená",J126,0)</f>
        <v>0</v>
      </c>
      <c r="BG126" s="137">
        <f>IF(N126="zákl. přenesená",J126,0)</f>
        <v>0</v>
      </c>
      <c r="BH126" s="137">
        <f>IF(N126="sníž. přenesená",J126,0)</f>
        <v>0</v>
      </c>
      <c r="BI126" s="137">
        <f>IF(N126="nulová",J126,0)</f>
        <v>0</v>
      </c>
      <c r="BJ126" s="16" t="s">
        <v>86</v>
      </c>
      <c r="BK126" s="137">
        <f>ROUND(I126*H126,2)</f>
        <v>0</v>
      </c>
      <c r="BL126" s="16" t="s">
        <v>122</v>
      </c>
      <c r="BM126" s="136" t="s">
        <v>149</v>
      </c>
    </row>
    <row r="127" spans="2:65" s="11" customFormat="1" ht="11.25">
      <c r="B127" s="138"/>
      <c r="D127" s="139" t="s">
        <v>143</v>
      </c>
      <c r="E127" s="140" t="s">
        <v>1</v>
      </c>
      <c r="F127" s="141" t="s">
        <v>150</v>
      </c>
      <c r="H127" s="142">
        <v>1</v>
      </c>
      <c r="I127" s="143"/>
      <c r="L127" s="138"/>
      <c r="M127" s="144"/>
      <c r="T127" s="145"/>
      <c r="AT127" s="140" t="s">
        <v>143</v>
      </c>
      <c r="AU127" s="140" t="s">
        <v>86</v>
      </c>
      <c r="AV127" s="11" t="s">
        <v>88</v>
      </c>
      <c r="AW127" s="11" t="s">
        <v>34</v>
      </c>
      <c r="AX127" s="11" t="s">
        <v>86</v>
      </c>
      <c r="AY127" s="140" t="s">
        <v>117</v>
      </c>
    </row>
    <row r="128" spans="2:65" s="1" customFormat="1" ht="16.5" customHeight="1">
      <c r="B128" s="31"/>
      <c r="C128" s="125" t="s">
        <v>151</v>
      </c>
      <c r="D128" s="125" t="s">
        <v>118</v>
      </c>
      <c r="E128" s="126" t="s">
        <v>152</v>
      </c>
      <c r="F128" s="127" t="s">
        <v>153</v>
      </c>
      <c r="G128" s="128" t="s">
        <v>121</v>
      </c>
      <c r="H128" s="129">
        <v>1</v>
      </c>
      <c r="I128" s="130"/>
      <c r="J128" s="131">
        <f>ROUND(I128*H128,2)</f>
        <v>0</v>
      </c>
      <c r="K128" s="127" t="s">
        <v>1</v>
      </c>
      <c r="L128" s="31"/>
      <c r="M128" s="132" t="s">
        <v>1</v>
      </c>
      <c r="N128" s="133" t="s">
        <v>43</v>
      </c>
      <c r="P128" s="134">
        <f>O128*H128</f>
        <v>0</v>
      </c>
      <c r="Q128" s="134">
        <v>0</v>
      </c>
      <c r="R128" s="134">
        <f>Q128*H128</f>
        <v>0</v>
      </c>
      <c r="S128" s="134">
        <v>0</v>
      </c>
      <c r="T128" s="135">
        <f>S128*H128</f>
        <v>0</v>
      </c>
      <c r="AR128" s="136" t="s">
        <v>122</v>
      </c>
      <c r="AT128" s="136" t="s">
        <v>118</v>
      </c>
      <c r="AU128" s="136" t="s">
        <v>86</v>
      </c>
      <c r="AY128" s="16" t="s">
        <v>117</v>
      </c>
      <c r="BE128" s="137">
        <f>IF(N128="základní",J128,0)</f>
        <v>0</v>
      </c>
      <c r="BF128" s="137">
        <f>IF(N128="snížená",J128,0)</f>
        <v>0</v>
      </c>
      <c r="BG128" s="137">
        <f>IF(N128="zákl. přenesená",J128,0)</f>
        <v>0</v>
      </c>
      <c r="BH128" s="137">
        <f>IF(N128="sníž. přenesená",J128,0)</f>
        <v>0</v>
      </c>
      <c r="BI128" s="137">
        <f>IF(N128="nulová",J128,0)</f>
        <v>0</v>
      </c>
      <c r="BJ128" s="16" t="s">
        <v>86</v>
      </c>
      <c r="BK128" s="137">
        <f>ROUND(I128*H128,2)</f>
        <v>0</v>
      </c>
      <c r="BL128" s="16" t="s">
        <v>122</v>
      </c>
      <c r="BM128" s="136" t="s">
        <v>154</v>
      </c>
    </row>
    <row r="129" spans="2:51" s="11" customFormat="1" ht="11.25">
      <c r="B129" s="138"/>
      <c r="D129" s="139" t="s">
        <v>143</v>
      </c>
      <c r="E129" s="140" t="s">
        <v>1</v>
      </c>
      <c r="F129" s="141" t="s">
        <v>155</v>
      </c>
      <c r="H129" s="142">
        <v>1</v>
      </c>
      <c r="I129" s="143"/>
      <c r="L129" s="138"/>
      <c r="M129" s="146"/>
      <c r="N129" s="147"/>
      <c r="O129" s="147"/>
      <c r="P129" s="147"/>
      <c r="Q129" s="147"/>
      <c r="R129" s="147"/>
      <c r="S129" s="147"/>
      <c r="T129" s="148"/>
      <c r="AT129" s="140" t="s">
        <v>143</v>
      </c>
      <c r="AU129" s="140" t="s">
        <v>86</v>
      </c>
      <c r="AV129" s="11" t="s">
        <v>88</v>
      </c>
      <c r="AW129" s="11" t="s">
        <v>34</v>
      </c>
      <c r="AX129" s="11" t="s">
        <v>86</v>
      </c>
      <c r="AY129" s="140" t="s">
        <v>117</v>
      </c>
    </row>
    <row r="130" spans="2:51" s="1" customFormat="1" ht="6.95" customHeight="1"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31"/>
    </row>
  </sheetData>
  <sheetProtection algorithmName="SHA-512" hashValue="MYVK/LYnIwkU0pVjKyF4PQV38BotecPq3n0BF6RH/eZAmtAzcMbgvyk7in0zNMOtSFfRW7OQwYPQyThvBlZafg==" saltValue="47U8fhmdZLtPRSD6N+GF6b1ogPlHKB8EqRqC5yDnJpObpi4LAdwzSCVjwQZg878ljs0+V16EH6L4cP/PyoeXlA==" spinCount="100000" sheet="1" objects="1" scenarios="1" formatColumns="0" formatRows="0" autoFilter="0"/>
  <autoFilter ref="C116:K129" xr:uid="{00000000-0009-0000-0000-000001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42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6" t="s">
        <v>91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92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4" t="str">
        <f>'Rekapitulace stavby'!K6</f>
        <v>Revitalizace ploch ZŠ Přelouč</v>
      </c>
      <c r="F7" s="225"/>
      <c r="G7" s="225"/>
      <c r="H7" s="225"/>
      <c r="L7" s="19"/>
    </row>
    <row r="8" spans="2:46" s="1" customFormat="1" ht="12" customHeight="1">
      <c r="B8" s="31"/>
      <c r="D8" s="26" t="s">
        <v>93</v>
      </c>
      <c r="L8" s="31"/>
    </row>
    <row r="9" spans="2:46" s="1" customFormat="1" ht="16.5" customHeight="1">
      <c r="B9" s="31"/>
      <c r="E9" s="205" t="s">
        <v>156</v>
      </c>
      <c r="F9" s="226"/>
      <c r="G9" s="226"/>
      <c r="H9" s="226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10. 11. 2022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189"/>
      <c r="G18" s="189"/>
      <c r="H18" s="189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33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37</v>
      </c>
      <c r="L26" s="31"/>
    </row>
    <row r="27" spans="2:12" s="7" customFormat="1" ht="16.5" customHeight="1">
      <c r="B27" s="88"/>
      <c r="E27" s="194" t="s">
        <v>1</v>
      </c>
      <c r="F27" s="194"/>
      <c r="G27" s="194"/>
      <c r="H27" s="194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ROUND(J127,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6" t="s">
        <v>43</v>
      </c>
      <c r="F33" s="90">
        <f>ROUND((SUM(BE127:BE421)),  2)</f>
        <v>0</v>
      </c>
      <c r="I33" s="91">
        <v>0.21</v>
      </c>
      <c r="J33" s="90">
        <f>ROUND(((SUM(BE127:BE421))*I33),  2)</f>
        <v>0</v>
      </c>
      <c r="L33" s="31"/>
    </row>
    <row r="34" spans="2:12" s="1" customFormat="1" ht="14.45" customHeight="1">
      <c r="B34" s="31"/>
      <c r="E34" s="26" t="s">
        <v>44</v>
      </c>
      <c r="F34" s="90">
        <f>ROUND((SUM(BF127:BF421)),  2)</f>
        <v>0</v>
      </c>
      <c r="I34" s="91">
        <v>0.15</v>
      </c>
      <c r="J34" s="90">
        <f>ROUND(((SUM(BF127:BF421))*I34),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90">
        <f>ROUND((SUM(BG127:BG421)),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90">
        <f>ROUND((SUM(BH127:BH421)),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90">
        <f>ROUND((SUM(BI127:BI421)),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95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4" t="str">
        <f>E7</f>
        <v>Revitalizace ploch ZŠ Přelouč</v>
      </c>
      <c r="F85" s="225"/>
      <c r="G85" s="225"/>
      <c r="H85" s="225"/>
      <c r="L85" s="31"/>
    </row>
    <row r="86" spans="2:47" s="1" customFormat="1" ht="12" customHeight="1">
      <c r="B86" s="31"/>
      <c r="C86" s="26" t="s">
        <v>93</v>
      </c>
      <c r="L86" s="31"/>
    </row>
    <row r="87" spans="2:47" s="1" customFormat="1" ht="16.5" customHeight="1">
      <c r="B87" s="31"/>
      <c r="E87" s="205" t="str">
        <f>E9</f>
        <v xml:space="preserve">SO 101 - Zpevněné plochy </v>
      </c>
      <c r="F87" s="226"/>
      <c r="G87" s="226"/>
      <c r="H87" s="226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10. 11. 2022</v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6" t="s">
        <v>24</v>
      </c>
      <c r="F91" s="24" t="str">
        <f>E15</f>
        <v>Město Přelouč</v>
      </c>
      <c r="I91" s="26" t="s">
        <v>30</v>
      </c>
      <c r="J91" s="29" t="str">
        <f>E21</f>
        <v xml:space="preserve">PRODIN a.s., K Vápence 2745, 530 02 Pardubice </v>
      </c>
      <c r="L91" s="31"/>
    </row>
    <row r="92" spans="2:47" s="1" customFormat="1" ht="25.7" customHeight="1">
      <c r="B92" s="31"/>
      <c r="C92" s="26" t="s">
        <v>28</v>
      </c>
      <c r="F92" s="24" t="str">
        <f>IF(E18="","",E18)</f>
        <v>Vyplň údaj</v>
      </c>
      <c r="I92" s="26" t="s">
        <v>35</v>
      </c>
      <c r="J92" s="29" t="str">
        <f>E24</f>
        <v>Ing. Marek Kozminský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96</v>
      </c>
      <c r="D94" s="92"/>
      <c r="E94" s="92"/>
      <c r="F94" s="92"/>
      <c r="G94" s="92"/>
      <c r="H94" s="92"/>
      <c r="I94" s="92"/>
      <c r="J94" s="101" t="s">
        <v>97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98</v>
      </c>
      <c r="J96" s="65">
        <f>J127</f>
        <v>0</v>
      </c>
      <c r="L96" s="31"/>
      <c r="AU96" s="16" t="s">
        <v>99</v>
      </c>
    </row>
    <row r="97" spans="2:12" s="8" customFormat="1" ht="24.95" customHeight="1">
      <c r="B97" s="103"/>
      <c r="D97" s="104" t="s">
        <v>157</v>
      </c>
      <c r="E97" s="105"/>
      <c r="F97" s="105"/>
      <c r="G97" s="105"/>
      <c r="H97" s="105"/>
      <c r="I97" s="105"/>
      <c r="J97" s="106">
        <f>J128</f>
        <v>0</v>
      </c>
      <c r="L97" s="103"/>
    </row>
    <row r="98" spans="2:12" s="12" customFormat="1" ht="19.899999999999999" customHeight="1">
      <c r="B98" s="149"/>
      <c r="D98" s="150" t="s">
        <v>158</v>
      </c>
      <c r="E98" s="151"/>
      <c r="F98" s="151"/>
      <c r="G98" s="151"/>
      <c r="H98" s="151"/>
      <c r="I98" s="151"/>
      <c r="J98" s="152">
        <f>J129</f>
        <v>0</v>
      </c>
      <c r="L98" s="149"/>
    </row>
    <row r="99" spans="2:12" s="12" customFormat="1" ht="19.899999999999999" customHeight="1">
      <c r="B99" s="149"/>
      <c r="D99" s="150" t="s">
        <v>159</v>
      </c>
      <c r="E99" s="151"/>
      <c r="F99" s="151"/>
      <c r="G99" s="151"/>
      <c r="H99" s="151"/>
      <c r="I99" s="151"/>
      <c r="J99" s="152">
        <f>J202</f>
        <v>0</v>
      </c>
      <c r="L99" s="149"/>
    </row>
    <row r="100" spans="2:12" s="12" customFormat="1" ht="19.899999999999999" customHeight="1">
      <c r="B100" s="149"/>
      <c r="D100" s="150" t="s">
        <v>160</v>
      </c>
      <c r="E100" s="151"/>
      <c r="F100" s="151"/>
      <c r="G100" s="151"/>
      <c r="H100" s="151"/>
      <c r="I100" s="151"/>
      <c r="J100" s="152">
        <f>J225</f>
        <v>0</v>
      </c>
      <c r="L100" s="149"/>
    </row>
    <row r="101" spans="2:12" s="12" customFormat="1" ht="19.899999999999999" customHeight="1">
      <c r="B101" s="149"/>
      <c r="D101" s="150" t="s">
        <v>161</v>
      </c>
      <c r="E101" s="151"/>
      <c r="F101" s="151"/>
      <c r="G101" s="151"/>
      <c r="H101" s="151"/>
      <c r="I101" s="151"/>
      <c r="J101" s="152">
        <f>J248</f>
        <v>0</v>
      </c>
      <c r="L101" s="149"/>
    </row>
    <row r="102" spans="2:12" s="12" customFormat="1" ht="19.899999999999999" customHeight="1">
      <c r="B102" s="149"/>
      <c r="D102" s="150" t="s">
        <v>162</v>
      </c>
      <c r="E102" s="151"/>
      <c r="F102" s="151"/>
      <c r="G102" s="151"/>
      <c r="H102" s="151"/>
      <c r="I102" s="151"/>
      <c r="J102" s="152">
        <f>J257</f>
        <v>0</v>
      </c>
      <c r="L102" s="149"/>
    </row>
    <row r="103" spans="2:12" s="12" customFormat="1" ht="19.899999999999999" customHeight="1">
      <c r="B103" s="149"/>
      <c r="D103" s="150" t="s">
        <v>163</v>
      </c>
      <c r="E103" s="151"/>
      <c r="F103" s="151"/>
      <c r="G103" s="151"/>
      <c r="H103" s="151"/>
      <c r="I103" s="151"/>
      <c r="J103" s="152">
        <f>J333</f>
        <v>0</v>
      </c>
      <c r="L103" s="149"/>
    </row>
    <row r="104" spans="2:12" s="12" customFormat="1" ht="19.899999999999999" customHeight="1">
      <c r="B104" s="149"/>
      <c r="D104" s="150" t="s">
        <v>164</v>
      </c>
      <c r="E104" s="151"/>
      <c r="F104" s="151"/>
      <c r="G104" s="151"/>
      <c r="H104" s="151"/>
      <c r="I104" s="151"/>
      <c r="J104" s="152">
        <f>J352</f>
        <v>0</v>
      </c>
      <c r="L104" s="149"/>
    </row>
    <row r="105" spans="2:12" s="12" customFormat="1" ht="19.899999999999999" customHeight="1">
      <c r="B105" s="149"/>
      <c r="D105" s="150" t="s">
        <v>165</v>
      </c>
      <c r="E105" s="151"/>
      <c r="F105" s="151"/>
      <c r="G105" s="151"/>
      <c r="H105" s="151"/>
      <c r="I105" s="151"/>
      <c r="J105" s="152">
        <f>J384</f>
        <v>0</v>
      </c>
      <c r="L105" s="149"/>
    </row>
    <row r="106" spans="2:12" s="12" customFormat="1" ht="19.899999999999999" customHeight="1">
      <c r="B106" s="149"/>
      <c r="D106" s="150" t="s">
        <v>166</v>
      </c>
      <c r="E106" s="151"/>
      <c r="F106" s="151"/>
      <c r="G106" s="151"/>
      <c r="H106" s="151"/>
      <c r="I106" s="151"/>
      <c r="J106" s="152">
        <f>J413</f>
        <v>0</v>
      </c>
      <c r="L106" s="149"/>
    </row>
    <row r="107" spans="2:12" s="12" customFormat="1" ht="19.899999999999999" customHeight="1">
      <c r="B107" s="149"/>
      <c r="D107" s="150" t="s">
        <v>167</v>
      </c>
      <c r="E107" s="151"/>
      <c r="F107" s="151"/>
      <c r="G107" s="151"/>
      <c r="H107" s="151"/>
      <c r="I107" s="151"/>
      <c r="J107" s="152">
        <f>J420</f>
        <v>0</v>
      </c>
      <c r="L107" s="149"/>
    </row>
    <row r="108" spans="2:12" s="1" customFormat="1" ht="21.75" customHeight="1">
      <c r="B108" s="31"/>
      <c r="L108" s="31"/>
    </row>
    <row r="109" spans="2:12" s="1" customFormat="1" ht="6.95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1"/>
    </row>
    <row r="113" spans="2:63" s="1" customFormat="1" ht="6.95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31"/>
    </row>
    <row r="114" spans="2:63" s="1" customFormat="1" ht="24.95" customHeight="1">
      <c r="B114" s="31"/>
      <c r="C114" s="20" t="s">
        <v>101</v>
      </c>
      <c r="L114" s="31"/>
    </row>
    <row r="115" spans="2:63" s="1" customFormat="1" ht="6.95" customHeight="1">
      <c r="B115" s="31"/>
      <c r="L115" s="31"/>
    </row>
    <row r="116" spans="2:63" s="1" customFormat="1" ht="12" customHeight="1">
      <c r="B116" s="31"/>
      <c r="C116" s="26" t="s">
        <v>16</v>
      </c>
      <c r="L116" s="31"/>
    </row>
    <row r="117" spans="2:63" s="1" customFormat="1" ht="16.5" customHeight="1">
      <c r="B117" s="31"/>
      <c r="E117" s="224" t="str">
        <f>E7</f>
        <v>Revitalizace ploch ZŠ Přelouč</v>
      </c>
      <c r="F117" s="225"/>
      <c r="G117" s="225"/>
      <c r="H117" s="225"/>
      <c r="L117" s="31"/>
    </row>
    <row r="118" spans="2:63" s="1" customFormat="1" ht="12" customHeight="1">
      <c r="B118" s="31"/>
      <c r="C118" s="26" t="s">
        <v>93</v>
      </c>
      <c r="L118" s="31"/>
    </row>
    <row r="119" spans="2:63" s="1" customFormat="1" ht="16.5" customHeight="1">
      <c r="B119" s="31"/>
      <c r="E119" s="205" t="str">
        <f>E9</f>
        <v xml:space="preserve">SO 101 - Zpevněné plochy </v>
      </c>
      <c r="F119" s="226"/>
      <c r="G119" s="226"/>
      <c r="H119" s="226"/>
      <c r="L119" s="31"/>
    </row>
    <row r="120" spans="2:63" s="1" customFormat="1" ht="6.95" customHeight="1">
      <c r="B120" s="31"/>
      <c r="L120" s="31"/>
    </row>
    <row r="121" spans="2:63" s="1" customFormat="1" ht="12" customHeight="1">
      <c r="B121" s="31"/>
      <c r="C121" s="26" t="s">
        <v>20</v>
      </c>
      <c r="F121" s="24" t="str">
        <f>F12</f>
        <v xml:space="preserve"> </v>
      </c>
      <c r="I121" s="26" t="s">
        <v>22</v>
      </c>
      <c r="J121" s="51" t="str">
        <f>IF(J12="","",J12)</f>
        <v>10. 11. 2022</v>
      </c>
      <c r="L121" s="31"/>
    </row>
    <row r="122" spans="2:63" s="1" customFormat="1" ht="6.95" customHeight="1">
      <c r="B122" s="31"/>
      <c r="L122" s="31"/>
    </row>
    <row r="123" spans="2:63" s="1" customFormat="1" ht="40.15" customHeight="1">
      <c r="B123" s="31"/>
      <c r="C123" s="26" t="s">
        <v>24</v>
      </c>
      <c r="F123" s="24" t="str">
        <f>E15</f>
        <v>Město Přelouč</v>
      </c>
      <c r="I123" s="26" t="s">
        <v>30</v>
      </c>
      <c r="J123" s="29" t="str">
        <f>E21</f>
        <v xml:space="preserve">PRODIN a.s., K Vápence 2745, 530 02 Pardubice </v>
      </c>
      <c r="L123" s="31"/>
    </row>
    <row r="124" spans="2:63" s="1" customFormat="1" ht="25.7" customHeight="1">
      <c r="B124" s="31"/>
      <c r="C124" s="26" t="s">
        <v>28</v>
      </c>
      <c r="F124" s="24" t="str">
        <f>IF(E18="","",E18)</f>
        <v>Vyplň údaj</v>
      </c>
      <c r="I124" s="26" t="s">
        <v>35</v>
      </c>
      <c r="J124" s="29" t="str">
        <f>E24</f>
        <v>Ing. Marek Kozminský</v>
      </c>
      <c r="L124" s="31"/>
    </row>
    <row r="125" spans="2:63" s="1" customFormat="1" ht="10.35" customHeight="1">
      <c r="B125" s="31"/>
      <c r="L125" s="31"/>
    </row>
    <row r="126" spans="2:63" s="9" customFormat="1" ht="29.25" customHeight="1">
      <c r="B126" s="107"/>
      <c r="C126" s="108" t="s">
        <v>102</v>
      </c>
      <c r="D126" s="109" t="s">
        <v>63</v>
      </c>
      <c r="E126" s="109" t="s">
        <v>59</v>
      </c>
      <c r="F126" s="109" t="s">
        <v>60</v>
      </c>
      <c r="G126" s="109" t="s">
        <v>103</v>
      </c>
      <c r="H126" s="109" t="s">
        <v>104</v>
      </c>
      <c r="I126" s="109" t="s">
        <v>105</v>
      </c>
      <c r="J126" s="109" t="s">
        <v>97</v>
      </c>
      <c r="K126" s="110" t="s">
        <v>106</v>
      </c>
      <c r="L126" s="107"/>
      <c r="M126" s="58" t="s">
        <v>1</v>
      </c>
      <c r="N126" s="59" t="s">
        <v>42</v>
      </c>
      <c r="O126" s="59" t="s">
        <v>107</v>
      </c>
      <c r="P126" s="59" t="s">
        <v>108</v>
      </c>
      <c r="Q126" s="59" t="s">
        <v>109</v>
      </c>
      <c r="R126" s="59" t="s">
        <v>110</v>
      </c>
      <c r="S126" s="59" t="s">
        <v>111</v>
      </c>
      <c r="T126" s="60" t="s">
        <v>112</v>
      </c>
    </row>
    <row r="127" spans="2:63" s="1" customFormat="1" ht="22.9" customHeight="1">
      <c r="B127" s="31"/>
      <c r="C127" s="63" t="s">
        <v>113</v>
      </c>
      <c r="J127" s="111">
        <f>BK127</f>
        <v>0</v>
      </c>
      <c r="L127" s="31"/>
      <c r="M127" s="61"/>
      <c r="N127" s="52"/>
      <c r="O127" s="52"/>
      <c r="P127" s="112">
        <f>P128</f>
        <v>0</v>
      </c>
      <c r="Q127" s="52"/>
      <c r="R127" s="112">
        <f>R128</f>
        <v>863.34985702000017</v>
      </c>
      <c r="S127" s="52"/>
      <c r="T127" s="113">
        <f>T128</f>
        <v>6.2385200000000003</v>
      </c>
      <c r="AT127" s="16" t="s">
        <v>77</v>
      </c>
      <c r="AU127" s="16" t="s">
        <v>99</v>
      </c>
      <c r="BK127" s="114">
        <f>BK128</f>
        <v>0</v>
      </c>
    </row>
    <row r="128" spans="2:63" s="10" customFormat="1" ht="25.9" customHeight="1">
      <c r="B128" s="115"/>
      <c r="D128" s="116" t="s">
        <v>77</v>
      </c>
      <c r="E128" s="117" t="s">
        <v>168</v>
      </c>
      <c r="F128" s="117" t="s">
        <v>169</v>
      </c>
      <c r="I128" s="118"/>
      <c r="J128" s="119">
        <f>BK128</f>
        <v>0</v>
      </c>
      <c r="L128" s="115"/>
      <c r="M128" s="120"/>
      <c r="P128" s="121">
        <f>P129+P202+P225+P248+P257+P333+P352+P384+P413+P420</f>
        <v>0</v>
      </c>
      <c r="R128" s="121">
        <f>R129+R202+R225+R248+R257+R333+R352+R384+R413+R420</f>
        <v>863.34985702000017</v>
      </c>
      <c r="T128" s="122">
        <f>T129+T202+T225+T248+T257+T333+T352+T384+T413+T420</f>
        <v>6.2385200000000003</v>
      </c>
      <c r="AR128" s="116" t="s">
        <v>86</v>
      </c>
      <c r="AT128" s="123" t="s">
        <v>77</v>
      </c>
      <c r="AU128" s="123" t="s">
        <v>78</v>
      </c>
      <c r="AY128" s="116" t="s">
        <v>117</v>
      </c>
      <c r="BK128" s="124">
        <f>BK129+BK202+BK225+BK248+BK257+BK333+BK352+BK384+BK413+BK420</f>
        <v>0</v>
      </c>
    </row>
    <row r="129" spans="2:65" s="10" customFormat="1" ht="22.9" customHeight="1">
      <c r="B129" s="115"/>
      <c r="D129" s="116" t="s">
        <v>77</v>
      </c>
      <c r="E129" s="153" t="s">
        <v>86</v>
      </c>
      <c r="F129" s="153" t="s">
        <v>170</v>
      </c>
      <c r="I129" s="118"/>
      <c r="J129" s="154">
        <f>BK129</f>
        <v>0</v>
      </c>
      <c r="L129" s="115"/>
      <c r="M129" s="120"/>
      <c r="P129" s="121">
        <f>SUM(P130:P201)</f>
        <v>0</v>
      </c>
      <c r="R129" s="121">
        <f>SUM(R130:R201)</f>
        <v>660.61256412</v>
      </c>
      <c r="T129" s="122">
        <f>SUM(T130:T201)</f>
        <v>6.2385200000000003</v>
      </c>
      <c r="AR129" s="116" t="s">
        <v>86</v>
      </c>
      <c r="AT129" s="123" t="s">
        <v>77</v>
      </c>
      <c r="AU129" s="123" t="s">
        <v>86</v>
      </c>
      <c r="AY129" s="116" t="s">
        <v>117</v>
      </c>
      <c r="BK129" s="124">
        <f>SUM(BK130:BK201)</f>
        <v>0</v>
      </c>
    </row>
    <row r="130" spans="2:65" s="1" customFormat="1" ht="33" customHeight="1">
      <c r="B130" s="31"/>
      <c r="C130" s="125" t="s">
        <v>86</v>
      </c>
      <c r="D130" s="125" t="s">
        <v>118</v>
      </c>
      <c r="E130" s="126" t="s">
        <v>171</v>
      </c>
      <c r="F130" s="127" t="s">
        <v>172</v>
      </c>
      <c r="G130" s="128" t="s">
        <v>173</v>
      </c>
      <c r="H130" s="129">
        <v>27.123999999999999</v>
      </c>
      <c r="I130" s="130"/>
      <c r="J130" s="131">
        <f>ROUND(I130*H130,2)</f>
        <v>0</v>
      </c>
      <c r="K130" s="127" t="s">
        <v>174</v>
      </c>
      <c r="L130" s="31"/>
      <c r="M130" s="132" t="s">
        <v>1</v>
      </c>
      <c r="N130" s="133" t="s">
        <v>43</v>
      </c>
      <c r="P130" s="134">
        <f>O130*H130</f>
        <v>0</v>
      </c>
      <c r="Q130" s="134">
        <v>1.2999999999999999E-4</v>
      </c>
      <c r="R130" s="134">
        <f>Q130*H130</f>
        <v>3.5261199999999993E-3</v>
      </c>
      <c r="S130" s="134">
        <v>0.23</v>
      </c>
      <c r="T130" s="135">
        <f>S130*H130</f>
        <v>6.2385200000000003</v>
      </c>
      <c r="AR130" s="136" t="s">
        <v>131</v>
      </c>
      <c r="AT130" s="136" t="s">
        <v>118</v>
      </c>
      <c r="AU130" s="136" t="s">
        <v>88</v>
      </c>
      <c r="AY130" s="16" t="s">
        <v>117</v>
      </c>
      <c r="BE130" s="137">
        <f>IF(N130="základní",J130,0)</f>
        <v>0</v>
      </c>
      <c r="BF130" s="137">
        <f>IF(N130="snížená",J130,0)</f>
        <v>0</v>
      </c>
      <c r="BG130" s="137">
        <f>IF(N130="zákl. přenesená",J130,0)</f>
        <v>0</v>
      </c>
      <c r="BH130" s="137">
        <f>IF(N130="sníž. přenesená",J130,0)</f>
        <v>0</v>
      </c>
      <c r="BI130" s="137">
        <f>IF(N130="nulová",J130,0)</f>
        <v>0</v>
      </c>
      <c r="BJ130" s="16" t="s">
        <v>86</v>
      </c>
      <c r="BK130" s="137">
        <f>ROUND(I130*H130,2)</f>
        <v>0</v>
      </c>
      <c r="BL130" s="16" t="s">
        <v>131</v>
      </c>
      <c r="BM130" s="136" t="s">
        <v>175</v>
      </c>
    </row>
    <row r="131" spans="2:65" s="1" customFormat="1" ht="29.25">
      <c r="B131" s="31"/>
      <c r="D131" s="139" t="s">
        <v>176</v>
      </c>
      <c r="F131" s="155" t="s">
        <v>177</v>
      </c>
      <c r="I131" s="156"/>
      <c r="L131" s="31"/>
      <c r="M131" s="157"/>
      <c r="T131" s="55"/>
      <c r="AT131" s="16" t="s">
        <v>176</v>
      </c>
      <c r="AU131" s="16" t="s">
        <v>88</v>
      </c>
    </row>
    <row r="132" spans="2:65" s="11" customFormat="1" ht="11.25">
      <c r="B132" s="138"/>
      <c r="D132" s="139" t="s">
        <v>143</v>
      </c>
      <c r="E132" s="140" t="s">
        <v>1</v>
      </c>
      <c r="F132" s="141" t="s">
        <v>178</v>
      </c>
      <c r="H132" s="142">
        <v>27.123999999999999</v>
      </c>
      <c r="I132" s="143"/>
      <c r="L132" s="138"/>
      <c r="M132" s="144"/>
      <c r="T132" s="145"/>
      <c r="AT132" s="140" t="s">
        <v>143</v>
      </c>
      <c r="AU132" s="140" t="s">
        <v>88</v>
      </c>
      <c r="AV132" s="11" t="s">
        <v>88</v>
      </c>
      <c r="AW132" s="11" t="s">
        <v>34</v>
      </c>
      <c r="AX132" s="11" t="s">
        <v>86</v>
      </c>
      <c r="AY132" s="140" t="s">
        <v>117</v>
      </c>
    </row>
    <row r="133" spans="2:65" s="1" customFormat="1" ht="33" customHeight="1">
      <c r="B133" s="31"/>
      <c r="C133" s="125" t="s">
        <v>88</v>
      </c>
      <c r="D133" s="125" t="s">
        <v>118</v>
      </c>
      <c r="E133" s="126" t="s">
        <v>179</v>
      </c>
      <c r="F133" s="127" t="s">
        <v>180</v>
      </c>
      <c r="G133" s="128" t="s">
        <v>181</v>
      </c>
      <c r="H133" s="129">
        <v>340.57600000000002</v>
      </c>
      <c r="I133" s="130"/>
      <c r="J133" s="131">
        <f>ROUND(I133*H133,2)</f>
        <v>0</v>
      </c>
      <c r="K133" s="127" t="s">
        <v>174</v>
      </c>
      <c r="L133" s="31"/>
      <c r="M133" s="132" t="s">
        <v>1</v>
      </c>
      <c r="N133" s="133" t="s">
        <v>43</v>
      </c>
      <c r="P133" s="134">
        <f>O133*H133</f>
        <v>0</v>
      </c>
      <c r="Q133" s="134">
        <v>0</v>
      </c>
      <c r="R133" s="134">
        <f>Q133*H133</f>
        <v>0</v>
      </c>
      <c r="S133" s="134">
        <v>0</v>
      </c>
      <c r="T133" s="135">
        <f>S133*H133</f>
        <v>0</v>
      </c>
      <c r="AR133" s="136" t="s">
        <v>131</v>
      </c>
      <c r="AT133" s="136" t="s">
        <v>118</v>
      </c>
      <c r="AU133" s="136" t="s">
        <v>88</v>
      </c>
      <c r="AY133" s="16" t="s">
        <v>117</v>
      </c>
      <c r="BE133" s="137">
        <f>IF(N133="základní",J133,0)</f>
        <v>0</v>
      </c>
      <c r="BF133" s="137">
        <f>IF(N133="snížená",J133,0)</f>
        <v>0</v>
      </c>
      <c r="BG133" s="137">
        <f>IF(N133="zákl. přenesená",J133,0)</f>
        <v>0</v>
      </c>
      <c r="BH133" s="137">
        <f>IF(N133="sníž. přenesená",J133,0)</f>
        <v>0</v>
      </c>
      <c r="BI133" s="137">
        <f>IF(N133="nulová",J133,0)</f>
        <v>0</v>
      </c>
      <c r="BJ133" s="16" t="s">
        <v>86</v>
      </c>
      <c r="BK133" s="137">
        <f>ROUND(I133*H133,2)</f>
        <v>0</v>
      </c>
      <c r="BL133" s="16" t="s">
        <v>131</v>
      </c>
      <c r="BM133" s="136" t="s">
        <v>182</v>
      </c>
    </row>
    <row r="134" spans="2:65" s="1" customFormat="1" ht="29.25">
      <c r="B134" s="31"/>
      <c r="D134" s="139" t="s">
        <v>176</v>
      </c>
      <c r="F134" s="155" t="s">
        <v>177</v>
      </c>
      <c r="I134" s="156"/>
      <c r="L134" s="31"/>
      <c r="M134" s="157"/>
      <c r="T134" s="55"/>
      <c r="AT134" s="16" t="s">
        <v>176</v>
      </c>
      <c r="AU134" s="16" t="s">
        <v>88</v>
      </c>
    </row>
    <row r="135" spans="2:65" s="11" customFormat="1" ht="11.25">
      <c r="B135" s="138"/>
      <c r="D135" s="139" t="s">
        <v>143</v>
      </c>
      <c r="E135" s="140" t="s">
        <v>1</v>
      </c>
      <c r="F135" s="141" t="s">
        <v>183</v>
      </c>
      <c r="H135" s="142">
        <v>70.325000000000003</v>
      </c>
      <c r="I135" s="143"/>
      <c r="L135" s="138"/>
      <c r="M135" s="144"/>
      <c r="T135" s="145"/>
      <c r="AT135" s="140" t="s">
        <v>143</v>
      </c>
      <c r="AU135" s="140" t="s">
        <v>88</v>
      </c>
      <c r="AV135" s="11" t="s">
        <v>88</v>
      </c>
      <c r="AW135" s="11" t="s">
        <v>34</v>
      </c>
      <c r="AX135" s="11" t="s">
        <v>78</v>
      </c>
      <c r="AY135" s="140" t="s">
        <v>117</v>
      </c>
    </row>
    <row r="136" spans="2:65" s="11" customFormat="1" ht="11.25">
      <c r="B136" s="138"/>
      <c r="D136" s="139" t="s">
        <v>143</v>
      </c>
      <c r="E136" s="140" t="s">
        <v>1</v>
      </c>
      <c r="F136" s="141" t="s">
        <v>184</v>
      </c>
      <c r="H136" s="142">
        <v>29.896999999999998</v>
      </c>
      <c r="I136" s="143"/>
      <c r="L136" s="138"/>
      <c r="M136" s="144"/>
      <c r="T136" s="145"/>
      <c r="AT136" s="140" t="s">
        <v>143</v>
      </c>
      <c r="AU136" s="140" t="s">
        <v>88</v>
      </c>
      <c r="AV136" s="11" t="s">
        <v>88</v>
      </c>
      <c r="AW136" s="11" t="s">
        <v>34</v>
      </c>
      <c r="AX136" s="11" t="s">
        <v>78</v>
      </c>
      <c r="AY136" s="140" t="s">
        <v>117</v>
      </c>
    </row>
    <row r="137" spans="2:65" s="11" customFormat="1" ht="11.25">
      <c r="B137" s="138"/>
      <c r="D137" s="139" t="s">
        <v>143</v>
      </c>
      <c r="E137" s="140" t="s">
        <v>1</v>
      </c>
      <c r="F137" s="141" t="s">
        <v>185</v>
      </c>
      <c r="H137" s="142">
        <v>229.36</v>
      </c>
      <c r="I137" s="143"/>
      <c r="L137" s="138"/>
      <c r="M137" s="144"/>
      <c r="T137" s="145"/>
      <c r="AT137" s="140" t="s">
        <v>143</v>
      </c>
      <c r="AU137" s="140" t="s">
        <v>88</v>
      </c>
      <c r="AV137" s="11" t="s">
        <v>88</v>
      </c>
      <c r="AW137" s="11" t="s">
        <v>34</v>
      </c>
      <c r="AX137" s="11" t="s">
        <v>78</v>
      </c>
      <c r="AY137" s="140" t="s">
        <v>117</v>
      </c>
    </row>
    <row r="138" spans="2:65" s="11" customFormat="1" ht="11.25">
      <c r="B138" s="138"/>
      <c r="D138" s="139" t="s">
        <v>143</v>
      </c>
      <c r="E138" s="140" t="s">
        <v>1</v>
      </c>
      <c r="F138" s="141" t="s">
        <v>186</v>
      </c>
      <c r="H138" s="142">
        <v>10.994</v>
      </c>
      <c r="I138" s="143"/>
      <c r="L138" s="138"/>
      <c r="M138" s="144"/>
      <c r="T138" s="145"/>
      <c r="AT138" s="140" t="s">
        <v>143</v>
      </c>
      <c r="AU138" s="140" t="s">
        <v>88</v>
      </c>
      <c r="AV138" s="11" t="s">
        <v>88</v>
      </c>
      <c r="AW138" s="11" t="s">
        <v>34</v>
      </c>
      <c r="AX138" s="11" t="s">
        <v>78</v>
      </c>
      <c r="AY138" s="140" t="s">
        <v>117</v>
      </c>
    </row>
    <row r="139" spans="2:65" s="13" customFormat="1" ht="11.25">
      <c r="B139" s="158"/>
      <c r="D139" s="139" t="s">
        <v>143</v>
      </c>
      <c r="E139" s="159" t="s">
        <v>1</v>
      </c>
      <c r="F139" s="160" t="s">
        <v>187</v>
      </c>
      <c r="H139" s="161">
        <v>340.57600000000002</v>
      </c>
      <c r="I139" s="162"/>
      <c r="L139" s="158"/>
      <c r="M139" s="163"/>
      <c r="T139" s="164"/>
      <c r="AT139" s="159" t="s">
        <v>143</v>
      </c>
      <c r="AU139" s="159" t="s">
        <v>88</v>
      </c>
      <c r="AV139" s="13" t="s">
        <v>131</v>
      </c>
      <c r="AW139" s="13" t="s">
        <v>34</v>
      </c>
      <c r="AX139" s="13" t="s">
        <v>86</v>
      </c>
      <c r="AY139" s="159" t="s">
        <v>117</v>
      </c>
    </row>
    <row r="140" spans="2:65" s="1" customFormat="1" ht="33" customHeight="1">
      <c r="B140" s="31"/>
      <c r="C140" s="125" t="s">
        <v>127</v>
      </c>
      <c r="D140" s="125" t="s">
        <v>118</v>
      </c>
      <c r="E140" s="126" t="s">
        <v>188</v>
      </c>
      <c r="F140" s="127" t="s">
        <v>189</v>
      </c>
      <c r="G140" s="128" t="s">
        <v>181</v>
      </c>
      <c r="H140" s="129">
        <v>59.5</v>
      </c>
      <c r="I140" s="130"/>
      <c r="J140" s="131">
        <f>ROUND(I140*H140,2)</f>
        <v>0</v>
      </c>
      <c r="K140" s="127" t="s">
        <v>174</v>
      </c>
      <c r="L140" s="31"/>
      <c r="M140" s="132" t="s">
        <v>1</v>
      </c>
      <c r="N140" s="133" t="s">
        <v>43</v>
      </c>
      <c r="P140" s="134">
        <f>O140*H140</f>
        <v>0</v>
      </c>
      <c r="Q140" s="134">
        <v>0</v>
      </c>
      <c r="R140" s="134">
        <f>Q140*H140</f>
        <v>0</v>
      </c>
      <c r="S140" s="134">
        <v>0</v>
      </c>
      <c r="T140" s="135">
        <f>S140*H140</f>
        <v>0</v>
      </c>
      <c r="AR140" s="136" t="s">
        <v>131</v>
      </c>
      <c r="AT140" s="136" t="s">
        <v>118</v>
      </c>
      <c r="AU140" s="136" t="s">
        <v>88</v>
      </c>
      <c r="AY140" s="16" t="s">
        <v>117</v>
      </c>
      <c r="BE140" s="137">
        <f>IF(N140="základní",J140,0)</f>
        <v>0</v>
      </c>
      <c r="BF140" s="137">
        <f>IF(N140="snížená",J140,0)</f>
        <v>0</v>
      </c>
      <c r="BG140" s="137">
        <f>IF(N140="zákl. přenesená",J140,0)</f>
        <v>0</v>
      </c>
      <c r="BH140" s="137">
        <f>IF(N140="sníž. přenesená",J140,0)</f>
        <v>0</v>
      </c>
      <c r="BI140" s="137">
        <f>IF(N140="nulová",J140,0)</f>
        <v>0</v>
      </c>
      <c r="BJ140" s="16" t="s">
        <v>86</v>
      </c>
      <c r="BK140" s="137">
        <f>ROUND(I140*H140,2)</f>
        <v>0</v>
      </c>
      <c r="BL140" s="16" t="s">
        <v>131</v>
      </c>
      <c r="BM140" s="136" t="s">
        <v>190</v>
      </c>
    </row>
    <row r="141" spans="2:65" s="1" customFormat="1" ht="29.25">
      <c r="B141" s="31"/>
      <c r="D141" s="139" t="s">
        <v>176</v>
      </c>
      <c r="F141" s="155" t="s">
        <v>191</v>
      </c>
      <c r="I141" s="156"/>
      <c r="L141" s="31"/>
      <c r="M141" s="157"/>
      <c r="T141" s="55"/>
      <c r="AT141" s="16" t="s">
        <v>176</v>
      </c>
      <c r="AU141" s="16" t="s">
        <v>88</v>
      </c>
    </row>
    <row r="142" spans="2:65" s="11" customFormat="1" ht="22.5">
      <c r="B142" s="138"/>
      <c r="D142" s="139" t="s">
        <v>143</v>
      </c>
      <c r="E142" s="140" t="s">
        <v>1</v>
      </c>
      <c r="F142" s="141" t="s">
        <v>192</v>
      </c>
      <c r="H142" s="142">
        <v>32</v>
      </c>
      <c r="I142" s="143"/>
      <c r="L142" s="138"/>
      <c r="M142" s="144"/>
      <c r="T142" s="145"/>
      <c r="AT142" s="140" t="s">
        <v>143</v>
      </c>
      <c r="AU142" s="140" t="s">
        <v>88</v>
      </c>
      <c r="AV142" s="11" t="s">
        <v>88</v>
      </c>
      <c r="AW142" s="11" t="s">
        <v>34</v>
      </c>
      <c r="AX142" s="11" t="s">
        <v>78</v>
      </c>
      <c r="AY142" s="140" t="s">
        <v>117</v>
      </c>
    </row>
    <row r="143" spans="2:65" s="11" customFormat="1" ht="11.25">
      <c r="B143" s="138"/>
      <c r="D143" s="139" t="s">
        <v>143</v>
      </c>
      <c r="E143" s="140" t="s">
        <v>1</v>
      </c>
      <c r="F143" s="141" t="s">
        <v>193</v>
      </c>
      <c r="H143" s="142">
        <v>20.8</v>
      </c>
      <c r="I143" s="143"/>
      <c r="L143" s="138"/>
      <c r="M143" s="144"/>
      <c r="T143" s="145"/>
      <c r="AT143" s="140" t="s">
        <v>143</v>
      </c>
      <c r="AU143" s="140" t="s">
        <v>88</v>
      </c>
      <c r="AV143" s="11" t="s">
        <v>88</v>
      </c>
      <c r="AW143" s="11" t="s">
        <v>34</v>
      </c>
      <c r="AX143" s="11" t="s">
        <v>78</v>
      </c>
      <c r="AY143" s="140" t="s">
        <v>117</v>
      </c>
    </row>
    <row r="144" spans="2:65" s="11" customFormat="1" ht="11.25">
      <c r="B144" s="138"/>
      <c r="D144" s="139" t="s">
        <v>143</v>
      </c>
      <c r="E144" s="140" t="s">
        <v>1</v>
      </c>
      <c r="F144" s="141" t="s">
        <v>194</v>
      </c>
      <c r="H144" s="142">
        <v>6.7</v>
      </c>
      <c r="I144" s="143"/>
      <c r="L144" s="138"/>
      <c r="M144" s="144"/>
      <c r="T144" s="145"/>
      <c r="AT144" s="140" t="s">
        <v>143</v>
      </c>
      <c r="AU144" s="140" t="s">
        <v>88</v>
      </c>
      <c r="AV144" s="11" t="s">
        <v>88</v>
      </c>
      <c r="AW144" s="11" t="s">
        <v>34</v>
      </c>
      <c r="AX144" s="11" t="s">
        <v>78</v>
      </c>
      <c r="AY144" s="140" t="s">
        <v>117</v>
      </c>
    </row>
    <row r="145" spans="2:65" s="13" customFormat="1" ht="11.25">
      <c r="B145" s="158"/>
      <c r="D145" s="139" t="s">
        <v>143</v>
      </c>
      <c r="E145" s="159" t="s">
        <v>1</v>
      </c>
      <c r="F145" s="160" t="s">
        <v>187</v>
      </c>
      <c r="H145" s="161">
        <v>59.5</v>
      </c>
      <c r="I145" s="162"/>
      <c r="L145" s="158"/>
      <c r="M145" s="163"/>
      <c r="T145" s="164"/>
      <c r="AT145" s="159" t="s">
        <v>143</v>
      </c>
      <c r="AU145" s="159" t="s">
        <v>88</v>
      </c>
      <c r="AV145" s="13" t="s">
        <v>131</v>
      </c>
      <c r="AW145" s="13" t="s">
        <v>34</v>
      </c>
      <c r="AX145" s="13" t="s">
        <v>86</v>
      </c>
      <c r="AY145" s="159" t="s">
        <v>117</v>
      </c>
    </row>
    <row r="146" spans="2:65" s="1" customFormat="1" ht="24.2" customHeight="1">
      <c r="B146" s="31"/>
      <c r="C146" s="125" t="s">
        <v>131</v>
      </c>
      <c r="D146" s="125" t="s">
        <v>118</v>
      </c>
      <c r="E146" s="126" t="s">
        <v>195</v>
      </c>
      <c r="F146" s="127" t="s">
        <v>196</v>
      </c>
      <c r="G146" s="128" t="s">
        <v>181</v>
      </c>
      <c r="H146" s="129">
        <v>6.6440000000000001</v>
      </c>
      <c r="I146" s="130"/>
      <c r="J146" s="131">
        <f>ROUND(I146*H146,2)</f>
        <v>0</v>
      </c>
      <c r="K146" s="127" t="s">
        <v>174</v>
      </c>
      <c r="L146" s="31"/>
      <c r="M146" s="132" t="s">
        <v>1</v>
      </c>
      <c r="N146" s="133" t="s">
        <v>43</v>
      </c>
      <c r="P146" s="134">
        <f>O146*H146</f>
        <v>0</v>
      </c>
      <c r="Q146" s="134">
        <v>0</v>
      </c>
      <c r="R146" s="134">
        <f>Q146*H146</f>
        <v>0</v>
      </c>
      <c r="S146" s="134">
        <v>0</v>
      </c>
      <c r="T146" s="135">
        <f>S146*H146</f>
        <v>0</v>
      </c>
      <c r="AR146" s="136" t="s">
        <v>131</v>
      </c>
      <c r="AT146" s="136" t="s">
        <v>118</v>
      </c>
      <c r="AU146" s="136" t="s">
        <v>88</v>
      </c>
      <c r="AY146" s="16" t="s">
        <v>117</v>
      </c>
      <c r="BE146" s="137">
        <f>IF(N146="základní",J146,0)</f>
        <v>0</v>
      </c>
      <c r="BF146" s="137">
        <f>IF(N146="snížená",J146,0)</f>
        <v>0</v>
      </c>
      <c r="BG146" s="137">
        <f>IF(N146="zákl. přenesená",J146,0)</f>
        <v>0</v>
      </c>
      <c r="BH146" s="137">
        <f>IF(N146="sníž. přenesená",J146,0)</f>
        <v>0</v>
      </c>
      <c r="BI146" s="137">
        <f>IF(N146="nulová",J146,0)</f>
        <v>0</v>
      </c>
      <c r="BJ146" s="16" t="s">
        <v>86</v>
      </c>
      <c r="BK146" s="137">
        <f>ROUND(I146*H146,2)</f>
        <v>0</v>
      </c>
      <c r="BL146" s="16" t="s">
        <v>131</v>
      </c>
      <c r="BM146" s="136" t="s">
        <v>197</v>
      </c>
    </row>
    <row r="147" spans="2:65" s="1" customFormat="1" ht="29.25">
      <c r="B147" s="31"/>
      <c r="D147" s="139" t="s">
        <v>176</v>
      </c>
      <c r="F147" s="155" t="s">
        <v>191</v>
      </c>
      <c r="I147" s="156"/>
      <c r="L147" s="31"/>
      <c r="M147" s="157"/>
      <c r="T147" s="55"/>
      <c r="AT147" s="16" t="s">
        <v>176</v>
      </c>
      <c r="AU147" s="16" t="s">
        <v>88</v>
      </c>
    </row>
    <row r="148" spans="2:65" s="11" customFormat="1" ht="11.25">
      <c r="B148" s="138"/>
      <c r="D148" s="139" t="s">
        <v>143</v>
      </c>
      <c r="E148" s="140" t="s">
        <v>1</v>
      </c>
      <c r="F148" s="141" t="s">
        <v>198</v>
      </c>
      <c r="H148" s="142">
        <v>4.5</v>
      </c>
      <c r="I148" s="143"/>
      <c r="L148" s="138"/>
      <c r="M148" s="144"/>
      <c r="T148" s="145"/>
      <c r="AT148" s="140" t="s">
        <v>143</v>
      </c>
      <c r="AU148" s="140" t="s">
        <v>88</v>
      </c>
      <c r="AV148" s="11" t="s">
        <v>88</v>
      </c>
      <c r="AW148" s="11" t="s">
        <v>34</v>
      </c>
      <c r="AX148" s="11" t="s">
        <v>78</v>
      </c>
      <c r="AY148" s="140" t="s">
        <v>117</v>
      </c>
    </row>
    <row r="149" spans="2:65" s="11" customFormat="1" ht="11.25">
      <c r="B149" s="138"/>
      <c r="D149" s="139" t="s">
        <v>143</v>
      </c>
      <c r="E149" s="140" t="s">
        <v>1</v>
      </c>
      <c r="F149" s="141" t="s">
        <v>199</v>
      </c>
      <c r="H149" s="142">
        <v>2.1440000000000001</v>
      </c>
      <c r="I149" s="143"/>
      <c r="L149" s="138"/>
      <c r="M149" s="144"/>
      <c r="T149" s="145"/>
      <c r="AT149" s="140" t="s">
        <v>143</v>
      </c>
      <c r="AU149" s="140" t="s">
        <v>88</v>
      </c>
      <c r="AV149" s="11" t="s">
        <v>88</v>
      </c>
      <c r="AW149" s="11" t="s">
        <v>34</v>
      </c>
      <c r="AX149" s="11" t="s">
        <v>78</v>
      </c>
      <c r="AY149" s="140" t="s">
        <v>117</v>
      </c>
    </row>
    <row r="150" spans="2:65" s="13" customFormat="1" ht="11.25">
      <c r="B150" s="158"/>
      <c r="D150" s="139" t="s">
        <v>143</v>
      </c>
      <c r="E150" s="159" t="s">
        <v>1</v>
      </c>
      <c r="F150" s="160" t="s">
        <v>187</v>
      </c>
      <c r="H150" s="161">
        <v>6.6440000000000001</v>
      </c>
      <c r="I150" s="162"/>
      <c r="L150" s="158"/>
      <c r="M150" s="163"/>
      <c r="T150" s="164"/>
      <c r="AT150" s="159" t="s">
        <v>143</v>
      </c>
      <c r="AU150" s="159" t="s">
        <v>88</v>
      </c>
      <c r="AV150" s="13" t="s">
        <v>131</v>
      </c>
      <c r="AW150" s="13" t="s">
        <v>34</v>
      </c>
      <c r="AX150" s="13" t="s">
        <v>86</v>
      </c>
      <c r="AY150" s="159" t="s">
        <v>117</v>
      </c>
    </row>
    <row r="151" spans="2:65" s="1" customFormat="1" ht="37.9" customHeight="1">
      <c r="B151" s="31"/>
      <c r="C151" s="125" t="s">
        <v>116</v>
      </c>
      <c r="D151" s="125" t="s">
        <v>118</v>
      </c>
      <c r="E151" s="126" t="s">
        <v>200</v>
      </c>
      <c r="F151" s="127" t="s">
        <v>201</v>
      </c>
      <c r="G151" s="128" t="s">
        <v>181</v>
      </c>
      <c r="H151" s="129">
        <v>406.72</v>
      </c>
      <c r="I151" s="130"/>
      <c r="J151" s="131">
        <f>ROUND(I151*H151,2)</f>
        <v>0</v>
      </c>
      <c r="K151" s="127" t="s">
        <v>174</v>
      </c>
      <c r="L151" s="31"/>
      <c r="M151" s="132" t="s">
        <v>1</v>
      </c>
      <c r="N151" s="133" t="s">
        <v>43</v>
      </c>
      <c r="P151" s="134">
        <f>O151*H151</f>
        <v>0</v>
      </c>
      <c r="Q151" s="134">
        <v>0</v>
      </c>
      <c r="R151" s="134">
        <f>Q151*H151</f>
        <v>0</v>
      </c>
      <c r="S151" s="134">
        <v>0</v>
      </c>
      <c r="T151" s="135">
        <f>S151*H151</f>
        <v>0</v>
      </c>
      <c r="AR151" s="136" t="s">
        <v>131</v>
      </c>
      <c r="AT151" s="136" t="s">
        <v>118</v>
      </c>
      <c r="AU151" s="136" t="s">
        <v>88</v>
      </c>
      <c r="AY151" s="16" t="s">
        <v>117</v>
      </c>
      <c r="BE151" s="137">
        <f>IF(N151="základní",J151,0)</f>
        <v>0</v>
      </c>
      <c r="BF151" s="137">
        <f>IF(N151="snížená",J151,0)</f>
        <v>0</v>
      </c>
      <c r="BG151" s="137">
        <f>IF(N151="zákl. přenesená",J151,0)</f>
        <v>0</v>
      </c>
      <c r="BH151" s="137">
        <f>IF(N151="sníž. přenesená",J151,0)</f>
        <v>0</v>
      </c>
      <c r="BI151" s="137">
        <f>IF(N151="nulová",J151,0)</f>
        <v>0</v>
      </c>
      <c r="BJ151" s="16" t="s">
        <v>86</v>
      </c>
      <c r="BK151" s="137">
        <f>ROUND(I151*H151,2)</f>
        <v>0</v>
      </c>
      <c r="BL151" s="16" t="s">
        <v>131</v>
      </c>
      <c r="BM151" s="136" t="s">
        <v>202</v>
      </c>
    </row>
    <row r="152" spans="2:65" s="11" customFormat="1" ht="11.25">
      <c r="B152" s="138"/>
      <c r="D152" s="139" t="s">
        <v>143</v>
      </c>
      <c r="E152" s="140" t="s">
        <v>1</v>
      </c>
      <c r="F152" s="141" t="s">
        <v>203</v>
      </c>
      <c r="H152" s="142">
        <v>340.57600000000002</v>
      </c>
      <c r="I152" s="143"/>
      <c r="L152" s="138"/>
      <c r="M152" s="144"/>
      <c r="T152" s="145"/>
      <c r="AT152" s="140" t="s">
        <v>143</v>
      </c>
      <c r="AU152" s="140" t="s">
        <v>88</v>
      </c>
      <c r="AV152" s="11" t="s">
        <v>88</v>
      </c>
      <c r="AW152" s="11" t="s">
        <v>34</v>
      </c>
      <c r="AX152" s="11" t="s">
        <v>78</v>
      </c>
      <c r="AY152" s="140" t="s">
        <v>117</v>
      </c>
    </row>
    <row r="153" spans="2:65" s="11" customFormat="1" ht="11.25">
      <c r="B153" s="138"/>
      <c r="D153" s="139" t="s">
        <v>143</v>
      </c>
      <c r="E153" s="140" t="s">
        <v>1</v>
      </c>
      <c r="F153" s="141" t="s">
        <v>204</v>
      </c>
      <c r="H153" s="142">
        <v>59.5</v>
      </c>
      <c r="I153" s="143"/>
      <c r="L153" s="138"/>
      <c r="M153" s="144"/>
      <c r="T153" s="145"/>
      <c r="AT153" s="140" t="s">
        <v>143</v>
      </c>
      <c r="AU153" s="140" t="s">
        <v>88</v>
      </c>
      <c r="AV153" s="11" t="s">
        <v>88</v>
      </c>
      <c r="AW153" s="11" t="s">
        <v>34</v>
      </c>
      <c r="AX153" s="11" t="s">
        <v>78</v>
      </c>
      <c r="AY153" s="140" t="s">
        <v>117</v>
      </c>
    </row>
    <row r="154" spans="2:65" s="11" customFormat="1" ht="11.25">
      <c r="B154" s="138"/>
      <c r="D154" s="139" t="s">
        <v>143</v>
      </c>
      <c r="E154" s="140" t="s">
        <v>1</v>
      </c>
      <c r="F154" s="141" t="s">
        <v>205</v>
      </c>
      <c r="H154" s="142">
        <v>6.6440000000000001</v>
      </c>
      <c r="I154" s="143"/>
      <c r="L154" s="138"/>
      <c r="M154" s="144"/>
      <c r="T154" s="145"/>
      <c r="AT154" s="140" t="s">
        <v>143</v>
      </c>
      <c r="AU154" s="140" t="s">
        <v>88</v>
      </c>
      <c r="AV154" s="11" t="s">
        <v>88</v>
      </c>
      <c r="AW154" s="11" t="s">
        <v>34</v>
      </c>
      <c r="AX154" s="11" t="s">
        <v>78</v>
      </c>
      <c r="AY154" s="140" t="s">
        <v>117</v>
      </c>
    </row>
    <row r="155" spans="2:65" s="13" customFormat="1" ht="11.25">
      <c r="B155" s="158"/>
      <c r="D155" s="139" t="s">
        <v>143</v>
      </c>
      <c r="E155" s="159" t="s">
        <v>1</v>
      </c>
      <c r="F155" s="160" t="s">
        <v>187</v>
      </c>
      <c r="H155" s="161">
        <v>406.72</v>
      </c>
      <c r="I155" s="162"/>
      <c r="L155" s="158"/>
      <c r="M155" s="163"/>
      <c r="T155" s="164"/>
      <c r="AT155" s="159" t="s">
        <v>143</v>
      </c>
      <c r="AU155" s="159" t="s">
        <v>88</v>
      </c>
      <c r="AV155" s="13" t="s">
        <v>131</v>
      </c>
      <c r="AW155" s="13" t="s">
        <v>34</v>
      </c>
      <c r="AX155" s="13" t="s">
        <v>86</v>
      </c>
      <c r="AY155" s="159" t="s">
        <v>117</v>
      </c>
    </row>
    <row r="156" spans="2:65" s="1" customFormat="1" ht="37.9" customHeight="1">
      <c r="B156" s="31"/>
      <c r="C156" s="125" t="s">
        <v>139</v>
      </c>
      <c r="D156" s="125" t="s">
        <v>118</v>
      </c>
      <c r="E156" s="126" t="s">
        <v>206</v>
      </c>
      <c r="F156" s="127" t="s">
        <v>207</v>
      </c>
      <c r="G156" s="128" t="s">
        <v>181</v>
      </c>
      <c r="H156" s="129">
        <v>2440.3200000000002</v>
      </c>
      <c r="I156" s="130"/>
      <c r="J156" s="131">
        <f>ROUND(I156*H156,2)</f>
        <v>0</v>
      </c>
      <c r="K156" s="127" t="s">
        <v>174</v>
      </c>
      <c r="L156" s="31"/>
      <c r="M156" s="132" t="s">
        <v>1</v>
      </c>
      <c r="N156" s="133" t="s">
        <v>43</v>
      </c>
      <c r="P156" s="134">
        <f>O156*H156</f>
        <v>0</v>
      </c>
      <c r="Q156" s="134">
        <v>0</v>
      </c>
      <c r="R156" s="134">
        <f>Q156*H156</f>
        <v>0</v>
      </c>
      <c r="S156" s="134">
        <v>0</v>
      </c>
      <c r="T156" s="135">
        <f>S156*H156</f>
        <v>0</v>
      </c>
      <c r="AR156" s="136" t="s">
        <v>131</v>
      </c>
      <c r="AT156" s="136" t="s">
        <v>118</v>
      </c>
      <c r="AU156" s="136" t="s">
        <v>88</v>
      </c>
      <c r="AY156" s="16" t="s">
        <v>117</v>
      </c>
      <c r="BE156" s="137">
        <f>IF(N156="základní",J156,0)</f>
        <v>0</v>
      </c>
      <c r="BF156" s="137">
        <f>IF(N156="snížená",J156,0)</f>
        <v>0</v>
      </c>
      <c r="BG156" s="137">
        <f>IF(N156="zákl. přenesená",J156,0)</f>
        <v>0</v>
      </c>
      <c r="BH156" s="137">
        <f>IF(N156="sníž. přenesená",J156,0)</f>
        <v>0</v>
      </c>
      <c r="BI156" s="137">
        <f>IF(N156="nulová",J156,0)</f>
        <v>0</v>
      </c>
      <c r="BJ156" s="16" t="s">
        <v>86</v>
      </c>
      <c r="BK156" s="137">
        <f>ROUND(I156*H156,2)</f>
        <v>0</v>
      </c>
      <c r="BL156" s="16" t="s">
        <v>131</v>
      </c>
      <c r="BM156" s="136" t="s">
        <v>208</v>
      </c>
    </row>
    <row r="157" spans="2:65" s="11" customFormat="1" ht="11.25">
      <c r="B157" s="138"/>
      <c r="D157" s="139" t="s">
        <v>143</v>
      </c>
      <c r="E157" s="140" t="s">
        <v>1</v>
      </c>
      <c r="F157" s="141" t="s">
        <v>209</v>
      </c>
      <c r="H157" s="142">
        <v>2440.3200000000002</v>
      </c>
      <c r="I157" s="143"/>
      <c r="L157" s="138"/>
      <c r="M157" s="144"/>
      <c r="T157" s="145"/>
      <c r="AT157" s="140" t="s">
        <v>143</v>
      </c>
      <c r="AU157" s="140" t="s">
        <v>88</v>
      </c>
      <c r="AV157" s="11" t="s">
        <v>88</v>
      </c>
      <c r="AW157" s="11" t="s">
        <v>34</v>
      </c>
      <c r="AX157" s="11" t="s">
        <v>86</v>
      </c>
      <c r="AY157" s="140" t="s">
        <v>117</v>
      </c>
    </row>
    <row r="158" spans="2:65" s="1" customFormat="1" ht="33" customHeight="1">
      <c r="B158" s="31"/>
      <c r="C158" s="125" t="s">
        <v>145</v>
      </c>
      <c r="D158" s="125" t="s">
        <v>118</v>
      </c>
      <c r="E158" s="126" t="s">
        <v>210</v>
      </c>
      <c r="F158" s="127" t="s">
        <v>211</v>
      </c>
      <c r="G158" s="128" t="s">
        <v>212</v>
      </c>
      <c r="H158" s="129">
        <v>732.096</v>
      </c>
      <c r="I158" s="130"/>
      <c r="J158" s="131">
        <f>ROUND(I158*H158,2)</f>
        <v>0</v>
      </c>
      <c r="K158" s="127" t="s">
        <v>174</v>
      </c>
      <c r="L158" s="31"/>
      <c r="M158" s="132" t="s">
        <v>1</v>
      </c>
      <c r="N158" s="133" t="s">
        <v>43</v>
      </c>
      <c r="P158" s="134">
        <f>O158*H158</f>
        <v>0</v>
      </c>
      <c r="Q158" s="134">
        <v>0</v>
      </c>
      <c r="R158" s="134">
        <f>Q158*H158</f>
        <v>0</v>
      </c>
      <c r="S158" s="134">
        <v>0</v>
      </c>
      <c r="T158" s="135">
        <f>S158*H158</f>
        <v>0</v>
      </c>
      <c r="AR158" s="136" t="s">
        <v>131</v>
      </c>
      <c r="AT158" s="136" t="s">
        <v>118</v>
      </c>
      <c r="AU158" s="136" t="s">
        <v>88</v>
      </c>
      <c r="AY158" s="16" t="s">
        <v>117</v>
      </c>
      <c r="BE158" s="137">
        <f>IF(N158="základní",J158,0)</f>
        <v>0</v>
      </c>
      <c r="BF158" s="137">
        <f>IF(N158="snížená",J158,0)</f>
        <v>0</v>
      </c>
      <c r="BG158" s="137">
        <f>IF(N158="zákl. přenesená",J158,0)</f>
        <v>0</v>
      </c>
      <c r="BH158" s="137">
        <f>IF(N158="sníž. přenesená",J158,0)</f>
        <v>0</v>
      </c>
      <c r="BI158" s="137">
        <f>IF(N158="nulová",J158,0)</f>
        <v>0</v>
      </c>
      <c r="BJ158" s="16" t="s">
        <v>86</v>
      </c>
      <c r="BK158" s="137">
        <f>ROUND(I158*H158,2)</f>
        <v>0</v>
      </c>
      <c r="BL158" s="16" t="s">
        <v>131</v>
      </c>
      <c r="BM158" s="136" t="s">
        <v>213</v>
      </c>
    </row>
    <row r="159" spans="2:65" s="11" customFormat="1" ht="11.25">
      <c r="B159" s="138"/>
      <c r="D159" s="139" t="s">
        <v>143</v>
      </c>
      <c r="E159" s="140" t="s">
        <v>1</v>
      </c>
      <c r="F159" s="141" t="s">
        <v>214</v>
      </c>
      <c r="H159" s="142">
        <v>732.096</v>
      </c>
      <c r="I159" s="143"/>
      <c r="L159" s="138"/>
      <c r="M159" s="144"/>
      <c r="T159" s="145"/>
      <c r="AT159" s="140" t="s">
        <v>143</v>
      </c>
      <c r="AU159" s="140" t="s">
        <v>88</v>
      </c>
      <c r="AV159" s="11" t="s">
        <v>88</v>
      </c>
      <c r="AW159" s="11" t="s">
        <v>34</v>
      </c>
      <c r="AX159" s="11" t="s">
        <v>86</v>
      </c>
      <c r="AY159" s="140" t="s">
        <v>117</v>
      </c>
    </row>
    <row r="160" spans="2:65" s="1" customFormat="1" ht="16.5" customHeight="1">
      <c r="B160" s="31"/>
      <c r="C160" s="125" t="s">
        <v>151</v>
      </c>
      <c r="D160" s="125" t="s">
        <v>118</v>
      </c>
      <c r="E160" s="126" t="s">
        <v>215</v>
      </c>
      <c r="F160" s="127" t="s">
        <v>216</v>
      </c>
      <c r="G160" s="128" t="s">
        <v>181</v>
      </c>
      <c r="H160" s="129">
        <v>406.72</v>
      </c>
      <c r="I160" s="130"/>
      <c r="J160" s="131">
        <f>ROUND(I160*H160,2)</f>
        <v>0</v>
      </c>
      <c r="K160" s="127" t="s">
        <v>174</v>
      </c>
      <c r="L160" s="31"/>
      <c r="M160" s="132" t="s">
        <v>1</v>
      </c>
      <c r="N160" s="133" t="s">
        <v>43</v>
      </c>
      <c r="P160" s="134">
        <f>O160*H160</f>
        <v>0</v>
      </c>
      <c r="Q160" s="134">
        <v>0</v>
      </c>
      <c r="R160" s="134">
        <f>Q160*H160</f>
        <v>0</v>
      </c>
      <c r="S160" s="134">
        <v>0</v>
      </c>
      <c r="T160" s="135">
        <f>S160*H160</f>
        <v>0</v>
      </c>
      <c r="AR160" s="136" t="s">
        <v>131</v>
      </c>
      <c r="AT160" s="136" t="s">
        <v>118</v>
      </c>
      <c r="AU160" s="136" t="s">
        <v>88</v>
      </c>
      <c r="AY160" s="16" t="s">
        <v>117</v>
      </c>
      <c r="BE160" s="137">
        <f>IF(N160="základní",J160,0)</f>
        <v>0</v>
      </c>
      <c r="BF160" s="137">
        <f>IF(N160="snížená",J160,0)</f>
        <v>0</v>
      </c>
      <c r="BG160" s="137">
        <f>IF(N160="zákl. přenesená",J160,0)</f>
        <v>0</v>
      </c>
      <c r="BH160" s="137">
        <f>IF(N160="sníž. přenesená",J160,0)</f>
        <v>0</v>
      </c>
      <c r="BI160" s="137">
        <f>IF(N160="nulová",J160,0)</f>
        <v>0</v>
      </c>
      <c r="BJ160" s="16" t="s">
        <v>86</v>
      </c>
      <c r="BK160" s="137">
        <f>ROUND(I160*H160,2)</f>
        <v>0</v>
      </c>
      <c r="BL160" s="16" t="s">
        <v>131</v>
      </c>
      <c r="BM160" s="136" t="s">
        <v>217</v>
      </c>
    </row>
    <row r="161" spans="2:65" s="1" customFormat="1" ht="24.2" customHeight="1">
      <c r="B161" s="31"/>
      <c r="C161" s="125" t="s">
        <v>218</v>
      </c>
      <c r="D161" s="125" t="s">
        <v>118</v>
      </c>
      <c r="E161" s="126" t="s">
        <v>219</v>
      </c>
      <c r="F161" s="127" t="s">
        <v>220</v>
      </c>
      <c r="G161" s="128" t="s">
        <v>181</v>
      </c>
      <c r="H161" s="129">
        <v>5.6509999999999998</v>
      </c>
      <c r="I161" s="130"/>
      <c r="J161" s="131">
        <f>ROUND(I161*H161,2)</f>
        <v>0</v>
      </c>
      <c r="K161" s="127" t="s">
        <v>174</v>
      </c>
      <c r="L161" s="31"/>
      <c r="M161" s="132" t="s">
        <v>1</v>
      </c>
      <c r="N161" s="133" t="s">
        <v>43</v>
      </c>
      <c r="P161" s="134">
        <f>O161*H161</f>
        <v>0</v>
      </c>
      <c r="Q161" s="134">
        <v>0</v>
      </c>
      <c r="R161" s="134">
        <f>Q161*H161</f>
        <v>0</v>
      </c>
      <c r="S161" s="134">
        <v>0</v>
      </c>
      <c r="T161" s="135">
        <f>S161*H161</f>
        <v>0</v>
      </c>
      <c r="AR161" s="136" t="s">
        <v>131</v>
      </c>
      <c r="AT161" s="136" t="s">
        <v>118</v>
      </c>
      <c r="AU161" s="136" t="s">
        <v>88</v>
      </c>
      <c r="AY161" s="16" t="s">
        <v>117</v>
      </c>
      <c r="BE161" s="137">
        <f>IF(N161="základní",J161,0)</f>
        <v>0</v>
      </c>
      <c r="BF161" s="137">
        <f>IF(N161="snížená",J161,0)</f>
        <v>0</v>
      </c>
      <c r="BG161" s="137">
        <f>IF(N161="zákl. přenesená",J161,0)</f>
        <v>0</v>
      </c>
      <c r="BH161" s="137">
        <f>IF(N161="sníž. přenesená",J161,0)</f>
        <v>0</v>
      </c>
      <c r="BI161" s="137">
        <f>IF(N161="nulová",J161,0)</f>
        <v>0</v>
      </c>
      <c r="BJ161" s="16" t="s">
        <v>86</v>
      </c>
      <c r="BK161" s="137">
        <f>ROUND(I161*H161,2)</f>
        <v>0</v>
      </c>
      <c r="BL161" s="16" t="s">
        <v>131</v>
      </c>
      <c r="BM161" s="136" t="s">
        <v>221</v>
      </c>
    </row>
    <row r="162" spans="2:65" s="1" customFormat="1" ht="29.25">
      <c r="B162" s="31"/>
      <c r="D162" s="139" t="s">
        <v>176</v>
      </c>
      <c r="F162" s="155" t="s">
        <v>191</v>
      </c>
      <c r="I162" s="156"/>
      <c r="L162" s="31"/>
      <c r="M162" s="157"/>
      <c r="T162" s="55"/>
      <c r="AT162" s="16" t="s">
        <v>176</v>
      </c>
      <c r="AU162" s="16" t="s">
        <v>88</v>
      </c>
    </row>
    <row r="163" spans="2:65" s="11" customFormat="1" ht="11.25">
      <c r="B163" s="138"/>
      <c r="D163" s="139" t="s">
        <v>143</v>
      </c>
      <c r="E163" s="140" t="s">
        <v>1</v>
      </c>
      <c r="F163" s="141" t="s">
        <v>222</v>
      </c>
      <c r="H163" s="142">
        <v>0.79700000000000004</v>
      </c>
      <c r="I163" s="143"/>
      <c r="L163" s="138"/>
      <c r="M163" s="144"/>
      <c r="T163" s="145"/>
      <c r="AT163" s="140" t="s">
        <v>143</v>
      </c>
      <c r="AU163" s="140" t="s">
        <v>88</v>
      </c>
      <c r="AV163" s="11" t="s">
        <v>88</v>
      </c>
      <c r="AW163" s="11" t="s">
        <v>34</v>
      </c>
      <c r="AX163" s="11" t="s">
        <v>78</v>
      </c>
      <c r="AY163" s="140" t="s">
        <v>117</v>
      </c>
    </row>
    <row r="164" spans="2:65" s="11" customFormat="1" ht="11.25">
      <c r="B164" s="138"/>
      <c r="D164" s="139" t="s">
        <v>143</v>
      </c>
      <c r="E164" s="140" t="s">
        <v>1</v>
      </c>
      <c r="F164" s="141" t="s">
        <v>223</v>
      </c>
      <c r="H164" s="142">
        <v>4.8540000000000001</v>
      </c>
      <c r="I164" s="143"/>
      <c r="L164" s="138"/>
      <c r="M164" s="144"/>
      <c r="T164" s="145"/>
      <c r="AT164" s="140" t="s">
        <v>143</v>
      </c>
      <c r="AU164" s="140" t="s">
        <v>88</v>
      </c>
      <c r="AV164" s="11" t="s">
        <v>88</v>
      </c>
      <c r="AW164" s="11" t="s">
        <v>34</v>
      </c>
      <c r="AX164" s="11" t="s">
        <v>78</v>
      </c>
      <c r="AY164" s="140" t="s">
        <v>117</v>
      </c>
    </row>
    <row r="165" spans="2:65" s="13" customFormat="1" ht="11.25">
      <c r="B165" s="158"/>
      <c r="D165" s="139" t="s">
        <v>143</v>
      </c>
      <c r="E165" s="159" t="s">
        <v>1</v>
      </c>
      <c r="F165" s="160" t="s">
        <v>187</v>
      </c>
      <c r="H165" s="161">
        <v>5.6509999999999998</v>
      </c>
      <c r="I165" s="162"/>
      <c r="L165" s="158"/>
      <c r="M165" s="163"/>
      <c r="T165" s="164"/>
      <c r="AT165" s="159" t="s">
        <v>143</v>
      </c>
      <c r="AU165" s="159" t="s">
        <v>88</v>
      </c>
      <c r="AV165" s="13" t="s">
        <v>131</v>
      </c>
      <c r="AW165" s="13" t="s">
        <v>34</v>
      </c>
      <c r="AX165" s="13" t="s">
        <v>86</v>
      </c>
      <c r="AY165" s="159" t="s">
        <v>117</v>
      </c>
    </row>
    <row r="166" spans="2:65" s="1" customFormat="1" ht="16.5" customHeight="1">
      <c r="B166" s="31"/>
      <c r="C166" s="165" t="s">
        <v>224</v>
      </c>
      <c r="D166" s="165" t="s">
        <v>225</v>
      </c>
      <c r="E166" s="166" t="s">
        <v>226</v>
      </c>
      <c r="F166" s="167" t="s">
        <v>227</v>
      </c>
      <c r="G166" s="168" t="s">
        <v>212</v>
      </c>
      <c r="H166" s="169">
        <v>11.302</v>
      </c>
      <c r="I166" s="170"/>
      <c r="J166" s="171">
        <f>ROUND(I166*H166,2)</f>
        <v>0</v>
      </c>
      <c r="K166" s="167" t="s">
        <v>174</v>
      </c>
      <c r="L166" s="172"/>
      <c r="M166" s="173" t="s">
        <v>1</v>
      </c>
      <c r="N166" s="174" t="s">
        <v>43</v>
      </c>
      <c r="P166" s="134">
        <f>O166*H166</f>
        <v>0</v>
      </c>
      <c r="Q166" s="134">
        <v>1</v>
      </c>
      <c r="R166" s="134">
        <f>Q166*H166</f>
        <v>11.302</v>
      </c>
      <c r="S166" s="134">
        <v>0</v>
      </c>
      <c r="T166" s="135">
        <f>S166*H166</f>
        <v>0</v>
      </c>
      <c r="AR166" s="136" t="s">
        <v>151</v>
      </c>
      <c r="AT166" s="136" t="s">
        <v>225</v>
      </c>
      <c r="AU166" s="136" t="s">
        <v>88</v>
      </c>
      <c r="AY166" s="16" t="s">
        <v>117</v>
      </c>
      <c r="BE166" s="137">
        <f>IF(N166="základní",J166,0)</f>
        <v>0</v>
      </c>
      <c r="BF166" s="137">
        <f>IF(N166="snížená",J166,0)</f>
        <v>0</v>
      </c>
      <c r="BG166" s="137">
        <f>IF(N166="zákl. přenesená",J166,0)</f>
        <v>0</v>
      </c>
      <c r="BH166" s="137">
        <f>IF(N166="sníž. přenesená",J166,0)</f>
        <v>0</v>
      </c>
      <c r="BI166" s="137">
        <f>IF(N166="nulová",J166,0)</f>
        <v>0</v>
      </c>
      <c r="BJ166" s="16" t="s">
        <v>86</v>
      </c>
      <c r="BK166" s="137">
        <f>ROUND(I166*H166,2)</f>
        <v>0</v>
      </c>
      <c r="BL166" s="16" t="s">
        <v>131</v>
      </c>
      <c r="BM166" s="136" t="s">
        <v>228</v>
      </c>
    </row>
    <row r="167" spans="2:65" s="11" customFormat="1" ht="11.25">
      <c r="B167" s="138"/>
      <c r="D167" s="139" t="s">
        <v>143</v>
      </c>
      <c r="F167" s="141" t="s">
        <v>229</v>
      </c>
      <c r="H167" s="142">
        <v>11.302</v>
      </c>
      <c r="I167" s="143"/>
      <c r="L167" s="138"/>
      <c r="M167" s="144"/>
      <c r="T167" s="145"/>
      <c r="AT167" s="140" t="s">
        <v>143</v>
      </c>
      <c r="AU167" s="140" t="s">
        <v>88</v>
      </c>
      <c r="AV167" s="11" t="s">
        <v>88</v>
      </c>
      <c r="AW167" s="11" t="s">
        <v>4</v>
      </c>
      <c r="AX167" s="11" t="s">
        <v>86</v>
      </c>
      <c r="AY167" s="140" t="s">
        <v>117</v>
      </c>
    </row>
    <row r="168" spans="2:65" s="1" customFormat="1" ht="24.2" customHeight="1">
      <c r="B168" s="31"/>
      <c r="C168" s="125" t="s">
        <v>230</v>
      </c>
      <c r="D168" s="125" t="s">
        <v>118</v>
      </c>
      <c r="E168" s="126" t="s">
        <v>231</v>
      </c>
      <c r="F168" s="127" t="s">
        <v>232</v>
      </c>
      <c r="G168" s="128" t="s">
        <v>173</v>
      </c>
      <c r="H168" s="129">
        <v>360.72</v>
      </c>
      <c r="I168" s="130"/>
      <c r="J168" s="131">
        <f>ROUND(I168*H168,2)</f>
        <v>0</v>
      </c>
      <c r="K168" s="127" t="s">
        <v>174</v>
      </c>
      <c r="L168" s="31"/>
      <c r="M168" s="132" t="s">
        <v>1</v>
      </c>
      <c r="N168" s="133" t="s">
        <v>43</v>
      </c>
      <c r="P168" s="134">
        <f>O168*H168</f>
        <v>0</v>
      </c>
      <c r="Q168" s="134">
        <v>0</v>
      </c>
      <c r="R168" s="134">
        <f>Q168*H168</f>
        <v>0</v>
      </c>
      <c r="S168" s="134">
        <v>0</v>
      </c>
      <c r="T168" s="135">
        <f>S168*H168</f>
        <v>0</v>
      </c>
      <c r="AR168" s="136" t="s">
        <v>131</v>
      </c>
      <c r="AT168" s="136" t="s">
        <v>118</v>
      </c>
      <c r="AU168" s="136" t="s">
        <v>88</v>
      </c>
      <c r="AY168" s="16" t="s">
        <v>117</v>
      </c>
      <c r="BE168" s="137">
        <f>IF(N168="základní",J168,0)</f>
        <v>0</v>
      </c>
      <c r="BF168" s="137">
        <f>IF(N168="snížená",J168,0)</f>
        <v>0</v>
      </c>
      <c r="BG168" s="137">
        <f>IF(N168="zákl. přenesená",J168,0)</f>
        <v>0</v>
      </c>
      <c r="BH168" s="137">
        <f>IF(N168="sníž. přenesená",J168,0)</f>
        <v>0</v>
      </c>
      <c r="BI168" s="137">
        <f>IF(N168="nulová",J168,0)</f>
        <v>0</v>
      </c>
      <c r="BJ168" s="16" t="s">
        <v>86</v>
      </c>
      <c r="BK168" s="137">
        <f>ROUND(I168*H168,2)</f>
        <v>0</v>
      </c>
      <c r="BL168" s="16" t="s">
        <v>131</v>
      </c>
      <c r="BM168" s="136" t="s">
        <v>233</v>
      </c>
    </row>
    <row r="169" spans="2:65" s="1" customFormat="1" ht="29.25">
      <c r="B169" s="31"/>
      <c r="D169" s="139" t="s">
        <v>176</v>
      </c>
      <c r="F169" s="155" t="s">
        <v>177</v>
      </c>
      <c r="I169" s="156"/>
      <c r="L169" s="31"/>
      <c r="M169" s="157"/>
      <c r="T169" s="55"/>
      <c r="AT169" s="16" t="s">
        <v>176</v>
      </c>
      <c r="AU169" s="16" t="s">
        <v>88</v>
      </c>
    </row>
    <row r="170" spans="2:65" s="14" customFormat="1" ht="11.25">
      <c r="B170" s="175"/>
      <c r="D170" s="139" t="s">
        <v>143</v>
      </c>
      <c r="E170" s="176" t="s">
        <v>1</v>
      </c>
      <c r="F170" s="177" t="s">
        <v>234</v>
      </c>
      <c r="H170" s="176" t="s">
        <v>1</v>
      </c>
      <c r="I170" s="178"/>
      <c r="L170" s="175"/>
      <c r="M170" s="179"/>
      <c r="T170" s="180"/>
      <c r="AT170" s="176" t="s">
        <v>143</v>
      </c>
      <c r="AU170" s="176" t="s">
        <v>88</v>
      </c>
      <c r="AV170" s="14" t="s">
        <v>86</v>
      </c>
      <c r="AW170" s="14" t="s">
        <v>34</v>
      </c>
      <c r="AX170" s="14" t="s">
        <v>78</v>
      </c>
      <c r="AY170" s="176" t="s">
        <v>117</v>
      </c>
    </row>
    <row r="171" spans="2:65" s="11" customFormat="1" ht="11.25">
      <c r="B171" s="138"/>
      <c r="D171" s="139" t="s">
        <v>143</v>
      </c>
      <c r="E171" s="140" t="s">
        <v>1</v>
      </c>
      <c r="F171" s="141" t="s">
        <v>235</v>
      </c>
      <c r="H171" s="142">
        <v>360.72</v>
      </c>
      <c r="I171" s="143"/>
      <c r="L171" s="138"/>
      <c r="M171" s="144"/>
      <c r="T171" s="145"/>
      <c r="AT171" s="140" t="s">
        <v>143</v>
      </c>
      <c r="AU171" s="140" t="s">
        <v>88</v>
      </c>
      <c r="AV171" s="11" t="s">
        <v>88</v>
      </c>
      <c r="AW171" s="11" t="s">
        <v>34</v>
      </c>
      <c r="AX171" s="11" t="s">
        <v>86</v>
      </c>
      <c r="AY171" s="140" t="s">
        <v>117</v>
      </c>
    </row>
    <row r="172" spans="2:65" s="1" customFormat="1" ht="16.5" customHeight="1">
      <c r="B172" s="31"/>
      <c r="C172" s="165" t="s">
        <v>236</v>
      </c>
      <c r="D172" s="165" t="s">
        <v>225</v>
      </c>
      <c r="E172" s="166" t="s">
        <v>237</v>
      </c>
      <c r="F172" s="167" t="s">
        <v>238</v>
      </c>
      <c r="G172" s="168" t="s">
        <v>212</v>
      </c>
      <c r="H172" s="169">
        <v>649.29600000000005</v>
      </c>
      <c r="I172" s="170"/>
      <c r="J172" s="171">
        <f>ROUND(I172*H172,2)</f>
        <v>0</v>
      </c>
      <c r="K172" s="167" t="s">
        <v>174</v>
      </c>
      <c r="L172" s="172"/>
      <c r="M172" s="173" t="s">
        <v>1</v>
      </c>
      <c r="N172" s="174" t="s">
        <v>43</v>
      </c>
      <c r="P172" s="134">
        <f>O172*H172</f>
        <v>0</v>
      </c>
      <c r="Q172" s="134">
        <v>1</v>
      </c>
      <c r="R172" s="134">
        <f>Q172*H172</f>
        <v>649.29600000000005</v>
      </c>
      <c r="S172" s="134">
        <v>0</v>
      </c>
      <c r="T172" s="135">
        <f>S172*H172</f>
        <v>0</v>
      </c>
      <c r="AR172" s="136" t="s">
        <v>151</v>
      </c>
      <c r="AT172" s="136" t="s">
        <v>225</v>
      </c>
      <c r="AU172" s="136" t="s">
        <v>88</v>
      </c>
      <c r="AY172" s="16" t="s">
        <v>117</v>
      </c>
      <c r="BE172" s="137">
        <f>IF(N172="základní",J172,0)</f>
        <v>0</v>
      </c>
      <c r="BF172" s="137">
        <f>IF(N172="snížená",J172,0)</f>
        <v>0</v>
      </c>
      <c r="BG172" s="137">
        <f>IF(N172="zákl. přenesená",J172,0)</f>
        <v>0</v>
      </c>
      <c r="BH172" s="137">
        <f>IF(N172="sníž. přenesená",J172,0)</f>
        <v>0</v>
      </c>
      <c r="BI172" s="137">
        <f>IF(N172="nulová",J172,0)</f>
        <v>0</v>
      </c>
      <c r="BJ172" s="16" t="s">
        <v>86</v>
      </c>
      <c r="BK172" s="137">
        <f>ROUND(I172*H172,2)</f>
        <v>0</v>
      </c>
      <c r="BL172" s="16" t="s">
        <v>131</v>
      </c>
      <c r="BM172" s="136" t="s">
        <v>239</v>
      </c>
    </row>
    <row r="173" spans="2:65" s="11" customFormat="1" ht="11.25">
      <c r="B173" s="138"/>
      <c r="D173" s="139" t="s">
        <v>143</v>
      </c>
      <c r="E173" s="140" t="s">
        <v>1</v>
      </c>
      <c r="F173" s="141" t="s">
        <v>240</v>
      </c>
      <c r="H173" s="142">
        <v>649.29600000000005</v>
      </c>
      <c r="I173" s="143"/>
      <c r="L173" s="138"/>
      <c r="M173" s="144"/>
      <c r="T173" s="145"/>
      <c r="AT173" s="140" t="s">
        <v>143</v>
      </c>
      <c r="AU173" s="140" t="s">
        <v>88</v>
      </c>
      <c r="AV173" s="11" t="s">
        <v>88</v>
      </c>
      <c r="AW173" s="11" t="s">
        <v>34</v>
      </c>
      <c r="AX173" s="11" t="s">
        <v>86</v>
      </c>
      <c r="AY173" s="140" t="s">
        <v>117</v>
      </c>
    </row>
    <row r="174" spans="2:65" s="1" customFormat="1" ht="24.2" customHeight="1">
      <c r="B174" s="31"/>
      <c r="C174" s="125" t="s">
        <v>241</v>
      </c>
      <c r="D174" s="125" t="s">
        <v>118</v>
      </c>
      <c r="E174" s="126" t="s">
        <v>242</v>
      </c>
      <c r="F174" s="127" t="s">
        <v>243</v>
      </c>
      <c r="G174" s="128" t="s">
        <v>173</v>
      </c>
      <c r="H174" s="129">
        <v>360.72</v>
      </c>
      <c r="I174" s="130"/>
      <c r="J174" s="131">
        <f>ROUND(I174*H174,2)</f>
        <v>0</v>
      </c>
      <c r="K174" s="127" t="s">
        <v>174</v>
      </c>
      <c r="L174" s="31"/>
      <c r="M174" s="132" t="s">
        <v>1</v>
      </c>
      <c r="N174" s="133" t="s">
        <v>43</v>
      </c>
      <c r="P174" s="134">
        <f>O174*H174</f>
        <v>0</v>
      </c>
      <c r="Q174" s="134">
        <v>0</v>
      </c>
      <c r="R174" s="134">
        <f>Q174*H174</f>
        <v>0</v>
      </c>
      <c r="S174" s="134">
        <v>0</v>
      </c>
      <c r="T174" s="135">
        <f>S174*H174</f>
        <v>0</v>
      </c>
      <c r="AR174" s="136" t="s">
        <v>131</v>
      </c>
      <c r="AT174" s="136" t="s">
        <v>118</v>
      </c>
      <c r="AU174" s="136" t="s">
        <v>88</v>
      </c>
      <c r="AY174" s="16" t="s">
        <v>117</v>
      </c>
      <c r="BE174" s="137">
        <f>IF(N174="základní",J174,0)</f>
        <v>0</v>
      </c>
      <c r="BF174" s="137">
        <f>IF(N174="snížená",J174,0)</f>
        <v>0</v>
      </c>
      <c r="BG174" s="137">
        <f>IF(N174="zákl. přenesená",J174,0)</f>
        <v>0</v>
      </c>
      <c r="BH174" s="137">
        <f>IF(N174="sníž. přenesená",J174,0)</f>
        <v>0</v>
      </c>
      <c r="BI174" s="137">
        <f>IF(N174="nulová",J174,0)</f>
        <v>0</v>
      </c>
      <c r="BJ174" s="16" t="s">
        <v>86</v>
      </c>
      <c r="BK174" s="137">
        <f>ROUND(I174*H174,2)</f>
        <v>0</v>
      </c>
      <c r="BL174" s="16" t="s">
        <v>131</v>
      </c>
      <c r="BM174" s="136" t="s">
        <v>244</v>
      </c>
    </row>
    <row r="175" spans="2:65" s="1" customFormat="1" ht="29.25">
      <c r="B175" s="31"/>
      <c r="D175" s="139" t="s">
        <v>176</v>
      </c>
      <c r="F175" s="155" t="s">
        <v>177</v>
      </c>
      <c r="I175" s="156"/>
      <c r="L175" s="31"/>
      <c r="M175" s="157"/>
      <c r="T175" s="55"/>
      <c r="AT175" s="16" t="s">
        <v>176</v>
      </c>
      <c r="AU175" s="16" t="s">
        <v>88</v>
      </c>
    </row>
    <row r="176" spans="2:65" s="1" customFormat="1" ht="16.5" customHeight="1">
      <c r="B176" s="31"/>
      <c r="C176" s="165" t="s">
        <v>245</v>
      </c>
      <c r="D176" s="165" t="s">
        <v>225</v>
      </c>
      <c r="E176" s="166" t="s">
        <v>246</v>
      </c>
      <c r="F176" s="167" t="s">
        <v>247</v>
      </c>
      <c r="G176" s="168" t="s">
        <v>248</v>
      </c>
      <c r="H176" s="169">
        <v>10.821999999999999</v>
      </c>
      <c r="I176" s="170"/>
      <c r="J176" s="171">
        <f>ROUND(I176*H176,2)</f>
        <v>0</v>
      </c>
      <c r="K176" s="167" t="s">
        <v>174</v>
      </c>
      <c r="L176" s="172"/>
      <c r="M176" s="173" t="s">
        <v>1</v>
      </c>
      <c r="N176" s="174" t="s">
        <v>43</v>
      </c>
      <c r="P176" s="134">
        <f>O176*H176</f>
        <v>0</v>
      </c>
      <c r="Q176" s="134">
        <v>1E-3</v>
      </c>
      <c r="R176" s="134">
        <f>Q176*H176</f>
        <v>1.0822E-2</v>
      </c>
      <c r="S176" s="134">
        <v>0</v>
      </c>
      <c r="T176" s="135">
        <f>S176*H176</f>
        <v>0</v>
      </c>
      <c r="AR176" s="136" t="s">
        <v>151</v>
      </c>
      <c r="AT176" s="136" t="s">
        <v>225</v>
      </c>
      <c r="AU176" s="136" t="s">
        <v>88</v>
      </c>
      <c r="AY176" s="16" t="s">
        <v>117</v>
      </c>
      <c r="BE176" s="137">
        <f>IF(N176="základní",J176,0)</f>
        <v>0</v>
      </c>
      <c r="BF176" s="137">
        <f>IF(N176="snížená",J176,0)</f>
        <v>0</v>
      </c>
      <c r="BG176" s="137">
        <f>IF(N176="zákl. přenesená",J176,0)</f>
        <v>0</v>
      </c>
      <c r="BH176" s="137">
        <f>IF(N176="sníž. přenesená",J176,0)</f>
        <v>0</v>
      </c>
      <c r="BI176" s="137">
        <f>IF(N176="nulová",J176,0)</f>
        <v>0</v>
      </c>
      <c r="BJ176" s="16" t="s">
        <v>86</v>
      </c>
      <c r="BK176" s="137">
        <f>ROUND(I176*H176,2)</f>
        <v>0</v>
      </c>
      <c r="BL176" s="16" t="s">
        <v>131</v>
      </c>
      <c r="BM176" s="136" t="s">
        <v>249</v>
      </c>
    </row>
    <row r="177" spans="2:65" s="11" customFormat="1" ht="11.25">
      <c r="B177" s="138"/>
      <c r="D177" s="139" t="s">
        <v>143</v>
      </c>
      <c r="F177" s="141" t="s">
        <v>250</v>
      </c>
      <c r="H177" s="142">
        <v>10.821999999999999</v>
      </c>
      <c r="I177" s="143"/>
      <c r="L177" s="138"/>
      <c r="M177" s="144"/>
      <c r="T177" s="145"/>
      <c r="AT177" s="140" t="s">
        <v>143</v>
      </c>
      <c r="AU177" s="140" t="s">
        <v>88</v>
      </c>
      <c r="AV177" s="11" t="s">
        <v>88</v>
      </c>
      <c r="AW177" s="11" t="s">
        <v>4</v>
      </c>
      <c r="AX177" s="11" t="s">
        <v>86</v>
      </c>
      <c r="AY177" s="140" t="s">
        <v>117</v>
      </c>
    </row>
    <row r="178" spans="2:65" s="1" customFormat="1" ht="24.2" customHeight="1">
      <c r="B178" s="31"/>
      <c r="C178" s="125" t="s">
        <v>8</v>
      </c>
      <c r="D178" s="125" t="s">
        <v>118</v>
      </c>
      <c r="E178" s="126" t="s">
        <v>251</v>
      </c>
      <c r="F178" s="127" t="s">
        <v>252</v>
      </c>
      <c r="G178" s="128" t="s">
        <v>173</v>
      </c>
      <c r="H178" s="129">
        <v>360.72</v>
      </c>
      <c r="I178" s="130"/>
      <c r="J178" s="131">
        <f>ROUND(I178*H178,2)</f>
        <v>0</v>
      </c>
      <c r="K178" s="127" t="s">
        <v>174</v>
      </c>
      <c r="L178" s="31"/>
      <c r="M178" s="132" t="s">
        <v>1</v>
      </c>
      <c r="N178" s="133" t="s">
        <v>43</v>
      </c>
      <c r="P178" s="134">
        <f>O178*H178</f>
        <v>0</v>
      </c>
      <c r="Q178" s="134">
        <v>0</v>
      </c>
      <c r="R178" s="134">
        <f>Q178*H178</f>
        <v>0</v>
      </c>
      <c r="S178" s="134">
        <v>0</v>
      </c>
      <c r="T178" s="135">
        <f>S178*H178</f>
        <v>0</v>
      </c>
      <c r="AR178" s="136" t="s">
        <v>131</v>
      </c>
      <c r="AT178" s="136" t="s">
        <v>118</v>
      </c>
      <c r="AU178" s="136" t="s">
        <v>88</v>
      </c>
      <c r="AY178" s="16" t="s">
        <v>117</v>
      </c>
      <c r="BE178" s="137">
        <f>IF(N178="základní",J178,0)</f>
        <v>0</v>
      </c>
      <c r="BF178" s="137">
        <f>IF(N178="snížená",J178,0)</f>
        <v>0</v>
      </c>
      <c r="BG178" s="137">
        <f>IF(N178="zákl. přenesená",J178,0)</f>
        <v>0</v>
      </c>
      <c r="BH178" s="137">
        <f>IF(N178="sníž. přenesená",J178,0)</f>
        <v>0</v>
      </c>
      <c r="BI178" s="137">
        <f>IF(N178="nulová",J178,0)</f>
        <v>0</v>
      </c>
      <c r="BJ178" s="16" t="s">
        <v>86</v>
      </c>
      <c r="BK178" s="137">
        <f>ROUND(I178*H178,2)</f>
        <v>0</v>
      </c>
      <c r="BL178" s="16" t="s">
        <v>131</v>
      </c>
      <c r="BM178" s="136" t="s">
        <v>253</v>
      </c>
    </row>
    <row r="179" spans="2:65" s="1" customFormat="1" ht="29.25">
      <c r="B179" s="31"/>
      <c r="D179" s="139" t="s">
        <v>176</v>
      </c>
      <c r="F179" s="155" t="s">
        <v>177</v>
      </c>
      <c r="I179" s="156"/>
      <c r="L179" s="31"/>
      <c r="M179" s="157"/>
      <c r="T179" s="55"/>
      <c r="AT179" s="16" t="s">
        <v>176</v>
      </c>
      <c r="AU179" s="16" t="s">
        <v>88</v>
      </c>
    </row>
    <row r="180" spans="2:65" s="1" customFormat="1" ht="24.2" customHeight="1">
      <c r="B180" s="31"/>
      <c r="C180" s="125" t="s">
        <v>254</v>
      </c>
      <c r="D180" s="125" t="s">
        <v>118</v>
      </c>
      <c r="E180" s="126" t="s">
        <v>255</v>
      </c>
      <c r="F180" s="127" t="s">
        <v>256</v>
      </c>
      <c r="G180" s="128" t="s">
        <v>173</v>
      </c>
      <c r="H180" s="129">
        <v>938.24</v>
      </c>
      <c r="I180" s="130"/>
      <c r="J180" s="131">
        <f>ROUND(I180*H180,2)</f>
        <v>0</v>
      </c>
      <c r="K180" s="127" t="s">
        <v>174</v>
      </c>
      <c r="L180" s="31"/>
      <c r="M180" s="132" t="s">
        <v>1</v>
      </c>
      <c r="N180" s="133" t="s">
        <v>43</v>
      </c>
      <c r="P180" s="134">
        <f>O180*H180</f>
        <v>0</v>
      </c>
      <c r="Q180" s="134">
        <v>0</v>
      </c>
      <c r="R180" s="134">
        <f>Q180*H180</f>
        <v>0</v>
      </c>
      <c r="S180" s="134">
        <v>0</v>
      </c>
      <c r="T180" s="135">
        <f>S180*H180</f>
        <v>0</v>
      </c>
      <c r="AR180" s="136" t="s">
        <v>131</v>
      </c>
      <c r="AT180" s="136" t="s">
        <v>118</v>
      </c>
      <c r="AU180" s="136" t="s">
        <v>88</v>
      </c>
      <c r="AY180" s="16" t="s">
        <v>117</v>
      </c>
      <c r="BE180" s="137">
        <f>IF(N180="základní",J180,0)</f>
        <v>0</v>
      </c>
      <c r="BF180" s="137">
        <f>IF(N180="snížená",J180,0)</f>
        <v>0</v>
      </c>
      <c r="BG180" s="137">
        <f>IF(N180="zákl. přenesená",J180,0)</f>
        <v>0</v>
      </c>
      <c r="BH180" s="137">
        <f>IF(N180="sníž. přenesená",J180,0)</f>
        <v>0</v>
      </c>
      <c r="BI180" s="137">
        <f>IF(N180="nulová",J180,0)</f>
        <v>0</v>
      </c>
      <c r="BJ180" s="16" t="s">
        <v>86</v>
      </c>
      <c r="BK180" s="137">
        <f>ROUND(I180*H180,2)</f>
        <v>0</v>
      </c>
      <c r="BL180" s="16" t="s">
        <v>131</v>
      </c>
      <c r="BM180" s="136" t="s">
        <v>257</v>
      </c>
    </row>
    <row r="181" spans="2:65" s="1" customFormat="1" ht="29.25">
      <c r="B181" s="31"/>
      <c r="D181" s="139" t="s">
        <v>176</v>
      </c>
      <c r="F181" s="155" t="s">
        <v>258</v>
      </c>
      <c r="I181" s="156"/>
      <c r="L181" s="31"/>
      <c r="M181" s="157"/>
      <c r="T181" s="55"/>
      <c r="AT181" s="16" t="s">
        <v>176</v>
      </c>
      <c r="AU181" s="16" t="s">
        <v>88</v>
      </c>
    </row>
    <row r="182" spans="2:65" s="11" customFormat="1" ht="11.25">
      <c r="B182" s="138"/>
      <c r="D182" s="139" t="s">
        <v>143</v>
      </c>
      <c r="E182" s="140" t="s">
        <v>1</v>
      </c>
      <c r="F182" s="141" t="s">
        <v>259</v>
      </c>
      <c r="H182" s="142">
        <v>835.06</v>
      </c>
      <c r="I182" s="143"/>
      <c r="L182" s="138"/>
      <c r="M182" s="144"/>
      <c r="T182" s="145"/>
      <c r="AT182" s="140" t="s">
        <v>143</v>
      </c>
      <c r="AU182" s="140" t="s">
        <v>88</v>
      </c>
      <c r="AV182" s="11" t="s">
        <v>88</v>
      </c>
      <c r="AW182" s="11" t="s">
        <v>34</v>
      </c>
      <c r="AX182" s="11" t="s">
        <v>78</v>
      </c>
      <c r="AY182" s="140" t="s">
        <v>117</v>
      </c>
    </row>
    <row r="183" spans="2:65" s="11" customFormat="1" ht="11.25">
      <c r="B183" s="138"/>
      <c r="D183" s="139" t="s">
        <v>143</v>
      </c>
      <c r="E183" s="140" t="s">
        <v>1</v>
      </c>
      <c r="F183" s="141" t="s">
        <v>260</v>
      </c>
      <c r="H183" s="142">
        <v>95.2</v>
      </c>
      <c r="I183" s="143"/>
      <c r="L183" s="138"/>
      <c r="M183" s="144"/>
      <c r="T183" s="145"/>
      <c r="AT183" s="140" t="s">
        <v>143</v>
      </c>
      <c r="AU183" s="140" t="s">
        <v>88</v>
      </c>
      <c r="AV183" s="11" t="s">
        <v>88</v>
      </c>
      <c r="AW183" s="11" t="s">
        <v>34</v>
      </c>
      <c r="AX183" s="11" t="s">
        <v>78</v>
      </c>
      <c r="AY183" s="140" t="s">
        <v>117</v>
      </c>
    </row>
    <row r="184" spans="2:65" s="11" customFormat="1" ht="11.25">
      <c r="B184" s="138"/>
      <c r="D184" s="139" t="s">
        <v>143</v>
      </c>
      <c r="E184" s="140" t="s">
        <v>1</v>
      </c>
      <c r="F184" s="141" t="s">
        <v>261</v>
      </c>
      <c r="H184" s="142">
        <v>6.78</v>
      </c>
      <c r="I184" s="143"/>
      <c r="L184" s="138"/>
      <c r="M184" s="144"/>
      <c r="T184" s="145"/>
      <c r="AT184" s="140" t="s">
        <v>143</v>
      </c>
      <c r="AU184" s="140" t="s">
        <v>88</v>
      </c>
      <c r="AV184" s="11" t="s">
        <v>88</v>
      </c>
      <c r="AW184" s="11" t="s">
        <v>34</v>
      </c>
      <c r="AX184" s="11" t="s">
        <v>78</v>
      </c>
      <c r="AY184" s="140" t="s">
        <v>117</v>
      </c>
    </row>
    <row r="185" spans="2:65" s="11" customFormat="1" ht="11.25">
      <c r="B185" s="138"/>
      <c r="D185" s="139" t="s">
        <v>143</v>
      </c>
      <c r="E185" s="140" t="s">
        <v>1</v>
      </c>
      <c r="F185" s="141" t="s">
        <v>262</v>
      </c>
      <c r="H185" s="142">
        <v>1.2</v>
      </c>
      <c r="I185" s="143"/>
      <c r="L185" s="138"/>
      <c r="M185" s="144"/>
      <c r="T185" s="145"/>
      <c r="AT185" s="140" t="s">
        <v>143</v>
      </c>
      <c r="AU185" s="140" t="s">
        <v>88</v>
      </c>
      <c r="AV185" s="11" t="s">
        <v>88</v>
      </c>
      <c r="AW185" s="11" t="s">
        <v>34</v>
      </c>
      <c r="AX185" s="11" t="s">
        <v>78</v>
      </c>
      <c r="AY185" s="140" t="s">
        <v>117</v>
      </c>
    </row>
    <row r="186" spans="2:65" s="13" customFormat="1" ht="11.25">
      <c r="B186" s="158"/>
      <c r="D186" s="139" t="s">
        <v>143</v>
      </c>
      <c r="E186" s="159" t="s">
        <v>1</v>
      </c>
      <c r="F186" s="160" t="s">
        <v>187</v>
      </c>
      <c r="H186" s="161">
        <v>938.24</v>
      </c>
      <c r="I186" s="162"/>
      <c r="L186" s="158"/>
      <c r="M186" s="163"/>
      <c r="T186" s="164"/>
      <c r="AT186" s="159" t="s">
        <v>143</v>
      </c>
      <c r="AU186" s="159" t="s">
        <v>88</v>
      </c>
      <c r="AV186" s="13" t="s">
        <v>131</v>
      </c>
      <c r="AW186" s="13" t="s">
        <v>34</v>
      </c>
      <c r="AX186" s="13" t="s">
        <v>86</v>
      </c>
      <c r="AY186" s="159" t="s">
        <v>117</v>
      </c>
    </row>
    <row r="187" spans="2:65" s="1" customFormat="1" ht="21.75" customHeight="1">
      <c r="B187" s="31"/>
      <c r="C187" s="125" t="s">
        <v>263</v>
      </c>
      <c r="D187" s="125" t="s">
        <v>118</v>
      </c>
      <c r="E187" s="126" t="s">
        <v>264</v>
      </c>
      <c r="F187" s="127" t="s">
        <v>265</v>
      </c>
      <c r="G187" s="128" t="s">
        <v>173</v>
      </c>
      <c r="H187" s="129">
        <v>721.44</v>
      </c>
      <c r="I187" s="130"/>
      <c r="J187" s="131">
        <f>ROUND(I187*H187,2)</f>
        <v>0</v>
      </c>
      <c r="K187" s="127" t="s">
        <v>174</v>
      </c>
      <c r="L187" s="31"/>
      <c r="M187" s="132" t="s">
        <v>1</v>
      </c>
      <c r="N187" s="133" t="s">
        <v>43</v>
      </c>
      <c r="P187" s="134">
        <f>O187*H187</f>
        <v>0</v>
      </c>
      <c r="Q187" s="134">
        <v>0</v>
      </c>
      <c r="R187" s="134">
        <f>Q187*H187</f>
        <v>0</v>
      </c>
      <c r="S187" s="134">
        <v>0</v>
      </c>
      <c r="T187" s="135">
        <f>S187*H187</f>
        <v>0</v>
      </c>
      <c r="AR187" s="136" t="s">
        <v>131</v>
      </c>
      <c r="AT187" s="136" t="s">
        <v>118</v>
      </c>
      <c r="AU187" s="136" t="s">
        <v>88</v>
      </c>
      <c r="AY187" s="16" t="s">
        <v>117</v>
      </c>
      <c r="BE187" s="137">
        <f>IF(N187="základní",J187,0)</f>
        <v>0</v>
      </c>
      <c r="BF187" s="137">
        <f>IF(N187="snížená",J187,0)</f>
        <v>0</v>
      </c>
      <c r="BG187" s="137">
        <f>IF(N187="zákl. přenesená",J187,0)</f>
        <v>0</v>
      </c>
      <c r="BH187" s="137">
        <f>IF(N187="sníž. přenesená",J187,0)</f>
        <v>0</v>
      </c>
      <c r="BI187" s="137">
        <f>IF(N187="nulová",J187,0)</f>
        <v>0</v>
      </c>
      <c r="BJ187" s="16" t="s">
        <v>86</v>
      </c>
      <c r="BK187" s="137">
        <f>ROUND(I187*H187,2)</f>
        <v>0</v>
      </c>
      <c r="BL187" s="16" t="s">
        <v>131</v>
      </c>
      <c r="BM187" s="136" t="s">
        <v>266</v>
      </c>
    </row>
    <row r="188" spans="2:65" s="1" customFormat="1" ht="29.25">
      <c r="B188" s="31"/>
      <c r="D188" s="139" t="s">
        <v>176</v>
      </c>
      <c r="F188" s="155" t="s">
        <v>177</v>
      </c>
      <c r="I188" s="156"/>
      <c r="L188" s="31"/>
      <c r="M188" s="157"/>
      <c r="T188" s="55"/>
      <c r="AT188" s="16" t="s">
        <v>176</v>
      </c>
      <c r="AU188" s="16" t="s">
        <v>88</v>
      </c>
    </row>
    <row r="189" spans="2:65" s="11" customFormat="1" ht="11.25">
      <c r="B189" s="138"/>
      <c r="D189" s="139" t="s">
        <v>143</v>
      </c>
      <c r="E189" s="140" t="s">
        <v>1</v>
      </c>
      <c r="F189" s="141" t="s">
        <v>267</v>
      </c>
      <c r="H189" s="142">
        <v>721.44</v>
      </c>
      <c r="I189" s="143"/>
      <c r="L189" s="138"/>
      <c r="M189" s="144"/>
      <c r="T189" s="145"/>
      <c r="AT189" s="140" t="s">
        <v>143</v>
      </c>
      <c r="AU189" s="140" t="s">
        <v>88</v>
      </c>
      <c r="AV189" s="11" t="s">
        <v>88</v>
      </c>
      <c r="AW189" s="11" t="s">
        <v>34</v>
      </c>
      <c r="AX189" s="11" t="s">
        <v>86</v>
      </c>
      <c r="AY189" s="140" t="s">
        <v>117</v>
      </c>
    </row>
    <row r="190" spans="2:65" s="1" customFormat="1" ht="21.75" customHeight="1">
      <c r="B190" s="31"/>
      <c r="C190" s="125" t="s">
        <v>268</v>
      </c>
      <c r="D190" s="125" t="s">
        <v>118</v>
      </c>
      <c r="E190" s="126" t="s">
        <v>269</v>
      </c>
      <c r="F190" s="127" t="s">
        <v>270</v>
      </c>
      <c r="G190" s="128" t="s">
        <v>173</v>
      </c>
      <c r="H190" s="129">
        <v>721.44</v>
      </c>
      <c r="I190" s="130"/>
      <c r="J190" s="131">
        <f>ROUND(I190*H190,2)</f>
        <v>0</v>
      </c>
      <c r="K190" s="127" t="s">
        <v>174</v>
      </c>
      <c r="L190" s="31"/>
      <c r="M190" s="132" t="s">
        <v>1</v>
      </c>
      <c r="N190" s="133" t="s">
        <v>43</v>
      </c>
      <c r="P190" s="134">
        <f>O190*H190</f>
        <v>0</v>
      </c>
      <c r="Q190" s="134">
        <v>0</v>
      </c>
      <c r="R190" s="134">
        <f>Q190*H190</f>
        <v>0</v>
      </c>
      <c r="S190" s="134">
        <v>0</v>
      </c>
      <c r="T190" s="135">
        <f>S190*H190</f>
        <v>0</v>
      </c>
      <c r="AR190" s="136" t="s">
        <v>131</v>
      </c>
      <c r="AT190" s="136" t="s">
        <v>118</v>
      </c>
      <c r="AU190" s="136" t="s">
        <v>88</v>
      </c>
      <c r="AY190" s="16" t="s">
        <v>117</v>
      </c>
      <c r="BE190" s="137">
        <f>IF(N190="základní",J190,0)</f>
        <v>0</v>
      </c>
      <c r="BF190" s="137">
        <f>IF(N190="snížená",J190,0)</f>
        <v>0</v>
      </c>
      <c r="BG190" s="137">
        <f>IF(N190="zákl. přenesená",J190,0)</f>
        <v>0</v>
      </c>
      <c r="BH190" s="137">
        <f>IF(N190="sníž. přenesená",J190,0)</f>
        <v>0</v>
      </c>
      <c r="BI190" s="137">
        <f>IF(N190="nulová",J190,0)</f>
        <v>0</v>
      </c>
      <c r="BJ190" s="16" t="s">
        <v>86</v>
      </c>
      <c r="BK190" s="137">
        <f>ROUND(I190*H190,2)</f>
        <v>0</v>
      </c>
      <c r="BL190" s="16" t="s">
        <v>131</v>
      </c>
      <c r="BM190" s="136" t="s">
        <v>271</v>
      </c>
    </row>
    <row r="191" spans="2:65" s="1" customFormat="1" ht="29.25">
      <c r="B191" s="31"/>
      <c r="D191" s="139" t="s">
        <v>176</v>
      </c>
      <c r="F191" s="155" t="s">
        <v>177</v>
      </c>
      <c r="I191" s="156"/>
      <c r="L191" s="31"/>
      <c r="M191" s="157"/>
      <c r="T191" s="55"/>
      <c r="AT191" s="16" t="s">
        <v>176</v>
      </c>
      <c r="AU191" s="16" t="s">
        <v>88</v>
      </c>
    </row>
    <row r="192" spans="2:65" s="11" customFormat="1" ht="11.25">
      <c r="B192" s="138"/>
      <c r="D192" s="139" t="s">
        <v>143</v>
      </c>
      <c r="E192" s="140" t="s">
        <v>1</v>
      </c>
      <c r="F192" s="141" t="s">
        <v>267</v>
      </c>
      <c r="H192" s="142">
        <v>721.44</v>
      </c>
      <c r="I192" s="143"/>
      <c r="L192" s="138"/>
      <c r="M192" s="144"/>
      <c r="T192" s="145"/>
      <c r="AT192" s="140" t="s">
        <v>143</v>
      </c>
      <c r="AU192" s="140" t="s">
        <v>88</v>
      </c>
      <c r="AV192" s="11" t="s">
        <v>88</v>
      </c>
      <c r="AW192" s="11" t="s">
        <v>34</v>
      </c>
      <c r="AX192" s="11" t="s">
        <v>86</v>
      </c>
      <c r="AY192" s="140" t="s">
        <v>117</v>
      </c>
    </row>
    <row r="193" spans="2:65" s="1" customFormat="1" ht="24.2" customHeight="1">
      <c r="B193" s="31"/>
      <c r="C193" s="125" t="s">
        <v>272</v>
      </c>
      <c r="D193" s="125" t="s">
        <v>118</v>
      </c>
      <c r="E193" s="126" t="s">
        <v>273</v>
      </c>
      <c r="F193" s="127" t="s">
        <v>274</v>
      </c>
      <c r="G193" s="128" t="s">
        <v>173</v>
      </c>
      <c r="H193" s="129">
        <v>36.072000000000003</v>
      </c>
      <c r="I193" s="130"/>
      <c r="J193" s="131">
        <f>ROUND(I193*H193,2)</f>
        <v>0</v>
      </c>
      <c r="K193" s="127" t="s">
        <v>174</v>
      </c>
      <c r="L193" s="31"/>
      <c r="M193" s="132" t="s">
        <v>1</v>
      </c>
      <c r="N193" s="133" t="s">
        <v>43</v>
      </c>
      <c r="P193" s="134">
        <f>O193*H193</f>
        <v>0</v>
      </c>
      <c r="Q193" s="134">
        <v>0</v>
      </c>
      <c r="R193" s="134">
        <f>Q193*H193</f>
        <v>0</v>
      </c>
      <c r="S193" s="134">
        <v>0</v>
      </c>
      <c r="T193" s="135">
        <f>S193*H193</f>
        <v>0</v>
      </c>
      <c r="AR193" s="136" t="s">
        <v>131</v>
      </c>
      <c r="AT193" s="136" t="s">
        <v>118</v>
      </c>
      <c r="AU193" s="136" t="s">
        <v>88</v>
      </c>
      <c r="AY193" s="16" t="s">
        <v>117</v>
      </c>
      <c r="BE193" s="137">
        <f>IF(N193="základní",J193,0)</f>
        <v>0</v>
      </c>
      <c r="BF193" s="137">
        <f>IF(N193="snížená",J193,0)</f>
        <v>0</v>
      </c>
      <c r="BG193" s="137">
        <f>IF(N193="zákl. přenesená",J193,0)</f>
        <v>0</v>
      </c>
      <c r="BH193" s="137">
        <f>IF(N193="sníž. přenesená",J193,0)</f>
        <v>0</v>
      </c>
      <c r="BI193" s="137">
        <f>IF(N193="nulová",J193,0)</f>
        <v>0</v>
      </c>
      <c r="BJ193" s="16" t="s">
        <v>86</v>
      </c>
      <c r="BK193" s="137">
        <f>ROUND(I193*H193,2)</f>
        <v>0</v>
      </c>
      <c r="BL193" s="16" t="s">
        <v>131</v>
      </c>
      <c r="BM193" s="136" t="s">
        <v>275</v>
      </c>
    </row>
    <row r="194" spans="2:65" s="1" customFormat="1" ht="29.25">
      <c r="B194" s="31"/>
      <c r="D194" s="139" t="s">
        <v>176</v>
      </c>
      <c r="F194" s="155" t="s">
        <v>177</v>
      </c>
      <c r="I194" s="156"/>
      <c r="L194" s="31"/>
      <c r="M194" s="157"/>
      <c r="T194" s="55"/>
      <c r="AT194" s="16" t="s">
        <v>176</v>
      </c>
      <c r="AU194" s="16" t="s">
        <v>88</v>
      </c>
    </row>
    <row r="195" spans="2:65" s="1" customFormat="1" ht="21.75" customHeight="1">
      <c r="B195" s="31"/>
      <c r="C195" s="125" t="s">
        <v>276</v>
      </c>
      <c r="D195" s="125" t="s">
        <v>118</v>
      </c>
      <c r="E195" s="126" t="s">
        <v>277</v>
      </c>
      <c r="F195" s="127" t="s">
        <v>278</v>
      </c>
      <c r="G195" s="128" t="s">
        <v>173</v>
      </c>
      <c r="H195" s="129">
        <v>721.44</v>
      </c>
      <c r="I195" s="130"/>
      <c r="J195" s="131">
        <f>ROUND(I195*H195,2)</f>
        <v>0</v>
      </c>
      <c r="K195" s="127" t="s">
        <v>174</v>
      </c>
      <c r="L195" s="31"/>
      <c r="M195" s="132" t="s">
        <v>1</v>
      </c>
      <c r="N195" s="133" t="s">
        <v>43</v>
      </c>
      <c r="P195" s="134">
        <f>O195*H195</f>
        <v>0</v>
      </c>
      <c r="Q195" s="134">
        <v>0</v>
      </c>
      <c r="R195" s="134">
        <f>Q195*H195</f>
        <v>0</v>
      </c>
      <c r="S195" s="134">
        <v>0</v>
      </c>
      <c r="T195" s="135">
        <f>S195*H195</f>
        <v>0</v>
      </c>
      <c r="AR195" s="136" t="s">
        <v>131</v>
      </c>
      <c r="AT195" s="136" t="s">
        <v>118</v>
      </c>
      <c r="AU195" s="136" t="s">
        <v>88</v>
      </c>
      <c r="AY195" s="16" t="s">
        <v>117</v>
      </c>
      <c r="BE195" s="137">
        <f>IF(N195="základní",J195,0)</f>
        <v>0</v>
      </c>
      <c r="BF195" s="137">
        <f>IF(N195="snížená",J195,0)</f>
        <v>0</v>
      </c>
      <c r="BG195" s="137">
        <f>IF(N195="zákl. přenesená",J195,0)</f>
        <v>0</v>
      </c>
      <c r="BH195" s="137">
        <f>IF(N195="sníž. přenesená",J195,0)</f>
        <v>0</v>
      </c>
      <c r="BI195" s="137">
        <f>IF(N195="nulová",J195,0)</f>
        <v>0</v>
      </c>
      <c r="BJ195" s="16" t="s">
        <v>86</v>
      </c>
      <c r="BK195" s="137">
        <f>ROUND(I195*H195,2)</f>
        <v>0</v>
      </c>
      <c r="BL195" s="16" t="s">
        <v>131</v>
      </c>
      <c r="BM195" s="136" t="s">
        <v>279</v>
      </c>
    </row>
    <row r="196" spans="2:65" s="1" customFormat="1" ht="29.25">
      <c r="B196" s="31"/>
      <c r="D196" s="139" t="s">
        <v>176</v>
      </c>
      <c r="F196" s="155" t="s">
        <v>177</v>
      </c>
      <c r="I196" s="156"/>
      <c r="L196" s="31"/>
      <c r="M196" s="157"/>
      <c r="T196" s="55"/>
      <c r="AT196" s="16" t="s">
        <v>176</v>
      </c>
      <c r="AU196" s="16" t="s">
        <v>88</v>
      </c>
    </row>
    <row r="197" spans="2:65" s="11" customFormat="1" ht="11.25">
      <c r="B197" s="138"/>
      <c r="D197" s="139" t="s">
        <v>143</v>
      </c>
      <c r="E197" s="140" t="s">
        <v>1</v>
      </c>
      <c r="F197" s="141" t="s">
        <v>267</v>
      </c>
      <c r="H197" s="142">
        <v>721.44</v>
      </c>
      <c r="I197" s="143"/>
      <c r="L197" s="138"/>
      <c r="M197" s="144"/>
      <c r="T197" s="145"/>
      <c r="AT197" s="140" t="s">
        <v>143</v>
      </c>
      <c r="AU197" s="140" t="s">
        <v>88</v>
      </c>
      <c r="AV197" s="11" t="s">
        <v>88</v>
      </c>
      <c r="AW197" s="11" t="s">
        <v>34</v>
      </c>
      <c r="AX197" s="11" t="s">
        <v>86</v>
      </c>
      <c r="AY197" s="140" t="s">
        <v>117</v>
      </c>
    </row>
    <row r="198" spans="2:65" s="1" customFormat="1" ht="33" customHeight="1">
      <c r="B198" s="31"/>
      <c r="C198" s="125" t="s">
        <v>7</v>
      </c>
      <c r="D198" s="125" t="s">
        <v>118</v>
      </c>
      <c r="E198" s="126" t="s">
        <v>280</v>
      </c>
      <c r="F198" s="127" t="s">
        <v>281</v>
      </c>
      <c r="G198" s="128" t="s">
        <v>173</v>
      </c>
      <c r="H198" s="129">
        <v>360.72</v>
      </c>
      <c r="I198" s="130"/>
      <c r="J198" s="131">
        <f>ROUND(I198*H198,2)</f>
        <v>0</v>
      </c>
      <c r="K198" s="127" t="s">
        <v>174</v>
      </c>
      <c r="L198" s="31"/>
      <c r="M198" s="132" t="s">
        <v>1</v>
      </c>
      <c r="N198" s="133" t="s">
        <v>43</v>
      </c>
      <c r="P198" s="134">
        <f>O198*H198</f>
        <v>0</v>
      </c>
      <c r="Q198" s="134">
        <v>0</v>
      </c>
      <c r="R198" s="134">
        <f>Q198*H198</f>
        <v>0</v>
      </c>
      <c r="S198" s="134">
        <v>0</v>
      </c>
      <c r="T198" s="135">
        <f>S198*H198</f>
        <v>0</v>
      </c>
      <c r="AR198" s="136" t="s">
        <v>131</v>
      </c>
      <c r="AT198" s="136" t="s">
        <v>118</v>
      </c>
      <c r="AU198" s="136" t="s">
        <v>88</v>
      </c>
      <c r="AY198" s="16" t="s">
        <v>117</v>
      </c>
      <c r="BE198" s="137">
        <f>IF(N198="základní",J198,0)</f>
        <v>0</v>
      </c>
      <c r="BF198" s="137">
        <f>IF(N198="snížená",J198,0)</f>
        <v>0</v>
      </c>
      <c r="BG198" s="137">
        <f>IF(N198="zákl. přenesená",J198,0)</f>
        <v>0</v>
      </c>
      <c r="BH198" s="137">
        <f>IF(N198="sníž. přenesená",J198,0)</f>
        <v>0</v>
      </c>
      <c r="BI198" s="137">
        <f>IF(N198="nulová",J198,0)</f>
        <v>0</v>
      </c>
      <c r="BJ198" s="16" t="s">
        <v>86</v>
      </c>
      <c r="BK198" s="137">
        <f>ROUND(I198*H198,2)</f>
        <v>0</v>
      </c>
      <c r="BL198" s="16" t="s">
        <v>131</v>
      </c>
      <c r="BM198" s="136" t="s">
        <v>282</v>
      </c>
    </row>
    <row r="199" spans="2:65" s="1" customFormat="1" ht="29.25">
      <c r="B199" s="31"/>
      <c r="D199" s="139" t="s">
        <v>176</v>
      </c>
      <c r="F199" s="155" t="s">
        <v>177</v>
      </c>
      <c r="I199" s="156"/>
      <c r="L199" s="31"/>
      <c r="M199" s="157"/>
      <c r="T199" s="55"/>
      <c r="AT199" s="16" t="s">
        <v>176</v>
      </c>
      <c r="AU199" s="16" t="s">
        <v>88</v>
      </c>
    </row>
    <row r="200" spans="2:65" s="1" customFormat="1" ht="16.5" customHeight="1">
      <c r="B200" s="31"/>
      <c r="C200" s="165" t="s">
        <v>283</v>
      </c>
      <c r="D200" s="165" t="s">
        <v>225</v>
      </c>
      <c r="E200" s="166" t="s">
        <v>284</v>
      </c>
      <c r="F200" s="167" t="s">
        <v>285</v>
      </c>
      <c r="G200" s="168" t="s">
        <v>286</v>
      </c>
      <c r="H200" s="169">
        <v>0.216</v>
      </c>
      <c r="I200" s="170"/>
      <c r="J200" s="171">
        <f>ROUND(I200*H200,2)</f>
        <v>0</v>
      </c>
      <c r="K200" s="167" t="s">
        <v>174</v>
      </c>
      <c r="L200" s="172"/>
      <c r="M200" s="173" t="s">
        <v>1</v>
      </c>
      <c r="N200" s="174" t="s">
        <v>43</v>
      </c>
      <c r="P200" s="134">
        <f>O200*H200</f>
        <v>0</v>
      </c>
      <c r="Q200" s="134">
        <v>1E-3</v>
      </c>
      <c r="R200" s="134">
        <f>Q200*H200</f>
        <v>2.1599999999999999E-4</v>
      </c>
      <c r="S200" s="134">
        <v>0</v>
      </c>
      <c r="T200" s="135">
        <f>S200*H200</f>
        <v>0</v>
      </c>
      <c r="AR200" s="136" t="s">
        <v>151</v>
      </c>
      <c r="AT200" s="136" t="s">
        <v>225</v>
      </c>
      <c r="AU200" s="136" t="s">
        <v>88</v>
      </c>
      <c r="AY200" s="16" t="s">
        <v>117</v>
      </c>
      <c r="BE200" s="137">
        <f>IF(N200="základní",J200,0)</f>
        <v>0</v>
      </c>
      <c r="BF200" s="137">
        <f>IF(N200="snížená",J200,0)</f>
        <v>0</v>
      </c>
      <c r="BG200" s="137">
        <f>IF(N200="zákl. přenesená",J200,0)</f>
        <v>0</v>
      </c>
      <c r="BH200" s="137">
        <f>IF(N200="sníž. přenesená",J200,0)</f>
        <v>0</v>
      </c>
      <c r="BI200" s="137">
        <f>IF(N200="nulová",J200,0)</f>
        <v>0</v>
      </c>
      <c r="BJ200" s="16" t="s">
        <v>86</v>
      </c>
      <c r="BK200" s="137">
        <f>ROUND(I200*H200,2)</f>
        <v>0</v>
      </c>
      <c r="BL200" s="16" t="s">
        <v>131</v>
      </c>
      <c r="BM200" s="136" t="s">
        <v>287</v>
      </c>
    </row>
    <row r="201" spans="2:65" s="11" customFormat="1" ht="11.25">
      <c r="B201" s="138"/>
      <c r="D201" s="139" t="s">
        <v>143</v>
      </c>
      <c r="E201" s="140" t="s">
        <v>1</v>
      </c>
      <c r="F201" s="141" t="s">
        <v>288</v>
      </c>
      <c r="H201" s="142">
        <v>0.216</v>
      </c>
      <c r="I201" s="143"/>
      <c r="L201" s="138"/>
      <c r="M201" s="144"/>
      <c r="T201" s="145"/>
      <c r="AT201" s="140" t="s">
        <v>143</v>
      </c>
      <c r="AU201" s="140" t="s">
        <v>88</v>
      </c>
      <c r="AV201" s="11" t="s">
        <v>88</v>
      </c>
      <c r="AW201" s="11" t="s">
        <v>34</v>
      </c>
      <c r="AX201" s="11" t="s">
        <v>86</v>
      </c>
      <c r="AY201" s="140" t="s">
        <v>117</v>
      </c>
    </row>
    <row r="202" spans="2:65" s="10" customFormat="1" ht="22.9" customHeight="1">
      <c r="B202" s="115"/>
      <c r="D202" s="116" t="s">
        <v>77</v>
      </c>
      <c r="E202" s="153" t="s">
        <v>88</v>
      </c>
      <c r="F202" s="153" t="s">
        <v>289</v>
      </c>
      <c r="I202" s="118"/>
      <c r="J202" s="154">
        <f>BK202</f>
        <v>0</v>
      </c>
      <c r="L202" s="115"/>
      <c r="M202" s="120"/>
      <c r="P202" s="121">
        <f>SUM(P203:P224)</f>
        <v>0</v>
      </c>
      <c r="R202" s="121">
        <f>SUM(R203:R224)</f>
        <v>15.498064880000001</v>
      </c>
      <c r="T202" s="122">
        <f>SUM(T203:T224)</f>
        <v>0</v>
      </c>
      <c r="AR202" s="116" t="s">
        <v>86</v>
      </c>
      <c r="AT202" s="123" t="s">
        <v>77</v>
      </c>
      <c r="AU202" s="123" t="s">
        <v>86</v>
      </c>
      <c r="AY202" s="116" t="s">
        <v>117</v>
      </c>
      <c r="BK202" s="124">
        <f>SUM(BK203:BK224)</f>
        <v>0</v>
      </c>
    </row>
    <row r="203" spans="2:65" s="1" customFormat="1" ht="24.2" customHeight="1">
      <c r="B203" s="31"/>
      <c r="C203" s="125" t="s">
        <v>290</v>
      </c>
      <c r="D203" s="125" t="s">
        <v>118</v>
      </c>
      <c r="E203" s="126" t="s">
        <v>291</v>
      </c>
      <c r="F203" s="127" t="s">
        <v>292</v>
      </c>
      <c r="G203" s="128" t="s">
        <v>181</v>
      </c>
      <c r="H203" s="129">
        <v>2.1960000000000002</v>
      </c>
      <c r="I203" s="130"/>
      <c r="J203" s="131">
        <f>ROUND(I203*H203,2)</f>
        <v>0</v>
      </c>
      <c r="K203" s="127" t="s">
        <v>174</v>
      </c>
      <c r="L203" s="31"/>
      <c r="M203" s="132" t="s">
        <v>1</v>
      </c>
      <c r="N203" s="133" t="s">
        <v>43</v>
      </c>
      <c r="P203" s="134">
        <f>O203*H203</f>
        <v>0</v>
      </c>
      <c r="Q203" s="134">
        <v>1.98</v>
      </c>
      <c r="R203" s="134">
        <f>Q203*H203</f>
        <v>4.3480800000000004</v>
      </c>
      <c r="S203" s="134">
        <v>0</v>
      </c>
      <c r="T203" s="135">
        <f>S203*H203</f>
        <v>0</v>
      </c>
      <c r="AR203" s="136" t="s">
        <v>131</v>
      </c>
      <c r="AT203" s="136" t="s">
        <v>118</v>
      </c>
      <c r="AU203" s="136" t="s">
        <v>88</v>
      </c>
      <c r="AY203" s="16" t="s">
        <v>117</v>
      </c>
      <c r="BE203" s="137">
        <f>IF(N203="základní",J203,0)</f>
        <v>0</v>
      </c>
      <c r="BF203" s="137">
        <f>IF(N203="snížená",J203,0)</f>
        <v>0</v>
      </c>
      <c r="BG203" s="137">
        <f>IF(N203="zákl. přenesená",J203,0)</f>
        <v>0</v>
      </c>
      <c r="BH203" s="137">
        <f>IF(N203="sníž. přenesená",J203,0)</f>
        <v>0</v>
      </c>
      <c r="BI203" s="137">
        <f>IF(N203="nulová",J203,0)</f>
        <v>0</v>
      </c>
      <c r="BJ203" s="16" t="s">
        <v>86</v>
      </c>
      <c r="BK203" s="137">
        <f>ROUND(I203*H203,2)</f>
        <v>0</v>
      </c>
      <c r="BL203" s="16" t="s">
        <v>131</v>
      </c>
      <c r="BM203" s="136" t="s">
        <v>293</v>
      </c>
    </row>
    <row r="204" spans="2:65" s="1" customFormat="1" ht="19.5">
      <c r="B204" s="31"/>
      <c r="D204" s="139" t="s">
        <v>176</v>
      </c>
      <c r="F204" s="155" t="s">
        <v>294</v>
      </c>
      <c r="I204" s="156"/>
      <c r="L204" s="31"/>
      <c r="M204" s="157"/>
      <c r="T204" s="55"/>
      <c r="AT204" s="16" t="s">
        <v>176</v>
      </c>
      <c r="AU204" s="16" t="s">
        <v>88</v>
      </c>
    </row>
    <row r="205" spans="2:65" s="11" customFormat="1" ht="11.25">
      <c r="B205" s="138"/>
      <c r="D205" s="139" t="s">
        <v>143</v>
      </c>
      <c r="E205" s="140" t="s">
        <v>1</v>
      </c>
      <c r="F205" s="141" t="s">
        <v>295</v>
      </c>
      <c r="H205" s="142">
        <v>1.956</v>
      </c>
      <c r="I205" s="143"/>
      <c r="L205" s="138"/>
      <c r="M205" s="144"/>
      <c r="T205" s="145"/>
      <c r="AT205" s="140" t="s">
        <v>143</v>
      </c>
      <c r="AU205" s="140" t="s">
        <v>88</v>
      </c>
      <c r="AV205" s="11" t="s">
        <v>88</v>
      </c>
      <c r="AW205" s="11" t="s">
        <v>34</v>
      </c>
      <c r="AX205" s="11" t="s">
        <v>78</v>
      </c>
      <c r="AY205" s="140" t="s">
        <v>117</v>
      </c>
    </row>
    <row r="206" spans="2:65" s="11" customFormat="1" ht="11.25">
      <c r="B206" s="138"/>
      <c r="D206" s="139" t="s">
        <v>143</v>
      </c>
      <c r="E206" s="140" t="s">
        <v>1</v>
      </c>
      <c r="F206" s="141" t="s">
        <v>296</v>
      </c>
      <c r="H206" s="142">
        <v>0.24</v>
      </c>
      <c r="I206" s="143"/>
      <c r="L206" s="138"/>
      <c r="M206" s="144"/>
      <c r="T206" s="145"/>
      <c r="AT206" s="140" t="s">
        <v>143</v>
      </c>
      <c r="AU206" s="140" t="s">
        <v>88</v>
      </c>
      <c r="AV206" s="11" t="s">
        <v>88</v>
      </c>
      <c r="AW206" s="11" t="s">
        <v>34</v>
      </c>
      <c r="AX206" s="11" t="s">
        <v>78</v>
      </c>
      <c r="AY206" s="140" t="s">
        <v>117</v>
      </c>
    </row>
    <row r="207" spans="2:65" s="13" customFormat="1" ht="11.25">
      <c r="B207" s="158"/>
      <c r="D207" s="139" t="s">
        <v>143</v>
      </c>
      <c r="E207" s="159" t="s">
        <v>1</v>
      </c>
      <c r="F207" s="160" t="s">
        <v>187</v>
      </c>
      <c r="H207" s="161">
        <v>2.1960000000000002</v>
      </c>
      <c r="I207" s="162"/>
      <c r="L207" s="158"/>
      <c r="M207" s="163"/>
      <c r="T207" s="164"/>
      <c r="AT207" s="159" t="s">
        <v>143</v>
      </c>
      <c r="AU207" s="159" t="s">
        <v>88</v>
      </c>
      <c r="AV207" s="13" t="s">
        <v>131</v>
      </c>
      <c r="AW207" s="13" t="s">
        <v>34</v>
      </c>
      <c r="AX207" s="13" t="s">
        <v>86</v>
      </c>
      <c r="AY207" s="159" t="s">
        <v>117</v>
      </c>
    </row>
    <row r="208" spans="2:65" s="1" customFormat="1" ht="16.5" customHeight="1">
      <c r="B208" s="31"/>
      <c r="C208" s="125" t="s">
        <v>297</v>
      </c>
      <c r="D208" s="125" t="s">
        <v>118</v>
      </c>
      <c r="E208" s="126" t="s">
        <v>298</v>
      </c>
      <c r="F208" s="127" t="s">
        <v>299</v>
      </c>
      <c r="G208" s="128" t="s">
        <v>181</v>
      </c>
      <c r="H208" s="129">
        <v>1.1040000000000001</v>
      </c>
      <c r="I208" s="130"/>
      <c r="J208" s="131">
        <f>ROUND(I208*H208,2)</f>
        <v>0</v>
      </c>
      <c r="K208" s="127" t="s">
        <v>174</v>
      </c>
      <c r="L208" s="31"/>
      <c r="M208" s="132" t="s">
        <v>1</v>
      </c>
      <c r="N208" s="133" t="s">
        <v>43</v>
      </c>
      <c r="P208" s="134">
        <f>O208*H208</f>
        <v>0</v>
      </c>
      <c r="Q208" s="134">
        <v>2.5018699999999998</v>
      </c>
      <c r="R208" s="134">
        <f>Q208*H208</f>
        <v>2.7620644799999998</v>
      </c>
      <c r="S208" s="134">
        <v>0</v>
      </c>
      <c r="T208" s="135">
        <f>S208*H208</f>
        <v>0</v>
      </c>
      <c r="AR208" s="136" t="s">
        <v>131</v>
      </c>
      <c r="AT208" s="136" t="s">
        <v>118</v>
      </c>
      <c r="AU208" s="136" t="s">
        <v>88</v>
      </c>
      <c r="AY208" s="16" t="s">
        <v>117</v>
      </c>
      <c r="BE208" s="137">
        <f>IF(N208="základní",J208,0)</f>
        <v>0</v>
      </c>
      <c r="BF208" s="137">
        <f>IF(N208="snížená",J208,0)</f>
        <v>0</v>
      </c>
      <c r="BG208" s="137">
        <f>IF(N208="zákl. přenesená",J208,0)</f>
        <v>0</v>
      </c>
      <c r="BH208" s="137">
        <f>IF(N208="sníž. přenesená",J208,0)</f>
        <v>0</v>
      </c>
      <c r="BI208" s="137">
        <f>IF(N208="nulová",J208,0)</f>
        <v>0</v>
      </c>
      <c r="BJ208" s="16" t="s">
        <v>86</v>
      </c>
      <c r="BK208" s="137">
        <f>ROUND(I208*H208,2)</f>
        <v>0</v>
      </c>
      <c r="BL208" s="16" t="s">
        <v>131</v>
      </c>
      <c r="BM208" s="136" t="s">
        <v>300</v>
      </c>
    </row>
    <row r="209" spans="2:65" s="1" customFormat="1" ht="19.5">
      <c r="B209" s="31"/>
      <c r="D209" s="139" t="s">
        <v>176</v>
      </c>
      <c r="F209" s="155" t="s">
        <v>294</v>
      </c>
      <c r="I209" s="156"/>
      <c r="L209" s="31"/>
      <c r="M209" s="157"/>
      <c r="T209" s="55"/>
      <c r="AT209" s="16" t="s">
        <v>176</v>
      </c>
      <c r="AU209" s="16" t="s">
        <v>88</v>
      </c>
    </row>
    <row r="210" spans="2:65" s="11" customFormat="1" ht="11.25">
      <c r="B210" s="138"/>
      <c r="D210" s="139" t="s">
        <v>143</v>
      </c>
      <c r="E210" s="140" t="s">
        <v>1</v>
      </c>
      <c r="F210" s="141" t="s">
        <v>301</v>
      </c>
      <c r="H210" s="142">
        <v>1.1040000000000001</v>
      </c>
      <c r="I210" s="143"/>
      <c r="L210" s="138"/>
      <c r="M210" s="144"/>
      <c r="T210" s="145"/>
      <c r="AT210" s="140" t="s">
        <v>143</v>
      </c>
      <c r="AU210" s="140" t="s">
        <v>88</v>
      </c>
      <c r="AV210" s="11" t="s">
        <v>88</v>
      </c>
      <c r="AW210" s="11" t="s">
        <v>34</v>
      </c>
      <c r="AX210" s="11" t="s">
        <v>86</v>
      </c>
      <c r="AY210" s="140" t="s">
        <v>117</v>
      </c>
    </row>
    <row r="211" spans="2:65" s="1" customFormat="1" ht="16.5" customHeight="1">
      <c r="B211" s="31"/>
      <c r="C211" s="125" t="s">
        <v>302</v>
      </c>
      <c r="D211" s="125" t="s">
        <v>118</v>
      </c>
      <c r="E211" s="126" t="s">
        <v>303</v>
      </c>
      <c r="F211" s="127" t="s">
        <v>304</v>
      </c>
      <c r="G211" s="128" t="s">
        <v>173</v>
      </c>
      <c r="H211" s="129">
        <v>8.64</v>
      </c>
      <c r="I211" s="130"/>
      <c r="J211" s="131">
        <f>ROUND(I211*H211,2)</f>
        <v>0</v>
      </c>
      <c r="K211" s="127" t="s">
        <v>174</v>
      </c>
      <c r="L211" s="31"/>
      <c r="M211" s="132" t="s">
        <v>1</v>
      </c>
      <c r="N211" s="133" t="s">
        <v>43</v>
      </c>
      <c r="P211" s="134">
        <f>O211*H211</f>
        <v>0</v>
      </c>
      <c r="Q211" s="134">
        <v>2.64E-3</v>
      </c>
      <c r="R211" s="134">
        <f>Q211*H211</f>
        <v>2.2809600000000003E-2</v>
      </c>
      <c r="S211" s="134">
        <v>0</v>
      </c>
      <c r="T211" s="135">
        <f>S211*H211</f>
        <v>0</v>
      </c>
      <c r="AR211" s="136" t="s">
        <v>131</v>
      </c>
      <c r="AT211" s="136" t="s">
        <v>118</v>
      </c>
      <c r="AU211" s="136" t="s">
        <v>88</v>
      </c>
      <c r="AY211" s="16" t="s">
        <v>117</v>
      </c>
      <c r="BE211" s="137">
        <f>IF(N211="základní",J211,0)</f>
        <v>0</v>
      </c>
      <c r="BF211" s="137">
        <f>IF(N211="snížená",J211,0)</f>
        <v>0</v>
      </c>
      <c r="BG211" s="137">
        <f>IF(N211="zákl. přenesená",J211,0)</f>
        <v>0</v>
      </c>
      <c r="BH211" s="137">
        <f>IF(N211="sníž. přenesená",J211,0)</f>
        <v>0</v>
      </c>
      <c r="BI211" s="137">
        <f>IF(N211="nulová",J211,0)</f>
        <v>0</v>
      </c>
      <c r="BJ211" s="16" t="s">
        <v>86</v>
      </c>
      <c r="BK211" s="137">
        <f>ROUND(I211*H211,2)</f>
        <v>0</v>
      </c>
      <c r="BL211" s="16" t="s">
        <v>131</v>
      </c>
      <c r="BM211" s="136" t="s">
        <v>305</v>
      </c>
    </row>
    <row r="212" spans="2:65" s="1" customFormat="1" ht="19.5">
      <c r="B212" s="31"/>
      <c r="D212" s="139" t="s">
        <v>176</v>
      </c>
      <c r="F212" s="155" t="s">
        <v>294</v>
      </c>
      <c r="I212" s="156"/>
      <c r="L212" s="31"/>
      <c r="M212" s="157"/>
      <c r="T212" s="55"/>
      <c r="AT212" s="16" t="s">
        <v>176</v>
      </c>
      <c r="AU212" s="16" t="s">
        <v>88</v>
      </c>
    </row>
    <row r="213" spans="2:65" s="11" customFormat="1" ht="11.25">
      <c r="B213" s="138"/>
      <c r="D213" s="139" t="s">
        <v>143</v>
      </c>
      <c r="E213" s="140" t="s">
        <v>1</v>
      </c>
      <c r="F213" s="141" t="s">
        <v>306</v>
      </c>
      <c r="H213" s="142">
        <v>8.64</v>
      </c>
      <c r="I213" s="143"/>
      <c r="L213" s="138"/>
      <c r="M213" s="144"/>
      <c r="T213" s="145"/>
      <c r="AT213" s="140" t="s">
        <v>143</v>
      </c>
      <c r="AU213" s="140" t="s">
        <v>88</v>
      </c>
      <c r="AV213" s="11" t="s">
        <v>88</v>
      </c>
      <c r="AW213" s="11" t="s">
        <v>34</v>
      </c>
      <c r="AX213" s="11" t="s">
        <v>86</v>
      </c>
      <c r="AY213" s="140" t="s">
        <v>117</v>
      </c>
    </row>
    <row r="214" spans="2:65" s="1" customFormat="1" ht="16.5" customHeight="1">
      <c r="B214" s="31"/>
      <c r="C214" s="125" t="s">
        <v>307</v>
      </c>
      <c r="D214" s="125" t="s">
        <v>118</v>
      </c>
      <c r="E214" s="126" t="s">
        <v>308</v>
      </c>
      <c r="F214" s="127" t="s">
        <v>309</v>
      </c>
      <c r="G214" s="128" t="s">
        <v>173</v>
      </c>
      <c r="H214" s="129">
        <v>8.64</v>
      </c>
      <c r="I214" s="130"/>
      <c r="J214" s="131">
        <f>ROUND(I214*H214,2)</f>
        <v>0</v>
      </c>
      <c r="K214" s="127" t="s">
        <v>174</v>
      </c>
      <c r="L214" s="31"/>
      <c r="M214" s="132" t="s">
        <v>1</v>
      </c>
      <c r="N214" s="133" t="s">
        <v>43</v>
      </c>
      <c r="P214" s="134">
        <f>O214*H214</f>
        <v>0</v>
      </c>
      <c r="Q214" s="134">
        <v>0</v>
      </c>
      <c r="R214" s="134">
        <f>Q214*H214</f>
        <v>0</v>
      </c>
      <c r="S214" s="134">
        <v>0</v>
      </c>
      <c r="T214" s="135">
        <f>S214*H214</f>
        <v>0</v>
      </c>
      <c r="AR214" s="136" t="s">
        <v>131</v>
      </c>
      <c r="AT214" s="136" t="s">
        <v>118</v>
      </c>
      <c r="AU214" s="136" t="s">
        <v>88</v>
      </c>
      <c r="AY214" s="16" t="s">
        <v>117</v>
      </c>
      <c r="BE214" s="137">
        <f>IF(N214="základní",J214,0)</f>
        <v>0</v>
      </c>
      <c r="BF214" s="137">
        <f>IF(N214="snížená",J214,0)</f>
        <v>0</v>
      </c>
      <c r="BG214" s="137">
        <f>IF(N214="zákl. přenesená",J214,0)</f>
        <v>0</v>
      </c>
      <c r="BH214" s="137">
        <f>IF(N214="sníž. přenesená",J214,0)</f>
        <v>0</v>
      </c>
      <c r="BI214" s="137">
        <f>IF(N214="nulová",J214,0)</f>
        <v>0</v>
      </c>
      <c r="BJ214" s="16" t="s">
        <v>86</v>
      </c>
      <c r="BK214" s="137">
        <f>ROUND(I214*H214,2)</f>
        <v>0</v>
      </c>
      <c r="BL214" s="16" t="s">
        <v>131</v>
      </c>
      <c r="BM214" s="136" t="s">
        <v>310</v>
      </c>
    </row>
    <row r="215" spans="2:65" s="1" customFormat="1" ht="19.5">
      <c r="B215" s="31"/>
      <c r="D215" s="139" t="s">
        <v>176</v>
      </c>
      <c r="F215" s="155" t="s">
        <v>311</v>
      </c>
      <c r="I215" s="156"/>
      <c r="L215" s="31"/>
      <c r="M215" s="157"/>
      <c r="T215" s="55"/>
      <c r="AT215" s="16" t="s">
        <v>176</v>
      </c>
      <c r="AU215" s="16" t="s">
        <v>88</v>
      </c>
    </row>
    <row r="216" spans="2:65" s="1" customFormat="1" ht="33" customHeight="1">
      <c r="B216" s="31"/>
      <c r="C216" s="125" t="s">
        <v>312</v>
      </c>
      <c r="D216" s="125" t="s">
        <v>118</v>
      </c>
      <c r="E216" s="126" t="s">
        <v>313</v>
      </c>
      <c r="F216" s="127" t="s">
        <v>314</v>
      </c>
      <c r="G216" s="128" t="s">
        <v>173</v>
      </c>
      <c r="H216" s="129">
        <v>19.07</v>
      </c>
      <c r="I216" s="130"/>
      <c r="J216" s="131">
        <f>ROUND(I216*H216,2)</f>
        <v>0</v>
      </c>
      <c r="K216" s="127" t="s">
        <v>174</v>
      </c>
      <c r="L216" s="31"/>
      <c r="M216" s="132" t="s">
        <v>1</v>
      </c>
      <c r="N216" s="133" t="s">
        <v>43</v>
      </c>
      <c r="P216" s="134">
        <f>O216*H216</f>
        <v>0</v>
      </c>
      <c r="Q216" s="134">
        <v>0.42831999999999998</v>
      </c>
      <c r="R216" s="134">
        <f>Q216*H216</f>
        <v>8.1680624000000002</v>
      </c>
      <c r="S216" s="134">
        <v>0</v>
      </c>
      <c r="T216" s="135">
        <f>S216*H216</f>
        <v>0</v>
      </c>
      <c r="AR216" s="136" t="s">
        <v>131</v>
      </c>
      <c r="AT216" s="136" t="s">
        <v>118</v>
      </c>
      <c r="AU216" s="136" t="s">
        <v>88</v>
      </c>
      <c r="AY216" s="16" t="s">
        <v>117</v>
      </c>
      <c r="BE216" s="137">
        <f>IF(N216="základní",J216,0)</f>
        <v>0</v>
      </c>
      <c r="BF216" s="137">
        <f>IF(N216="snížená",J216,0)</f>
        <v>0</v>
      </c>
      <c r="BG216" s="137">
        <f>IF(N216="zákl. přenesená",J216,0)</f>
        <v>0</v>
      </c>
      <c r="BH216" s="137">
        <f>IF(N216="sníž. přenesená",J216,0)</f>
        <v>0</v>
      </c>
      <c r="BI216" s="137">
        <f>IF(N216="nulová",J216,0)</f>
        <v>0</v>
      </c>
      <c r="BJ216" s="16" t="s">
        <v>86</v>
      </c>
      <c r="BK216" s="137">
        <f>ROUND(I216*H216,2)</f>
        <v>0</v>
      </c>
      <c r="BL216" s="16" t="s">
        <v>131</v>
      </c>
      <c r="BM216" s="136" t="s">
        <v>315</v>
      </c>
    </row>
    <row r="217" spans="2:65" s="1" customFormat="1" ht="19.5">
      <c r="B217" s="31"/>
      <c r="D217" s="139" t="s">
        <v>176</v>
      </c>
      <c r="F217" s="155" t="s">
        <v>294</v>
      </c>
      <c r="I217" s="156"/>
      <c r="L217" s="31"/>
      <c r="M217" s="157"/>
      <c r="T217" s="55"/>
      <c r="AT217" s="16" t="s">
        <v>176</v>
      </c>
      <c r="AU217" s="16" t="s">
        <v>88</v>
      </c>
    </row>
    <row r="218" spans="2:65" s="11" customFormat="1" ht="11.25">
      <c r="B218" s="138"/>
      <c r="D218" s="139" t="s">
        <v>143</v>
      </c>
      <c r="E218" s="140" t="s">
        <v>1</v>
      </c>
      <c r="F218" s="141" t="s">
        <v>316</v>
      </c>
      <c r="H218" s="142">
        <v>19.07</v>
      </c>
      <c r="I218" s="143"/>
      <c r="L218" s="138"/>
      <c r="M218" s="144"/>
      <c r="T218" s="145"/>
      <c r="AT218" s="140" t="s">
        <v>143</v>
      </c>
      <c r="AU218" s="140" t="s">
        <v>88</v>
      </c>
      <c r="AV218" s="11" t="s">
        <v>88</v>
      </c>
      <c r="AW218" s="11" t="s">
        <v>34</v>
      </c>
      <c r="AX218" s="11" t="s">
        <v>86</v>
      </c>
      <c r="AY218" s="140" t="s">
        <v>117</v>
      </c>
    </row>
    <row r="219" spans="2:65" s="1" customFormat="1" ht="24.2" customHeight="1">
      <c r="B219" s="31"/>
      <c r="C219" s="125" t="s">
        <v>317</v>
      </c>
      <c r="D219" s="125" t="s">
        <v>118</v>
      </c>
      <c r="E219" s="126" t="s">
        <v>318</v>
      </c>
      <c r="F219" s="127" t="s">
        <v>319</v>
      </c>
      <c r="G219" s="128" t="s">
        <v>212</v>
      </c>
      <c r="H219" s="129">
        <v>0.186</v>
      </c>
      <c r="I219" s="130"/>
      <c r="J219" s="131">
        <f>ROUND(I219*H219,2)</f>
        <v>0</v>
      </c>
      <c r="K219" s="127" t="s">
        <v>174</v>
      </c>
      <c r="L219" s="31"/>
      <c r="M219" s="132" t="s">
        <v>1</v>
      </c>
      <c r="N219" s="133" t="s">
        <v>43</v>
      </c>
      <c r="P219" s="134">
        <f>O219*H219</f>
        <v>0</v>
      </c>
      <c r="Q219" s="134">
        <v>1.0593999999999999</v>
      </c>
      <c r="R219" s="134">
        <f>Q219*H219</f>
        <v>0.19704839999999998</v>
      </c>
      <c r="S219" s="134">
        <v>0</v>
      </c>
      <c r="T219" s="135">
        <f>S219*H219</f>
        <v>0</v>
      </c>
      <c r="AR219" s="136" t="s">
        <v>131</v>
      </c>
      <c r="AT219" s="136" t="s">
        <v>118</v>
      </c>
      <c r="AU219" s="136" t="s">
        <v>88</v>
      </c>
      <c r="AY219" s="16" t="s">
        <v>117</v>
      </c>
      <c r="BE219" s="137">
        <f>IF(N219="základní",J219,0)</f>
        <v>0</v>
      </c>
      <c r="BF219" s="137">
        <f>IF(N219="snížená",J219,0)</f>
        <v>0</v>
      </c>
      <c r="BG219" s="137">
        <f>IF(N219="zákl. přenesená",J219,0)</f>
        <v>0</v>
      </c>
      <c r="BH219" s="137">
        <f>IF(N219="sníž. přenesená",J219,0)</f>
        <v>0</v>
      </c>
      <c r="BI219" s="137">
        <f>IF(N219="nulová",J219,0)</f>
        <v>0</v>
      </c>
      <c r="BJ219" s="16" t="s">
        <v>86</v>
      </c>
      <c r="BK219" s="137">
        <f>ROUND(I219*H219,2)</f>
        <v>0</v>
      </c>
      <c r="BL219" s="16" t="s">
        <v>131</v>
      </c>
      <c r="BM219" s="136" t="s">
        <v>320</v>
      </c>
    </row>
    <row r="220" spans="2:65" s="1" customFormat="1" ht="19.5">
      <c r="B220" s="31"/>
      <c r="D220" s="139" t="s">
        <v>176</v>
      </c>
      <c r="F220" s="155" t="s">
        <v>311</v>
      </c>
      <c r="I220" s="156"/>
      <c r="L220" s="31"/>
      <c r="M220" s="157"/>
      <c r="T220" s="55"/>
      <c r="AT220" s="16" t="s">
        <v>176</v>
      </c>
      <c r="AU220" s="16" t="s">
        <v>88</v>
      </c>
    </row>
    <row r="221" spans="2:65" s="11" customFormat="1" ht="11.25">
      <c r="B221" s="138"/>
      <c r="D221" s="139" t="s">
        <v>143</v>
      </c>
      <c r="E221" s="140" t="s">
        <v>1</v>
      </c>
      <c r="F221" s="141" t="s">
        <v>321</v>
      </c>
      <c r="H221" s="142">
        <v>0.123</v>
      </c>
      <c r="I221" s="143"/>
      <c r="L221" s="138"/>
      <c r="M221" s="144"/>
      <c r="T221" s="145"/>
      <c r="AT221" s="140" t="s">
        <v>143</v>
      </c>
      <c r="AU221" s="140" t="s">
        <v>88</v>
      </c>
      <c r="AV221" s="11" t="s">
        <v>88</v>
      </c>
      <c r="AW221" s="11" t="s">
        <v>34</v>
      </c>
      <c r="AX221" s="11" t="s">
        <v>78</v>
      </c>
      <c r="AY221" s="140" t="s">
        <v>117</v>
      </c>
    </row>
    <row r="222" spans="2:65" s="11" customFormat="1" ht="11.25">
      <c r="B222" s="138"/>
      <c r="D222" s="139" t="s">
        <v>143</v>
      </c>
      <c r="E222" s="140" t="s">
        <v>1</v>
      </c>
      <c r="F222" s="141" t="s">
        <v>322</v>
      </c>
      <c r="H222" s="142">
        <v>4.5999999999999999E-2</v>
      </c>
      <c r="I222" s="143"/>
      <c r="L222" s="138"/>
      <c r="M222" s="144"/>
      <c r="T222" s="145"/>
      <c r="AT222" s="140" t="s">
        <v>143</v>
      </c>
      <c r="AU222" s="140" t="s">
        <v>88</v>
      </c>
      <c r="AV222" s="11" t="s">
        <v>88</v>
      </c>
      <c r="AW222" s="11" t="s">
        <v>34</v>
      </c>
      <c r="AX222" s="11" t="s">
        <v>78</v>
      </c>
      <c r="AY222" s="140" t="s">
        <v>117</v>
      </c>
    </row>
    <row r="223" spans="2:65" s="13" customFormat="1" ht="11.25">
      <c r="B223" s="158"/>
      <c r="D223" s="139" t="s">
        <v>143</v>
      </c>
      <c r="E223" s="159" t="s">
        <v>1</v>
      </c>
      <c r="F223" s="160" t="s">
        <v>187</v>
      </c>
      <c r="H223" s="161">
        <v>0.16900000000000001</v>
      </c>
      <c r="I223" s="162"/>
      <c r="L223" s="158"/>
      <c r="M223" s="163"/>
      <c r="T223" s="164"/>
      <c r="AT223" s="159" t="s">
        <v>143</v>
      </c>
      <c r="AU223" s="159" t="s">
        <v>88</v>
      </c>
      <c r="AV223" s="13" t="s">
        <v>131</v>
      </c>
      <c r="AW223" s="13" t="s">
        <v>34</v>
      </c>
      <c r="AX223" s="13" t="s">
        <v>86</v>
      </c>
      <c r="AY223" s="159" t="s">
        <v>117</v>
      </c>
    </row>
    <row r="224" spans="2:65" s="11" customFormat="1" ht="11.25">
      <c r="B224" s="138"/>
      <c r="D224" s="139" t="s">
        <v>143</v>
      </c>
      <c r="F224" s="141" t="s">
        <v>323</v>
      </c>
      <c r="H224" s="142">
        <v>0.186</v>
      </c>
      <c r="I224" s="143"/>
      <c r="L224" s="138"/>
      <c r="M224" s="144"/>
      <c r="T224" s="145"/>
      <c r="AT224" s="140" t="s">
        <v>143</v>
      </c>
      <c r="AU224" s="140" t="s">
        <v>88</v>
      </c>
      <c r="AV224" s="11" t="s">
        <v>88</v>
      </c>
      <c r="AW224" s="11" t="s">
        <v>4</v>
      </c>
      <c r="AX224" s="11" t="s">
        <v>86</v>
      </c>
      <c r="AY224" s="140" t="s">
        <v>117</v>
      </c>
    </row>
    <row r="225" spans="2:65" s="10" customFormat="1" ht="22.9" customHeight="1">
      <c r="B225" s="115"/>
      <c r="D225" s="116" t="s">
        <v>77</v>
      </c>
      <c r="E225" s="153" t="s">
        <v>127</v>
      </c>
      <c r="F225" s="153" t="s">
        <v>324</v>
      </c>
      <c r="I225" s="118"/>
      <c r="J225" s="154">
        <f>BK225</f>
        <v>0</v>
      </c>
      <c r="L225" s="115"/>
      <c r="M225" s="120"/>
      <c r="P225" s="121">
        <f>SUM(P226:P247)</f>
        <v>0</v>
      </c>
      <c r="R225" s="121">
        <f>SUM(R226:R247)</f>
        <v>1.6672927499999999</v>
      </c>
      <c r="T225" s="122">
        <f>SUM(T226:T247)</f>
        <v>0</v>
      </c>
      <c r="AR225" s="116" t="s">
        <v>86</v>
      </c>
      <c r="AT225" s="123" t="s">
        <v>77</v>
      </c>
      <c r="AU225" s="123" t="s">
        <v>86</v>
      </c>
      <c r="AY225" s="116" t="s">
        <v>117</v>
      </c>
      <c r="BK225" s="124">
        <f>SUM(BK226:BK247)</f>
        <v>0</v>
      </c>
    </row>
    <row r="226" spans="2:65" s="1" customFormat="1" ht="21.75" customHeight="1">
      <c r="B226" s="31"/>
      <c r="C226" s="125" t="s">
        <v>325</v>
      </c>
      <c r="D226" s="125" t="s">
        <v>118</v>
      </c>
      <c r="E226" s="126" t="s">
        <v>326</v>
      </c>
      <c r="F226" s="127" t="s">
        <v>327</v>
      </c>
      <c r="G226" s="128" t="s">
        <v>181</v>
      </c>
      <c r="H226" s="129">
        <v>0.60199999999999998</v>
      </c>
      <c r="I226" s="130"/>
      <c r="J226" s="131">
        <f>ROUND(I226*H226,2)</f>
        <v>0</v>
      </c>
      <c r="K226" s="127" t="s">
        <v>174</v>
      </c>
      <c r="L226" s="31"/>
      <c r="M226" s="132" t="s">
        <v>1</v>
      </c>
      <c r="N226" s="133" t="s">
        <v>43</v>
      </c>
      <c r="P226" s="134">
        <f>O226*H226</f>
        <v>0</v>
      </c>
      <c r="Q226" s="134">
        <v>2.5018699999999998</v>
      </c>
      <c r="R226" s="134">
        <f>Q226*H226</f>
        <v>1.5061257399999999</v>
      </c>
      <c r="S226" s="134">
        <v>0</v>
      </c>
      <c r="T226" s="135">
        <f>S226*H226</f>
        <v>0</v>
      </c>
      <c r="AR226" s="136" t="s">
        <v>131</v>
      </c>
      <c r="AT226" s="136" t="s">
        <v>118</v>
      </c>
      <c r="AU226" s="136" t="s">
        <v>88</v>
      </c>
      <c r="AY226" s="16" t="s">
        <v>117</v>
      </c>
      <c r="BE226" s="137">
        <f>IF(N226="základní",J226,0)</f>
        <v>0</v>
      </c>
      <c r="BF226" s="137">
        <f>IF(N226="snížená",J226,0)</f>
        <v>0</v>
      </c>
      <c r="BG226" s="137">
        <f>IF(N226="zákl. přenesená",J226,0)</f>
        <v>0</v>
      </c>
      <c r="BH226" s="137">
        <f>IF(N226="sníž. přenesená",J226,0)</f>
        <v>0</v>
      </c>
      <c r="BI226" s="137">
        <f>IF(N226="nulová",J226,0)</f>
        <v>0</v>
      </c>
      <c r="BJ226" s="16" t="s">
        <v>86</v>
      </c>
      <c r="BK226" s="137">
        <f>ROUND(I226*H226,2)</f>
        <v>0</v>
      </c>
      <c r="BL226" s="16" t="s">
        <v>131</v>
      </c>
      <c r="BM226" s="136" t="s">
        <v>328</v>
      </c>
    </row>
    <row r="227" spans="2:65" s="1" customFormat="1" ht="19.5">
      <c r="B227" s="31"/>
      <c r="D227" s="139" t="s">
        <v>176</v>
      </c>
      <c r="F227" s="155" t="s">
        <v>294</v>
      </c>
      <c r="I227" s="156"/>
      <c r="L227" s="31"/>
      <c r="M227" s="157"/>
      <c r="T227" s="55"/>
      <c r="AT227" s="16" t="s">
        <v>176</v>
      </c>
      <c r="AU227" s="16" t="s">
        <v>88</v>
      </c>
    </row>
    <row r="228" spans="2:65" s="11" customFormat="1" ht="11.25">
      <c r="B228" s="138"/>
      <c r="D228" s="139" t="s">
        <v>143</v>
      </c>
      <c r="E228" s="140" t="s">
        <v>1</v>
      </c>
      <c r="F228" s="141" t="s">
        <v>329</v>
      </c>
      <c r="H228" s="142">
        <v>0.60199999999999998</v>
      </c>
      <c r="I228" s="143"/>
      <c r="L228" s="138"/>
      <c r="M228" s="144"/>
      <c r="T228" s="145"/>
      <c r="AT228" s="140" t="s">
        <v>143</v>
      </c>
      <c r="AU228" s="140" t="s">
        <v>88</v>
      </c>
      <c r="AV228" s="11" t="s">
        <v>88</v>
      </c>
      <c r="AW228" s="11" t="s">
        <v>34</v>
      </c>
      <c r="AX228" s="11" t="s">
        <v>86</v>
      </c>
      <c r="AY228" s="140" t="s">
        <v>117</v>
      </c>
    </row>
    <row r="229" spans="2:65" s="1" customFormat="1" ht="24.2" customHeight="1">
      <c r="B229" s="31"/>
      <c r="C229" s="125" t="s">
        <v>330</v>
      </c>
      <c r="D229" s="125" t="s">
        <v>118</v>
      </c>
      <c r="E229" s="126" t="s">
        <v>331</v>
      </c>
      <c r="F229" s="127" t="s">
        <v>332</v>
      </c>
      <c r="G229" s="128" t="s">
        <v>173</v>
      </c>
      <c r="H229" s="129">
        <v>12.04</v>
      </c>
      <c r="I229" s="130"/>
      <c r="J229" s="131">
        <f>ROUND(I229*H229,2)</f>
        <v>0</v>
      </c>
      <c r="K229" s="127" t="s">
        <v>174</v>
      </c>
      <c r="L229" s="31"/>
      <c r="M229" s="132" t="s">
        <v>1</v>
      </c>
      <c r="N229" s="133" t="s">
        <v>43</v>
      </c>
      <c r="P229" s="134">
        <f>O229*H229</f>
        <v>0</v>
      </c>
      <c r="Q229" s="134">
        <v>3.5999999999999999E-3</v>
      </c>
      <c r="R229" s="134">
        <f>Q229*H229</f>
        <v>4.3343999999999994E-2</v>
      </c>
      <c r="S229" s="134">
        <v>0</v>
      </c>
      <c r="T229" s="135">
        <f>S229*H229</f>
        <v>0</v>
      </c>
      <c r="AR229" s="136" t="s">
        <v>131</v>
      </c>
      <c r="AT229" s="136" t="s">
        <v>118</v>
      </c>
      <c r="AU229" s="136" t="s">
        <v>88</v>
      </c>
      <c r="AY229" s="16" t="s">
        <v>117</v>
      </c>
      <c r="BE229" s="137">
        <f>IF(N229="základní",J229,0)</f>
        <v>0</v>
      </c>
      <c r="BF229" s="137">
        <f>IF(N229="snížená",J229,0)</f>
        <v>0</v>
      </c>
      <c r="BG229" s="137">
        <f>IF(N229="zákl. přenesená",J229,0)</f>
        <v>0</v>
      </c>
      <c r="BH229" s="137">
        <f>IF(N229="sníž. přenesená",J229,0)</f>
        <v>0</v>
      </c>
      <c r="BI229" s="137">
        <f>IF(N229="nulová",J229,0)</f>
        <v>0</v>
      </c>
      <c r="BJ229" s="16" t="s">
        <v>86</v>
      </c>
      <c r="BK229" s="137">
        <f>ROUND(I229*H229,2)</f>
        <v>0</v>
      </c>
      <c r="BL229" s="16" t="s">
        <v>131</v>
      </c>
      <c r="BM229" s="136" t="s">
        <v>333</v>
      </c>
    </row>
    <row r="230" spans="2:65" s="1" customFormat="1" ht="19.5">
      <c r="B230" s="31"/>
      <c r="D230" s="139" t="s">
        <v>176</v>
      </c>
      <c r="F230" s="155" t="s">
        <v>294</v>
      </c>
      <c r="I230" s="156"/>
      <c r="L230" s="31"/>
      <c r="M230" s="157"/>
      <c r="T230" s="55"/>
      <c r="AT230" s="16" t="s">
        <v>176</v>
      </c>
      <c r="AU230" s="16" t="s">
        <v>88</v>
      </c>
    </row>
    <row r="231" spans="2:65" s="11" customFormat="1" ht="11.25">
      <c r="B231" s="138"/>
      <c r="D231" s="139" t="s">
        <v>143</v>
      </c>
      <c r="E231" s="140" t="s">
        <v>1</v>
      </c>
      <c r="F231" s="141" t="s">
        <v>334</v>
      </c>
      <c r="H231" s="142">
        <v>12.04</v>
      </c>
      <c r="I231" s="143"/>
      <c r="L231" s="138"/>
      <c r="M231" s="144"/>
      <c r="T231" s="145"/>
      <c r="AT231" s="140" t="s">
        <v>143</v>
      </c>
      <c r="AU231" s="140" t="s">
        <v>88</v>
      </c>
      <c r="AV231" s="11" t="s">
        <v>88</v>
      </c>
      <c r="AW231" s="11" t="s">
        <v>34</v>
      </c>
      <c r="AX231" s="11" t="s">
        <v>86</v>
      </c>
      <c r="AY231" s="140" t="s">
        <v>117</v>
      </c>
    </row>
    <row r="232" spans="2:65" s="1" customFormat="1" ht="24.2" customHeight="1">
      <c r="B232" s="31"/>
      <c r="C232" s="125" t="s">
        <v>335</v>
      </c>
      <c r="D232" s="125" t="s">
        <v>118</v>
      </c>
      <c r="E232" s="126" t="s">
        <v>336</v>
      </c>
      <c r="F232" s="127" t="s">
        <v>337</v>
      </c>
      <c r="G232" s="128" t="s">
        <v>173</v>
      </c>
      <c r="H232" s="129">
        <v>12.04</v>
      </c>
      <c r="I232" s="130"/>
      <c r="J232" s="131">
        <f>ROUND(I232*H232,2)</f>
        <v>0</v>
      </c>
      <c r="K232" s="127" t="s">
        <v>174</v>
      </c>
      <c r="L232" s="31"/>
      <c r="M232" s="132" t="s">
        <v>1</v>
      </c>
      <c r="N232" s="133" t="s">
        <v>43</v>
      </c>
      <c r="P232" s="134">
        <f>O232*H232</f>
        <v>0</v>
      </c>
      <c r="Q232" s="134">
        <v>0</v>
      </c>
      <c r="R232" s="134">
        <f>Q232*H232</f>
        <v>0</v>
      </c>
      <c r="S232" s="134">
        <v>0</v>
      </c>
      <c r="T232" s="135">
        <f>S232*H232</f>
        <v>0</v>
      </c>
      <c r="AR232" s="136" t="s">
        <v>131</v>
      </c>
      <c r="AT232" s="136" t="s">
        <v>118</v>
      </c>
      <c r="AU232" s="136" t="s">
        <v>88</v>
      </c>
      <c r="AY232" s="16" t="s">
        <v>117</v>
      </c>
      <c r="BE232" s="137">
        <f>IF(N232="základní",J232,0)</f>
        <v>0</v>
      </c>
      <c r="BF232" s="137">
        <f>IF(N232="snížená",J232,0)</f>
        <v>0</v>
      </c>
      <c r="BG232" s="137">
        <f>IF(N232="zákl. přenesená",J232,0)</f>
        <v>0</v>
      </c>
      <c r="BH232" s="137">
        <f>IF(N232="sníž. přenesená",J232,0)</f>
        <v>0</v>
      </c>
      <c r="BI232" s="137">
        <f>IF(N232="nulová",J232,0)</f>
        <v>0</v>
      </c>
      <c r="BJ232" s="16" t="s">
        <v>86</v>
      </c>
      <c r="BK232" s="137">
        <f>ROUND(I232*H232,2)</f>
        <v>0</v>
      </c>
      <c r="BL232" s="16" t="s">
        <v>131</v>
      </c>
      <c r="BM232" s="136" t="s">
        <v>338</v>
      </c>
    </row>
    <row r="233" spans="2:65" s="1" customFormat="1" ht="19.5">
      <c r="B233" s="31"/>
      <c r="D233" s="139" t="s">
        <v>176</v>
      </c>
      <c r="F233" s="155" t="s">
        <v>294</v>
      </c>
      <c r="I233" s="156"/>
      <c r="L233" s="31"/>
      <c r="M233" s="157"/>
      <c r="T233" s="55"/>
      <c r="AT233" s="16" t="s">
        <v>176</v>
      </c>
      <c r="AU233" s="16" t="s">
        <v>88</v>
      </c>
    </row>
    <row r="234" spans="2:65" s="1" customFormat="1" ht="21.75" customHeight="1">
      <c r="B234" s="31"/>
      <c r="C234" s="125" t="s">
        <v>339</v>
      </c>
      <c r="D234" s="125" t="s">
        <v>118</v>
      </c>
      <c r="E234" s="126" t="s">
        <v>340</v>
      </c>
      <c r="F234" s="127" t="s">
        <v>341</v>
      </c>
      <c r="G234" s="128" t="s">
        <v>212</v>
      </c>
      <c r="H234" s="129">
        <v>7.2999999999999995E-2</v>
      </c>
      <c r="I234" s="130"/>
      <c r="J234" s="131">
        <f>ROUND(I234*H234,2)</f>
        <v>0</v>
      </c>
      <c r="K234" s="127" t="s">
        <v>174</v>
      </c>
      <c r="L234" s="31"/>
      <c r="M234" s="132" t="s">
        <v>1</v>
      </c>
      <c r="N234" s="133" t="s">
        <v>43</v>
      </c>
      <c r="P234" s="134">
        <f>O234*H234</f>
        <v>0</v>
      </c>
      <c r="Q234" s="134">
        <v>1.05237</v>
      </c>
      <c r="R234" s="134">
        <f>Q234*H234</f>
        <v>7.6823009999999997E-2</v>
      </c>
      <c r="S234" s="134">
        <v>0</v>
      </c>
      <c r="T234" s="135">
        <f>S234*H234</f>
        <v>0</v>
      </c>
      <c r="AR234" s="136" t="s">
        <v>131</v>
      </c>
      <c r="AT234" s="136" t="s">
        <v>118</v>
      </c>
      <c r="AU234" s="136" t="s">
        <v>88</v>
      </c>
      <c r="AY234" s="16" t="s">
        <v>117</v>
      </c>
      <c r="BE234" s="137">
        <f>IF(N234="základní",J234,0)</f>
        <v>0</v>
      </c>
      <c r="BF234" s="137">
        <f>IF(N234="snížená",J234,0)</f>
        <v>0</v>
      </c>
      <c r="BG234" s="137">
        <f>IF(N234="zákl. přenesená",J234,0)</f>
        <v>0</v>
      </c>
      <c r="BH234" s="137">
        <f>IF(N234="sníž. přenesená",J234,0)</f>
        <v>0</v>
      </c>
      <c r="BI234" s="137">
        <f>IF(N234="nulová",J234,0)</f>
        <v>0</v>
      </c>
      <c r="BJ234" s="16" t="s">
        <v>86</v>
      </c>
      <c r="BK234" s="137">
        <f>ROUND(I234*H234,2)</f>
        <v>0</v>
      </c>
      <c r="BL234" s="16" t="s">
        <v>131</v>
      </c>
      <c r="BM234" s="136" t="s">
        <v>342</v>
      </c>
    </row>
    <row r="235" spans="2:65" s="11" customFormat="1" ht="11.25">
      <c r="B235" s="138"/>
      <c r="D235" s="139" t="s">
        <v>143</v>
      </c>
      <c r="E235" s="140" t="s">
        <v>1</v>
      </c>
      <c r="F235" s="141" t="s">
        <v>343</v>
      </c>
      <c r="H235" s="142">
        <v>5.0999999999999997E-2</v>
      </c>
      <c r="I235" s="143"/>
      <c r="L235" s="138"/>
      <c r="M235" s="144"/>
      <c r="T235" s="145"/>
      <c r="AT235" s="140" t="s">
        <v>143</v>
      </c>
      <c r="AU235" s="140" t="s">
        <v>88</v>
      </c>
      <c r="AV235" s="11" t="s">
        <v>88</v>
      </c>
      <c r="AW235" s="11" t="s">
        <v>34</v>
      </c>
      <c r="AX235" s="11" t="s">
        <v>78</v>
      </c>
      <c r="AY235" s="140" t="s">
        <v>117</v>
      </c>
    </row>
    <row r="236" spans="2:65" s="11" customFormat="1" ht="11.25">
      <c r="B236" s="138"/>
      <c r="D236" s="139" t="s">
        <v>143</v>
      </c>
      <c r="E236" s="140" t="s">
        <v>1</v>
      </c>
      <c r="F236" s="141" t="s">
        <v>344</v>
      </c>
      <c r="H236" s="142">
        <v>1.4999999999999999E-2</v>
      </c>
      <c r="I236" s="143"/>
      <c r="L236" s="138"/>
      <c r="M236" s="144"/>
      <c r="T236" s="145"/>
      <c r="AT236" s="140" t="s">
        <v>143</v>
      </c>
      <c r="AU236" s="140" t="s">
        <v>88</v>
      </c>
      <c r="AV236" s="11" t="s">
        <v>88</v>
      </c>
      <c r="AW236" s="11" t="s">
        <v>34</v>
      </c>
      <c r="AX236" s="11" t="s">
        <v>78</v>
      </c>
      <c r="AY236" s="140" t="s">
        <v>117</v>
      </c>
    </row>
    <row r="237" spans="2:65" s="13" customFormat="1" ht="11.25">
      <c r="B237" s="158"/>
      <c r="D237" s="139" t="s">
        <v>143</v>
      </c>
      <c r="E237" s="159" t="s">
        <v>1</v>
      </c>
      <c r="F237" s="160" t="s">
        <v>187</v>
      </c>
      <c r="H237" s="161">
        <v>6.6000000000000003E-2</v>
      </c>
      <c r="I237" s="162"/>
      <c r="L237" s="158"/>
      <c r="M237" s="163"/>
      <c r="T237" s="164"/>
      <c r="AT237" s="159" t="s">
        <v>143</v>
      </c>
      <c r="AU237" s="159" t="s">
        <v>88</v>
      </c>
      <c r="AV237" s="13" t="s">
        <v>131</v>
      </c>
      <c r="AW237" s="13" t="s">
        <v>34</v>
      </c>
      <c r="AX237" s="13" t="s">
        <v>86</v>
      </c>
      <c r="AY237" s="159" t="s">
        <v>117</v>
      </c>
    </row>
    <row r="238" spans="2:65" s="11" customFormat="1" ht="11.25">
      <c r="B238" s="138"/>
      <c r="D238" s="139" t="s">
        <v>143</v>
      </c>
      <c r="F238" s="141" t="s">
        <v>345</v>
      </c>
      <c r="H238" s="142">
        <v>7.2999999999999995E-2</v>
      </c>
      <c r="I238" s="143"/>
      <c r="L238" s="138"/>
      <c r="M238" s="144"/>
      <c r="T238" s="145"/>
      <c r="AT238" s="140" t="s">
        <v>143</v>
      </c>
      <c r="AU238" s="140" t="s">
        <v>88</v>
      </c>
      <c r="AV238" s="11" t="s">
        <v>88</v>
      </c>
      <c r="AW238" s="11" t="s">
        <v>4</v>
      </c>
      <c r="AX238" s="11" t="s">
        <v>86</v>
      </c>
      <c r="AY238" s="140" t="s">
        <v>117</v>
      </c>
    </row>
    <row r="239" spans="2:65" s="1" customFormat="1" ht="37.9" customHeight="1">
      <c r="B239" s="31"/>
      <c r="C239" s="125" t="s">
        <v>346</v>
      </c>
      <c r="D239" s="125" t="s">
        <v>118</v>
      </c>
      <c r="E239" s="126" t="s">
        <v>347</v>
      </c>
      <c r="F239" s="127" t="s">
        <v>348</v>
      </c>
      <c r="G239" s="128" t="s">
        <v>349</v>
      </c>
      <c r="H239" s="129">
        <v>4</v>
      </c>
      <c r="I239" s="130"/>
      <c r="J239" s="131">
        <f>ROUND(I239*H239,2)</f>
        <v>0</v>
      </c>
      <c r="K239" s="127" t="s">
        <v>1</v>
      </c>
      <c r="L239" s="31"/>
      <c r="M239" s="132" t="s">
        <v>1</v>
      </c>
      <c r="N239" s="133" t="s">
        <v>43</v>
      </c>
      <c r="P239" s="134">
        <f>O239*H239</f>
        <v>0</v>
      </c>
      <c r="Q239" s="134">
        <v>2.0000000000000001E-4</v>
      </c>
      <c r="R239" s="134">
        <f>Q239*H239</f>
        <v>8.0000000000000004E-4</v>
      </c>
      <c r="S239" s="134">
        <v>0</v>
      </c>
      <c r="T239" s="135">
        <f>S239*H239</f>
        <v>0</v>
      </c>
      <c r="AR239" s="136" t="s">
        <v>131</v>
      </c>
      <c r="AT239" s="136" t="s">
        <v>118</v>
      </c>
      <c r="AU239" s="136" t="s">
        <v>88</v>
      </c>
      <c r="AY239" s="16" t="s">
        <v>117</v>
      </c>
      <c r="BE239" s="137">
        <f>IF(N239="základní",J239,0)</f>
        <v>0</v>
      </c>
      <c r="BF239" s="137">
        <f>IF(N239="snížená",J239,0)</f>
        <v>0</v>
      </c>
      <c r="BG239" s="137">
        <f>IF(N239="zákl. přenesená",J239,0)</f>
        <v>0</v>
      </c>
      <c r="BH239" s="137">
        <f>IF(N239="sníž. přenesená",J239,0)</f>
        <v>0</v>
      </c>
      <c r="BI239" s="137">
        <f>IF(N239="nulová",J239,0)</f>
        <v>0</v>
      </c>
      <c r="BJ239" s="16" t="s">
        <v>86</v>
      </c>
      <c r="BK239" s="137">
        <f>ROUND(I239*H239,2)</f>
        <v>0</v>
      </c>
      <c r="BL239" s="16" t="s">
        <v>131</v>
      </c>
      <c r="BM239" s="136" t="s">
        <v>350</v>
      </c>
    </row>
    <row r="240" spans="2:65" s="1" customFormat="1" ht="19.5">
      <c r="B240" s="31"/>
      <c r="D240" s="139" t="s">
        <v>176</v>
      </c>
      <c r="F240" s="155" t="s">
        <v>294</v>
      </c>
      <c r="I240" s="156"/>
      <c r="L240" s="31"/>
      <c r="M240" s="157"/>
      <c r="T240" s="55"/>
      <c r="AT240" s="16" t="s">
        <v>176</v>
      </c>
      <c r="AU240" s="16" t="s">
        <v>88</v>
      </c>
    </row>
    <row r="241" spans="2:65" s="1" customFormat="1" ht="37.9" customHeight="1">
      <c r="B241" s="31"/>
      <c r="C241" s="125" t="s">
        <v>351</v>
      </c>
      <c r="D241" s="125" t="s">
        <v>118</v>
      </c>
      <c r="E241" s="126" t="s">
        <v>352</v>
      </c>
      <c r="F241" s="127" t="s">
        <v>353</v>
      </c>
      <c r="G241" s="128" t="s">
        <v>349</v>
      </c>
      <c r="H241" s="129">
        <v>1</v>
      </c>
      <c r="I241" s="130"/>
      <c r="J241" s="131">
        <f>ROUND(I241*H241,2)</f>
        <v>0</v>
      </c>
      <c r="K241" s="127" t="s">
        <v>1</v>
      </c>
      <c r="L241" s="31"/>
      <c r="M241" s="132" t="s">
        <v>1</v>
      </c>
      <c r="N241" s="133" t="s">
        <v>43</v>
      </c>
      <c r="P241" s="134">
        <f>O241*H241</f>
        <v>0</v>
      </c>
      <c r="Q241" s="134">
        <v>2.0000000000000001E-4</v>
      </c>
      <c r="R241" s="134">
        <f>Q241*H241</f>
        <v>2.0000000000000001E-4</v>
      </c>
      <c r="S241" s="134">
        <v>0</v>
      </c>
      <c r="T241" s="135">
        <f>S241*H241</f>
        <v>0</v>
      </c>
      <c r="AR241" s="136" t="s">
        <v>131</v>
      </c>
      <c r="AT241" s="136" t="s">
        <v>118</v>
      </c>
      <c r="AU241" s="136" t="s">
        <v>88</v>
      </c>
      <c r="AY241" s="16" t="s">
        <v>117</v>
      </c>
      <c r="BE241" s="137">
        <f>IF(N241="základní",J241,0)</f>
        <v>0</v>
      </c>
      <c r="BF241" s="137">
        <f>IF(N241="snížená",J241,0)</f>
        <v>0</v>
      </c>
      <c r="BG241" s="137">
        <f>IF(N241="zákl. přenesená",J241,0)</f>
        <v>0</v>
      </c>
      <c r="BH241" s="137">
        <f>IF(N241="sníž. přenesená",J241,0)</f>
        <v>0</v>
      </c>
      <c r="BI241" s="137">
        <f>IF(N241="nulová",J241,0)</f>
        <v>0</v>
      </c>
      <c r="BJ241" s="16" t="s">
        <v>86</v>
      </c>
      <c r="BK241" s="137">
        <f>ROUND(I241*H241,2)</f>
        <v>0</v>
      </c>
      <c r="BL241" s="16" t="s">
        <v>131</v>
      </c>
      <c r="BM241" s="136" t="s">
        <v>354</v>
      </c>
    </row>
    <row r="242" spans="2:65" s="1" customFormat="1" ht="19.5">
      <c r="B242" s="31"/>
      <c r="D242" s="139" t="s">
        <v>176</v>
      </c>
      <c r="F242" s="155" t="s">
        <v>294</v>
      </c>
      <c r="I242" s="156"/>
      <c r="L242" s="31"/>
      <c r="M242" s="157"/>
      <c r="T242" s="55"/>
      <c r="AT242" s="16" t="s">
        <v>176</v>
      </c>
      <c r="AU242" s="16" t="s">
        <v>88</v>
      </c>
    </row>
    <row r="243" spans="2:65" s="1" customFormat="1" ht="24.2" customHeight="1">
      <c r="B243" s="31"/>
      <c r="C243" s="125" t="s">
        <v>355</v>
      </c>
      <c r="D243" s="125" t="s">
        <v>118</v>
      </c>
      <c r="E243" s="126" t="s">
        <v>356</v>
      </c>
      <c r="F243" s="127" t="s">
        <v>357</v>
      </c>
      <c r="G243" s="128" t="s">
        <v>349</v>
      </c>
      <c r="H243" s="129">
        <v>1</v>
      </c>
      <c r="I243" s="130"/>
      <c r="J243" s="131">
        <f>ROUND(I243*H243,2)</f>
        <v>0</v>
      </c>
      <c r="K243" s="127" t="s">
        <v>174</v>
      </c>
      <c r="L243" s="31"/>
      <c r="M243" s="132" t="s">
        <v>1</v>
      </c>
      <c r="N243" s="133" t="s">
        <v>43</v>
      </c>
      <c r="P243" s="134">
        <f>O243*H243</f>
        <v>0</v>
      </c>
      <c r="Q243" s="134">
        <v>0</v>
      </c>
      <c r="R243" s="134">
        <f>Q243*H243</f>
        <v>0</v>
      </c>
      <c r="S243" s="134">
        <v>0</v>
      </c>
      <c r="T243" s="135">
        <f>S243*H243</f>
        <v>0</v>
      </c>
      <c r="AR243" s="136" t="s">
        <v>131</v>
      </c>
      <c r="AT243" s="136" t="s">
        <v>118</v>
      </c>
      <c r="AU243" s="136" t="s">
        <v>88</v>
      </c>
      <c r="AY243" s="16" t="s">
        <v>117</v>
      </c>
      <c r="BE243" s="137">
        <f>IF(N243="základní",J243,0)</f>
        <v>0</v>
      </c>
      <c r="BF243" s="137">
        <f>IF(N243="snížená",J243,0)</f>
        <v>0</v>
      </c>
      <c r="BG243" s="137">
        <f>IF(N243="zákl. přenesená",J243,0)</f>
        <v>0</v>
      </c>
      <c r="BH243" s="137">
        <f>IF(N243="sníž. přenesená",J243,0)</f>
        <v>0</v>
      </c>
      <c r="BI243" s="137">
        <f>IF(N243="nulová",J243,0)</f>
        <v>0</v>
      </c>
      <c r="BJ243" s="16" t="s">
        <v>86</v>
      </c>
      <c r="BK243" s="137">
        <f>ROUND(I243*H243,2)</f>
        <v>0</v>
      </c>
      <c r="BL243" s="16" t="s">
        <v>131</v>
      </c>
      <c r="BM243" s="136" t="s">
        <v>358</v>
      </c>
    </row>
    <row r="244" spans="2:65" s="1" customFormat="1" ht="19.5">
      <c r="B244" s="31"/>
      <c r="D244" s="139" t="s">
        <v>176</v>
      </c>
      <c r="F244" s="155" t="s">
        <v>294</v>
      </c>
      <c r="I244" s="156"/>
      <c r="L244" s="31"/>
      <c r="M244" s="157"/>
      <c r="T244" s="55"/>
      <c r="AT244" s="16" t="s">
        <v>176</v>
      </c>
      <c r="AU244" s="16" t="s">
        <v>88</v>
      </c>
    </row>
    <row r="245" spans="2:65" s="1" customFormat="1" ht="37.9" customHeight="1">
      <c r="B245" s="31"/>
      <c r="C245" s="165" t="s">
        <v>359</v>
      </c>
      <c r="D245" s="165" t="s">
        <v>225</v>
      </c>
      <c r="E245" s="166" t="s">
        <v>360</v>
      </c>
      <c r="F245" s="167" t="s">
        <v>361</v>
      </c>
      <c r="G245" s="168" t="s">
        <v>349</v>
      </c>
      <c r="H245" s="169">
        <v>1</v>
      </c>
      <c r="I245" s="170"/>
      <c r="J245" s="171">
        <f>ROUND(I245*H245,2)</f>
        <v>0</v>
      </c>
      <c r="K245" s="167" t="s">
        <v>1</v>
      </c>
      <c r="L245" s="172"/>
      <c r="M245" s="173" t="s">
        <v>1</v>
      </c>
      <c r="N245" s="174" t="s">
        <v>43</v>
      </c>
      <c r="P245" s="134">
        <f>O245*H245</f>
        <v>0</v>
      </c>
      <c r="Q245" s="134">
        <v>0.04</v>
      </c>
      <c r="R245" s="134">
        <f>Q245*H245</f>
        <v>0.04</v>
      </c>
      <c r="S245" s="134">
        <v>0</v>
      </c>
      <c r="T245" s="135">
        <f>S245*H245</f>
        <v>0</v>
      </c>
      <c r="AR245" s="136" t="s">
        <v>151</v>
      </c>
      <c r="AT245" s="136" t="s">
        <v>225</v>
      </c>
      <c r="AU245" s="136" t="s">
        <v>88</v>
      </c>
      <c r="AY245" s="16" t="s">
        <v>117</v>
      </c>
      <c r="BE245" s="137">
        <f>IF(N245="základní",J245,0)</f>
        <v>0</v>
      </c>
      <c r="BF245" s="137">
        <f>IF(N245="snížená",J245,0)</f>
        <v>0</v>
      </c>
      <c r="BG245" s="137">
        <f>IF(N245="zákl. přenesená",J245,0)</f>
        <v>0</v>
      </c>
      <c r="BH245" s="137">
        <f>IF(N245="sníž. přenesená",J245,0)</f>
        <v>0</v>
      </c>
      <c r="BI245" s="137">
        <f>IF(N245="nulová",J245,0)</f>
        <v>0</v>
      </c>
      <c r="BJ245" s="16" t="s">
        <v>86</v>
      </c>
      <c r="BK245" s="137">
        <f>ROUND(I245*H245,2)</f>
        <v>0</v>
      </c>
      <c r="BL245" s="16" t="s">
        <v>131</v>
      </c>
      <c r="BM245" s="136" t="s">
        <v>362</v>
      </c>
    </row>
    <row r="246" spans="2:65" s="1" customFormat="1" ht="16.5" customHeight="1">
      <c r="B246" s="31"/>
      <c r="C246" s="125" t="s">
        <v>363</v>
      </c>
      <c r="D246" s="125" t="s">
        <v>118</v>
      </c>
      <c r="E246" s="126" t="s">
        <v>364</v>
      </c>
      <c r="F246" s="127" t="s">
        <v>365</v>
      </c>
      <c r="G246" s="128" t="s">
        <v>349</v>
      </c>
      <c r="H246" s="129">
        <v>1</v>
      </c>
      <c r="I246" s="130"/>
      <c r="J246" s="131">
        <f>ROUND(I246*H246,2)</f>
        <v>0</v>
      </c>
      <c r="K246" s="127" t="s">
        <v>1</v>
      </c>
      <c r="L246" s="31"/>
      <c r="M246" s="132" t="s">
        <v>1</v>
      </c>
      <c r="N246" s="133" t="s">
        <v>43</v>
      </c>
      <c r="P246" s="134">
        <f>O246*H246</f>
        <v>0</v>
      </c>
      <c r="Q246" s="134">
        <v>0</v>
      </c>
      <c r="R246" s="134">
        <f>Q246*H246</f>
        <v>0</v>
      </c>
      <c r="S246" s="134">
        <v>0</v>
      </c>
      <c r="T246" s="135">
        <f>S246*H246</f>
        <v>0</v>
      </c>
      <c r="AR246" s="136" t="s">
        <v>131</v>
      </c>
      <c r="AT246" s="136" t="s">
        <v>118</v>
      </c>
      <c r="AU246" s="136" t="s">
        <v>88</v>
      </c>
      <c r="AY246" s="16" t="s">
        <v>117</v>
      </c>
      <c r="BE246" s="137">
        <f>IF(N246="základní",J246,0)</f>
        <v>0</v>
      </c>
      <c r="BF246" s="137">
        <f>IF(N246="snížená",J246,0)</f>
        <v>0</v>
      </c>
      <c r="BG246" s="137">
        <f>IF(N246="zákl. přenesená",J246,0)</f>
        <v>0</v>
      </c>
      <c r="BH246" s="137">
        <f>IF(N246="sníž. přenesená",J246,0)</f>
        <v>0</v>
      </c>
      <c r="BI246" s="137">
        <f>IF(N246="nulová",J246,0)</f>
        <v>0</v>
      </c>
      <c r="BJ246" s="16" t="s">
        <v>86</v>
      </c>
      <c r="BK246" s="137">
        <f>ROUND(I246*H246,2)</f>
        <v>0</v>
      </c>
      <c r="BL246" s="16" t="s">
        <v>131</v>
      </c>
      <c r="BM246" s="136" t="s">
        <v>366</v>
      </c>
    </row>
    <row r="247" spans="2:65" s="1" customFormat="1" ht="19.5">
      <c r="B247" s="31"/>
      <c r="D247" s="139" t="s">
        <v>176</v>
      </c>
      <c r="F247" s="155" t="s">
        <v>294</v>
      </c>
      <c r="I247" s="156"/>
      <c r="L247" s="31"/>
      <c r="M247" s="157"/>
      <c r="T247" s="55"/>
      <c r="AT247" s="16" t="s">
        <v>176</v>
      </c>
      <c r="AU247" s="16" t="s">
        <v>88</v>
      </c>
    </row>
    <row r="248" spans="2:65" s="10" customFormat="1" ht="22.9" customHeight="1">
      <c r="B248" s="115"/>
      <c r="D248" s="116" t="s">
        <v>77</v>
      </c>
      <c r="E248" s="153" t="s">
        <v>131</v>
      </c>
      <c r="F248" s="153" t="s">
        <v>367</v>
      </c>
      <c r="I248" s="118"/>
      <c r="J248" s="154">
        <f>BK248</f>
        <v>0</v>
      </c>
      <c r="L248" s="115"/>
      <c r="M248" s="120"/>
      <c r="P248" s="121">
        <f>SUM(P249:P256)</f>
        <v>0</v>
      </c>
      <c r="R248" s="121">
        <f>SUM(R249:R256)</f>
        <v>49.434853800000006</v>
      </c>
      <c r="T248" s="122">
        <f>SUM(T249:T256)</f>
        <v>0</v>
      </c>
      <c r="AR248" s="116" t="s">
        <v>86</v>
      </c>
      <c r="AT248" s="123" t="s">
        <v>77</v>
      </c>
      <c r="AU248" s="123" t="s">
        <v>86</v>
      </c>
      <c r="AY248" s="116" t="s">
        <v>117</v>
      </c>
      <c r="BK248" s="124">
        <f>SUM(BK249:BK256)</f>
        <v>0</v>
      </c>
    </row>
    <row r="249" spans="2:65" s="1" customFormat="1" ht="24.2" customHeight="1">
      <c r="B249" s="31"/>
      <c r="C249" s="125" t="s">
        <v>368</v>
      </c>
      <c r="D249" s="125" t="s">
        <v>118</v>
      </c>
      <c r="E249" s="126" t="s">
        <v>369</v>
      </c>
      <c r="F249" s="127" t="s">
        <v>370</v>
      </c>
      <c r="G249" s="128" t="s">
        <v>173</v>
      </c>
      <c r="H249" s="129">
        <v>243.93</v>
      </c>
      <c r="I249" s="130"/>
      <c r="J249" s="131">
        <f>ROUND(I249*H249,2)</f>
        <v>0</v>
      </c>
      <c r="K249" s="127" t="s">
        <v>174</v>
      </c>
      <c r="L249" s="31"/>
      <c r="M249" s="132" t="s">
        <v>1</v>
      </c>
      <c r="N249" s="133" t="s">
        <v>43</v>
      </c>
      <c r="P249" s="134">
        <f>O249*H249</f>
        <v>0</v>
      </c>
      <c r="Q249" s="134">
        <v>0.20266000000000001</v>
      </c>
      <c r="R249" s="134">
        <f>Q249*H249</f>
        <v>49.434853800000006</v>
      </c>
      <c r="S249" s="134">
        <v>0</v>
      </c>
      <c r="T249" s="135">
        <f>S249*H249</f>
        <v>0</v>
      </c>
      <c r="AR249" s="136" t="s">
        <v>131</v>
      </c>
      <c r="AT249" s="136" t="s">
        <v>118</v>
      </c>
      <c r="AU249" s="136" t="s">
        <v>88</v>
      </c>
      <c r="AY249" s="16" t="s">
        <v>117</v>
      </c>
      <c r="BE249" s="137">
        <f>IF(N249="základní",J249,0)</f>
        <v>0</v>
      </c>
      <c r="BF249" s="137">
        <f>IF(N249="snížená",J249,0)</f>
        <v>0</v>
      </c>
      <c r="BG249" s="137">
        <f>IF(N249="zákl. přenesená",J249,0)</f>
        <v>0</v>
      </c>
      <c r="BH249" s="137">
        <f>IF(N249="sníž. přenesená",J249,0)</f>
        <v>0</v>
      </c>
      <c r="BI249" s="137">
        <f>IF(N249="nulová",J249,0)</f>
        <v>0</v>
      </c>
      <c r="BJ249" s="16" t="s">
        <v>86</v>
      </c>
      <c r="BK249" s="137">
        <f>ROUND(I249*H249,2)</f>
        <v>0</v>
      </c>
      <c r="BL249" s="16" t="s">
        <v>131</v>
      </c>
      <c r="BM249" s="136" t="s">
        <v>371</v>
      </c>
    </row>
    <row r="250" spans="2:65" s="1" customFormat="1" ht="29.25">
      <c r="B250" s="31"/>
      <c r="D250" s="139" t="s">
        <v>176</v>
      </c>
      <c r="F250" s="155" t="s">
        <v>177</v>
      </c>
      <c r="I250" s="156"/>
      <c r="L250" s="31"/>
      <c r="M250" s="157"/>
      <c r="T250" s="55"/>
      <c r="AT250" s="16" t="s">
        <v>176</v>
      </c>
      <c r="AU250" s="16" t="s">
        <v>88</v>
      </c>
    </row>
    <row r="251" spans="2:65" s="14" customFormat="1" ht="11.25">
      <c r="B251" s="175"/>
      <c r="D251" s="139" t="s">
        <v>143</v>
      </c>
      <c r="E251" s="176" t="s">
        <v>1</v>
      </c>
      <c r="F251" s="177" t="s">
        <v>372</v>
      </c>
      <c r="H251" s="176" t="s">
        <v>1</v>
      </c>
      <c r="I251" s="178"/>
      <c r="L251" s="175"/>
      <c r="M251" s="179"/>
      <c r="T251" s="180"/>
      <c r="AT251" s="176" t="s">
        <v>143</v>
      </c>
      <c r="AU251" s="176" t="s">
        <v>88</v>
      </c>
      <c r="AV251" s="14" t="s">
        <v>86</v>
      </c>
      <c r="AW251" s="14" t="s">
        <v>34</v>
      </c>
      <c r="AX251" s="14" t="s">
        <v>78</v>
      </c>
      <c r="AY251" s="176" t="s">
        <v>117</v>
      </c>
    </row>
    <row r="252" spans="2:65" s="11" customFormat="1" ht="11.25">
      <c r="B252" s="138"/>
      <c r="D252" s="139" t="s">
        <v>143</v>
      </c>
      <c r="E252" s="140" t="s">
        <v>1</v>
      </c>
      <c r="F252" s="141" t="s">
        <v>373</v>
      </c>
      <c r="H252" s="142">
        <v>180.32</v>
      </c>
      <c r="I252" s="143"/>
      <c r="L252" s="138"/>
      <c r="M252" s="144"/>
      <c r="T252" s="145"/>
      <c r="AT252" s="140" t="s">
        <v>143</v>
      </c>
      <c r="AU252" s="140" t="s">
        <v>88</v>
      </c>
      <c r="AV252" s="11" t="s">
        <v>88</v>
      </c>
      <c r="AW252" s="11" t="s">
        <v>34</v>
      </c>
      <c r="AX252" s="11" t="s">
        <v>78</v>
      </c>
      <c r="AY252" s="140" t="s">
        <v>117</v>
      </c>
    </row>
    <row r="253" spans="2:65" s="14" customFormat="1" ht="11.25">
      <c r="B253" s="175"/>
      <c r="D253" s="139" t="s">
        <v>143</v>
      </c>
      <c r="E253" s="176" t="s">
        <v>1</v>
      </c>
      <c r="F253" s="177" t="s">
        <v>374</v>
      </c>
      <c r="H253" s="176" t="s">
        <v>1</v>
      </c>
      <c r="I253" s="178"/>
      <c r="L253" s="175"/>
      <c r="M253" s="179"/>
      <c r="T253" s="180"/>
      <c r="AT253" s="176" t="s">
        <v>143</v>
      </c>
      <c r="AU253" s="176" t="s">
        <v>88</v>
      </c>
      <c r="AV253" s="14" t="s">
        <v>86</v>
      </c>
      <c r="AW253" s="14" t="s">
        <v>34</v>
      </c>
      <c r="AX253" s="14" t="s">
        <v>78</v>
      </c>
      <c r="AY253" s="176" t="s">
        <v>117</v>
      </c>
    </row>
    <row r="254" spans="2:65" s="11" customFormat="1" ht="11.25">
      <c r="B254" s="138"/>
      <c r="D254" s="139" t="s">
        <v>143</v>
      </c>
      <c r="E254" s="140" t="s">
        <v>1</v>
      </c>
      <c r="F254" s="141" t="s">
        <v>375</v>
      </c>
      <c r="H254" s="142">
        <v>43.61</v>
      </c>
      <c r="I254" s="143"/>
      <c r="L254" s="138"/>
      <c r="M254" s="144"/>
      <c r="T254" s="145"/>
      <c r="AT254" s="140" t="s">
        <v>143</v>
      </c>
      <c r="AU254" s="140" t="s">
        <v>88</v>
      </c>
      <c r="AV254" s="11" t="s">
        <v>88</v>
      </c>
      <c r="AW254" s="11" t="s">
        <v>34</v>
      </c>
      <c r="AX254" s="11" t="s">
        <v>78</v>
      </c>
      <c r="AY254" s="140" t="s">
        <v>117</v>
      </c>
    </row>
    <row r="255" spans="2:65" s="11" customFormat="1" ht="11.25">
      <c r="B255" s="138"/>
      <c r="D255" s="139" t="s">
        <v>143</v>
      </c>
      <c r="E255" s="140" t="s">
        <v>1</v>
      </c>
      <c r="F255" s="141" t="s">
        <v>376</v>
      </c>
      <c r="H255" s="142">
        <v>20</v>
      </c>
      <c r="I255" s="143"/>
      <c r="L255" s="138"/>
      <c r="M255" s="144"/>
      <c r="T255" s="145"/>
      <c r="AT255" s="140" t="s">
        <v>143</v>
      </c>
      <c r="AU255" s="140" t="s">
        <v>88</v>
      </c>
      <c r="AV255" s="11" t="s">
        <v>88</v>
      </c>
      <c r="AW255" s="11" t="s">
        <v>34</v>
      </c>
      <c r="AX255" s="11" t="s">
        <v>78</v>
      </c>
      <c r="AY255" s="140" t="s">
        <v>117</v>
      </c>
    </row>
    <row r="256" spans="2:65" s="13" customFormat="1" ht="11.25">
      <c r="B256" s="158"/>
      <c r="D256" s="139" t="s">
        <v>143</v>
      </c>
      <c r="E256" s="159" t="s">
        <v>1</v>
      </c>
      <c r="F256" s="160" t="s">
        <v>187</v>
      </c>
      <c r="H256" s="161">
        <v>243.93</v>
      </c>
      <c r="I256" s="162"/>
      <c r="L256" s="158"/>
      <c r="M256" s="163"/>
      <c r="T256" s="164"/>
      <c r="AT256" s="159" t="s">
        <v>143</v>
      </c>
      <c r="AU256" s="159" t="s">
        <v>88</v>
      </c>
      <c r="AV256" s="13" t="s">
        <v>131</v>
      </c>
      <c r="AW256" s="13" t="s">
        <v>34</v>
      </c>
      <c r="AX256" s="13" t="s">
        <v>86</v>
      </c>
      <c r="AY256" s="159" t="s">
        <v>117</v>
      </c>
    </row>
    <row r="257" spans="2:65" s="10" customFormat="1" ht="22.9" customHeight="1">
      <c r="B257" s="115"/>
      <c r="D257" s="116" t="s">
        <v>77</v>
      </c>
      <c r="E257" s="153" t="s">
        <v>116</v>
      </c>
      <c r="F257" s="153" t="s">
        <v>377</v>
      </c>
      <c r="I257" s="118"/>
      <c r="J257" s="154">
        <f>BK257</f>
        <v>0</v>
      </c>
      <c r="L257" s="115"/>
      <c r="M257" s="120"/>
      <c r="P257" s="121">
        <f>SUM(P258:P332)</f>
        <v>0</v>
      </c>
      <c r="R257" s="121">
        <f>SUM(R258:R332)</f>
        <v>59.41431979</v>
      </c>
      <c r="T257" s="122">
        <f>SUM(T258:T332)</f>
        <v>0</v>
      </c>
      <c r="AR257" s="116" t="s">
        <v>86</v>
      </c>
      <c r="AT257" s="123" t="s">
        <v>77</v>
      </c>
      <c r="AU257" s="123" t="s">
        <v>86</v>
      </c>
      <c r="AY257" s="116" t="s">
        <v>117</v>
      </c>
      <c r="BK257" s="124">
        <f>SUM(BK258:BK332)</f>
        <v>0</v>
      </c>
    </row>
    <row r="258" spans="2:65" s="1" customFormat="1" ht="24.2" customHeight="1">
      <c r="B258" s="31"/>
      <c r="C258" s="125" t="s">
        <v>378</v>
      </c>
      <c r="D258" s="125" t="s">
        <v>118</v>
      </c>
      <c r="E258" s="126" t="s">
        <v>379</v>
      </c>
      <c r="F258" s="127" t="s">
        <v>380</v>
      </c>
      <c r="G258" s="128" t="s">
        <v>173</v>
      </c>
      <c r="H258" s="129">
        <v>573.4</v>
      </c>
      <c r="I258" s="130"/>
      <c r="J258" s="131">
        <f>ROUND(I258*H258,2)</f>
        <v>0</v>
      </c>
      <c r="K258" s="127" t="s">
        <v>174</v>
      </c>
      <c r="L258" s="31"/>
      <c r="M258" s="132" t="s">
        <v>1</v>
      </c>
      <c r="N258" s="133" t="s">
        <v>43</v>
      </c>
      <c r="P258" s="134">
        <f>O258*H258</f>
        <v>0</v>
      </c>
      <c r="Q258" s="134">
        <v>0</v>
      </c>
      <c r="R258" s="134">
        <f>Q258*H258</f>
        <v>0</v>
      </c>
      <c r="S258" s="134">
        <v>0</v>
      </c>
      <c r="T258" s="135">
        <f>S258*H258</f>
        <v>0</v>
      </c>
      <c r="AR258" s="136" t="s">
        <v>131</v>
      </c>
      <c r="AT258" s="136" t="s">
        <v>118</v>
      </c>
      <c r="AU258" s="136" t="s">
        <v>88</v>
      </c>
      <c r="AY258" s="16" t="s">
        <v>117</v>
      </c>
      <c r="BE258" s="137">
        <f>IF(N258="základní",J258,0)</f>
        <v>0</v>
      </c>
      <c r="BF258" s="137">
        <f>IF(N258="snížená",J258,0)</f>
        <v>0</v>
      </c>
      <c r="BG258" s="137">
        <f>IF(N258="zákl. přenesená",J258,0)</f>
        <v>0</v>
      </c>
      <c r="BH258" s="137">
        <f>IF(N258="sníž. přenesená",J258,0)</f>
        <v>0</v>
      </c>
      <c r="BI258" s="137">
        <f>IF(N258="nulová",J258,0)</f>
        <v>0</v>
      </c>
      <c r="BJ258" s="16" t="s">
        <v>86</v>
      </c>
      <c r="BK258" s="137">
        <f>ROUND(I258*H258,2)</f>
        <v>0</v>
      </c>
      <c r="BL258" s="16" t="s">
        <v>131</v>
      </c>
      <c r="BM258" s="136" t="s">
        <v>381</v>
      </c>
    </row>
    <row r="259" spans="2:65" s="1" customFormat="1" ht="29.25">
      <c r="B259" s="31"/>
      <c r="D259" s="139" t="s">
        <v>176</v>
      </c>
      <c r="F259" s="155" t="s">
        <v>177</v>
      </c>
      <c r="I259" s="156"/>
      <c r="L259" s="31"/>
      <c r="M259" s="157"/>
      <c r="T259" s="55"/>
      <c r="AT259" s="16" t="s">
        <v>176</v>
      </c>
      <c r="AU259" s="16" t="s">
        <v>88</v>
      </c>
    </row>
    <row r="260" spans="2:65" s="11" customFormat="1" ht="11.25">
      <c r="B260" s="138"/>
      <c r="D260" s="139" t="s">
        <v>143</v>
      </c>
      <c r="E260" s="140" t="s">
        <v>1</v>
      </c>
      <c r="F260" s="141" t="s">
        <v>382</v>
      </c>
      <c r="H260" s="142">
        <v>573.4</v>
      </c>
      <c r="I260" s="143"/>
      <c r="L260" s="138"/>
      <c r="M260" s="144"/>
      <c r="T260" s="145"/>
      <c r="AT260" s="140" t="s">
        <v>143</v>
      </c>
      <c r="AU260" s="140" t="s">
        <v>88</v>
      </c>
      <c r="AV260" s="11" t="s">
        <v>88</v>
      </c>
      <c r="AW260" s="11" t="s">
        <v>34</v>
      </c>
      <c r="AX260" s="11" t="s">
        <v>86</v>
      </c>
      <c r="AY260" s="140" t="s">
        <v>117</v>
      </c>
    </row>
    <row r="261" spans="2:65" s="1" customFormat="1" ht="24.2" customHeight="1">
      <c r="B261" s="31"/>
      <c r="C261" s="125" t="s">
        <v>383</v>
      </c>
      <c r="D261" s="125" t="s">
        <v>118</v>
      </c>
      <c r="E261" s="126" t="s">
        <v>384</v>
      </c>
      <c r="F261" s="127" t="s">
        <v>385</v>
      </c>
      <c r="G261" s="128" t="s">
        <v>173</v>
      </c>
      <c r="H261" s="129">
        <v>52.61</v>
      </c>
      <c r="I261" s="130"/>
      <c r="J261" s="131">
        <f>ROUND(I261*H261,2)</f>
        <v>0</v>
      </c>
      <c r="K261" s="127" t="s">
        <v>174</v>
      </c>
      <c r="L261" s="31"/>
      <c r="M261" s="132" t="s">
        <v>1</v>
      </c>
      <c r="N261" s="133" t="s">
        <v>43</v>
      </c>
      <c r="P261" s="134">
        <f>O261*H261</f>
        <v>0</v>
      </c>
      <c r="Q261" s="134">
        <v>0</v>
      </c>
      <c r="R261" s="134">
        <f>Q261*H261</f>
        <v>0</v>
      </c>
      <c r="S261" s="134">
        <v>0</v>
      </c>
      <c r="T261" s="135">
        <f>S261*H261</f>
        <v>0</v>
      </c>
      <c r="AR261" s="136" t="s">
        <v>131</v>
      </c>
      <c r="AT261" s="136" t="s">
        <v>118</v>
      </c>
      <c r="AU261" s="136" t="s">
        <v>88</v>
      </c>
      <c r="AY261" s="16" t="s">
        <v>117</v>
      </c>
      <c r="BE261" s="137">
        <f>IF(N261="základní",J261,0)</f>
        <v>0</v>
      </c>
      <c r="BF261" s="137">
        <f>IF(N261="snížená",J261,0)</f>
        <v>0</v>
      </c>
      <c r="BG261" s="137">
        <f>IF(N261="zákl. přenesená",J261,0)</f>
        <v>0</v>
      </c>
      <c r="BH261" s="137">
        <f>IF(N261="sníž. přenesená",J261,0)</f>
        <v>0</v>
      </c>
      <c r="BI261" s="137">
        <f>IF(N261="nulová",J261,0)</f>
        <v>0</v>
      </c>
      <c r="BJ261" s="16" t="s">
        <v>86</v>
      </c>
      <c r="BK261" s="137">
        <f>ROUND(I261*H261,2)</f>
        <v>0</v>
      </c>
      <c r="BL261" s="16" t="s">
        <v>131</v>
      </c>
      <c r="BM261" s="136" t="s">
        <v>386</v>
      </c>
    </row>
    <row r="262" spans="2:65" s="1" customFormat="1" ht="29.25">
      <c r="B262" s="31"/>
      <c r="D262" s="139" t="s">
        <v>176</v>
      </c>
      <c r="F262" s="155" t="s">
        <v>177</v>
      </c>
      <c r="I262" s="156"/>
      <c r="L262" s="31"/>
      <c r="M262" s="157"/>
      <c r="T262" s="55"/>
      <c r="AT262" s="16" t="s">
        <v>176</v>
      </c>
      <c r="AU262" s="16" t="s">
        <v>88</v>
      </c>
    </row>
    <row r="263" spans="2:65" s="11" customFormat="1" ht="11.25">
      <c r="B263" s="138"/>
      <c r="D263" s="139" t="s">
        <v>143</v>
      </c>
      <c r="E263" s="140" t="s">
        <v>1</v>
      </c>
      <c r="F263" s="141" t="s">
        <v>375</v>
      </c>
      <c r="H263" s="142">
        <v>43.61</v>
      </c>
      <c r="I263" s="143"/>
      <c r="L263" s="138"/>
      <c r="M263" s="144"/>
      <c r="T263" s="145"/>
      <c r="AT263" s="140" t="s">
        <v>143</v>
      </c>
      <c r="AU263" s="140" t="s">
        <v>88</v>
      </c>
      <c r="AV263" s="11" t="s">
        <v>88</v>
      </c>
      <c r="AW263" s="11" t="s">
        <v>34</v>
      </c>
      <c r="AX263" s="11" t="s">
        <v>78</v>
      </c>
      <c r="AY263" s="140" t="s">
        <v>117</v>
      </c>
    </row>
    <row r="264" spans="2:65" s="11" customFormat="1" ht="11.25">
      <c r="B264" s="138"/>
      <c r="D264" s="139" t="s">
        <v>143</v>
      </c>
      <c r="E264" s="140" t="s">
        <v>1</v>
      </c>
      <c r="F264" s="141" t="s">
        <v>387</v>
      </c>
      <c r="H264" s="142">
        <v>9</v>
      </c>
      <c r="I264" s="143"/>
      <c r="L264" s="138"/>
      <c r="M264" s="144"/>
      <c r="T264" s="145"/>
      <c r="AT264" s="140" t="s">
        <v>143</v>
      </c>
      <c r="AU264" s="140" t="s">
        <v>88</v>
      </c>
      <c r="AV264" s="11" t="s">
        <v>88</v>
      </c>
      <c r="AW264" s="11" t="s">
        <v>34</v>
      </c>
      <c r="AX264" s="11" t="s">
        <v>78</v>
      </c>
      <c r="AY264" s="140" t="s">
        <v>117</v>
      </c>
    </row>
    <row r="265" spans="2:65" s="13" customFormat="1" ht="11.25">
      <c r="B265" s="158"/>
      <c r="D265" s="139" t="s">
        <v>143</v>
      </c>
      <c r="E265" s="159" t="s">
        <v>1</v>
      </c>
      <c r="F265" s="160" t="s">
        <v>187</v>
      </c>
      <c r="H265" s="161">
        <v>52.61</v>
      </c>
      <c r="I265" s="162"/>
      <c r="L265" s="158"/>
      <c r="M265" s="163"/>
      <c r="T265" s="164"/>
      <c r="AT265" s="159" t="s">
        <v>143</v>
      </c>
      <c r="AU265" s="159" t="s">
        <v>88</v>
      </c>
      <c r="AV265" s="13" t="s">
        <v>131</v>
      </c>
      <c r="AW265" s="13" t="s">
        <v>34</v>
      </c>
      <c r="AX265" s="13" t="s">
        <v>86</v>
      </c>
      <c r="AY265" s="159" t="s">
        <v>117</v>
      </c>
    </row>
    <row r="266" spans="2:65" s="1" customFormat="1" ht="24.2" customHeight="1">
      <c r="B266" s="31"/>
      <c r="C266" s="125" t="s">
        <v>388</v>
      </c>
      <c r="D266" s="125" t="s">
        <v>118</v>
      </c>
      <c r="E266" s="126" t="s">
        <v>389</v>
      </c>
      <c r="F266" s="127" t="s">
        <v>390</v>
      </c>
      <c r="G266" s="128" t="s">
        <v>173</v>
      </c>
      <c r="H266" s="129">
        <v>180.32</v>
      </c>
      <c r="I266" s="130"/>
      <c r="J266" s="131">
        <f>ROUND(I266*H266,2)</f>
        <v>0</v>
      </c>
      <c r="K266" s="127" t="s">
        <v>174</v>
      </c>
      <c r="L266" s="31"/>
      <c r="M266" s="132" t="s">
        <v>1</v>
      </c>
      <c r="N266" s="133" t="s">
        <v>43</v>
      </c>
      <c r="P266" s="134">
        <f>O266*H266</f>
        <v>0</v>
      </c>
      <c r="Q266" s="134">
        <v>0</v>
      </c>
      <c r="R266" s="134">
        <f>Q266*H266</f>
        <v>0</v>
      </c>
      <c r="S266" s="134">
        <v>0</v>
      </c>
      <c r="T266" s="135">
        <f>S266*H266</f>
        <v>0</v>
      </c>
      <c r="AR266" s="136" t="s">
        <v>131</v>
      </c>
      <c r="AT266" s="136" t="s">
        <v>118</v>
      </c>
      <c r="AU266" s="136" t="s">
        <v>88</v>
      </c>
      <c r="AY266" s="16" t="s">
        <v>117</v>
      </c>
      <c r="BE266" s="137">
        <f>IF(N266="základní",J266,0)</f>
        <v>0</v>
      </c>
      <c r="BF266" s="137">
        <f>IF(N266="snížená",J266,0)</f>
        <v>0</v>
      </c>
      <c r="BG266" s="137">
        <f>IF(N266="zákl. přenesená",J266,0)</f>
        <v>0</v>
      </c>
      <c r="BH266" s="137">
        <f>IF(N266="sníž. přenesená",J266,0)</f>
        <v>0</v>
      </c>
      <c r="BI266" s="137">
        <f>IF(N266="nulová",J266,0)</f>
        <v>0</v>
      </c>
      <c r="BJ266" s="16" t="s">
        <v>86</v>
      </c>
      <c r="BK266" s="137">
        <f>ROUND(I266*H266,2)</f>
        <v>0</v>
      </c>
      <c r="BL266" s="16" t="s">
        <v>131</v>
      </c>
      <c r="BM266" s="136" t="s">
        <v>391</v>
      </c>
    </row>
    <row r="267" spans="2:65" s="1" customFormat="1" ht="29.25">
      <c r="B267" s="31"/>
      <c r="D267" s="139" t="s">
        <v>176</v>
      </c>
      <c r="F267" s="155" t="s">
        <v>177</v>
      </c>
      <c r="I267" s="156"/>
      <c r="L267" s="31"/>
      <c r="M267" s="157"/>
      <c r="T267" s="55"/>
      <c r="AT267" s="16" t="s">
        <v>176</v>
      </c>
      <c r="AU267" s="16" t="s">
        <v>88</v>
      </c>
    </row>
    <row r="268" spans="2:65" s="11" customFormat="1" ht="11.25">
      <c r="B268" s="138"/>
      <c r="D268" s="139" t="s">
        <v>143</v>
      </c>
      <c r="E268" s="140" t="s">
        <v>1</v>
      </c>
      <c r="F268" s="141" t="s">
        <v>373</v>
      </c>
      <c r="H268" s="142">
        <v>180.32</v>
      </c>
      <c r="I268" s="143"/>
      <c r="L268" s="138"/>
      <c r="M268" s="144"/>
      <c r="T268" s="145"/>
      <c r="AT268" s="140" t="s">
        <v>143</v>
      </c>
      <c r="AU268" s="140" t="s">
        <v>88</v>
      </c>
      <c r="AV268" s="11" t="s">
        <v>88</v>
      </c>
      <c r="AW268" s="11" t="s">
        <v>34</v>
      </c>
      <c r="AX268" s="11" t="s">
        <v>86</v>
      </c>
      <c r="AY268" s="140" t="s">
        <v>117</v>
      </c>
    </row>
    <row r="269" spans="2:65" s="1" customFormat="1" ht="33" customHeight="1">
      <c r="B269" s="31"/>
      <c r="C269" s="125" t="s">
        <v>392</v>
      </c>
      <c r="D269" s="125" t="s">
        <v>118</v>
      </c>
      <c r="E269" s="126" t="s">
        <v>393</v>
      </c>
      <c r="F269" s="127" t="s">
        <v>394</v>
      </c>
      <c r="G269" s="128" t="s">
        <v>173</v>
      </c>
      <c r="H269" s="129">
        <v>641.21</v>
      </c>
      <c r="I269" s="130"/>
      <c r="J269" s="131">
        <f>ROUND(I269*H269,2)</f>
        <v>0</v>
      </c>
      <c r="K269" s="127" t="s">
        <v>174</v>
      </c>
      <c r="L269" s="31"/>
      <c r="M269" s="132" t="s">
        <v>1</v>
      </c>
      <c r="N269" s="133" t="s">
        <v>43</v>
      </c>
      <c r="P269" s="134">
        <f>O269*H269</f>
        <v>0</v>
      </c>
      <c r="Q269" s="134">
        <v>0</v>
      </c>
      <c r="R269" s="134">
        <f>Q269*H269</f>
        <v>0</v>
      </c>
      <c r="S269" s="134">
        <v>0</v>
      </c>
      <c r="T269" s="135">
        <f>S269*H269</f>
        <v>0</v>
      </c>
      <c r="AR269" s="136" t="s">
        <v>131</v>
      </c>
      <c r="AT269" s="136" t="s">
        <v>118</v>
      </c>
      <c r="AU269" s="136" t="s">
        <v>88</v>
      </c>
      <c r="AY269" s="16" t="s">
        <v>117</v>
      </c>
      <c r="BE269" s="137">
        <f>IF(N269="základní",J269,0)</f>
        <v>0</v>
      </c>
      <c r="BF269" s="137">
        <f>IF(N269="snížená",J269,0)</f>
        <v>0</v>
      </c>
      <c r="BG269" s="137">
        <f>IF(N269="zákl. přenesená",J269,0)</f>
        <v>0</v>
      </c>
      <c r="BH269" s="137">
        <f>IF(N269="sníž. přenesená",J269,0)</f>
        <v>0</v>
      </c>
      <c r="BI269" s="137">
        <f>IF(N269="nulová",J269,0)</f>
        <v>0</v>
      </c>
      <c r="BJ269" s="16" t="s">
        <v>86</v>
      </c>
      <c r="BK269" s="137">
        <f>ROUND(I269*H269,2)</f>
        <v>0</v>
      </c>
      <c r="BL269" s="16" t="s">
        <v>131</v>
      </c>
      <c r="BM269" s="136" t="s">
        <v>395</v>
      </c>
    </row>
    <row r="270" spans="2:65" s="1" customFormat="1" ht="29.25">
      <c r="B270" s="31"/>
      <c r="D270" s="139" t="s">
        <v>176</v>
      </c>
      <c r="F270" s="155" t="s">
        <v>177</v>
      </c>
      <c r="I270" s="156"/>
      <c r="L270" s="31"/>
      <c r="M270" s="157"/>
      <c r="T270" s="55"/>
      <c r="AT270" s="16" t="s">
        <v>176</v>
      </c>
      <c r="AU270" s="16" t="s">
        <v>88</v>
      </c>
    </row>
    <row r="271" spans="2:65" s="14" customFormat="1" ht="11.25">
      <c r="B271" s="175"/>
      <c r="D271" s="139" t="s">
        <v>143</v>
      </c>
      <c r="E271" s="176" t="s">
        <v>1</v>
      </c>
      <c r="F271" s="177" t="s">
        <v>396</v>
      </c>
      <c r="H271" s="176" t="s">
        <v>1</v>
      </c>
      <c r="I271" s="178"/>
      <c r="L271" s="175"/>
      <c r="M271" s="179"/>
      <c r="T271" s="180"/>
      <c r="AT271" s="176" t="s">
        <v>143</v>
      </c>
      <c r="AU271" s="176" t="s">
        <v>88</v>
      </c>
      <c r="AV271" s="14" t="s">
        <v>86</v>
      </c>
      <c r="AW271" s="14" t="s">
        <v>34</v>
      </c>
      <c r="AX271" s="14" t="s">
        <v>78</v>
      </c>
      <c r="AY271" s="176" t="s">
        <v>117</v>
      </c>
    </row>
    <row r="272" spans="2:65" s="11" customFormat="1" ht="11.25">
      <c r="B272" s="138"/>
      <c r="D272" s="139" t="s">
        <v>143</v>
      </c>
      <c r="E272" s="140" t="s">
        <v>1</v>
      </c>
      <c r="F272" s="141" t="s">
        <v>382</v>
      </c>
      <c r="H272" s="142">
        <v>573.4</v>
      </c>
      <c r="I272" s="143"/>
      <c r="L272" s="138"/>
      <c r="M272" s="144"/>
      <c r="T272" s="145"/>
      <c r="AT272" s="140" t="s">
        <v>143</v>
      </c>
      <c r="AU272" s="140" t="s">
        <v>88</v>
      </c>
      <c r="AV272" s="11" t="s">
        <v>88</v>
      </c>
      <c r="AW272" s="11" t="s">
        <v>34</v>
      </c>
      <c r="AX272" s="11" t="s">
        <v>78</v>
      </c>
      <c r="AY272" s="140" t="s">
        <v>117</v>
      </c>
    </row>
    <row r="273" spans="2:65" s="11" customFormat="1" ht="11.25">
      <c r="B273" s="138"/>
      <c r="D273" s="139" t="s">
        <v>143</v>
      </c>
      <c r="E273" s="140" t="s">
        <v>1</v>
      </c>
      <c r="F273" s="141" t="s">
        <v>397</v>
      </c>
      <c r="H273" s="142">
        <v>67.81</v>
      </c>
      <c r="I273" s="143"/>
      <c r="L273" s="138"/>
      <c r="M273" s="144"/>
      <c r="T273" s="145"/>
      <c r="AT273" s="140" t="s">
        <v>143</v>
      </c>
      <c r="AU273" s="140" t="s">
        <v>88</v>
      </c>
      <c r="AV273" s="11" t="s">
        <v>88</v>
      </c>
      <c r="AW273" s="11" t="s">
        <v>34</v>
      </c>
      <c r="AX273" s="11" t="s">
        <v>78</v>
      </c>
      <c r="AY273" s="140" t="s">
        <v>117</v>
      </c>
    </row>
    <row r="274" spans="2:65" s="13" customFormat="1" ht="11.25">
      <c r="B274" s="158"/>
      <c r="D274" s="139" t="s">
        <v>143</v>
      </c>
      <c r="E274" s="159" t="s">
        <v>1</v>
      </c>
      <c r="F274" s="160" t="s">
        <v>187</v>
      </c>
      <c r="H274" s="161">
        <v>641.21</v>
      </c>
      <c r="I274" s="162"/>
      <c r="L274" s="158"/>
      <c r="M274" s="163"/>
      <c r="T274" s="164"/>
      <c r="AT274" s="159" t="s">
        <v>143</v>
      </c>
      <c r="AU274" s="159" t="s">
        <v>88</v>
      </c>
      <c r="AV274" s="13" t="s">
        <v>131</v>
      </c>
      <c r="AW274" s="13" t="s">
        <v>34</v>
      </c>
      <c r="AX274" s="13" t="s">
        <v>86</v>
      </c>
      <c r="AY274" s="159" t="s">
        <v>117</v>
      </c>
    </row>
    <row r="275" spans="2:65" s="1" customFormat="1" ht="24.2" customHeight="1">
      <c r="B275" s="31"/>
      <c r="C275" s="125" t="s">
        <v>398</v>
      </c>
      <c r="D275" s="125" t="s">
        <v>118</v>
      </c>
      <c r="E275" s="126" t="s">
        <v>399</v>
      </c>
      <c r="F275" s="127" t="s">
        <v>400</v>
      </c>
      <c r="G275" s="128" t="s">
        <v>173</v>
      </c>
      <c r="H275" s="129">
        <v>9</v>
      </c>
      <c r="I275" s="130"/>
      <c r="J275" s="131">
        <f>ROUND(I275*H275,2)</f>
        <v>0</v>
      </c>
      <c r="K275" s="127" t="s">
        <v>1</v>
      </c>
      <c r="L275" s="31"/>
      <c r="M275" s="132" t="s">
        <v>1</v>
      </c>
      <c r="N275" s="133" t="s">
        <v>43</v>
      </c>
      <c r="P275" s="134">
        <f>O275*H275</f>
        <v>0</v>
      </c>
      <c r="Q275" s="134">
        <v>0</v>
      </c>
      <c r="R275" s="134">
        <f>Q275*H275</f>
        <v>0</v>
      </c>
      <c r="S275" s="134">
        <v>0</v>
      </c>
      <c r="T275" s="135">
        <f>S275*H275</f>
        <v>0</v>
      </c>
      <c r="AR275" s="136" t="s">
        <v>131</v>
      </c>
      <c r="AT275" s="136" t="s">
        <v>118</v>
      </c>
      <c r="AU275" s="136" t="s">
        <v>88</v>
      </c>
      <c r="AY275" s="16" t="s">
        <v>117</v>
      </c>
      <c r="BE275" s="137">
        <f>IF(N275="základní",J275,0)</f>
        <v>0</v>
      </c>
      <c r="BF275" s="137">
        <f>IF(N275="snížená",J275,0)</f>
        <v>0</v>
      </c>
      <c r="BG275" s="137">
        <f>IF(N275="zákl. přenesená",J275,0)</f>
        <v>0</v>
      </c>
      <c r="BH275" s="137">
        <f>IF(N275="sníž. přenesená",J275,0)</f>
        <v>0</v>
      </c>
      <c r="BI275" s="137">
        <f>IF(N275="nulová",J275,0)</f>
        <v>0</v>
      </c>
      <c r="BJ275" s="16" t="s">
        <v>86</v>
      </c>
      <c r="BK275" s="137">
        <f>ROUND(I275*H275,2)</f>
        <v>0</v>
      </c>
      <c r="BL275" s="16" t="s">
        <v>131</v>
      </c>
      <c r="BM275" s="136" t="s">
        <v>401</v>
      </c>
    </row>
    <row r="276" spans="2:65" s="11" customFormat="1" ht="11.25">
      <c r="B276" s="138"/>
      <c r="D276" s="139" t="s">
        <v>143</v>
      </c>
      <c r="E276" s="140" t="s">
        <v>1</v>
      </c>
      <c r="F276" s="141" t="s">
        <v>387</v>
      </c>
      <c r="H276" s="142">
        <v>9</v>
      </c>
      <c r="I276" s="143"/>
      <c r="L276" s="138"/>
      <c r="M276" s="144"/>
      <c r="T276" s="145"/>
      <c r="AT276" s="140" t="s">
        <v>143</v>
      </c>
      <c r="AU276" s="140" t="s">
        <v>88</v>
      </c>
      <c r="AV276" s="11" t="s">
        <v>88</v>
      </c>
      <c r="AW276" s="11" t="s">
        <v>34</v>
      </c>
      <c r="AX276" s="11" t="s">
        <v>86</v>
      </c>
      <c r="AY276" s="140" t="s">
        <v>117</v>
      </c>
    </row>
    <row r="277" spans="2:65" s="1" customFormat="1" ht="16.5" customHeight="1">
      <c r="B277" s="31"/>
      <c r="C277" s="125" t="s">
        <v>402</v>
      </c>
      <c r="D277" s="125" t="s">
        <v>118</v>
      </c>
      <c r="E277" s="126" t="s">
        <v>403</v>
      </c>
      <c r="F277" s="127" t="s">
        <v>404</v>
      </c>
      <c r="G277" s="128" t="s">
        <v>212</v>
      </c>
      <c r="H277" s="129">
        <v>4.7E-2</v>
      </c>
      <c r="I277" s="130"/>
      <c r="J277" s="131">
        <f>ROUND(I277*H277,2)</f>
        <v>0</v>
      </c>
      <c r="K277" s="127" t="s">
        <v>174</v>
      </c>
      <c r="L277" s="31"/>
      <c r="M277" s="132" t="s">
        <v>1</v>
      </c>
      <c r="N277" s="133" t="s">
        <v>43</v>
      </c>
      <c r="P277" s="134">
        <f>O277*H277</f>
        <v>0</v>
      </c>
      <c r="Q277" s="134">
        <v>1.06277</v>
      </c>
      <c r="R277" s="134">
        <f>Q277*H277</f>
        <v>4.9950189999999998E-2</v>
      </c>
      <c r="S277" s="134">
        <v>0</v>
      </c>
      <c r="T277" s="135">
        <f>S277*H277</f>
        <v>0</v>
      </c>
      <c r="AR277" s="136" t="s">
        <v>131</v>
      </c>
      <c r="AT277" s="136" t="s">
        <v>118</v>
      </c>
      <c r="AU277" s="136" t="s">
        <v>88</v>
      </c>
      <c r="AY277" s="16" t="s">
        <v>117</v>
      </c>
      <c r="BE277" s="137">
        <f>IF(N277="základní",J277,0)</f>
        <v>0</v>
      </c>
      <c r="BF277" s="137">
        <f>IF(N277="snížená",J277,0)</f>
        <v>0</v>
      </c>
      <c r="BG277" s="137">
        <f>IF(N277="zákl. přenesená",J277,0)</f>
        <v>0</v>
      </c>
      <c r="BH277" s="137">
        <f>IF(N277="sníž. přenesená",J277,0)</f>
        <v>0</v>
      </c>
      <c r="BI277" s="137">
        <f>IF(N277="nulová",J277,0)</f>
        <v>0</v>
      </c>
      <c r="BJ277" s="16" t="s">
        <v>86</v>
      </c>
      <c r="BK277" s="137">
        <f>ROUND(I277*H277,2)</f>
        <v>0</v>
      </c>
      <c r="BL277" s="16" t="s">
        <v>131</v>
      </c>
      <c r="BM277" s="136" t="s">
        <v>405</v>
      </c>
    </row>
    <row r="278" spans="2:65" s="14" customFormat="1" ht="11.25">
      <c r="B278" s="175"/>
      <c r="D278" s="139" t="s">
        <v>143</v>
      </c>
      <c r="E278" s="176" t="s">
        <v>1</v>
      </c>
      <c r="F278" s="177" t="s">
        <v>406</v>
      </c>
      <c r="H278" s="176" t="s">
        <v>1</v>
      </c>
      <c r="I278" s="178"/>
      <c r="L278" s="175"/>
      <c r="M278" s="179"/>
      <c r="T278" s="180"/>
      <c r="AT278" s="176" t="s">
        <v>143</v>
      </c>
      <c r="AU278" s="176" t="s">
        <v>88</v>
      </c>
      <c r="AV278" s="14" t="s">
        <v>86</v>
      </c>
      <c r="AW278" s="14" t="s">
        <v>34</v>
      </c>
      <c r="AX278" s="14" t="s">
        <v>78</v>
      </c>
      <c r="AY278" s="176" t="s">
        <v>117</v>
      </c>
    </row>
    <row r="279" spans="2:65" s="11" customFormat="1" ht="11.25">
      <c r="B279" s="138"/>
      <c r="D279" s="139" t="s">
        <v>143</v>
      </c>
      <c r="E279" s="140" t="s">
        <v>1</v>
      </c>
      <c r="F279" s="141" t="s">
        <v>407</v>
      </c>
      <c r="H279" s="142">
        <v>4.1000000000000002E-2</v>
      </c>
      <c r="I279" s="143"/>
      <c r="L279" s="138"/>
      <c r="M279" s="144"/>
      <c r="T279" s="145"/>
      <c r="AT279" s="140" t="s">
        <v>143</v>
      </c>
      <c r="AU279" s="140" t="s">
        <v>88</v>
      </c>
      <c r="AV279" s="11" t="s">
        <v>88</v>
      </c>
      <c r="AW279" s="11" t="s">
        <v>34</v>
      </c>
      <c r="AX279" s="11" t="s">
        <v>86</v>
      </c>
      <c r="AY279" s="140" t="s">
        <v>117</v>
      </c>
    </row>
    <row r="280" spans="2:65" s="11" customFormat="1" ht="11.25">
      <c r="B280" s="138"/>
      <c r="D280" s="139" t="s">
        <v>143</v>
      </c>
      <c r="F280" s="141" t="s">
        <v>408</v>
      </c>
      <c r="H280" s="142">
        <v>4.7E-2</v>
      </c>
      <c r="I280" s="143"/>
      <c r="L280" s="138"/>
      <c r="M280" s="144"/>
      <c r="T280" s="145"/>
      <c r="AT280" s="140" t="s">
        <v>143</v>
      </c>
      <c r="AU280" s="140" t="s">
        <v>88</v>
      </c>
      <c r="AV280" s="11" t="s">
        <v>88</v>
      </c>
      <c r="AW280" s="11" t="s">
        <v>4</v>
      </c>
      <c r="AX280" s="11" t="s">
        <v>86</v>
      </c>
      <c r="AY280" s="140" t="s">
        <v>117</v>
      </c>
    </row>
    <row r="281" spans="2:65" s="1" customFormat="1" ht="24.2" customHeight="1">
      <c r="B281" s="31"/>
      <c r="C281" s="125" t="s">
        <v>409</v>
      </c>
      <c r="D281" s="125" t="s">
        <v>118</v>
      </c>
      <c r="E281" s="126" t="s">
        <v>410</v>
      </c>
      <c r="F281" s="127" t="s">
        <v>411</v>
      </c>
      <c r="G281" s="128" t="s">
        <v>173</v>
      </c>
      <c r="H281" s="129">
        <v>54.61</v>
      </c>
      <c r="I281" s="130"/>
      <c r="J281" s="131">
        <f>ROUND(I281*H281,2)</f>
        <v>0</v>
      </c>
      <c r="K281" s="127" t="s">
        <v>174</v>
      </c>
      <c r="L281" s="31"/>
      <c r="M281" s="132" t="s">
        <v>1</v>
      </c>
      <c r="N281" s="133" t="s">
        <v>43</v>
      </c>
      <c r="P281" s="134">
        <f>O281*H281</f>
        <v>0</v>
      </c>
      <c r="Q281" s="134">
        <v>0</v>
      </c>
      <c r="R281" s="134">
        <f>Q281*H281</f>
        <v>0</v>
      </c>
      <c r="S281" s="134">
        <v>0</v>
      </c>
      <c r="T281" s="135">
        <f>S281*H281</f>
        <v>0</v>
      </c>
      <c r="AR281" s="136" t="s">
        <v>131</v>
      </c>
      <c r="AT281" s="136" t="s">
        <v>118</v>
      </c>
      <c r="AU281" s="136" t="s">
        <v>88</v>
      </c>
      <c r="AY281" s="16" t="s">
        <v>117</v>
      </c>
      <c r="BE281" s="137">
        <f>IF(N281="základní",J281,0)</f>
        <v>0</v>
      </c>
      <c r="BF281" s="137">
        <f>IF(N281="snížená",J281,0)</f>
        <v>0</v>
      </c>
      <c r="BG281" s="137">
        <f>IF(N281="zákl. přenesená",J281,0)</f>
        <v>0</v>
      </c>
      <c r="BH281" s="137">
        <f>IF(N281="sníž. přenesená",J281,0)</f>
        <v>0</v>
      </c>
      <c r="BI281" s="137">
        <f>IF(N281="nulová",J281,0)</f>
        <v>0</v>
      </c>
      <c r="BJ281" s="16" t="s">
        <v>86</v>
      </c>
      <c r="BK281" s="137">
        <f>ROUND(I281*H281,2)</f>
        <v>0</v>
      </c>
      <c r="BL281" s="16" t="s">
        <v>131</v>
      </c>
      <c r="BM281" s="136" t="s">
        <v>412</v>
      </c>
    </row>
    <row r="282" spans="2:65" s="1" customFormat="1" ht="29.25">
      <c r="B282" s="31"/>
      <c r="D282" s="139" t="s">
        <v>176</v>
      </c>
      <c r="F282" s="155" t="s">
        <v>177</v>
      </c>
      <c r="I282" s="156"/>
      <c r="L282" s="31"/>
      <c r="M282" s="157"/>
      <c r="T282" s="55"/>
      <c r="AT282" s="16" t="s">
        <v>176</v>
      </c>
      <c r="AU282" s="16" t="s">
        <v>88</v>
      </c>
    </row>
    <row r="283" spans="2:65" s="11" customFormat="1" ht="11.25">
      <c r="B283" s="138"/>
      <c r="D283" s="139" t="s">
        <v>143</v>
      </c>
      <c r="E283" s="140" t="s">
        <v>1</v>
      </c>
      <c r="F283" s="141" t="s">
        <v>375</v>
      </c>
      <c r="H283" s="142">
        <v>43.61</v>
      </c>
      <c r="I283" s="143"/>
      <c r="L283" s="138"/>
      <c r="M283" s="144"/>
      <c r="T283" s="145"/>
      <c r="AT283" s="140" t="s">
        <v>143</v>
      </c>
      <c r="AU283" s="140" t="s">
        <v>88</v>
      </c>
      <c r="AV283" s="11" t="s">
        <v>88</v>
      </c>
      <c r="AW283" s="11" t="s">
        <v>34</v>
      </c>
      <c r="AX283" s="11" t="s">
        <v>78</v>
      </c>
      <c r="AY283" s="140" t="s">
        <v>117</v>
      </c>
    </row>
    <row r="284" spans="2:65" s="11" customFormat="1" ht="11.25">
      <c r="B284" s="138"/>
      <c r="D284" s="139" t="s">
        <v>143</v>
      </c>
      <c r="E284" s="140" t="s">
        <v>1</v>
      </c>
      <c r="F284" s="141" t="s">
        <v>413</v>
      </c>
      <c r="H284" s="142">
        <v>11</v>
      </c>
      <c r="I284" s="143"/>
      <c r="L284" s="138"/>
      <c r="M284" s="144"/>
      <c r="T284" s="145"/>
      <c r="AT284" s="140" t="s">
        <v>143</v>
      </c>
      <c r="AU284" s="140" t="s">
        <v>88</v>
      </c>
      <c r="AV284" s="11" t="s">
        <v>88</v>
      </c>
      <c r="AW284" s="11" t="s">
        <v>34</v>
      </c>
      <c r="AX284" s="11" t="s">
        <v>78</v>
      </c>
      <c r="AY284" s="140" t="s">
        <v>117</v>
      </c>
    </row>
    <row r="285" spans="2:65" s="13" customFormat="1" ht="11.25">
      <c r="B285" s="158"/>
      <c r="D285" s="139" t="s">
        <v>143</v>
      </c>
      <c r="E285" s="159" t="s">
        <v>1</v>
      </c>
      <c r="F285" s="160" t="s">
        <v>187</v>
      </c>
      <c r="H285" s="161">
        <v>54.61</v>
      </c>
      <c r="I285" s="162"/>
      <c r="L285" s="158"/>
      <c r="M285" s="163"/>
      <c r="T285" s="164"/>
      <c r="AT285" s="159" t="s">
        <v>143</v>
      </c>
      <c r="AU285" s="159" t="s">
        <v>88</v>
      </c>
      <c r="AV285" s="13" t="s">
        <v>131</v>
      </c>
      <c r="AW285" s="13" t="s">
        <v>34</v>
      </c>
      <c r="AX285" s="13" t="s">
        <v>86</v>
      </c>
      <c r="AY285" s="159" t="s">
        <v>117</v>
      </c>
    </row>
    <row r="286" spans="2:65" s="1" customFormat="1" ht="24.2" customHeight="1">
      <c r="B286" s="31"/>
      <c r="C286" s="125" t="s">
        <v>414</v>
      </c>
      <c r="D286" s="125" t="s">
        <v>118</v>
      </c>
      <c r="E286" s="126" t="s">
        <v>415</v>
      </c>
      <c r="F286" s="127" t="s">
        <v>416</v>
      </c>
      <c r="G286" s="128" t="s">
        <v>173</v>
      </c>
      <c r="H286" s="129">
        <v>573.4</v>
      </c>
      <c r="I286" s="130"/>
      <c r="J286" s="131">
        <f>ROUND(I286*H286,2)</f>
        <v>0</v>
      </c>
      <c r="K286" s="127" t="s">
        <v>174</v>
      </c>
      <c r="L286" s="31"/>
      <c r="M286" s="132" t="s">
        <v>1</v>
      </c>
      <c r="N286" s="133" t="s">
        <v>43</v>
      </c>
      <c r="P286" s="134">
        <f>O286*H286</f>
        <v>0</v>
      </c>
      <c r="Q286" s="134">
        <v>0</v>
      </c>
      <c r="R286" s="134">
        <f>Q286*H286</f>
        <v>0</v>
      </c>
      <c r="S286" s="134">
        <v>0</v>
      </c>
      <c r="T286" s="135">
        <f>S286*H286</f>
        <v>0</v>
      </c>
      <c r="AR286" s="136" t="s">
        <v>131</v>
      </c>
      <c r="AT286" s="136" t="s">
        <v>118</v>
      </c>
      <c r="AU286" s="136" t="s">
        <v>88</v>
      </c>
      <c r="AY286" s="16" t="s">
        <v>117</v>
      </c>
      <c r="BE286" s="137">
        <f>IF(N286="základní",J286,0)</f>
        <v>0</v>
      </c>
      <c r="BF286" s="137">
        <f>IF(N286="snížená",J286,0)</f>
        <v>0</v>
      </c>
      <c r="BG286" s="137">
        <f>IF(N286="zákl. přenesená",J286,0)</f>
        <v>0</v>
      </c>
      <c r="BH286" s="137">
        <f>IF(N286="sníž. přenesená",J286,0)</f>
        <v>0</v>
      </c>
      <c r="BI286" s="137">
        <f>IF(N286="nulová",J286,0)</f>
        <v>0</v>
      </c>
      <c r="BJ286" s="16" t="s">
        <v>86</v>
      </c>
      <c r="BK286" s="137">
        <f>ROUND(I286*H286,2)</f>
        <v>0</v>
      </c>
      <c r="BL286" s="16" t="s">
        <v>131</v>
      </c>
      <c r="BM286" s="136" t="s">
        <v>417</v>
      </c>
    </row>
    <row r="287" spans="2:65" s="1" customFormat="1" ht="29.25">
      <c r="B287" s="31"/>
      <c r="D287" s="139" t="s">
        <v>176</v>
      </c>
      <c r="F287" s="155" t="s">
        <v>177</v>
      </c>
      <c r="I287" s="156"/>
      <c r="L287" s="31"/>
      <c r="M287" s="157"/>
      <c r="T287" s="55"/>
      <c r="AT287" s="16" t="s">
        <v>176</v>
      </c>
      <c r="AU287" s="16" t="s">
        <v>88</v>
      </c>
    </row>
    <row r="288" spans="2:65" s="11" customFormat="1" ht="11.25">
      <c r="B288" s="138"/>
      <c r="D288" s="139" t="s">
        <v>143</v>
      </c>
      <c r="E288" s="140" t="s">
        <v>1</v>
      </c>
      <c r="F288" s="141" t="s">
        <v>382</v>
      </c>
      <c r="H288" s="142">
        <v>573.4</v>
      </c>
      <c r="I288" s="143"/>
      <c r="L288" s="138"/>
      <c r="M288" s="144"/>
      <c r="T288" s="145"/>
      <c r="AT288" s="140" t="s">
        <v>143</v>
      </c>
      <c r="AU288" s="140" t="s">
        <v>88</v>
      </c>
      <c r="AV288" s="11" t="s">
        <v>88</v>
      </c>
      <c r="AW288" s="11" t="s">
        <v>34</v>
      </c>
      <c r="AX288" s="11" t="s">
        <v>86</v>
      </c>
      <c r="AY288" s="140" t="s">
        <v>117</v>
      </c>
    </row>
    <row r="289" spans="2:65" s="1" customFormat="1" ht="24.2" customHeight="1">
      <c r="B289" s="31"/>
      <c r="C289" s="125" t="s">
        <v>418</v>
      </c>
      <c r="D289" s="125" t="s">
        <v>118</v>
      </c>
      <c r="E289" s="126" t="s">
        <v>419</v>
      </c>
      <c r="F289" s="127" t="s">
        <v>420</v>
      </c>
      <c r="G289" s="128" t="s">
        <v>173</v>
      </c>
      <c r="H289" s="129">
        <v>25</v>
      </c>
      <c r="I289" s="130"/>
      <c r="J289" s="131">
        <f>ROUND(I289*H289,2)</f>
        <v>0</v>
      </c>
      <c r="K289" s="127" t="s">
        <v>174</v>
      </c>
      <c r="L289" s="31"/>
      <c r="M289" s="132" t="s">
        <v>1</v>
      </c>
      <c r="N289" s="133" t="s">
        <v>43</v>
      </c>
      <c r="P289" s="134">
        <f>O289*H289</f>
        <v>0</v>
      </c>
      <c r="Q289" s="134">
        <v>0</v>
      </c>
      <c r="R289" s="134">
        <f>Q289*H289</f>
        <v>0</v>
      </c>
      <c r="S289" s="134">
        <v>0</v>
      </c>
      <c r="T289" s="135">
        <f>S289*H289</f>
        <v>0</v>
      </c>
      <c r="AR289" s="136" t="s">
        <v>131</v>
      </c>
      <c r="AT289" s="136" t="s">
        <v>118</v>
      </c>
      <c r="AU289" s="136" t="s">
        <v>88</v>
      </c>
      <c r="AY289" s="16" t="s">
        <v>117</v>
      </c>
      <c r="BE289" s="137">
        <f>IF(N289="základní",J289,0)</f>
        <v>0</v>
      </c>
      <c r="BF289" s="137">
        <f>IF(N289="snížená",J289,0)</f>
        <v>0</v>
      </c>
      <c r="BG289" s="137">
        <f>IF(N289="zákl. přenesená",J289,0)</f>
        <v>0</v>
      </c>
      <c r="BH289" s="137">
        <f>IF(N289="sníž. přenesená",J289,0)</f>
        <v>0</v>
      </c>
      <c r="BI289" s="137">
        <f>IF(N289="nulová",J289,0)</f>
        <v>0</v>
      </c>
      <c r="BJ289" s="16" t="s">
        <v>86</v>
      </c>
      <c r="BK289" s="137">
        <f>ROUND(I289*H289,2)</f>
        <v>0</v>
      </c>
      <c r="BL289" s="16" t="s">
        <v>131</v>
      </c>
      <c r="BM289" s="136" t="s">
        <v>421</v>
      </c>
    </row>
    <row r="290" spans="2:65" s="11" customFormat="1" ht="11.25">
      <c r="B290" s="138"/>
      <c r="D290" s="139" t="s">
        <v>143</v>
      </c>
      <c r="E290" s="140" t="s">
        <v>1</v>
      </c>
      <c r="F290" s="141" t="s">
        <v>422</v>
      </c>
      <c r="H290" s="142">
        <v>25</v>
      </c>
      <c r="I290" s="143"/>
      <c r="L290" s="138"/>
      <c r="M290" s="144"/>
      <c r="T290" s="145"/>
      <c r="AT290" s="140" t="s">
        <v>143</v>
      </c>
      <c r="AU290" s="140" t="s">
        <v>88</v>
      </c>
      <c r="AV290" s="11" t="s">
        <v>88</v>
      </c>
      <c r="AW290" s="11" t="s">
        <v>34</v>
      </c>
      <c r="AX290" s="11" t="s">
        <v>86</v>
      </c>
      <c r="AY290" s="140" t="s">
        <v>117</v>
      </c>
    </row>
    <row r="291" spans="2:65" s="1" customFormat="1" ht="24.2" customHeight="1">
      <c r="B291" s="31"/>
      <c r="C291" s="125" t="s">
        <v>423</v>
      </c>
      <c r="D291" s="125" t="s">
        <v>118</v>
      </c>
      <c r="E291" s="126" t="s">
        <v>424</v>
      </c>
      <c r="F291" s="127" t="s">
        <v>425</v>
      </c>
      <c r="G291" s="128" t="s">
        <v>173</v>
      </c>
      <c r="H291" s="129">
        <v>641.21</v>
      </c>
      <c r="I291" s="130"/>
      <c r="J291" s="131">
        <f>ROUND(I291*H291,2)</f>
        <v>0</v>
      </c>
      <c r="K291" s="127" t="s">
        <v>174</v>
      </c>
      <c r="L291" s="31"/>
      <c r="M291" s="132" t="s">
        <v>1</v>
      </c>
      <c r="N291" s="133" t="s">
        <v>43</v>
      </c>
      <c r="P291" s="134">
        <f>O291*H291</f>
        <v>0</v>
      </c>
      <c r="Q291" s="134">
        <v>0</v>
      </c>
      <c r="R291" s="134">
        <f>Q291*H291</f>
        <v>0</v>
      </c>
      <c r="S291" s="134">
        <v>0</v>
      </c>
      <c r="T291" s="135">
        <f>S291*H291</f>
        <v>0</v>
      </c>
      <c r="AR291" s="136" t="s">
        <v>131</v>
      </c>
      <c r="AT291" s="136" t="s">
        <v>118</v>
      </c>
      <c r="AU291" s="136" t="s">
        <v>88</v>
      </c>
      <c r="AY291" s="16" t="s">
        <v>117</v>
      </c>
      <c r="BE291" s="137">
        <f>IF(N291="základní",J291,0)</f>
        <v>0</v>
      </c>
      <c r="BF291" s="137">
        <f>IF(N291="snížená",J291,0)</f>
        <v>0</v>
      </c>
      <c r="BG291" s="137">
        <f>IF(N291="zákl. přenesená",J291,0)</f>
        <v>0</v>
      </c>
      <c r="BH291" s="137">
        <f>IF(N291="sníž. přenesená",J291,0)</f>
        <v>0</v>
      </c>
      <c r="BI291" s="137">
        <f>IF(N291="nulová",J291,0)</f>
        <v>0</v>
      </c>
      <c r="BJ291" s="16" t="s">
        <v>86</v>
      </c>
      <c r="BK291" s="137">
        <f>ROUND(I291*H291,2)</f>
        <v>0</v>
      </c>
      <c r="BL291" s="16" t="s">
        <v>131</v>
      </c>
      <c r="BM291" s="136" t="s">
        <v>426</v>
      </c>
    </row>
    <row r="292" spans="2:65" s="1" customFormat="1" ht="29.25">
      <c r="B292" s="31"/>
      <c r="D292" s="139" t="s">
        <v>176</v>
      </c>
      <c r="F292" s="155" t="s">
        <v>177</v>
      </c>
      <c r="I292" s="156"/>
      <c r="L292" s="31"/>
      <c r="M292" s="157"/>
      <c r="T292" s="55"/>
      <c r="AT292" s="16" t="s">
        <v>176</v>
      </c>
      <c r="AU292" s="16" t="s">
        <v>88</v>
      </c>
    </row>
    <row r="293" spans="2:65" s="11" customFormat="1" ht="11.25">
      <c r="B293" s="138"/>
      <c r="D293" s="139" t="s">
        <v>143</v>
      </c>
      <c r="E293" s="140" t="s">
        <v>1</v>
      </c>
      <c r="F293" s="141" t="s">
        <v>382</v>
      </c>
      <c r="H293" s="142">
        <v>573.4</v>
      </c>
      <c r="I293" s="143"/>
      <c r="L293" s="138"/>
      <c r="M293" s="144"/>
      <c r="T293" s="145"/>
      <c r="AT293" s="140" t="s">
        <v>143</v>
      </c>
      <c r="AU293" s="140" t="s">
        <v>88</v>
      </c>
      <c r="AV293" s="11" t="s">
        <v>88</v>
      </c>
      <c r="AW293" s="11" t="s">
        <v>34</v>
      </c>
      <c r="AX293" s="11" t="s">
        <v>78</v>
      </c>
      <c r="AY293" s="140" t="s">
        <v>117</v>
      </c>
    </row>
    <row r="294" spans="2:65" s="11" customFormat="1" ht="11.25">
      <c r="B294" s="138"/>
      <c r="D294" s="139" t="s">
        <v>143</v>
      </c>
      <c r="E294" s="140" t="s">
        <v>1</v>
      </c>
      <c r="F294" s="141" t="s">
        <v>397</v>
      </c>
      <c r="H294" s="142">
        <v>67.81</v>
      </c>
      <c r="I294" s="143"/>
      <c r="L294" s="138"/>
      <c r="M294" s="144"/>
      <c r="T294" s="145"/>
      <c r="AT294" s="140" t="s">
        <v>143</v>
      </c>
      <c r="AU294" s="140" t="s">
        <v>88</v>
      </c>
      <c r="AV294" s="11" t="s">
        <v>88</v>
      </c>
      <c r="AW294" s="11" t="s">
        <v>34</v>
      </c>
      <c r="AX294" s="11" t="s">
        <v>78</v>
      </c>
      <c r="AY294" s="140" t="s">
        <v>117</v>
      </c>
    </row>
    <row r="295" spans="2:65" s="13" customFormat="1" ht="11.25">
      <c r="B295" s="158"/>
      <c r="D295" s="139" t="s">
        <v>143</v>
      </c>
      <c r="E295" s="159" t="s">
        <v>1</v>
      </c>
      <c r="F295" s="160" t="s">
        <v>187</v>
      </c>
      <c r="H295" s="161">
        <v>641.21</v>
      </c>
      <c r="I295" s="162"/>
      <c r="L295" s="158"/>
      <c r="M295" s="163"/>
      <c r="T295" s="164"/>
      <c r="AT295" s="159" t="s">
        <v>143</v>
      </c>
      <c r="AU295" s="159" t="s">
        <v>88</v>
      </c>
      <c r="AV295" s="13" t="s">
        <v>131</v>
      </c>
      <c r="AW295" s="13" t="s">
        <v>34</v>
      </c>
      <c r="AX295" s="13" t="s">
        <v>86</v>
      </c>
      <c r="AY295" s="159" t="s">
        <v>117</v>
      </c>
    </row>
    <row r="296" spans="2:65" s="1" customFormat="1" ht="21.75" customHeight="1">
      <c r="B296" s="31"/>
      <c r="C296" s="125" t="s">
        <v>427</v>
      </c>
      <c r="D296" s="125" t="s">
        <v>118</v>
      </c>
      <c r="E296" s="126" t="s">
        <v>428</v>
      </c>
      <c r="F296" s="127" t="s">
        <v>429</v>
      </c>
      <c r="G296" s="128" t="s">
        <v>173</v>
      </c>
      <c r="H296" s="129">
        <v>320.60500000000002</v>
      </c>
      <c r="I296" s="130"/>
      <c r="J296" s="131">
        <f>ROUND(I296*H296,2)</f>
        <v>0</v>
      </c>
      <c r="K296" s="127" t="s">
        <v>174</v>
      </c>
      <c r="L296" s="31"/>
      <c r="M296" s="132" t="s">
        <v>1</v>
      </c>
      <c r="N296" s="133" t="s">
        <v>43</v>
      </c>
      <c r="P296" s="134">
        <f>O296*H296</f>
        <v>0</v>
      </c>
      <c r="Q296" s="134">
        <v>0</v>
      </c>
      <c r="R296" s="134">
        <f>Q296*H296</f>
        <v>0</v>
      </c>
      <c r="S296" s="134">
        <v>0</v>
      </c>
      <c r="T296" s="135">
        <f>S296*H296</f>
        <v>0</v>
      </c>
      <c r="AR296" s="136" t="s">
        <v>131</v>
      </c>
      <c r="AT296" s="136" t="s">
        <v>118</v>
      </c>
      <c r="AU296" s="136" t="s">
        <v>88</v>
      </c>
      <c r="AY296" s="16" t="s">
        <v>117</v>
      </c>
      <c r="BE296" s="137">
        <f>IF(N296="základní",J296,0)</f>
        <v>0</v>
      </c>
      <c r="BF296" s="137">
        <f>IF(N296="snížená",J296,0)</f>
        <v>0</v>
      </c>
      <c r="BG296" s="137">
        <f>IF(N296="zákl. přenesená",J296,0)</f>
        <v>0</v>
      </c>
      <c r="BH296" s="137">
        <f>IF(N296="sníž. přenesená",J296,0)</f>
        <v>0</v>
      </c>
      <c r="BI296" s="137">
        <f>IF(N296="nulová",J296,0)</f>
        <v>0</v>
      </c>
      <c r="BJ296" s="16" t="s">
        <v>86</v>
      </c>
      <c r="BK296" s="137">
        <f>ROUND(I296*H296,2)</f>
        <v>0</v>
      </c>
      <c r="BL296" s="16" t="s">
        <v>131</v>
      </c>
      <c r="BM296" s="136" t="s">
        <v>430</v>
      </c>
    </row>
    <row r="297" spans="2:65" s="1" customFormat="1" ht="29.25">
      <c r="B297" s="31"/>
      <c r="D297" s="139" t="s">
        <v>176</v>
      </c>
      <c r="F297" s="155" t="s">
        <v>177</v>
      </c>
      <c r="I297" s="156"/>
      <c r="L297" s="31"/>
      <c r="M297" s="157"/>
      <c r="T297" s="55"/>
      <c r="AT297" s="16" t="s">
        <v>176</v>
      </c>
      <c r="AU297" s="16" t="s">
        <v>88</v>
      </c>
    </row>
    <row r="298" spans="2:65" s="11" customFormat="1" ht="11.25">
      <c r="B298" s="138"/>
      <c r="D298" s="139" t="s">
        <v>143</v>
      </c>
      <c r="E298" s="140" t="s">
        <v>1</v>
      </c>
      <c r="F298" s="141" t="s">
        <v>431</v>
      </c>
      <c r="H298" s="142">
        <v>286.7</v>
      </c>
      <c r="I298" s="143"/>
      <c r="L298" s="138"/>
      <c r="M298" s="144"/>
      <c r="T298" s="145"/>
      <c r="AT298" s="140" t="s">
        <v>143</v>
      </c>
      <c r="AU298" s="140" t="s">
        <v>88</v>
      </c>
      <c r="AV298" s="11" t="s">
        <v>88</v>
      </c>
      <c r="AW298" s="11" t="s">
        <v>34</v>
      </c>
      <c r="AX298" s="11" t="s">
        <v>78</v>
      </c>
      <c r="AY298" s="140" t="s">
        <v>117</v>
      </c>
    </row>
    <row r="299" spans="2:65" s="11" customFormat="1" ht="11.25">
      <c r="B299" s="138"/>
      <c r="D299" s="139" t="s">
        <v>143</v>
      </c>
      <c r="E299" s="140" t="s">
        <v>1</v>
      </c>
      <c r="F299" s="141" t="s">
        <v>432</v>
      </c>
      <c r="H299" s="142">
        <v>33.905000000000001</v>
      </c>
      <c r="I299" s="143"/>
      <c r="L299" s="138"/>
      <c r="M299" s="144"/>
      <c r="T299" s="145"/>
      <c r="AT299" s="140" t="s">
        <v>143</v>
      </c>
      <c r="AU299" s="140" t="s">
        <v>88</v>
      </c>
      <c r="AV299" s="11" t="s">
        <v>88</v>
      </c>
      <c r="AW299" s="11" t="s">
        <v>34</v>
      </c>
      <c r="AX299" s="11" t="s">
        <v>78</v>
      </c>
      <c r="AY299" s="140" t="s">
        <v>117</v>
      </c>
    </row>
    <row r="300" spans="2:65" s="13" customFormat="1" ht="11.25">
      <c r="B300" s="158"/>
      <c r="D300" s="139" t="s">
        <v>143</v>
      </c>
      <c r="E300" s="159" t="s">
        <v>1</v>
      </c>
      <c r="F300" s="160" t="s">
        <v>187</v>
      </c>
      <c r="H300" s="161">
        <v>320.60500000000002</v>
      </c>
      <c r="I300" s="162"/>
      <c r="L300" s="158"/>
      <c r="M300" s="163"/>
      <c r="T300" s="164"/>
      <c r="AT300" s="159" t="s">
        <v>143</v>
      </c>
      <c r="AU300" s="159" t="s">
        <v>88</v>
      </c>
      <c r="AV300" s="13" t="s">
        <v>131</v>
      </c>
      <c r="AW300" s="13" t="s">
        <v>34</v>
      </c>
      <c r="AX300" s="13" t="s">
        <v>86</v>
      </c>
      <c r="AY300" s="159" t="s">
        <v>117</v>
      </c>
    </row>
    <row r="301" spans="2:65" s="1" customFormat="1" ht="33" customHeight="1">
      <c r="B301" s="31"/>
      <c r="C301" s="125" t="s">
        <v>433</v>
      </c>
      <c r="D301" s="125" t="s">
        <v>118</v>
      </c>
      <c r="E301" s="126" t="s">
        <v>434</v>
      </c>
      <c r="F301" s="127" t="s">
        <v>435</v>
      </c>
      <c r="G301" s="128" t="s">
        <v>173</v>
      </c>
      <c r="H301" s="129">
        <v>641.21</v>
      </c>
      <c r="I301" s="130"/>
      <c r="J301" s="131">
        <f>ROUND(I301*H301,2)</f>
        <v>0</v>
      </c>
      <c r="K301" s="127" t="s">
        <v>174</v>
      </c>
      <c r="L301" s="31"/>
      <c r="M301" s="132" t="s">
        <v>1</v>
      </c>
      <c r="N301" s="133" t="s">
        <v>43</v>
      </c>
      <c r="P301" s="134">
        <f>O301*H301</f>
        <v>0</v>
      </c>
      <c r="Q301" s="134">
        <v>0</v>
      </c>
      <c r="R301" s="134">
        <f>Q301*H301</f>
        <v>0</v>
      </c>
      <c r="S301" s="134">
        <v>0</v>
      </c>
      <c r="T301" s="135">
        <f>S301*H301</f>
        <v>0</v>
      </c>
      <c r="AR301" s="136" t="s">
        <v>131</v>
      </c>
      <c r="AT301" s="136" t="s">
        <v>118</v>
      </c>
      <c r="AU301" s="136" t="s">
        <v>88</v>
      </c>
      <c r="AY301" s="16" t="s">
        <v>117</v>
      </c>
      <c r="BE301" s="137">
        <f>IF(N301="základní",J301,0)</f>
        <v>0</v>
      </c>
      <c r="BF301" s="137">
        <f>IF(N301="snížená",J301,0)</f>
        <v>0</v>
      </c>
      <c r="BG301" s="137">
        <f>IF(N301="zákl. přenesená",J301,0)</f>
        <v>0</v>
      </c>
      <c r="BH301" s="137">
        <f>IF(N301="sníž. přenesená",J301,0)</f>
        <v>0</v>
      </c>
      <c r="BI301" s="137">
        <f>IF(N301="nulová",J301,0)</f>
        <v>0</v>
      </c>
      <c r="BJ301" s="16" t="s">
        <v>86</v>
      </c>
      <c r="BK301" s="137">
        <f>ROUND(I301*H301,2)</f>
        <v>0</v>
      </c>
      <c r="BL301" s="16" t="s">
        <v>131</v>
      </c>
      <c r="BM301" s="136" t="s">
        <v>436</v>
      </c>
    </row>
    <row r="302" spans="2:65" s="1" customFormat="1" ht="29.25">
      <c r="B302" s="31"/>
      <c r="D302" s="139" t="s">
        <v>176</v>
      </c>
      <c r="F302" s="155" t="s">
        <v>177</v>
      </c>
      <c r="I302" s="156"/>
      <c r="L302" s="31"/>
      <c r="M302" s="157"/>
      <c r="T302" s="55"/>
      <c r="AT302" s="16" t="s">
        <v>176</v>
      </c>
      <c r="AU302" s="16" t="s">
        <v>88</v>
      </c>
    </row>
    <row r="303" spans="2:65" s="14" customFormat="1" ht="11.25">
      <c r="B303" s="175"/>
      <c r="D303" s="139" t="s">
        <v>143</v>
      </c>
      <c r="E303" s="176" t="s">
        <v>1</v>
      </c>
      <c r="F303" s="177" t="s">
        <v>437</v>
      </c>
      <c r="H303" s="176" t="s">
        <v>1</v>
      </c>
      <c r="I303" s="178"/>
      <c r="L303" s="175"/>
      <c r="M303" s="179"/>
      <c r="T303" s="180"/>
      <c r="AT303" s="176" t="s">
        <v>143</v>
      </c>
      <c r="AU303" s="176" t="s">
        <v>88</v>
      </c>
      <c r="AV303" s="14" t="s">
        <v>86</v>
      </c>
      <c r="AW303" s="14" t="s">
        <v>34</v>
      </c>
      <c r="AX303" s="14" t="s">
        <v>78</v>
      </c>
      <c r="AY303" s="176" t="s">
        <v>117</v>
      </c>
    </row>
    <row r="304" spans="2:65" s="11" customFormat="1" ht="11.25">
      <c r="B304" s="138"/>
      <c r="D304" s="139" t="s">
        <v>143</v>
      </c>
      <c r="E304" s="140" t="s">
        <v>1</v>
      </c>
      <c r="F304" s="141" t="s">
        <v>382</v>
      </c>
      <c r="H304" s="142">
        <v>573.4</v>
      </c>
      <c r="I304" s="143"/>
      <c r="L304" s="138"/>
      <c r="M304" s="144"/>
      <c r="T304" s="145"/>
      <c r="AT304" s="140" t="s">
        <v>143</v>
      </c>
      <c r="AU304" s="140" t="s">
        <v>88</v>
      </c>
      <c r="AV304" s="11" t="s">
        <v>88</v>
      </c>
      <c r="AW304" s="11" t="s">
        <v>34</v>
      </c>
      <c r="AX304" s="11" t="s">
        <v>78</v>
      </c>
      <c r="AY304" s="140" t="s">
        <v>117</v>
      </c>
    </row>
    <row r="305" spans="2:65" s="11" customFormat="1" ht="11.25">
      <c r="B305" s="138"/>
      <c r="D305" s="139" t="s">
        <v>143</v>
      </c>
      <c r="E305" s="140" t="s">
        <v>1</v>
      </c>
      <c r="F305" s="141" t="s">
        <v>397</v>
      </c>
      <c r="H305" s="142">
        <v>67.81</v>
      </c>
      <c r="I305" s="143"/>
      <c r="L305" s="138"/>
      <c r="M305" s="144"/>
      <c r="T305" s="145"/>
      <c r="AT305" s="140" t="s">
        <v>143</v>
      </c>
      <c r="AU305" s="140" t="s">
        <v>88</v>
      </c>
      <c r="AV305" s="11" t="s">
        <v>88</v>
      </c>
      <c r="AW305" s="11" t="s">
        <v>34</v>
      </c>
      <c r="AX305" s="11" t="s">
        <v>78</v>
      </c>
      <c r="AY305" s="140" t="s">
        <v>117</v>
      </c>
    </row>
    <row r="306" spans="2:65" s="13" customFormat="1" ht="11.25">
      <c r="B306" s="158"/>
      <c r="D306" s="139" t="s">
        <v>143</v>
      </c>
      <c r="E306" s="159" t="s">
        <v>1</v>
      </c>
      <c r="F306" s="160" t="s">
        <v>187</v>
      </c>
      <c r="H306" s="161">
        <v>641.21</v>
      </c>
      <c r="I306" s="162"/>
      <c r="L306" s="158"/>
      <c r="M306" s="163"/>
      <c r="T306" s="164"/>
      <c r="AT306" s="159" t="s">
        <v>143</v>
      </c>
      <c r="AU306" s="159" t="s">
        <v>88</v>
      </c>
      <c r="AV306" s="13" t="s">
        <v>131</v>
      </c>
      <c r="AW306" s="13" t="s">
        <v>34</v>
      </c>
      <c r="AX306" s="13" t="s">
        <v>86</v>
      </c>
      <c r="AY306" s="159" t="s">
        <v>117</v>
      </c>
    </row>
    <row r="307" spans="2:65" s="1" customFormat="1" ht="24.2" customHeight="1">
      <c r="B307" s="31"/>
      <c r="C307" s="125" t="s">
        <v>438</v>
      </c>
      <c r="D307" s="125" t="s">
        <v>118</v>
      </c>
      <c r="E307" s="126" t="s">
        <v>439</v>
      </c>
      <c r="F307" s="127" t="s">
        <v>440</v>
      </c>
      <c r="G307" s="128" t="s">
        <v>173</v>
      </c>
      <c r="H307" s="129">
        <v>182.72</v>
      </c>
      <c r="I307" s="130"/>
      <c r="J307" s="131">
        <f>ROUND(I307*H307,2)</f>
        <v>0</v>
      </c>
      <c r="K307" s="127" t="s">
        <v>174</v>
      </c>
      <c r="L307" s="31"/>
      <c r="M307" s="132" t="s">
        <v>1</v>
      </c>
      <c r="N307" s="133" t="s">
        <v>43</v>
      </c>
      <c r="P307" s="134">
        <f>O307*H307</f>
        <v>0</v>
      </c>
      <c r="Q307" s="134">
        <v>8.9219999999999994E-2</v>
      </c>
      <c r="R307" s="134">
        <f>Q307*H307</f>
        <v>16.302278399999999</v>
      </c>
      <c r="S307" s="134">
        <v>0</v>
      </c>
      <c r="T307" s="135">
        <f>S307*H307</f>
        <v>0</v>
      </c>
      <c r="AR307" s="136" t="s">
        <v>131</v>
      </c>
      <c r="AT307" s="136" t="s">
        <v>118</v>
      </c>
      <c r="AU307" s="136" t="s">
        <v>88</v>
      </c>
      <c r="AY307" s="16" t="s">
        <v>117</v>
      </c>
      <c r="BE307" s="137">
        <f>IF(N307="základní",J307,0)</f>
        <v>0</v>
      </c>
      <c r="BF307" s="137">
        <f>IF(N307="snížená",J307,0)</f>
        <v>0</v>
      </c>
      <c r="BG307" s="137">
        <f>IF(N307="zákl. přenesená",J307,0)</f>
        <v>0</v>
      </c>
      <c r="BH307" s="137">
        <f>IF(N307="sníž. přenesená",J307,0)</f>
        <v>0</v>
      </c>
      <c r="BI307" s="137">
        <f>IF(N307="nulová",J307,0)</f>
        <v>0</v>
      </c>
      <c r="BJ307" s="16" t="s">
        <v>86</v>
      </c>
      <c r="BK307" s="137">
        <f>ROUND(I307*H307,2)</f>
        <v>0</v>
      </c>
      <c r="BL307" s="16" t="s">
        <v>131</v>
      </c>
      <c r="BM307" s="136" t="s">
        <v>441</v>
      </c>
    </row>
    <row r="308" spans="2:65" s="1" customFormat="1" ht="29.25">
      <c r="B308" s="31"/>
      <c r="D308" s="139" t="s">
        <v>176</v>
      </c>
      <c r="F308" s="155" t="s">
        <v>177</v>
      </c>
      <c r="I308" s="156"/>
      <c r="L308" s="31"/>
      <c r="M308" s="157"/>
      <c r="T308" s="55"/>
      <c r="AT308" s="16" t="s">
        <v>176</v>
      </c>
      <c r="AU308" s="16" t="s">
        <v>88</v>
      </c>
    </row>
    <row r="309" spans="2:65" s="11" customFormat="1" ht="11.25">
      <c r="B309" s="138"/>
      <c r="D309" s="139" t="s">
        <v>143</v>
      </c>
      <c r="E309" s="140" t="s">
        <v>1</v>
      </c>
      <c r="F309" s="141" t="s">
        <v>442</v>
      </c>
      <c r="H309" s="142">
        <v>182.72</v>
      </c>
      <c r="I309" s="143"/>
      <c r="L309" s="138"/>
      <c r="M309" s="144"/>
      <c r="T309" s="145"/>
      <c r="AT309" s="140" t="s">
        <v>143</v>
      </c>
      <c r="AU309" s="140" t="s">
        <v>88</v>
      </c>
      <c r="AV309" s="11" t="s">
        <v>88</v>
      </c>
      <c r="AW309" s="11" t="s">
        <v>34</v>
      </c>
      <c r="AX309" s="11" t="s">
        <v>86</v>
      </c>
      <c r="AY309" s="140" t="s">
        <v>117</v>
      </c>
    </row>
    <row r="310" spans="2:65" s="1" customFormat="1" ht="21.75" customHeight="1">
      <c r="B310" s="31"/>
      <c r="C310" s="165" t="s">
        <v>443</v>
      </c>
      <c r="D310" s="165" t="s">
        <v>225</v>
      </c>
      <c r="E310" s="166" t="s">
        <v>444</v>
      </c>
      <c r="F310" s="167" t="s">
        <v>445</v>
      </c>
      <c r="G310" s="168" t="s">
        <v>173</v>
      </c>
      <c r="H310" s="169">
        <v>181.68199999999999</v>
      </c>
      <c r="I310" s="170"/>
      <c r="J310" s="171">
        <f>ROUND(I310*H310,2)</f>
        <v>0</v>
      </c>
      <c r="K310" s="167" t="s">
        <v>174</v>
      </c>
      <c r="L310" s="172"/>
      <c r="M310" s="173" t="s">
        <v>1</v>
      </c>
      <c r="N310" s="174" t="s">
        <v>43</v>
      </c>
      <c r="P310" s="134">
        <f>O310*H310</f>
        <v>0</v>
      </c>
      <c r="Q310" s="134">
        <v>0.13100000000000001</v>
      </c>
      <c r="R310" s="134">
        <f>Q310*H310</f>
        <v>23.800342000000001</v>
      </c>
      <c r="S310" s="134">
        <v>0</v>
      </c>
      <c r="T310" s="135">
        <f>S310*H310</f>
        <v>0</v>
      </c>
      <c r="AR310" s="136" t="s">
        <v>151</v>
      </c>
      <c r="AT310" s="136" t="s">
        <v>225</v>
      </c>
      <c r="AU310" s="136" t="s">
        <v>88</v>
      </c>
      <c r="AY310" s="16" t="s">
        <v>117</v>
      </c>
      <c r="BE310" s="137">
        <f>IF(N310="základní",J310,0)</f>
        <v>0</v>
      </c>
      <c r="BF310" s="137">
        <f>IF(N310="snížená",J310,0)</f>
        <v>0</v>
      </c>
      <c r="BG310" s="137">
        <f>IF(N310="zákl. přenesená",J310,0)</f>
        <v>0</v>
      </c>
      <c r="BH310" s="137">
        <f>IF(N310="sníž. přenesená",J310,0)</f>
        <v>0</v>
      </c>
      <c r="BI310" s="137">
        <f>IF(N310="nulová",J310,0)</f>
        <v>0</v>
      </c>
      <c r="BJ310" s="16" t="s">
        <v>86</v>
      </c>
      <c r="BK310" s="137">
        <f>ROUND(I310*H310,2)</f>
        <v>0</v>
      </c>
      <c r="BL310" s="16" t="s">
        <v>131</v>
      </c>
      <c r="BM310" s="136" t="s">
        <v>446</v>
      </c>
    </row>
    <row r="311" spans="2:65" s="11" customFormat="1" ht="11.25">
      <c r="B311" s="138"/>
      <c r="D311" s="139" t="s">
        <v>143</v>
      </c>
      <c r="E311" s="140" t="s">
        <v>1</v>
      </c>
      <c r="F311" s="141" t="s">
        <v>447</v>
      </c>
      <c r="H311" s="142">
        <v>178.12</v>
      </c>
      <c r="I311" s="143"/>
      <c r="L311" s="138"/>
      <c r="M311" s="144"/>
      <c r="T311" s="145"/>
      <c r="AT311" s="140" t="s">
        <v>143</v>
      </c>
      <c r="AU311" s="140" t="s">
        <v>88</v>
      </c>
      <c r="AV311" s="11" t="s">
        <v>88</v>
      </c>
      <c r="AW311" s="11" t="s">
        <v>34</v>
      </c>
      <c r="AX311" s="11" t="s">
        <v>86</v>
      </c>
      <c r="AY311" s="140" t="s">
        <v>117</v>
      </c>
    </row>
    <row r="312" spans="2:65" s="11" customFormat="1" ht="11.25">
      <c r="B312" s="138"/>
      <c r="D312" s="139" t="s">
        <v>143</v>
      </c>
      <c r="F312" s="141" t="s">
        <v>448</v>
      </c>
      <c r="H312" s="142">
        <v>181.68199999999999</v>
      </c>
      <c r="I312" s="143"/>
      <c r="L312" s="138"/>
      <c r="M312" s="144"/>
      <c r="T312" s="145"/>
      <c r="AT312" s="140" t="s">
        <v>143</v>
      </c>
      <c r="AU312" s="140" t="s">
        <v>88</v>
      </c>
      <c r="AV312" s="11" t="s">
        <v>88</v>
      </c>
      <c r="AW312" s="11" t="s">
        <v>4</v>
      </c>
      <c r="AX312" s="11" t="s">
        <v>86</v>
      </c>
      <c r="AY312" s="140" t="s">
        <v>117</v>
      </c>
    </row>
    <row r="313" spans="2:65" s="1" customFormat="1" ht="24.2" customHeight="1">
      <c r="B313" s="31"/>
      <c r="C313" s="165" t="s">
        <v>449</v>
      </c>
      <c r="D313" s="165" t="s">
        <v>225</v>
      </c>
      <c r="E313" s="166" t="s">
        <v>450</v>
      </c>
      <c r="F313" s="167" t="s">
        <v>451</v>
      </c>
      <c r="G313" s="168" t="s">
        <v>173</v>
      </c>
      <c r="H313" s="169">
        <v>4.7380000000000004</v>
      </c>
      <c r="I313" s="170"/>
      <c r="J313" s="171">
        <f>ROUND(I313*H313,2)</f>
        <v>0</v>
      </c>
      <c r="K313" s="167" t="s">
        <v>174</v>
      </c>
      <c r="L313" s="172"/>
      <c r="M313" s="173" t="s">
        <v>1</v>
      </c>
      <c r="N313" s="174" t="s">
        <v>43</v>
      </c>
      <c r="P313" s="134">
        <f>O313*H313</f>
        <v>0</v>
      </c>
      <c r="Q313" s="134">
        <v>0.13100000000000001</v>
      </c>
      <c r="R313" s="134">
        <f>Q313*H313</f>
        <v>0.62067800000000006</v>
      </c>
      <c r="S313" s="134">
        <v>0</v>
      </c>
      <c r="T313" s="135">
        <f>S313*H313</f>
        <v>0</v>
      </c>
      <c r="AR313" s="136" t="s">
        <v>151</v>
      </c>
      <c r="AT313" s="136" t="s">
        <v>225</v>
      </c>
      <c r="AU313" s="136" t="s">
        <v>88</v>
      </c>
      <c r="AY313" s="16" t="s">
        <v>117</v>
      </c>
      <c r="BE313" s="137">
        <f>IF(N313="základní",J313,0)</f>
        <v>0</v>
      </c>
      <c r="BF313" s="137">
        <f>IF(N313="snížená",J313,0)</f>
        <v>0</v>
      </c>
      <c r="BG313" s="137">
        <f>IF(N313="zákl. přenesená",J313,0)</f>
        <v>0</v>
      </c>
      <c r="BH313" s="137">
        <f>IF(N313="sníž. přenesená",J313,0)</f>
        <v>0</v>
      </c>
      <c r="BI313" s="137">
        <f>IF(N313="nulová",J313,0)</f>
        <v>0</v>
      </c>
      <c r="BJ313" s="16" t="s">
        <v>86</v>
      </c>
      <c r="BK313" s="137">
        <f>ROUND(I313*H313,2)</f>
        <v>0</v>
      </c>
      <c r="BL313" s="16" t="s">
        <v>131</v>
      </c>
      <c r="BM313" s="136" t="s">
        <v>452</v>
      </c>
    </row>
    <row r="314" spans="2:65" s="11" customFormat="1" ht="11.25">
      <c r="B314" s="138"/>
      <c r="D314" s="139" t="s">
        <v>143</v>
      </c>
      <c r="E314" s="140" t="s">
        <v>1</v>
      </c>
      <c r="F314" s="141" t="s">
        <v>453</v>
      </c>
      <c r="H314" s="142">
        <v>4.5999999999999996</v>
      </c>
      <c r="I314" s="143"/>
      <c r="L314" s="138"/>
      <c r="M314" s="144"/>
      <c r="T314" s="145"/>
      <c r="AT314" s="140" t="s">
        <v>143</v>
      </c>
      <c r="AU314" s="140" t="s">
        <v>88</v>
      </c>
      <c r="AV314" s="11" t="s">
        <v>88</v>
      </c>
      <c r="AW314" s="11" t="s">
        <v>34</v>
      </c>
      <c r="AX314" s="11" t="s">
        <v>86</v>
      </c>
      <c r="AY314" s="140" t="s">
        <v>117</v>
      </c>
    </row>
    <row r="315" spans="2:65" s="11" customFormat="1" ht="11.25">
      <c r="B315" s="138"/>
      <c r="D315" s="139" t="s">
        <v>143</v>
      </c>
      <c r="F315" s="141" t="s">
        <v>454</v>
      </c>
      <c r="H315" s="142">
        <v>4.7380000000000004</v>
      </c>
      <c r="I315" s="143"/>
      <c r="L315" s="138"/>
      <c r="M315" s="144"/>
      <c r="T315" s="145"/>
      <c r="AT315" s="140" t="s">
        <v>143</v>
      </c>
      <c r="AU315" s="140" t="s">
        <v>88</v>
      </c>
      <c r="AV315" s="11" t="s">
        <v>88</v>
      </c>
      <c r="AW315" s="11" t="s">
        <v>4</v>
      </c>
      <c r="AX315" s="11" t="s">
        <v>86</v>
      </c>
      <c r="AY315" s="140" t="s">
        <v>117</v>
      </c>
    </row>
    <row r="316" spans="2:65" s="1" customFormat="1" ht="24.2" customHeight="1">
      <c r="B316" s="31"/>
      <c r="C316" s="125" t="s">
        <v>455</v>
      </c>
      <c r="D316" s="125" t="s">
        <v>118</v>
      </c>
      <c r="E316" s="126" t="s">
        <v>456</v>
      </c>
      <c r="F316" s="127" t="s">
        <v>457</v>
      </c>
      <c r="G316" s="128" t="s">
        <v>173</v>
      </c>
      <c r="H316" s="129">
        <v>54.61</v>
      </c>
      <c r="I316" s="130"/>
      <c r="J316" s="131">
        <f>ROUND(I316*H316,2)</f>
        <v>0</v>
      </c>
      <c r="K316" s="127" t="s">
        <v>174</v>
      </c>
      <c r="L316" s="31"/>
      <c r="M316" s="132" t="s">
        <v>1</v>
      </c>
      <c r="N316" s="133" t="s">
        <v>43</v>
      </c>
      <c r="P316" s="134">
        <f>O316*H316</f>
        <v>0</v>
      </c>
      <c r="Q316" s="134">
        <v>0.11162</v>
      </c>
      <c r="R316" s="134">
        <f>Q316*H316</f>
        <v>6.0955681999999998</v>
      </c>
      <c r="S316" s="134">
        <v>0</v>
      </c>
      <c r="T316" s="135">
        <f>S316*H316</f>
        <v>0</v>
      </c>
      <c r="AR316" s="136" t="s">
        <v>131</v>
      </c>
      <c r="AT316" s="136" t="s">
        <v>118</v>
      </c>
      <c r="AU316" s="136" t="s">
        <v>88</v>
      </c>
      <c r="AY316" s="16" t="s">
        <v>117</v>
      </c>
      <c r="BE316" s="137">
        <f>IF(N316="základní",J316,0)</f>
        <v>0</v>
      </c>
      <c r="BF316" s="137">
        <f>IF(N316="snížená",J316,0)</f>
        <v>0</v>
      </c>
      <c r="BG316" s="137">
        <f>IF(N316="zákl. přenesená",J316,0)</f>
        <v>0</v>
      </c>
      <c r="BH316" s="137">
        <f>IF(N316="sníž. přenesená",J316,0)</f>
        <v>0</v>
      </c>
      <c r="BI316" s="137">
        <f>IF(N316="nulová",J316,0)</f>
        <v>0</v>
      </c>
      <c r="BJ316" s="16" t="s">
        <v>86</v>
      </c>
      <c r="BK316" s="137">
        <f>ROUND(I316*H316,2)</f>
        <v>0</v>
      </c>
      <c r="BL316" s="16" t="s">
        <v>131</v>
      </c>
      <c r="BM316" s="136" t="s">
        <v>458</v>
      </c>
    </row>
    <row r="317" spans="2:65" s="1" customFormat="1" ht="29.25">
      <c r="B317" s="31"/>
      <c r="D317" s="139" t="s">
        <v>176</v>
      </c>
      <c r="F317" s="155" t="s">
        <v>177</v>
      </c>
      <c r="I317" s="156"/>
      <c r="L317" s="31"/>
      <c r="M317" s="157"/>
      <c r="T317" s="55"/>
      <c r="AT317" s="16" t="s">
        <v>176</v>
      </c>
      <c r="AU317" s="16" t="s">
        <v>88</v>
      </c>
    </row>
    <row r="318" spans="2:65" s="11" customFormat="1" ht="11.25">
      <c r="B318" s="138"/>
      <c r="D318" s="139" t="s">
        <v>143</v>
      </c>
      <c r="E318" s="140" t="s">
        <v>1</v>
      </c>
      <c r="F318" s="141" t="s">
        <v>375</v>
      </c>
      <c r="H318" s="142">
        <v>43.61</v>
      </c>
      <c r="I318" s="143"/>
      <c r="L318" s="138"/>
      <c r="M318" s="144"/>
      <c r="T318" s="145"/>
      <c r="AT318" s="140" t="s">
        <v>143</v>
      </c>
      <c r="AU318" s="140" t="s">
        <v>88</v>
      </c>
      <c r="AV318" s="11" t="s">
        <v>88</v>
      </c>
      <c r="AW318" s="11" t="s">
        <v>34</v>
      </c>
      <c r="AX318" s="11" t="s">
        <v>78</v>
      </c>
      <c r="AY318" s="140" t="s">
        <v>117</v>
      </c>
    </row>
    <row r="319" spans="2:65" s="11" customFormat="1" ht="11.25">
      <c r="B319" s="138"/>
      <c r="D319" s="139" t="s">
        <v>143</v>
      </c>
      <c r="E319" s="140" t="s">
        <v>1</v>
      </c>
      <c r="F319" s="141" t="s">
        <v>413</v>
      </c>
      <c r="H319" s="142">
        <v>11</v>
      </c>
      <c r="I319" s="143"/>
      <c r="L319" s="138"/>
      <c r="M319" s="144"/>
      <c r="T319" s="145"/>
      <c r="AT319" s="140" t="s">
        <v>143</v>
      </c>
      <c r="AU319" s="140" t="s">
        <v>88</v>
      </c>
      <c r="AV319" s="11" t="s">
        <v>88</v>
      </c>
      <c r="AW319" s="11" t="s">
        <v>34</v>
      </c>
      <c r="AX319" s="11" t="s">
        <v>78</v>
      </c>
      <c r="AY319" s="140" t="s">
        <v>117</v>
      </c>
    </row>
    <row r="320" spans="2:65" s="13" customFormat="1" ht="11.25">
      <c r="B320" s="158"/>
      <c r="D320" s="139" t="s">
        <v>143</v>
      </c>
      <c r="E320" s="159" t="s">
        <v>1</v>
      </c>
      <c r="F320" s="160" t="s">
        <v>187</v>
      </c>
      <c r="H320" s="161">
        <v>54.61</v>
      </c>
      <c r="I320" s="162"/>
      <c r="L320" s="158"/>
      <c r="M320" s="163"/>
      <c r="T320" s="164"/>
      <c r="AT320" s="159" t="s">
        <v>143</v>
      </c>
      <c r="AU320" s="159" t="s">
        <v>88</v>
      </c>
      <c r="AV320" s="13" t="s">
        <v>131</v>
      </c>
      <c r="AW320" s="13" t="s">
        <v>34</v>
      </c>
      <c r="AX320" s="13" t="s">
        <v>86</v>
      </c>
      <c r="AY320" s="159" t="s">
        <v>117</v>
      </c>
    </row>
    <row r="321" spans="2:65" s="1" customFormat="1" ht="21.75" customHeight="1">
      <c r="B321" s="31"/>
      <c r="C321" s="165" t="s">
        <v>459</v>
      </c>
      <c r="D321" s="165" t="s">
        <v>225</v>
      </c>
      <c r="E321" s="166" t="s">
        <v>460</v>
      </c>
      <c r="F321" s="167" t="s">
        <v>461</v>
      </c>
      <c r="G321" s="168" t="s">
        <v>173</v>
      </c>
      <c r="H321" s="169">
        <v>53.137999999999998</v>
      </c>
      <c r="I321" s="170"/>
      <c r="J321" s="171">
        <f>ROUND(I321*H321,2)</f>
        <v>0</v>
      </c>
      <c r="K321" s="167" t="s">
        <v>174</v>
      </c>
      <c r="L321" s="172"/>
      <c r="M321" s="173" t="s">
        <v>1</v>
      </c>
      <c r="N321" s="174" t="s">
        <v>43</v>
      </c>
      <c r="P321" s="134">
        <f>O321*H321</f>
        <v>0</v>
      </c>
      <c r="Q321" s="134">
        <v>0.17599999999999999</v>
      </c>
      <c r="R321" s="134">
        <f>Q321*H321</f>
        <v>9.3522879999999997</v>
      </c>
      <c r="S321" s="134">
        <v>0</v>
      </c>
      <c r="T321" s="135">
        <f>S321*H321</f>
        <v>0</v>
      </c>
      <c r="AR321" s="136" t="s">
        <v>151</v>
      </c>
      <c r="AT321" s="136" t="s">
        <v>225</v>
      </c>
      <c r="AU321" s="136" t="s">
        <v>88</v>
      </c>
      <c r="AY321" s="16" t="s">
        <v>117</v>
      </c>
      <c r="BE321" s="137">
        <f>IF(N321="základní",J321,0)</f>
        <v>0</v>
      </c>
      <c r="BF321" s="137">
        <f>IF(N321="snížená",J321,0)</f>
        <v>0</v>
      </c>
      <c r="BG321" s="137">
        <f>IF(N321="zákl. přenesená",J321,0)</f>
        <v>0</v>
      </c>
      <c r="BH321" s="137">
        <f>IF(N321="sníž. přenesená",J321,0)</f>
        <v>0</v>
      </c>
      <c r="BI321" s="137">
        <f>IF(N321="nulová",J321,0)</f>
        <v>0</v>
      </c>
      <c r="BJ321" s="16" t="s">
        <v>86</v>
      </c>
      <c r="BK321" s="137">
        <f>ROUND(I321*H321,2)</f>
        <v>0</v>
      </c>
      <c r="BL321" s="16" t="s">
        <v>131</v>
      </c>
      <c r="BM321" s="136" t="s">
        <v>462</v>
      </c>
    </row>
    <row r="322" spans="2:65" s="11" customFormat="1" ht="11.25">
      <c r="B322" s="138"/>
      <c r="D322" s="139" t="s">
        <v>143</v>
      </c>
      <c r="E322" s="140" t="s">
        <v>1</v>
      </c>
      <c r="F322" s="141" t="s">
        <v>463</v>
      </c>
      <c r="H322" s="142">
        <v>40.590000000000003</v>
      </c>
      <c r="I322" s="143"/>
      <c r="L322" s="138"/>
      <c r="M322" s="144"/>
      <c r="T322" s="145"/>
      <c r="AT322" s="140" t="s">
        <v>143</v>
      </c>
      <c r="AU322" s="140" t="s">
        <v>88</v>
      </c>
      <c r="AV322" s="11" t="s">
        <v>88</v>
      </c>
      <c r="AW322" s="11" t="s">
        <v>34</v>
      </c>
      <c r="AX322" s="11" t="s">
        <v>78</v>
      </c>
      <c r="AY322" s="140" t="s">
        <v>117</v>
      </c>
    </row>
    <row r="323" spans="2:65" s="11" customFormat="1" ht="11.25">
      <c r="B323" s="138"/>
      <c r="D323" s="139" t="s">
        <v>143</v>
      </c>
      <c r="E323" s="140" t="s">
        <v>1</v>
      </c>
      <c r="F323" s="141" t="s">
        <v>413</v>
      </c>
      <c r="H323" s="142">
        <v>11</v>
      </c>
      <c r="I323" s="143"/>
      <c r="L323" s="138"/>
      <c r="M323" s="144"/>
      <c r="T323" s="145"/>
      <c r="AT323" s="140" t="s">
        <v>143</v>
      </c>
      <c r="AU323" s="140" t="s">
        <v>88</v>
      </c>
      <c r="AV323" s="11" t="s">
        <v>88</v>
      </c>
      <c r="AW323" s="11" t="s">
        <v>34</v>
      </c>
      <c r="AX323" s="11" t="s">
        <v>78</v>
      </c>
      <c r="AY323" s="140" t="s">
        <v>117</v>
      </c>
    </row>
    <row r="324" spans="2:65" s="13" customFormat="1" ht="11.25">
      <c r="B324" s="158"/>
      <c r="D324" s="139" t="s">
        <v>143</v>
      </c>
      <c r="E324" s="159" t="s">
        <v>1</v>
      </c>
      <c r="F324" s="160" t="s">
        <v>187</v>
      </c>
      <c r="H324" s="161">
        <v>51.59</v>
      </c>
      <c r="I324" s="162"/>
      <c r="L324" s="158"/>
      <c r="M324" s="163"/>
      <c r="T324" s="164"/>
      <c r="AT324" s="159" t="s">
        <v>143</v>
      </c>
      <c r="AU324" s="159" t="s">
        <v>88</v>
      </c>
      <c r="AV324" s="13" t="s">
        <v>131</v>
      </c>
      <c r="AW324" s="13" t="s">
        <v>34</v>
      </c>
      <c r="AX324" s="13" t="s">
        <v>86</v>
      </c>
      <c r="AY324" s="159" t="s">
        <v>117</v>
      </c>
    </row>
    <row r="325" spans="2:65" s="11" customFormat="1" ht="11.25">
      <c r="B325" s="138"/>
      <c r="D325" s="139" t="s">
        <v>143</v>
      </c>
      <c r="F325" s="141" t="s">
        <v>464</v>
      </c>
      <c r="H325" s="142">
        <v>53.137999999999998</v>
      </c>
      <c r="I325" s="143"/>
      <c r="L325" s="138"/>
      <c r="M325" s="144"/>
      <c r="T325" s="145"/>
      <c r="AT325" s="140" t="s">
        <v>143</v>
      </c>
      <c r="AU325" s="140" t="s">
        <v>88</v>
      </c>
      <c r="AV325" s="11" t="s">
        <v>88</v>
      </c>
      <c r="AW325" s="11" t="s">
        <v>4</v>
      </c>
      <c r="AX325" s="11" t="s">
        <v>86</v>
      </c>
      <c r="AY325" s="140" t="s">
        <v>117</v>
      </c>
    </row>
    <row r="326" spans="2:65" s="1" customFormat="1" ht="24.2" customHeight="1">
      <c r="B326" s="31"/>
      <c r="C326" s="165" t="s">
        <v>465</v>
      </c>
      <c r="D326" s="165" t="s">
        <v>225</v>
      </c>
      <c r="E326" s="166" t="s">
        <v>466</v>
      </c>
      <c r="F326" s="167" t="s">
        <v>467</v>
      </c>
      <c r="G326" s="168" t="s">
        <v>173</v>
      </c>
      <c r="H326" s="169">
        <v>3.1110000000000002</v>
      </c>
      <c r="I326" s="170"/>
      <c r="J326" s="171">
        <f>ROUND(I326*H326,2)</f>
        <v>0</v>
      </c>
      <c r="K326" s="167" t="s">
        <v>174</v>
      </c>
      <c r="L326" s="172"/>
      <c r="M326" s="173" t="s">
        <v>1</v>
      </c>
      <c r="N326" s="174" t="s">
        <v>43</v>
      </c>
      <c r="P326" s="134">
        <f>O326*H326</f>
        <v>0</v>
      </c>
      <c r="Q326" s="134">
        <v>0.17499999999999999</v>
      </c>
      <c r="R326" s="134">
        <f>Q326*H326</f>
        <v>0.54442500000000005</v>
      </c>
      <c r="S326" s="134">
        <v>0</v>
      </c>
      <c r="T326" s="135">
        <f>S326*H326</f>
        <v>0</v>
      </c>
      <c r="AR326" s="136" t="s">
        <v>151</v>
      </c>
      <c r="AT326" s="136" t="s">
        <v>225</v>
      </c>
      <c r="AU326" s="136" t="s">
        <v>88</v>
      </c>
      <c r="AY326" s="16" t="s">
        <v>117</v>
      </c>
      <c r="BE326" s="137">
        <f>IF(N326="základní",J326,0)</f>
        <v>0</v>
      </c>
      <c r="BF326" s="137">
        <f>IF(N326="snížená",J326,0)</f>
        <v>0</v>
      </c>
      <c r="BG326" s="137">
        <f>IF(N326="zákl. přenesená",J326,0)</f>
        <v>0</v>
      </c>
      <c r="BH326" s="137">
        <f>IF(N326="sníž. přenesená",J326,0)</f>
        <v>0</v>
      </c>
      <c r="BI326" s="137">
        <f>IF(N326="nulová",J326,0)</f>
        <v>0</v>
      </c>
      <c r="BJ326" s="16" t="s">
        <v>86</v>
      </c>
      <c r="BK326" s="137">
        <f>ROUND(I326*H326,2)</f>
        <v>0</v>
      </c>
      <c r="BL326" s="16" t="s">
        <v>131</v>
      </c>
      <c r="BM326" s="136" t="s">
        <v>468</v>
      </c>
    </row>
    <row r="327" spans="2:65" s="11" customFormat="1" ht="11.25">
      <c r="B327" s="138"/>
      <c r="D327" s="139" t="s">
        <v>143</v>
      </c>
      <c r="F327" s="141" t="s">
        <v>469</v>
      </c>
      <c r="H327" s="142">
        <v>3.1110000000000002</v>
      </c>
      <c r="I327" s="143"/>
      <c r="L327" s="138"/>
      <c r="M327" s="144"/>
      <c r="T327" s="145"/>
      <c r="AT327" s="140" t="s">
        <v>143</v>
      </c>
      <c r="AU327" s="140" t="s">
        <v>88</v>
      </c>
      <c r="AV327" s="11" t="s">
        <v>88</v>
      </c>
      <c r="AW327" s="11" t="s">
        <v>4</v>
      </c>
      <c r="AX327" s="11" t="s">
        <v>86</v>
      </c>
      <c r="AY327" s="140" t="s">
        <v>117</v>
      </c>
    </row>
    <row r="328" spans="2:65" s="1" customFormat="1" ht="24.2" customHeight="1">
      <c r="B328" s="31"/>
      <c r="C328" s="125" t="s">
        <v>470</v>
      </c>
      <c r="D328" s="125" t="s">
        <v>118</v>
      </c>
      <c r="E328" s="126" t="s">
        <v>471</v>
      </c>
      <c r="F328" s="127" t="s">
        <v>472</v>
      </c>
      <c r="G328" s="128" t="s">
        <v>173</v>
      </c>
      <c r="H328" s="129">
        <v>9</v>
      </c>
      <c r="I328" s="130"/>
      <c r="J328" s="131">
        <f>ROUND(I328*H328,2)</f>
        <v>0</v>
      </c>
      <c r="K328" s="127" t="s">
        <v>174</v>
      </c>
      <c r="L328" s="31"/>
      <c r="M328" s="132" t="s">
        <v>1</v>
      </c>
      <c r="N328" s="133" t="s">
        <v>43</v>
      </c>
      <c r="P328" s="134">
        <f>O328*H328</f>
        <v>0</v>
      </c>
      <c r="Q328" s="134">
        <v>0.11303000000000001</v>
      </c>
      <c r="R328" s="134">
        <f>Q328*H328</f>
        <v>1.0172700000000001</v>
      </c>
      <c r="S328" s="134">
        <v>0</v>
      </c>
      <c r="T328" s="135">
        <f>S328*H328</f>
        <v>0</v>
      </c>
      <c r="AR328" s="136" t="s">
        <v>131</v>
      </c>
      <c r="AT328" s="136" t="s">
        <v>118</v>
      </c>
      <c r="AU328" s="136" t="s">
        <v>88</v>
      </c>
      <c r="AY328" s="16" t="s">
        <v>117</v>
      </c>
      <c r="BE328" s="137">
        <f>IF(N328="základní",J328,0)</f>
        <v>0</v>
      </c>
      <c r="BF328" s="137">
        <f>IF(N328="snížená",J328,0)</f>
        <v>0</v>
      </c>
      <c r="BG328" s="137">
        <f>IF(N328="zákl. přenesená",J328,0)</f>
        <v>0</v>
      </c>
      <c r="BH328" s="137">
        <f>IF(N328="sníž. přenesená",J328,0)</f>
        <v>0</v>
      </c>
      <c r="BI328" s="137">
        <f>IF(N328="nulová",J328,0)</f>
        <v>0</v>
      </c>
      <c r="BJ328" s="16" t="s">
        <v>86</v>
      </c>
      <c r="BK328" s="137">
        <f>ROUND(I328*H328,2)</f>
        <v>0</v>
      </c>
      <c r="BL328" s="16" t="s">
        <v>131</v>
      </c>
      <c r="BM328" s="136" t="s">
        <v>473</v>
      </c>
    </row>
    <row r="329" spans="2:65" s="11" customFormat="1" ht="11.25">
      <c r="B329" s="138"/>
      <c r="D329" s="139" t="s">
        <v>143</v>
      </c>
      <c r="E329" s="140" t="s">
        <v>1</v>
      </c>
      <c r="F329" s="141" t="s">
        <v>387</v>
      </c>
      <c r="H329" s="142">
        <v>9</v>
      </c>
      <c r="I329" s="143"/>
      <c r="L329" s="138"/>
      <c r="M329" s="144"/>
      <c r="T329" s="145"/>
      <c r="AT329" s="140" t="s">
        <v>143</v>
      </c>
      <c r="AU329" s="140" t="s">
        <v>88</v>
      </c>
      <c r="AV329" s="11" t="s">
        <v>88</v>
      </c>
      <c r="AW329" s="11" t="s">
        <v>34</v>
      </c>
      <c r="AX329" s="11" t="s">
        <v>86</v>
      </c>
      <c r="AY329" s="140" t="s">
        <v>117</v>
      </c>
    </row>
    <row r="330" spans="2:65" s="1" customFormat="1" ht="24.2" customHeight="1">
      <c r="B330" s="31"/>
      <c r="C330" s="165" t="s">
        <v>474</v>
      </c>
      <c r="D330" s="165" t="s">
        <v>225</v>
      </c>
      <c r="E330" s="166" t="s">
        <v>475</v>
      </c>
      <c r="F330" s="167" t="s">
        <v>476</v>
      </c>
      <c r="G330" s="168" t="s">
        <v>173</v>
      </c>
      <c r="H330" s="169">
        <v>9.27</v>
      </c>
      <c r="I330" s="170"/>
      <c r="J330" s="171">
        <f>ROUND(I330*H330,2)</f>
        <v>0</v>
      </c>
      <c r="K330" s="167" t="s">
        <v>1</v>
      </c>
      <c r="L330" s="172"/>
      <c r="M330" s="173" t="s">
        <v>1</v>
      </c>
      <c r="N330" s="174" t="s">
        <v>43</v>
      </c>
      <c r="P330" s="134">
        <f>O330*H330</f>
        <v>0</v>
      </c>
      <c r="Q330" s="134">
        <v>0.17599999999999999</v>
      </c>
      <c r="R330" s="134">
        <f>Q330*H330</f>
        <v>1.6315199999999999</v>
      </c>
      <c r="S330" s="134">
        <v>0</v>
      </c>
      <c r="T330" s="135">
        <f>S330*H330</f>
        <v>0</v>
      </c>
      <c r="AR330" s="136" t="s">
        <v>151</v>
      </c>
      <c r="AT330" s="136" t="s">
        <v>225</v>
      </c>
      <c r="AU330" s="136" t="s">
        <v>88</v>
      </c>
      <c r="AY330" s="16" t="s">
        <v>117</v>
      </c>
      <c r="BE330" s="137">
        <f>IF(N330="základní",J330,0)</f>
        <v>0</v>
      </c>
      <c r="BF330" s="137">
        <f>IF(N330="snížená",J330,0)</f>
        <v>0</v>
      </c>
      <c r="BG330" s="137">
        <f>IF(N330="zákl. přenesená",J330,0)</f>
        <v>0</v>
      </c>
      <c r="BH330" s="137">
        <f>IF(N330="sníž. přenesená",J330,0)</f>
        <v>0</v>
      </c>
      <c r="BI330" s="137">
        <f>IF(N330="nulová",J330,0)</f>
        <v>0</v>
      </c>
      <c r="BJ330" s="16" t="s">
        <v>86</v>
      </c>
      <c r="BK330" s="137">
        <f>ROUND(I330*H330,2)</f>
        <v>0</v>
      </c>
      <c r="BL330" s="16" t="s">
        <v>131</v>
      </c>
      <c r="BM330" s="136" t="s">
        <v>477</v>
      </c>
    </row>
    <row r="331" spans="2:65" s="11" customFormat="1" ht="11.25">
      <c r="B331" s="138"/>
      <c r="D331" s="139" t="s">
        <v>143</v>
      </c>
      <c r="E331" s="140" t="s">
        <v>1</v>
      </c>
      <c r="F331" s="141" t="s">
        <v>387</v>
      </c>
      <c r="H331" s="142">
        <v>9</v>
      </c>
      <c r="I331" s="143"/>
      <c r="L331" s="138"/>
      <c r="M331" s="144"/>
      <c r="T331" s="145"/>
      <c r="AT331" s="140" t="s">
        <v>143</v>
      </c>
      <c r="AU331" s="140" t="s">
        <v>88</v>
      </c>
      <c r="AV331" s="11" t="s">
        <v>88</v>
      </c>
      <c r="AW331" s="11" t="s">
        <v>34</v>
      </c>
      <c r="AX331" s="11" t="s">
        <v>86</v>
      </c>
      <c r="AY331" s="140" t="s">
        <v>117</v>
      </c>
    </row>
    <row r="332" spans="2:65" s="11" customFormat="1" ht="11.25">
      <c r="B332" s="138"/>
      <c r="D332" s="139" t="s">
        <v>143</v>
      </c>
      <c r="F332" s="141" t="s">
        <v>478</v>
      </c>
      <c r="H332" s="142">
        <v>9.27</v>
      </c>
      <c r="I332" s="143"/>
      <c r="L332" s="138"/>
      <c r="M332" s="144"/>
      <c r="T332" s="145"/>
      <c r="AT332" s="140" t="s">
        <v>143</v>
      </c>
      <c r="AU332" s="140" t="s">
        <v>88</v>
      </c>
      <c r="AV332" s="11" t="s">
        <v>88</v>
      </c>
      <c r="AW332" s="11" t="s">
        <v>4</v>
      </c>
      <c r="AX332" s="11" t="s">
        <v>86</v>
      </c>
      <c r="AY332" s="140" t="s">
        <v>117</v>
      </c>
    </row>
    <row r="333" spans="2:65" s="10" customFormat="1" ht="22.9" customHeight="1">
      <c r="B333" s="115"/>
      <c r="D333" s="116" t="s">
        <v>77</v>
      </c>
      <c r="E333" s="153" t="s">
        <v>139</v>
      </c>
      <c r="F333" s="153" t="s">
        <v>479</v>
      </c>
      <c r="I333" s="118"/>
      <c r="J333" s="154">
        <f>BK333</f>
        <v>0</v>
      </c>
      <c r="L333" s="115"/>
      <c r="M333" s="120"/>
      <c r="P333" s="121">
        <f>SUM(P334:P351)</f>
        <v>0</v>
      </c>
      <c r="R333" s="121">
        <f>SUM(R334:R351)</f>
        <v>0.19074720000000001</v>
      </c>
      <c r="T333" s="122">
        <f>SUM(T334:T351)</f>
        <v>0</v>
      </c>
      <c r="AR333" s="116" t="s">
        <v>86</v>
      </c>
      <c r="AT333" s="123" t="s">
        <v>77</v>
      </c>
      <c r="AU333" s="123" t="s">
        <v>86</v>
      </c>
      <c r="AY333" s="116" t="s">
        <v>117</v>
      </c>
      <c r="BK333" s="124">
        <f>SUM(BK334:BK351)</f>
        <v>0</v>
      </c>
    </row>
    <row r="334" spans="2:65" s="1" customFormat="1" ht="24.2" customHeight="1">
      <c r="B334" s="31"/>
      <c r="C334" s="125" t="s">
        <v>480</v>
      </c>
      <c r="D334" s="125" t="s">
        <v>118</v>
      </c>
      <c r="E334" s="126" t="s">
        <v>481</v>
      </c>
      <c r="F334" s="127" t="s">
        <v>482</v>
      </c>
      <c r="G334" s="128" t="s">
        <v>173</v>
      </c>
      <c r="H334" s="129">
        <v>12.32</v>
      </c>
      <c r="I334" s="130"/>
      <c r="J334" s="131">
        <f>ROUND(I334*H334,2)</f>
        <v>0</v>
      </c>
      <c r="K334" s="127" t="s">
        <v>174</v>
      </c>
      <c r="L334" s="31"/>
      <c r="M334" s="132" t="s">
        <v>1</v>
      </c>
      <c r="N334" s="133" t="s">
        <v>43</v>
      </c>
      <c r="P334" s="134">
        <f>O334*H334</f>
        <v>0</v>
      </c>
      <c r="Q334" s="134">
        <v>4.3800000000000002E-3</v>
      </c>
      <c r="R334" s="134">
        <f>Q334*H334</f>
        <v>5.3961600000000005E-2</v>
      </c>
      <c r="S334" s="134">
        <v>0</v>
      </c>
      <c r="T334" s="135">
        <f>S334*H334</f>
        <v>0</v>
      </c>
      <c r="AR334" s="136" t="s">
        <v>131</v>
      </c>
      <c r="AT334" s="136" t="s">
        <v>118</v>
      </c>
      <c r="AU334" s="136" t="s">
        <v>88</v>
      </c>
      <c r="AY334" s="16" t="s">
        <v>117</v>
      </c>
      <c r="BE334" s="137">
        <f>IF(N334="základní",J334,0)</f>
        <v>0</v>
      </c>
      <c r="BF334" s="137">
        <f>IF(N334="snížená",J334,0)</f>
        <v>0</v>
      </c>
      <c r="BG334" s="137">
        <f>IF(N334="zákl. přenesená",J334,0)</f>
        <v>0</v>
      </c>
      <c r="BH334" s="137">
        <f>IF(N334="sníž. přenesená",J334,0)</f>
        <v>0</v>
      </c>
      <c r="BI334" s="137">
        <f>IF(N334="nulová",J334,0)</f>
        <v>0</v>
      </c>
      <c r="BJ334" s="16" t="s">
        <v>86</v>
      </c>
      <c r="BK334" s="137">
        <f>ROUND(I334*H334,2)</f>
        <v>0</v>
      </c>
      <c r="BL334" s="16" t="s">
        <v>131</v>
      </c>
      <c r="BM334" s="136" t="s">
        <v>483</v>
      </c>
    </row>
    <row r="335" spans="2:65" s="1" customFormat="1" ht="19.5">
      <c r="B335" s="31"/>
      <c r="D335" s="139" t="s">
        <v>176</v>
      </c>
      <c r="F335" s="155" t="s">
        <v>294</v>
      </c>
      <c r="I335" s="156"/>
      <c r="L335" s="31"/>
      <c r="M335" s="157"/>
      <c r="T335" s="55"/>
      <c r="AT335" s="16" t="s">
        <v>176</v>
      </c>
      <c r="AU335" s="16" t="s">
        <v>88</v>
      </c>
    </row>
    <row r="336" spans="2:65" s="11" customFormat="1" ht="11.25">
      <c r="B336" s="138"/>
      <c r="D336" s="139" t="s">
        <v>143</v>
      </c>
      <c r="E336" s="140" t="s">
        <v>1</v>
      </c>
      <c r="F336" s="141" t="s">
        <v>484</v>
      </c>
      <c r="H336" s="142">
        <v>12.32</v>
      </c>
      <c r="I336" s="143"/>
      <c r="L336" s="138"/>
      <c r="M336" s="144"/>
      <c r="T336" s="145"/>
      <c r="AT336" s="140" t="s">
        <v>143</v>
      </c>
      <c r="AU336" s="140" t="s">
        <v>88</v>
      </c>
      <c r="AV336" s="11" t="s">
        <v>88</v>
      </c>
      <c r="AW336" s="11" t="s">
        <v>34</v>
      </c>
      <c r="AX336" s="11" t="s">
        <v>86</v>
      </c>
      <c r="AY336" s="140" t="s">
        <v>117</v>
      </c>
    </row>
    <row r="337" spans="2:65" s="1" customFormat="1" ht="24.2" customHeight="1">
      <c r="B337" s="31"/>
      <c r="C337" s="125" t="s">
        <v>485</v>
      </c>
      <c r="D337" s="125" t="s">
        <v>118</v>
      </c>
      <c r="E337" s="126" t="s">
        <v>486</v>
      </c>
      <c r="F337" s="127" t="s">
        <v>487</v>
      </c>
      <c r="G337" s="128" t="s">
        <v>173</v>
      </c>
      <c r="H337" s="129">
        <v>12.32</v>
      </c>
      <c r="I337" s="130"/>
      <c r="J337" s="131">
        <f>ROUND(I337*H337,2)</f>
        <v>0</v>
      </c>
      <c r="K337" s="127" t="s">
        <v>174</v>
      </c>
      <c r="L337" s="31"/>
      <c r="M337" s="132" t="s">
        <v>1</v>
      </c>
      <c r="N337" s="133" t="s">
        <v>43</v>
      </c>
      <c r="P337" s="134">
        <f>O337*H337</f>
        <v>0</v>
      </c>
      <c r="Q337" s="134">
        <v>2.9999999999999997E-4</v>
      </c>
      <c r="R337" s="134">
        <f>Q337*H337</f>
        <v>3.6959999999999996E-3</v>
      </c>
      <c r="S337" s="134">
        <v>0</v>
      </c>
      <c r="T337" s="135">
        <f>S337*H337</f>
        <v>0</v>
      </c>
      <c r="AR337" s="136" t="s">
        <v>131</v>
      </c>
      <c r="AT337" s="136" t="s">
        <v>118</v>
      </c>
      <c r="AU337" s="136" t="s">
        <v>88</v>
      </c>
      <c r="AY337" s="16" t="s">
        <v>117</v>
      </c>
      <c r="BE337" s="137">
        <f>IF(N337="základní",J337,0)</f>
        <v>0</v>
      </c>
      <c r="BF337" s="137">
        <f>IF(N337="snížená",J337,0)</f>
        <v>0</v>
      </c>
      <c r="BG337" s="137">
        <f>IF(N337="zákl. přenesená",J337,0)</f>
        <v>0</v>
      </c>
      <c r="BH337" s="137">
        <f>IF(N337="sníž. přenesená",J337,0)</f>
        <v>0</v>
      </c>
      <c r="BI337" s="137">
        <f>IF(N337="nulová",J337,0)</f>
        <v>0</v>
      </c>
      <c r="BJ337" s="16" t="s">
        <v>86</v>
      </c>
      <c r="BK337" s="137">
        <f>ROUND(I337*H337,2)</f>
        <v>0</v>
      </c>
      <c r="BL337" s="16" t="s">
        <v>131</v>
      </c>
      <c r="BM337" s="136" t="s">
        <v>488</v>
      </c>
    </row>
    <row r="338" spans="2:65" s="1" customFormat="1" ht="19.5">
      <c r="B338" s="31"/>
      <c r="D338" s="139" t="s">
        <v>176</v>
      </c>
      <c r="F338" s="155" t="s">
        <v>294</v>
      </c>
      <c r="I338" s="156"/>
      <c r="L338" s="31"/>
      <c r="M338" s="157"/>
      <c r="T338" s="55"/>
      <c r="AT338" s="16" t="s">
        <v>176</v>
      </c>
      <c r="AU338" s="16" t="s">
        <v>88</v>
      </c>
    </row>
    <row r="339" spans="2:65" s="11" customFormat="1" ht="11.25">
      <c r="B339" s="138"/>
      <c r="D339" s="139" t="s">
        <v>143</v>
      </c>
      <c r="E339" s="140" t="s">
        <v>1</v>
      </c>
      <c r="F339" s="141" t="s">
        <v>484</v>
      </c>
      <c r="H339" s="142">
        <v>12.32</v>
      </c>
      <c r="I339" s="143"/>
      <c r="L339" s="138"/>
      <c r="M339" s="144"/>
      <c r="T339" s="145"/>
      <c r="AT339" s="140" t="s">
        <v>143</v>
      </c>
      <c r="AU339" s="140" t="s">
        <v>88</v>
      </c>
      <c r="AV339" s="11" t="s">
        <v>88</v>
      </c>
      <c r="AW339" s="11" t="s">
        <v>34</v>
      </c>
      <c r="AX339" s="11" t="s">
        <v>86</v>
      </c>
      <c r="AY339" s="140" t="s">
        <v>117</v>
      </c>
    </row>
    <row r="340" spans="2:65" s="1" customFormat="1" ht="24.2" customHeight="1">
      <c r="B340" s="31"/>
      <c r="C340" s="125" t="s">
        <v>489</v>
      </c>
      <c r="D340" s="125" t="s">
        <v>118</v>
      </c>
      <c r="E340" s="126" t="s">
        <v>490</v>
      </c>
      <c r="F340" s="127" t="s">
        <v>491</v>
      </c>
      <c r="G340" s="128" t="s">
        <v>173</v>
      </c>
      <c r="H340" s="129">
        <v>12.32</v>
      </c>
      <c r="I340" s="130"/>
      <c r="J340" s="131">
        <f>ROUND(I340*H340,2)</f>
        <v>0</v>
      </c>
      <c r="K340" s="127" t="s">
        <v>174</v>
      </c>
      <c r="L340" s="31"/>
      <c r="M340" s="132" t="s">
        <v>1</v>
      </c>
      <c r="N340" s="133" t="s">
        <v>43</v>
      </c>
      <c r="P340" s="134">
        <f>O340*H340</f>
        <v>0</v>
      </c>
      <c r="Q340" s="134">
        <v>2.8500000000000001E-3</v>
      </c>
      <c r="R340" s="134">
        <f>Q340*H340</f>
        <v>3.5112000000000004E-2</v>
      </c>
      <c r="S340" s="134">
        <v>0</v>
      </c>
      <c r="T340" s="135">
        <f>S340*H340</f>
        <v>0</v>
      </c>
      <c r="AR340" s="136" t="s">
        <v>131</v>
      </c>
      <c r="AT340" s="136" t="s">
        <v>118</v>
      </c>
      <c r="AU340" s="136" t="s">
        <v>88</v>
      </c>
      <c r="AY340" s="16" t="s">
        <v>117</v>
      </c>
      <c r="BE340" s="137">
        <f>IF(N340="základní",J340,0)</f>
        <v>0</v>
      </c>
      <c r="BF340" s="137">
        <f>IF(N340="snížená",J340,0)</f>
        <v>0</v>
      </c>
      <c r="BG340" s="137">
        <f>IF(N340="zákl. přenesená",J340,0)</f>
        <v>0</v>
      </c>
      <c r="BH340" s="137">
        <f>IF(N340="sníž. přenesená",J340,0)</f>
        <v>0</v>
      </c>
      <c r="BI340" s="137">
        <f>IF(N340="nulová",J340,0)</f>
        <v>0</v>
      </c>
      <c r="BJ340" s="16" t="s">
        <v>86</v>
      </c>
      <c r="BK340" s="137">
        <f>ROUND(I340*H340,2)</f>
        <v>0</v>
      </c>
      <c r="BL340" s="16" t="s">
        <v>131</v>
      </c>
      <c r="BM340" s="136" t="s">
        <v>492</v>
      </c>
    </row>
    <row r="341" spans="2:65" s="1" customFormat="1" ht="19.5">
      <c r="B341" s="31"/>
      <c r="D341" s="139" t="s">
        <v>176</v>
      </c>
      <c r="F341" s="155" t="s">
        <v>294</v>
      </c>
      <c r="I341" s="156"/>
      <c r="L341" s="31"/>
      <c r="M341" s="157"/>
      <c r="T341" s="55"/>
      <c r="AT341" s="16" t="s">
        <v>176</v>
      </c>
      <c r="AU341" s="16" t="s">
        <v>88</v>
      </c>
    </row>
    <row r="342" spans="2:65" s="11" customFormat="1" ht="11.25">
      <c r="B342" s="138"/>
      <c r="D342" s="139" t="s">
        <v>143</v>
      </c>
      <c r="E342" s="140" t="s">
        <v>1</v>
      </c>
      <c r="F342" s="141" t="s">
        <v>484</v>
      </c>
      <c r="H342" s="142">
        <v>12.32</v>
      </c>
      <c r="I342" s="143"/>
      <c r="L342" s="138"/>
      <c r="M342" s="144"/>
      <c r="T342" s="145"/>
      <c r="AT342" s="140" t="s">
        <v>143</v>
      </c>
      <c r="AU342" s="140" t="s">
        <v>88</v>
      </c>
      <c r="AV342" s="11" t="s">
        <v>88</v>
      </c>
      <c r="AW342" s="11" t="s">
        <v>34</v>
      </c>
      <c r="AX342" s="11" t="s">
        <v>86</v>
      </c>
      <c r="AY342" s="140" t="s">
        <v>117</v>
      </c>
    </row>
    <row r="343" spans="2:65" s="1" customFormat="1" ht="33" customHeight="1">
      <c r="B343" s="31"/>
      <c r="C343" s="125" t="s">
        <v>493</v>
      </c>
      <c r="D343" s="125" t="s">
        <v>118</v>
      </c>
      <c r="E343" s="126" t="s">
        <v>494</v>
      </c>
      <c r="F343" s="127" t="s">
        <v>495</v>
      </c>
      <c r="G343" s="128" t="s">
        <v>173</v>
      </c>
      <c r="H343" s="129">
        <v>12.96</v>
      </c>
      <c r="I343" s="130"/>
      <c r="J343" s="131">
        <f>ROUND(I343*H343,2)</f>
        <v>0</v>
      </c>
      <c r="K343" s="127" t="s">
        <v>174</v>
      </c>
      <c r="L343" s="31"/>
      <c r="M343" s="132" t="s">
        <v>1</v>
      </c>
      <c r="N343" s="133" t="s">
        <v>43</v>
      </c>
      <c r="P343" s="134">
        <f>O343*H343</f>
        <v>0</v>
      </c>
      <c r="Q343" s="134">
        <v>4.4099999999999999E-3</v>
      </c>
      <c r="R343" s="134">
        <f>Q343*H343</f>
        <v>5.7153599999999999E-2</v>
      </c>
      <c r="S343" s="134">
        <v>0</v>
      </c>
      <c r="T343" s="135">
        <f>S343*H343</f>
        <v>0</v>
      </c>
      <c r="AR343" s="136" t="s">
        <v>131</v>
      </c>
      <c r="AT343" s="136" t="s">
        <v>118</v>
      </c>
      <c r="AU343" s="136" t="s">
        <v>88</v>
      </c>
      <c r="AY343" s="16" t="s">
        <v>117</v>
      </c>
      <c r="BE343" s="137">
        <f>IF(N343="základní",J343,0)</f>
        <v>0</v>
      </c>
      <c r="BF343" s="137">
        <f>IF(N343="snížená",J343,0)</f>
        <v>0</v>
      </c>
      <c r="BG343" s="137">
        <f>IF(N343="zákl. přenesená",J343,0)</f>
        <v>0</v>
      </c>
      <c r="BH343" s="137">
        <f>IF(N343="sníž. přenesená",J343,0)</f>
        <v>0</v>
      </c>
      <c r="BI343" s="137">
        <f>IF(N343="nulová",J343,0)</f>
        <v>0</v>
      </c>
      <c r="BJ343" s="16" t="s">
        <v>86</v>
      </c>
      <c r="BK343" s="137">
        <f>ROUND(I343*H343,2)</f>
        <v>0</v>
      </c>
      <c r="BL343" s="16" t="s">
        <v>131</v>
      </c>
      <c r="BM343" s="136" t="s">
        <v>496</v>
      </c>
    </row>
    <row r="344" spans="2:65" s="1" customFormat="1" ht="19.5">
      <c r="B344" s="31"/>
      <c r="D344" s="139" t="s">
        <v>176</v>
      </c>
      <c r="F344" s="155" t="s">
        <v>294</v>
      </c>
      <c r="I344" s="156"/>
      <c r="L344" s="31"/>
      <c r="M344" s="157"/>
      <c r="T344" s="55"/>
      <c r="AT344" s="16" t="s">
        <v>176</v>
      </c>
      <c r="AU344" s="16" t="s">
        <v>88</v>
      </c>
    </row>
    <row r="345" spans="2:65" s="11" customFormat="1" ht="11.25">
      <c r="B345" s="138"/>
      <c r="D345" s="139" t="s">
        <v>143</v>
      </c>
      <c r="E345" s="140" t="s">
        <v>1</v>
      </c>
      <c r="F345" s="141" t="s">
        <v>497</v>
      </c>
      <c r="H345" s="142">
        <v>12.96</v>
      </c>
      <c r="I345" s="143"/>
      <c r="L345" s="138"/>
      <c r="M345" s="144"/>
      <c r="T345" s="145"/>
      <c r="AT345" s="140" t="s">
        <v>143</v>
      </c>
      <c r="AU345" s="140" t="s">
        <v>88</v>
      </c>
      <c r="AV345" s="11" t="s">
        <v>88</v>
      </c>
      <c r="AW345" s="11" t="s">
        <v>34</v>
      </c>
      <c r="AX345" s="11" t="s">
        <v>86</v>
      </c>
      <c r="AY345" s="140" t="s">
        <v>117</v>
      </c>
    </row>
    <row r="346" spans="2:65" s="1" customFormat="1" ht="24.2" customHeight="1">
      <c r="B346" s="31"/>
      <c r="C346" s="125" t="s">
        <v>498</v>
      </c>
      <c r="D346" s="125" t="s">
        <v>118</v>
      </c>
      <c r="E346" s="126" t="s">
        <v>499</v>
      </c>
      <c r="F346" s="127" t="s">
        <v>500</v>
      </c>
      <c r="G346" s="128" t="s">
        <v>173</v>
      </c>
      <c r="H346" s="129">
        <v>12.96</v>
      </c>
      <c r="I346" s="130"/>
      <c r="J346" s="131">
        <f>ROUND(I346*H346,2)</f>
        <v>0</v>
      </c>
      <c r="K346" s="127" t="s">
        <v>174</v>
      </c>
      <c r="L346" s="31"/>
      <c r="M346" s="132" t="s">
        <v>1</v>
      </c>
      <c r="N346" s="133" t="s">
        <v>43</v>
      </c>
      <c r="P346" s="134">
        <f>O346*H346</f>
        <v>0</v>
      </c>
      <c r="Q346" s="134">
        <v>2.9999999999999997E-4</v>
      </c>
      <c r="R346" s="134">
        <f>Q346*H346</f>
        <v>3.888E-3</v>
      </c>
      <c r="S346" s="134">
        <v>0</v>
      </c>
      <c r="T346" s="135">
        <f>S346*H346</f>
        <v>0</v>
      </c>
      <c r="AR346" s="136" t="s">
        <v>131</v>
      </c>
      <c r="AT346" s="136" t="s">
        <v>118</v>
      </c>
      <c r="AU346" s="136" t="s">
        <v>88</v>
      </c>
      <c r="AY346" s="16" t="s">
        <v>117</v>
      </c>
      <c r="BE346" s="137">
        <f>IF(N346="základní",J346,0)</f>
        <v>0</v>
      </c>
      <c r="BF346" s="137">
        <f>IF(N346="snížená",J346,0)</f>
        <v>0</v>
      </c>
      <c r="BG346" s="137">
        <f>IF(N346="zákl. přenesená",J346,0)</f>
        <v>0</v>
      </c>
      <c r="BH346" s="137">
        <f>IF(N346="sníž. přenesená",J346,0)</f>
        <v>0</v>
      </c>
      <c r="BI346" s="137">
        <f>IF(N346="nulová",J346,0)</f>
        <v>0</v>
      </c>
      <c r="BJ346" s="16" t="s">
        <v>86</v>
      </c>
      <c r="BK346" s="137">
        <f>ROUND(I346*H346,2)</f>
        <v>0</v>
      </c>
      <c r="BL346" s="16" t="s">
        <v>131</v>
      </c>
      <c r="BM346" s="136" t="s">
        <v>501</v>
      </c>
    </row>
    <row r="347" spans="2:65" s="1" customFormat="1" ht="19.5">
      <c r="B347" s="31"/>
      <c r="D347" s="139" t="s">
        <v>176</v>
      </c>
      <c r="F347" s="155" t="s">
        <v>294</v>
      </c>
      <c r="I347" s="156"/>
      <c r="L347" s="31"/>
      <c r="M347" s="157"/>
      <c r="T347" s="55"/>
      <c r="AT347" s="16" t="s">
        <v>176</v>
      </c>
      <c r="AU347" s="16" t="s">
        <v>88</v>
      </c>
    </row>
    <row r="348" spans="2:65" s="11" customFormat="1" ht="11.25">
      <c r="B348" s="138"/>
      <c r="D348" s="139" t="s">
        <v>143</v>
      </c>
      <c r="E348" s="140" t="s">
        <v>1</v>
      </c>
      <c r="F348" s="141" t="s">
        <v>497</v>
      </c>
      <c r="H348" s="142">
        <v>12.96</v>
      </c>
      <c r="I348" s="143"/>
      <c r="L348" s="138"/>
      <c r="M348" s="144"/>
      <c r="T348" s="145"/>
      <c r="AT348" s="140" t="s">
        <v>143</v>
      </c>
      <c r="AU348" s="140" t="s">
        <v>88</v>
      </c>
      <c r="AV348" s="11" t="s">
        <v>88</v>
      </c>
      <c r="AW348" s="11" t="s">
        <v>34</v>
      </c>
      <c r="AX348" s="11" t="s">
        <v>86</v>
      </c>
      <c r="AY348" s="140" t="s">
        <v>117</v>
      </c>
    </row>
    <row r="349" spans="2:65" s="1" customFormat="1" ht="24.2" customHeight="1">
      <c r="B349" s="31"/>
      <c r="C349" s="125" t="s">
        <v>502</v>
      </c>
      <c r="D349" s="125" t="s">
        <v>118</v>
      </c>
      <c r="E349" s="126" t="s">
        <v>503</v>
      </c>
      <c r="F349" s="127" t="s">
        <v>504</v>
      </c>
      <c r="G349" s="128" t="s">
        <v>173</v>
      </c>
      <c r="H349" s="129">
        <v>12.96</v>
      </c>
      <c r="I349" s="130"/>
      <c r="J349" s="131">
        <f>ROUND(I349*H349,2)</f>
        <v>0</v>
      </c>
      <c r="K349" s="127" t="s">
        <v>174</v>
      </c>
      <c r="L349" s="31"/>
      <c r="M349" s="132" t="s">
        <v>1</v>
      </c>
      <c r="N349" s="133" t="s">
        <v>43</v>
      </c>
      <c r="P349" s="134">
        <f>O349*H349</f>
        <v>0</v>
      </c>
      <c r="Q349" s="134">
        <v>2.8500000000000001E-3</v>
      </c>
      <c r="R349" s="134">
        <f>Q349*H349</f>
        <v>3.6936000000000004E-2</v>
      </c>
      <c r="S349" s="134">
        <v>0</v>
      </c>
      <c r="T349" s="135">
        <f>S349*H349</f>
        <v>0</v>
      </c>
      <c r="AR349" s="136" t="s">
        <v>131</v>
      </c>
      <c r="AT349" s="136" t="s">
        <v>118</v>
      </c>
      <c r="AU349" s="136" t="s">
        <v>88</v>
      </c>
      <c r="AY349" s="16" t="s">
        <v>117</v>
      </c>
      <c r="BE349" s="137">
        <f>IF(N349="základní",J349,0)</f>
        <v>0</v>
      </c>
      <c r="BF349" s="137">
        <f>IF(N349="snížená",J349,0)</f>
        <v>0</v>
      </c>
      <c r="BG349" s="137">
        <f>IF(N349="zákl. přenesená",J349,0)</f>
        <v>0</v>
      </c>
      <c r="BH349" s="137">
        <f>IF(N349="sníž. přenesená",J349,0)</f>
        <v>0</v>
      </c>
      <c r="BI349" s="137">
        <f>IF(N349="nulová",J349,0)</f>
        <v>0</v>
      </c>
      <c r="BJ349" s="16" t="s">
        <v>86</v>
      </c>
      <c r="BK349" s="137">
        <f>ROUND(I349*H349,2)</f>
        <v>0</v>
      </c>
      <c r="BL349" s="16" t="s">
        <v>131</v>
      </c>
      <c r="BM349" s="136" t="s">
        <v>505</v>
      </c>
    </row>
    <row r="350" spans="2:65" s="1" customFormat="1" ht="19.5">
      <c r="B350" s="31"/>
      <c r="D350" s="139" t="s">
        <v>176</v>
      </c>
      <c r="F350" s="155" t="s">
        <v>294</v>
      </c>
      <c r="I350" s="156"/>
      <c r="L350" s="31"/>
      <c r="M350" s="157"/>
      <c r="T350" s="55"/>
      <c r="AT350" s="16" t="s">
        <v>176</v>
      </c>
      <c r="AU350" s="16" t="s">
        <v>88</v>
      </c>
    </row>
    <row r="351" spans="2:65" s="11" customFormat="1" ht="11.25">
      <c r="B351" s="138"/>
      <c r="D351" s="139" t="s">
        <v>143</v>
      </c>
      <c r="E351" s="140" t="s">
        <v>1</v>
      </c>
      <c r="F351" s="141" t="s">
        <v>497</v>
      </c>
      <c r="H351" s="142">
        <v>12.96</v>
      </c>
      <c r="I351" s="143"/>
      <c r="L351" s="138"/>
      <c r="M351" s="144"/>
      <c r="T351" s="145"/>
      <c r="AT351" s="140" t="s">
        <v>143</v>
      </c>
      <c r="AU351" s="140" t="s">
        <v>88</v>
      </c>
      <c r="AV351" s="11" t="s">
        <v>88</v>
      </c>
      <c r="AW351" s="11" t="s">
        <v>34</v>
      </c>
      <c r="AX351" s="11" t="s">
        <v>86</v>
      </c>
      <c r="AY351" s="140" t="s">
        <v>117</v>
      </c>
    </row>
    <row r="352" spans="2:65" s="10" customFormat="1" ht="22.9" customHeight="1">
      <c r="B352" s="115"/>
      <c r="D352" s="116" t="s">
        <v>77</v>
      </c>
      <c r="E352" s="153" t="s">
        <v>151</v>
      </c>
      <c r="F352" s="153" t="s">
        <v>506</v>
      </c>
      <c r="I352" s="118"/>
      <c r="J352" s="154">
        <f>BK352</f>
        <v>0</v>
      </c>
      <c r="L352" s="115"/>
      <c r="M352" s="120"/>
      <c r="P352" s="121">
        <f>SUM(P353:P383)</f>
        <v>0</v>
      </c>
      <c r="R352" s="121">
        <f>SUM(R353:R383)</f>
        <v>5.7060300000000002</v>
      </c>
      <c r="T352" s="122">
        <f>SUM(T353:T383)</f>
        <v>0</v>
      </c>
      <c r="AR352" s="116" t="s">
        <v>86</v>
      </c>
      <c r="AT352" s="123" t="s">
        <v>77</v>
      </c>
      <c r="AU352" s="123" t="s">
        <v>86</v>
      </c>
      <c r="AY352" s="116" t="s">
        <v>117</v>
      </c>
      <c r="BK352" s="124">
        <f>SUM(BK353:BK383)</f>
        <v>0</v>
      </c>
    </row>
    <row r="353" spans="2:65" s="1" customFormat="1" ht="24.2" customHeight="1">
      <c r="B353" s="31"/>
      <c r="C353" s="125" t="s">
        <v>507</v>
      </c>
      <c r="D353" s="125" t="s">
        <v>118</v>
      </c>
      <c r="E353" s="126" t="s">
        <v>508</v>
      </c>
      <c r="F353" s="127" t="s">
        <v>509</v>
      </c>
      <c r="G353" s="128" t="s">
        <v>510</v>
      </c>
      <c r="H353" s="129">
        <v>15</v>
      </c>
      <c r="I353" s="130"/>
      <c r="J353" s="131">
        <f>ROUND(I353*H353,2)</f>
        <v>0</v>
      </c>
      <c r="K353" s="127" t="s">
        <v>174</v>
      </c>
      <c r="L353" s="31"/>
      <c r="M353" s="132" t="s">
        <v>1</v>
      </c>
      <c r="N353" s="133" t="s">
        <v>43</v>
      </c>
      <c r="P353" s="134">
        <f>O353*H353</f>
        <v>0</v>
      </c>
      <c r="Q353" s="134">
        <v>4.2199999999999998E-3</v>
      </c>
      <c r="R353" s="134">
        <f>Q353*H353</f>
        <v>6.3299999999999995E-2</v>
      </c>
      <c r="S353" s="134">
        <v>0</v>
      </c>
      <c r="T353" s="135">
        <f>S353*H353</f>
        <v>0</v>
      </c>
      <c r="AR353" s="136" t="s">
        <v>131</v>
      </c>
      <c r="AT353" s="136" t="s">
        <v>118</v>
      </c>
      <c r="AU353" s="136" t="s">
        <v>88</v>
      </c>
      <c r="AY353" s="16" t="s">
        <v>117</v>
      </c>
      <c r="BE353" s="137">
        <f>IF(N353="základní",J353,0)</f>
        <v>0</v>
      </c>
      <c r="BF353" s="137">
        <f>IF(N353="snížená",J353,0)</f>
        <v>0</v>
      </c>
      <c r="BG353" s="137">
        <f>IF(N353="zákl. přenesená",J353,0)</f>
        <v>0</v>
      </c>
      <c r="BH353" s="137">
        <f>IF(N353="sníž. přenesená",J353,0)</f>
        <v>0</v>
      </c>
      <c r="BI353" s="137">
        <f>IF(N353="nulová",J353,0)</f>
        <v>0</v>
      </c>
      <c r="BJ353" s="16" t="s">
        <v>86</v>
      </c>
      <c r="BK353" s="137">
        <f>ROUND(I353*H353,2)</f>
        <v>0</v>
      </c>
      <c r="BL353" s="16" t="s">
        <v>131</v>
      </c>
      <c r="BM353" s="136" t="s">
        <v>511</v>
      </c>
    </row>
    <row r="354" spans="2:65" s="1" customFormat="1" ht="19.5">
      <c r="B354" s="31"/>
      <c r="D354" s="139" t="s">
        <v>176</v>
      </c>
      <c r="F354" s="155" t="s">
        <v>512</v>
      </c>
      <c r="I354" s="156"/>
      <c r="L354" s="31"/>
      <c r="M354" s="157"/>
      <c r="T354" s="55"/>
      <c r="AT354" s="16" t="s">
        <v>176</v>
      </c>
      <c r="AU354" s="16" t="s">
        <v>88</v>
      </c>
    </row>
    <row r="355" spans="2:65" s="14" customFormat="1" ht="11.25">
      <c r="B355" s="175"/>
      <c r="D355" s="139" t="s">
        <v>143</v>
      </c>
      <c r="E355" s="176" t="s">
        <v>1</v>
      </c>
      <c r="F355" s="177" t="s">
        <v>513</v>
      </c>
      <c r="H355" s="176" t="s">
        <v>1</v>
      </c>
      <c r="I355" s="178"/>
      <c r="L355" s="175"/>
      <c r="M355" s="179"/>
      <c r="T355" s="180"/>
      <c r="AT355" s="176" t="s">
        <v>143</v>
      </c>
      <c r="AU355" s="176" t="s">
        <v>88</v>
      </c>
      <c r="AV355" s="14" t="s">
        <v>86</v>
      </c>
      <c r="AW355" s="14" t="s">
        <v>34</v>
      </c>
      <c r="AX355" s="14" t="s">
        <v>78</v>
      </c>
      <c r="AY355" s="176" t="s">
        <v>117</v>
      </c>
    </row>
    <row r="356" spans="2:65" s="11" customFormat="1" ht="11.25">
      <c r="B356" s="138"/>
      <c r="D356" s="139" t="s">
        <v>143</v>
      </c>
      <c r="E356" s="140" t="s">
        <v>1</v>
      </c>
      <c r="F356" s="141" t="s">
        <v>514</v>
      </c>
      <c r="H356" s="142">
        <v>15</v>
      </c>
      <c r="I356" s="143"/>
      <c r="L356" s="138"/>
      <c r="M356" s="144"/>
      <c r="T356" s="145"/>
      <c r="AT356" s="140" t="s">
        <v>143</v>
      </c>
      <c r="AU356" s="140" t="s">
        <v>88</v>
      </c>
      <c r="AV356" s="11" t="s">
        <v>88</v>
      </c>
      <c r="AW356" s="11" t="s">
        <v>34</v>
      </c>
      <c r="AX356" s="11" t="s">
        <v>86</v>
      </c>
      <c r="AY356" s="140" t="s">
        <v>117</v>
      </c>
    </row>
    <row r="357" spans="2:65" s="1" customFormat="1" ht="33" customHeight="1">
      <c r="B357" s="31"/>
      <c r="C357" s="125" t="s">
        <v>515</v>
      </c>
      <c r="D357" s="125" t="s">
        <v>118</v>
      </c>
      <c r="E357" s="126" t="s">
        <v>516</v>
      </c>
      <c r="F357" s="127" t="s">
        <v>517</v>
      </c>
      <c r="G357" s="128" t="s">
        <v>349</v>
      </c>
      <c r="H357" s="129">
        <v>6</v>
      </c>
      <c r="I357" s="130"/>
      <c r="J357" s="131">
        <f>ROUND(I357*H357,2)</f>
        <v>0</v>
      </c>
      <c r="K357" s="127" t="s">
        <v>174</v>
      </c>
      <c r="L357" s="31"/>
      <c r="M357" s="132" t="s">
        <v>1</v>
      </c>
      <c r="N357" s="133" t="s">
        <v>43</v>
      </c>
      <c r="P357" s="134">
        <f>O357*H357</f>
        <v>0</v>
      </c>
      <c r="Q357" s="134">
        <v>0</v>
      </c>
      <c r="R357" s="134">
        <f>Q357*H357</f>
        <v>0</v>
      </c>
      <c r="S357" s="134">
        <v>0</v>
      </c>
      <c r="T357" s="135">
        <f>S357*H357</f>
        <v>0</v>
      </c>
      <c r="AR357" s="136" t="s">
        <v>131</v>
      </c>
      <c r="AT357" s="136" t="s">
        <v>118</v>
      </c>
      <c r="AU357" s="136" t="s">
        <v>88</v>
      </c>
      <c r="AY357" s="16" t="s">
        <v>117</v>
      </c>
      <c r="BE357" s="137">
        <f>IF(N357="základní",J357,0)</f>
        <v>0</v>
      </c>
      <c r="BF357" s="137">
        <f>IF(N357="snížená",J357,0)</f>
        <v>0</v>
      </c>
      <c r="BG357" s="137">
        <f>IF(N357="zákl. přenesená",J357,0)</f>
        <v>0</v>
      </c>
      <c r="BH357" s="137">
        <f>IF(N357="sníž. přenesená",J357,0)</f>
        <v>0</v>
      </c>
      <c r="BI357" s="137">
        <f>IF(N357="nulová",J357,0)</f>
        <v>0</v>
      </c>
      <c r="BJ357" s="16" t="s">
        <v>86</v>
      </c>
      <c r="BK357" s="137">
        <f>ROUND(I357*H357,2)</f>
        <v>0</v>
      </c>
      <c r="BL357" s="16" t="s">
        <v>131</v>
      </c>
      <c r="BM357" s="136" t="s">
        <v>518</v>
      </c>
    </row>
    <row r="358" spans="2:65" s="1" customFormat="1" ht="19.5">
      <c r="B358" s="31"/>
      <c r="D358" s="139" t="s">
        <v>176</v>
      </c>
      <c r="F358" s="155" t="s">
        <v>512</v>
      </c>
      <c r="I358" s="156"/>
      <c r="L358" s="31"/>
      <c r="M358" s="157"/>
      <c r="T358" s="55"/>
      <c r="AT358" s="16" t="s">
        <v>176</v>
      </c>
      <c r="AU358" s="16" t="s">
        <v>88</v>
      </c>
    </row>
    <row r="359" spans="2:65" s="1" customFormat="1" ht="16.5" customHeight="1">
      <c r="B359" s="31"/>
      <c r="C359" s="165" t="s">
        <v>519</v>
      </c>
      <c r="D359" s="165" t="s">
        <v>225</v>
      </c>
      <c r="E359" s="166" t="s">
        <v>520</v>
      </c>
      <c r="F359" s="167" t="s">
        <v>521</v>
      </c>
      <c r="G359" s="168" t="s">
        <v>349</v>
      </c>
      <c r="H359" s="169">
        <v>6</v>
      </c>
      <c r="I359" s="170"/>
      <c r="J359" s="171">
        <f>ROUND(I359*H359,2)</f>
        <v>0</v>
      </c>
      <c r="K359" s="167" t="s">
        <v>174</v>
      </c>
      <c r="L359" s="172"/>
      <c r="M359" s="173" t="s">
        <v>1</v>
      </c>
      <c r="N359" s="174" t="s">
        <v>43</v>
      </c>
      <c r="P359" s="134">
        <f>O359*H359</f>
        <v>0</v>
      </c>
      <c r="Q359" s="134">
        <v>6.4999999999999997E-4</v>
      </c>
      <c r="R359" s="134">
        <f>Q359*H359</f>
        <v>3.8999999999999998E-3</v>
      </c>
      <c r="S359" s="134">
        <v>0</v>
      </c>
      <c r="T359" s="135">
        <f>S359*H359</f>
        <v>0</v>
      </c>
      <c r="AR359" s="136" t="s">
        <v>151</v>
      </c>
      <c r="AT359" s="136" t="s">
        <v>225</v>
      </c>
      <c r="AU359" s="136" t="s">
        <v>88</v>
      </c>
      <c r="AY359" s="16" t="s">
        <v>117</v>
      </c>
      <c r="BE359" s="137">
        <f>IF(N359="základní",J359,0)</f>
        <v>0</v>
      </c>
      <c r="BF359" s="137">
        <f>IF(N359="snížená",J359,0)</f>
        <v>0</v>
      </c>
      <c r="BG359" s="137">
        <f>IF(N359="zákl. přenesená",J359,0)</f>
        <v>0</v>
      </c>
      <c r="BH359" s="137">
        <f>IF(N359="sníž. přenesená",J359,0)</f>
        <v>0</v>
      </c>
      <c r="BI359" s="137">
        <f>IF(N359="nulová",J359,0)</f>
        <v>0</v>
      </c>
      <c r="BJ359" s="16" t="s">
        <v>86</v>
      </c>
      <c r="BK359" s="137">
        <f>ROUND(I359*H359,2)</f>
        <v>0</v>
      </c>
      <c r="BL359" s="16" t="s">
        <v>131</v>
      </c>
      <c r="BM359" s="136" t="s">
        <v>522</v>
      </c>
    </row>
    <row r="360" spans="2:65" s="1" customFormat="1" ht="24.2" customHeight="1">
      <c r="B360" s="31"/>
      <c r="C360" s="125" t="s">
        <v>523</v>
      </c>
      <c r="D360" s="125" t="s">
        <v>118</v>
      </c>
      <c r="E360" s="126" t="s">
        <v>524</v>
      </c>
      <c r="F360" s="127" t="s">
        <v>525</v>
      </c>
      <c r="G360" s="128" t="s">
        <v>349</v>
      </c>
      <c r="H360" s="129">
        <v>3</v>
      </c>
      <c r="I360" s="130"/>
      <c r="J360" s="131">
        <f>ROUND(I360*H360,2)</f>
        <v>0</v>
      </c>
      <c r="K360" s="127" t="s">
        <v>1</v>
      </c>
      <c r="L360" s="31"/>
      <c r="M360" s="132" t="s">
        <v>1</v>
      </c>
      <c r="N360" s="133" t="s">
        <v>43</v>
      </c>
      <c r="P360" s="134">
        <f>O360*H360</f>
        <v>0</v>
      </c>
      <c r="Q360" s="134">
        <v>2.0699999999999998E-3</v>
      </c>
      <c r="R360" s="134">
        <f>Q360*H360</f>
        <v>6.2099999999999994E-3</v>
      </c>
      <c r="S360" s="134">
        <v>0</v>
      </c>
      <c r="T360" s="135">
        <f>S360*H360</f>
        <v>0</v>
      </c>
      <c r="AR360" s="136" t="s">
        <v>131</v>
      </c>
      <c r="AT360" s="136" t="s">
        <v>118</v>
      </c>
      <c r="AU360" s="136" t="s">
        <v>88</v>
      </c>
      <c r="AY360" s="16" t="s">
        <v>117</v>
      </c>
      <c r="BE360" s="137">
        <f>IF(N360="základní",J360,0)</f>
        <v>0</v>
      </c>
      <c r="BF360" s="137">
        <f>IF(N360="snížená",J360,0)</f>
        <v>0</v>
      </c>
      <c r="BG360" s="137">
        <f>IF(N360="zákl. přenesená",J360,0)</f>
        <v>0</v>
      </c>
      <c r="BH360" s="137">
        <f>IF(N360="sníž. přenesená",J360,0)</f>
        <v>0</v>
      </c>
      <c r="BI360" s="137">
        <f>IF(N360="nulová",J360,0)</f>
        <v>0</v>
      </c>
      <c r="BJ360" s="16" t="s">
        <v>86</v>
      </c>
      <c r="BK360" s="137">
        <f>ROUND(I360*H360,2)</f>
        <v>0</v>
      </c>
      <c r="BL360" s="16" t="s">
        <v>131</v>
      </c>
      <c r="BM360" s="136" t="s">
        <v>526</v>
      </c>
    </row>
    <row r="361" spans="2:65" s="1" customFormat="1" ht="19.5">
      <c r="B361" s="31"/>
      <c r="D361" s="139" t="s">
        <v>176</v>
      </c>
      <c r="F361" s="155" t="s">
        <v>512</v>
      </c>
      <c r="I361" s="156"/>
      <c r="L361" s="31"/>
      <c r="M361" s="157"/>
      <c r="T361" s="55"/>
      <c r="AT361" s="16" t="s">
        <v>176</v>
      </c>
      <c r="AU361" s="16" t="s">
        <v>88</v>
      </c>
    </row>
    <row r="362" spans="2:65" s="1" customFormat="1" ht="24.2" customHeight="1">
      <c r="B362" s="31"/>
      <c r="C362" s="125" t="s">
        <v>527</v>
      </c>
      <c r="D362" s="125" t="s">
        <v>118</v>
      </c>
      <c r="E362" s="126" t="s">
        <v>528</v>
      </c>
      <c r="F362" s="127" t="s">
        <v>529</v>
      </c>
      <c r="G362" s="128" t="s">
        <v>349</v>
      </c>
      <c r="H362" s="129">
        <v>3</v>
      </c>
      <c r="I362" s="130"/>
      <c r="J362" s="131">
        <f>ROUND(I362*H362,2)</f>
        <v>0</v>
      </c>
      <c r="K362" s="127" t="s">
        <v>174</v>
      </c>
      <c r="L362" s="31"/>
      <c r="M362" s="132" t="s">
        <v>1</v>
      </c>
      <c r="N362" s="133" t="s">
        <v>43</v>
      </c>
      <c r="P362" s="134">
        <f>O362*H362</f>
        <v>0</v>
      </c>
      <c r="Q362" s="134">
        <v>0.12422</v>
      </c>
      <c r="R362" s="134">
        <f>Q362*H362</f>
        <v>0.37265999999999999</v>
      </c>
      <c r="S362" s="134">
        <v>0</v>
      </c>
      <c r="T362" s="135">
        <f>S362*H362</f>
        <v>0</v>
      </c>
      <c r="AR362" s="136" t="s">
        <v>131</v>
      </c>
      <c r="AT362" s="136" t="s">
        <v>118</v>
      </c>
      <c r="AU362" s="136" t="s">
        <v>88</v>
      </c>
      <c r="AY362" s="16" t="s">
        <v>117</v>
      </c>
      <c r="BE362" s="137">
        <f>IF(N362="základní",J362,0)</f>
        <v>0</v>
      </c>
      <c r="BF362" s="137">
        <f>IF(N362="snížená",J362,0)</f>
        <v>0</v>
      </c>
      <c r="BG362" s="137">
        <f>IF(N362="zákl. přenesená",J362,0)</f>
        <v>0</v>
      </c>
      <c r="BH362" s="137">
        <f>IF(N362="sníž. přenesená",J362,0)</f>
        <v>0</v>
      </c>
      <c r="BI362" s="137">
        <f>IF(N362="nulová",J362,0)</f>
        <v>0</v>
      </c>
      <c r="BJ362" s="16" t="s">
        <v>86</v>
      </c>
      <c r="BK362" s="137">
        <f>ROUND(I362*H362,2)</f>
        <v>0</v>
      </c>
      <c r="BL362" s="16" t="s">
        <v>131</v>
      </c>
      <c r="BM362" s="136" t="s">
        <v>530</v>
      </c>
    </row>
    <row r="363" spans="2:65" s="1" customFormat="1" ht="19.5">
      <c r="B363" s="31"/>
      <c r="D363" s="139" t="s">
        <v>176</v>
      </c>
      <c r="F363" s="155" t="s">
        <v>512</v>
      </c>
      <c r="I363" s="156"/>
      <c r="L363" s="31"/>
      <c r="M363" s="157"/>
      <c r="T363" s="55"/>
      <c r="AT363" s="16" t="s">
        <v>176</v>
      </c>
      <c r="AU363" s="16" t="s">
        <v>88</v>
      </c>
    </row>
    <row r="364" spans="2:65" s="1" customFormat="1" ht="24.2" customHeight="1">
      <c r="B364" s="31"/>
      <c r="C364" s="165" t="s">
        <v>531</v>
      </c>
      <c r="D364" s="165" t="s">
        <v>225</v>
      </c>
      <c r="E364" s="166" t="s">
        <v>532</v>
      </c>
      <c r="F364" s="167" t="s">
        <v>533</v>
      </c>
      <c r="G364" s="168" t="s">
        <v>349</v>
      </c>
      <c r="H364" s="169">
        <v>3</v>
      </c>
      <c r="I364" s="170"/>
      <c r="J364" s="171">
        <f>ROUND(I364*H364,2)</f>
        <v>0</v>
      </c>
      <c r="K364" s="167" t="s">
        <v>1</v>
      </c>
      <c r="L364" s="172"/>
      <c r="M364" s="173" t="s">
        <v>1</v>
      </c>
      <c r="N364" s="174" t="s">
        <v>43</v>
      </c>
      <c r="P364" s="134">
        <f>O364*H364</f>
        <v>0</v>
      </c>
      <c r="Q364" s="134">
        <v>7.1999999999999995E-2</v>
      </c>
      <c r="R364" s="134">
        <f>Q364*H364</f>
        <v>0.21599999999999997</v>
      </c>
      <c r="S364" s="134">
        <v>0</v>
      </c>
      <c r="T364" s="135">
        <f>S364*H364</f>
        <v>0</v>
      </c>
      <c r="AR364" s="136" t="s">
        <v>151</v>
      </c>
      <c r="AT364" s="136" t="s">
        <v>225</v>
      </c>
      <c r="AU364" s="136" t="s">
        <v>88</v>
      </c>
      <c r="AY364" s="16" t="s">
        <v>117</v>
      </c>
      <c r="BE364" s="137">
        <f>IF(N364="základní",J364,0)</f>
        <v>0</v>
      </c>
      <c r="BF364" s="137">
        <f>IF(N364="snížená",J364,0)</f>
        <v>0</v>
      </c>
      <c r="BG364" s="137">
        <f>IF(N364="zákl. přenesená",J364,0)</f>
        <v>0</v>
      </c>
      <c r="BH364" s="137">
        <f>IF(N364="sníž. přenesená",J364,0)</f>
        <v>0</v>
      </c>
      <c r="BI364" s="137">
        <f>IF(N364="nulová",J364,0)</f>
        <v>0</v>
      </c>
      <c r="BJ364" s="16" t="s">
        <v>86</v>
      </c>
      <c r="BK364" s="137">
        <f>ROUND(I364*H364,2)</f>
        <v>0</v>
      </c>
      <c r="BL364" s="16" t="s">
        <v>131</v>
      </c>
      <c r="BM364" s="136" t="s">
        <v>534</v>
      </c>
    </row>
    <row r="365" spans="2:65" s="1" customFormat="1" ht="24.2" customHeight="1">
      <c r="B365" s="31"/>
      <c r="C365" s="125" t="s">
        <v>535</v>
      </c>
      <c r="D365" s="125" t="s">
        <v>118</v>
      </c>
      <c r="E365" s="126" t="s">
        <v>536</v>
      </c>
      <c r="F365" s="127" t="s">
        <v>537</v>
      </c>
      <c r="G365" s="128" t="s">
        <v>349</v>
      </c>
      <c r="H365" s="129">
        <v>6</v>
      </c>
      <c r="I365" s="130"/>
      <c r="J365" s="131">
        <f>ROUND(I365*H365,2)</f>
        <v>0</v>
      </c>
      <c r="K365" s="127" t="s">
        <v>174</v>
      </c>
      <c r="L365" s="31"/>
      <c r="M365" s="132" t="s">
        <v>1</v>
      </c>
      <c r="N365" s="133" t="s">
        <v>43</v>
      </c>
      <c r="P365" s="134">
        <f>O365*H365</f>
        <v>0</v>
      </c>
      <c r="Q365" s="134">
        <v>2.972E-2</v>
      </c>
      <c r="R365" s="134">
        <f>Q365*H365</f>
        <v>0.17832000000000001</v>
      </c>
      <c r="S365" s="134">
        <v>0</v>
      </c>
      <c r="T365" s="135">
        <f>S365*H365</f>
        <v>0</v>
      </c>
      <c r="AR365" s="136" t="s">
        <v>131</v>
      </c>
      <c r="AT365" s="136" t="s">
        <v>118</v>
      </c>
      <c r="AU365" s="136" t="s">
        <v>88</v>
      </c>
      <c r="AY365" s="16" t="s">
        <v>117</v>
      </c>
      <c r="BE365" s="137">
        <f>IF(N365="základní",J365,0)</f>
        <v>0</v>
      </c>
      <c r="BF365" s="137">
        <f>IF(N365="snížená",J365,0)</f>
        <v>0</v>
      </c>
      <c r="BG365" s="137">
        <f>IF(N365="zákl. přenesená",J365,0)</f>
        <v>0</v>
      </c>
      <c r="BH365" s="137">
        <f>IF(N365="sníž. přenesená",J365,0)</f>
        <v>0</v>
      </c>
      <c r="BI365" s="137">
        <f>IF(N365="nulová",J365,0)</f>
        <v>0</v>
      </c>
      <c r="BJ365" s="16" t="s">
        <v>86</v>
      </c>
      <c r="BK365" s="137">
        <f>ROUND(I365*H365,2)</f>
        <v>0</v>
      </c>
      <c r="BL365" s="16" t="s">
        <v>131</v>
      </c>
      <c r="BM365" s="136" t="s">
        <v>538</v>
      </c>
    </row>
    <row r="366" spans="2:65" s="1" customFormat="1" ht="19.5">
      <c r="B366" s="31"/>
      <c r="D366" s="139" t="s">
        <v>176</v>
      </c>
      <c r="F366" s="155" t="s">
        <v>512</v>
      </c>
      <c r="I366" s="156"/>
      <c r="L366" s="31"/>
      <c r="M366" s="157"/>
      <c r="T366" s="55"/>
      <c r="AT366" s="16" t="s">
        <v>176</v>
      </c>
      <c r="AU366" s="16" t="s">
        <v>88</v>
      </c>
    </row>
    <row r="367" spans="2:65" s="1" customFormat="1" ht="21.75" customHeight="1">
      <c r="B367" s="31"/>
      <c r="C367" s="165" t="s">
        <v>539</v>
      </c>
      <c r="D367" s="165" t="s">
        <v>225</v>
      </c>
      <c r="E367" s="166" t="s">
        <v>540</v>
      </c>
      <c r="F367" s="167" t="s">
        <v>541</v>
      </c>
      <c r="G367" s="168" t="s">
        <v>349</v>
      </c>
      <c r="H367" s="169">
        <v>3</v>
      </c>
      <c r="I367" s="170"/>
      <c r="J367" s="171">
        <f>ROUND(I367*H367,2)</f>
        <v>0</v>
      </c>
      <c r="K367" s="167" t="s">
        <v>174</v>
      </c>
      <c r="L367" s="172"/>
      <c r="M367" s="173" t="s">
        <v>1</v>
      </c>
      <c r="N367" s="174" t="s">
        <v>43</v>
      </c>
      <c r="P367" s="134">
        <f>O367*H367</f>
        <v>0</v>
      </c>
      <c r="Q367" s="134">
        <v>5.8000000000000003E-2</v>
      </c>
      <c r="R367" s="134">
        <f>Q367*H367</f>
        <v>0.17400000000000002</v>
      </c>
      <c r="S367" s="134">
        <v>0</v>
      </c>
      <c r="T367" s="135">
        <f>S367*H367</f>
        <v>0</v>
      </c>
      <c r="AR367" s="136" t="s">
        <v>151</v>
      </c>
      <c r="AT367" s="136" t="s">
        <v>225</v>
      </c>
      <c r="AU367" s="136" t="s">
        <v>88</v>
      </c>
      <c r="AY367" s="16" t="s">
        <v>117</v>
      </c>
      <c r="BE367" s="137">
        <f>IF(N367="základní",J367,0)</f>
        <v>0</v>
      </c>
      <c r="BF367" s="137">
        <f>IF(N367="snížená",J367,0)</f>
        <v>0</v>
      </c>
      <c r="BG367" s="137">
        <f>IF(N367="zákl. přenesená",J367,0)</f>
        <v>0</v>
      </c>
      <c r="BH367" s="137">
        <f>IF(N367="sníž. přenesená",J367,0)</f>
        <v>0</v>
      </c>
      <c r="BI367" s="137">
        <f>IF(N367="nulová",J367,0)</f>
        <v>0</v>
      </c>
      <c r="BJ367" s="16" t="s">
        <v>86</v>
      </c>
      <c r="BK367" s="137">
        <f>ROUND(I367*H367,2)</f>
        <v>0</v>
      </c>
      <c r="BL367" s="16" t="s">
        <v>131</v>
      </c>
      <c r="BM367" s="136" t="s">
        <v>542</v>
      </c>
    </row>
    <row r="368" spans="2:65" s="1" customFormat="1" ht="24.2" customHeight="1">
      <c r="B368" s="31"/>
      <c r="C368" s="165" t="s">
        <v>543</v>
      </c>
      <c r="D368" s="165" t="s">
        <v>225</v>
      </c>
      <c r="E368" s="166" t="s">
        <v>544</v>
      </c>
      <c r="F368" s="167" t="s">
        <v>545</v>
      </c>
      <c r="G368" s="168" t="s">
        <v>349</v>
      </c>
      <c r="H368" s="169">
        <v>3</v>
      </c>
      <c r="I368" s="170"/>
      <c r="J368" s="171">
        <f>ROUND(I368*H368,2)</f>
        <v>0</v>
      </c>
      <c r="K368" s="167" t="s">
        <v>174</v>
      </c>
      <c r="L368" s="172"/>
      <c r="M368" s="173" t="s">
        <v>1</v>
      </c>
      <c r="N368" s="174" t="s">
        <v>43</v>
      </c>
      <c r="P368" s="134">
        <f>O368*H368</f>
        <v>0</v>
      </c>
      <c r="Q368" s="134">
        <v>2.7E-2</v>
      </c>
      <c r="R368" s="134">
        <f>Q368*H368</f>
        <v>8.1000000000000003E-2</v>
      </c>
      <c r="S368" s="134">
        <v>0</v>
      </c>
      <c r="T368" s="135">
        <f>S368*H368</f>
        <v>0</v>
      </c>
      <c r="AR368" s="136" t="s">
        <v>151</v>
      </c>
      <c r="AT368" s="136" t="s">
        <v>225</v>
      </c>
      <c r="AU368" s="136" t="s">
        <v>88</v>
      </c>
      <c r="AY368" s="16" t="s">
        <v>117</v>
      </c>
      <c r="BE368" s="137">
        <f>IF(N368="základní",J368,0)</f>
        <v>0</v>
      </c>
      <c r="BF368" s="137">
        <f>IF(N368="snížená",J368,0)</f>
        <v>0</v>
      </c>
      <c r="BG368" s="137">
        <f>IF(N368="zákl. přenesená",J368,0)</f>
        <v>0</v>
      </c>
      <c r="BH368" s="137">
        <f>IF(N368="sníž. přenesená",J368,0)</f>
        <v>0</v>
      </c>
      <c r="BI368" s="137">
        <f>IF(N368="nulová",J368,0)</f>
        <v>0</v>
      </c>
      <c r="BJ368" s="16" t="s">
        <v>86</v>
      </c>
      <c r="BK368" s="137">
        <f>ROUND(I368*H368,2)</f>
        <v>0</v>
      </c>
      <c r="BL368" s="16" t="s">
        <v>131</v>
      </c>
      <c r="BM368" s="136" t="s">
        <v>546</v>
      </c>
    </row>
    <row r="369" spans="2:65" s="1" customFormat="1" ht="24.2" customHeight="1">
      <c r="B369" s="31"/>
      <c r="C369" s="125" t="s">
        <v>547</v>
      </c>
      <c r="D369" s="125" t="s">
        <v>118</v>
      </c>
      <c r="E369" s="126" t="s">
        <v>548</v>
      </c>
      <c r="F369" s="127" t="s">
        <v>549</v>
      </c>
      <c r="G369" s="128" t="s">
        <v>349</v>
      </c>
      <c r="H369" s="129">
        <v>3</v>
      </c>
      <c r="I369" s="130"/>
      <c r="J369" s="131">
        <f>ROUND(I369*H369,2)</f>
        <v>0</v>
      </c>
      <c r="K369" s="127" t="s">
        <v>174</v>
      </c>
      <c r="L369" s="31"/>
      <c r="M369" s="132" t="s">
        <v>1</v>
      </c>
      <c r="N369" s="133" t="s">
        <v>43</v>
      </c>
      <c r="P369" s="134">
        <f>O369*H369</f>
        <v>0</v>
      </c>
      <c r="Q369" s="134">
        <v>2.972E-2</v>
      </c>
      <c r="R369" s="134">
        <f>Q369*H369</f>
        <v>8.9160000000000003E-2</v>
      </c>
      <c r="S369" s="134">
        <v>0</v>
      </c>
      <c r="T369" s="135">
        <f>S369*H369</f>
        <v>0</v>
      </c>
      <c r="AR369" s="136" t="s">
        <v>131</v>
      </c>
      <c r="AT369" s="136" t="s">
        <v>118</v>
      </c>
      <c r="AU369" s="136" t="s">
        <v>88</v>
      </c>
      <c r="AY369" s="16" t="s">
        <v>117</v>
      </c>
      <c r="BE369" s="137">
        <f>IF(N369="základní",J369,0)</f>
        <v>0</v>
      </c>
      <c r="BF369" s="137">
        <f>IF(N369="snížená",J369,0)</f>
        <v>0</v>
      </c>
      <c r="BG369" s="137">
        <f>IF(N369="zákl. přenesená",J369,0)</f>
        <v>0</v>
      </c>
      <c r="BH369" s="137">
        <f>IF(N369="sníž. přenesená",J369,0)</f>
        <v>0</v>
      </c>
      <c r="BI369" s="137">
        <f>IF(N369="nulová",J369,0)</f>
        <v>0</v>
      </c>
      <c r="BJ369" s="16" t="s">
        <v>86</v>
      </c>
      <c r="BK369" s="137">
        <f>ROUND(I369*H369,2)</f>
        <v>0</v>
      </c>
      <c r="BL369" s="16" t="s">
        <v>131</v>
      </c>
      <c r="BM369" s="136" t="s">
        <v>550</v>
      </c>
    </row>
    <row r="370" spans="2:65" s="1" customFormat="1" ht="19.5">
      <c r="B370" s="31"/>
      <c r="D370" s="139" t="s">
        <v>176</v>
      </c>
      <c r="F370" s="155" t="s">
        <v>512</v>
      </c>
      <c r="I370" s="156"/>
      <c r="L370" s="31"/>
      <c r="M370" s="157"/>
      <c r="T370" s="55"/>
      <c r="AT370" s="16" t="s">
        <v>176</v>
      </c>
      <c r="AU370" s="16" t="s">
        <v>88</v>
      </c>
    </row>
    <row r="371" spans="2:65" s="1" customFormat="1" ht="24.2" customHeight="1">
      <c r="B371" s="31"/>
      <c r="C371" s="165" t="s">
        <v>551</v>
      </c>
      <c r="D371" s="165" t="s">
        <v>225</v>
      </c>
      <c r="E371" s="166" t="s">
        <v>552</v>
      </c>
      <c r="F371" s="167" t="s">
        <v>553</v>
      </c>
      <c r="G371" s="168" t="s">
        <v>349</v>
      </c>
      <c r="H371" s="169">
        <v>3</v>
      </c>
      <c r="I371" s="170"/>
      <c r="J371" s="171">
        <f>ROUND(I371*H371,2)</f>
        <v>0</v>
      </c>
      <c r="K371" s="167" t="s">
        <v>174</v>
      </c>
      <c r="L371" s="172"/>
      <c r="M371" s="173" t="s">
        <v>1</v>
      </c>
      <c r="N371" s="174" t="s">
        <v>43</v>
      </c>
      <c r="P371" s="134">
        <f>O371*H371</f>
        <v>0</v>
      </c>
      <c r="Q371" s="134">
        <v>5.3999999999999999E-2</v>
      </c>
      <c r="R371" s="134">
        <f>Q371*H371</f>
        <v>0.16200000000000001</v>
      </c>
      <c r="S371" s="134">
        <v>0</v>
      </c>
      <c r="T371" s="135">
        <f>S371*H371</f>
        <v>0</v>
      </c>
      <c r="AR371" s="136" t="s">
        <v>151</v>
      </c>
      <c r="AT371" s="136" t="s">
        <v>225</v>
      </c>
      <c r="AU371" s="136" t="s">
        <v>88</v>
      </c>
      <c r="AY371" s="16" t="s">
        <v>117</v>
      </c>
      <c r="BE371" s="137">
        <f>IF(N371="základní",J371,0)</f>
        <v>0</v>
      </c>
      <c r="BF371" s="137">
        <f>IF(N371="snížená",J371,0)</f>
        <v>0</v>
      </c>
      <c r="BG371" s="137">
        <f>IF(N371="zákl. přenesená",J371,0)</f>
        <v>0</v>
      </c>
      <c r="BH371" s="137">
        <f>IF(N371="sníž. přenesená",J371,0)</f>
        <v>0</v>
      </c>
      <c r="BI371" s="137">
        <f>IF(N371="nulová",J371,0)</f>
        <v>0</v>
      </c>
      <c r="BJ371" s="16" t="s">
        <v>86</v>
      </c>
      <c r="BK371" s="137">
        <f>ROUND(I371*H371,2)</f>
        <v>0</v>
      </c>
      <c r="BL371" s="16" t="s">
        <v>131</v>
      </c>
      <c r="BM371" s="136" t="s">
        <v>554</v>
      </c>
    </row>
    <row r="372" spans="2:65" s="1" customFormat="1" ht="24.2" customHeight="1">
      <c r="B372" s="31"/>
      <c r="C372" s="125" t="s">
        <v>555</v>
      </c>
      <c r="D372" s="125" t="s">
        <v>118</v>
      </c>
      <c r="E372" s="126" t="s">
        <v>556</v>
      </c>
      <c r="F372" s="127" t="s">
        <v>557</v>
      </c>
      <c r="G372" s="128" t="s">
        <v>349</v>
      </c>
      <c r="H372" s="129">
        <v>3</v>
      </c>
      <c r="I372" s="130"/>
      <c r="J372" s="131">
        <f>ROUND(I372*H372,2)</f>
        <v>0</v>
      </c>
      <c r="K372" s="127" t="s">
        <v>174</v>
      </c>
      <c r="L372" s="31"/>
      <c r="M372" s="132" t="s">
        <v>1</v>
      </c>
      <c r="N372" s="133" t="s">
        <v>43</v>
      </c>
      <c r="P372" s="134">
        <f>O372*H372</f>
        <v>0</v>
      </c>
      <c r="Q372" s="134">
        <v>2.972E-2</v>
      </c>
      <c r="R372" s="134">
        <f>Q372*H372</f>
        <v>8.9160000000000003E-2</v>
      </c>
      <c r="S372" s="134">
        <v>0</v>
      </c>
      <c r="T372" s="135">
        <f>S372*H372</f>
        <v>0</v>
      </c>
      <c r="AR372" s="136" t="s">
        <v>131</v>
      </c>
      <c r="AT372" s="136" t="s">
        <v>118</v>
      </c>
      <c r="AU372" s="136" t="s">
        <v>88</v>
      </c>
      <c r="AY372" s="16" t="s">
        <v>117</v>
      </c>
      <c r="BE372" s="137">
        <f>IF(N372="základní",J372,0)</f>
        <v>0</v>
      </c>
      <c r="BF372" s="137">
        <f>IF(N372="snížená",J372,0)</f>
        <v>0</v>
      </c>
      <c r="BG372" s="137">
        <f>IF(N372="zákl. přenesená",J372,0)</f>
        <v>0</v>
      </c>
      <c r="BH372" s="137">
        <f>IF(N372="sníž. přenesená",J372,0)</f>
        <v>0</v>
      </c>
      <c r="BI372" s="137">
        <f>IF(N372="nulová",J372,0)</f>
        <v>0</v>
      </c>
      <c r="BJ372" s="16" t="s">
        <v>86</v>
      </c>
      <c r="BK372" s="137">
        <f>ROUND(I372*H372,2)</f>
        <v>0</v>
      </c>
      <c r="BL372" s="16" t="s">
        <v>131</v>
      </c>
      <c r="BM372" s="136" t="s">
        <v>558</v>
      </c>
    </row>
    <row r="373" spans="2:65" s="1" customFormat="1" ht="19.5">
      <c r="B373" s="31"/>
      <c r="D373" s="139" t="s">
        <v>176</v>
      </c>
      <c r="F373" s="155" t="s">
        <v>512</v>
      </c>
      <c r="I373" s="156"/>
      <c r="L373" s="31"/>
      <c r="M373" s="157"/>
      <c r="T373" s="55"/>
      <c r="AT373" s="16" t="s">
        <v>176</v>
      </c>
      <c r="AU373" s="16" t="s">
        <v>88</v>
      </c>
    </row>
    <row r="374" spans="2:65" s="1" customFormat="1" ht="33" customHeight="1">
      <c r="B374" s="31"/>
      <c r="C374" s="165" t="s">
        <v>559</v>
      </c>
      <c r="D374" s="165" t="s">
        <v>225</v>
      </c>
      <c r="E374" s="166" t="s">
        <v>560</v>
      </c>
      <c r="F374" s="167" t="s">
        <v>561</v>
      </c>
      <c r="G374" s="168" t="s">
        <v>349</v>
      </c>
      <c r="H374" s="169">
        <v>3</v>
      </c>
      <c r="I374" s="170"/>
      <c r="J374" s="171">
        <f>ROUND(I374*H374,2)</f>
        <v>0</v>
      </c>
      <c r="K374" s="167" t="s">
        <v>174</v>
      </c>
      <c r="L374" s="172"/>
      <c r="M374" s="173" t="s">
        <v>1</v>
      </c>
      <c r="N374" s="174" t="s">
        <v>43</v>
      </c>
      <c r="P374" s="134">
        <f>O374*H374</f>
        <v>0</v>
      </c>
      <c r="Q374" s="134">
        <v>0.29799999999999999</v>
      </c>
      <c r="R374" s="134">
        <f>Q374*H374</f>
        <v>0.89399999999999991</v>
      </c>
      <c r="S374" s="134">
        <v>0</v>
      </c>
      <c r="T374" s="135">
        <f>S374*H374</f>
        <v>0</v>
      </c>
      <c r="AR374" s="136" t="s">
        <v>151</v>
      </c>
      <c r="AT374" s="136" t="s">
        <v>225</v>
      </c>
      <c r="AU374" s="136" t="s">
        <v>88</v>
      </c>
      <c r="AY374" s="16" t="s">
        <v>117</v>
      </c>
      <c r="BE374" s="137">
        <f>IF(N374="základní",J374,0)</f>
        <v>0</v>
      </c>
      <c r="BF374" s="137">
        <f>IF(N374="snížená",J374,0)</f>
        <v>0</v>
      </c>
      <c r="BG374" s="137">
        <f>IF(N374="zákl. přenesená",J374,0)</f>
        <v>0</v>
      </c>
      <c r="BH374" s="137">
        <f>IF(N374="sníž. přenesená",J374,0)</f>
        <v>0</v>
      </c>
      <c r="BI374" s="137">
        <f>IF(N374="nulová",J374,0)</f>
        <v>0</v>
      </c>
      <c r="BJ374" s="16" t="s">
        <v>86</v>
      </c>
      <c r="BK374" s="137">
        <f>ROUND(I374*H374,2)</f>
        <v>0</v>
      </c>
      <c r="BL374" s="16" t="s">
        <v>131</v>
      </c>
      <c r="BM374" s="136" t="s">
        <v>562</v>
      </c>
    </row>
    <row r="375" spans="2:65" s="1" customFormat="1" ht="24.2" customHeight="1">
      <c r="B375" s="31"/>
      <c r="C375" s="125" t="s">
        <v>563</v>
      </c>
      <c r="D375" s="125" t="s">
        <v>118</v>
      </c>
      <c r="E375" s="126" t="s">
        <v>564</v>
      </c>
      <c r="F375" s="127" t="s">
        <v>565</v>
      </c>
      <c r="G375" s="128" t="s">
        <v>349</v>
      </c>
      <c r="H375" s="129">
        <v>3</v>
      </c>
      <c r="I375" s="130"/>
      <c r="J375" s="131">
        <f>ROUND(I375*H375,2)</f>
        <v>0</v>
      </c>
      <c r="K375" s="127" t="s">
        <v>174</v>
      </c>
      <c r="L375" s="31"/>
      <c r="M375" s="132" t="s">
        <v>1</v>
      </c>
      <c r="N375" s="133" t="s">
        <v>43</v>
      </c>
      <c r="P375" s="134">
        <f>O375*H375</f>
        <v>0</v>
      </c>
      <c r="Q375" s="134">
        <v>0.21734000000000001</v>
      </c>
      <c r="R375" s="134">
        <f>Q375*H375</f>
        <v>0.65202000000000004</v>
      </c>
      <c r="S375" s="134">
        <v>0</v>
      </c>
      <c r="T375" s="135">
        <f>S375*H375</f>
        <v>0</v>
      </c>
      <c r="AR375" s="136" t="s">
        <v>131</v>
      </c>
      <c r="AT375" s="136" t="s">
        <v>118</v>
      </c>
      <c r="AU375" s="136" t="s">
        <v>88</v>
      </c>
      <c r="AY375" s="16" t="s">
        <v>117</v>
      </c>
      <c r="BE375" s="137">
        <f>IF(N375="základní",J375,0)</f>
        <v>0</v>
      </c>
      <c r="BF375" s="137">
        <f>IF(N375="snížená",J375,0)</f>
        <v>0</v>
      </c>
      <c r="BG375" s="137">
        <f>IF(N375="zákl. přenesená",J375,0)</f>
        <v>0</v>
      </c>
      <c r="BH375" s="137">
        <f>IF(N375="sníž. přenesená",J375,0)</f>
        <v>0</v>
      </c>
      <c r="BI375" s="137">
        <f>IF(N375="nulová",J375,0)</f>
        <v>0</v>
      </c>
      <c r="BJ375" s="16" t="s">
        <v>86</v>
      </c>
      <c r="BK375" s="137">
        <f>ROUND(I375*H375,2)</f>
        <v>0</v>
      </c>
      <c r="BL375" s="16" t="s">
        <v>131</v>
      </c>
      <c r="BM375" s="136" t="s">
        <v>566</v>
      </c>
    </row>
    <row r="376" spans="2:65" s="1" customFormat="1" ht="19.5">
      <c r="B376" s="31"/>
      <c r="D376" s="139" t="s">
        <v>176</v>
      </c>
      <c r="F376" s="155" t="s">
        <v>512</v>
      </c>
      <c r="I376" s="156"/>
      <c r="L376" s="31"/>
      <c r="M376" s="157"/>
      <c r="T376" s="55"/>
      <c r="AT376" s="16" t="s">
        <v>176</v>
      </c>
      <c r="AU376" s="16" t="s">
        <v>88</v>
      </c>
    </row>
    <row r="377" spans="2:65" s="1" customFormat="1" ht="16.5" customHeight="1">
      <c r="B377" s="31"/>
      <c r="C377" s="165" t="s">
        <v>567</v>
      </c>
      <c r="D377" s="165" t="s">
        <v>225</v>
      </c>
      <c r="E377" s="166" t="s">
        <v>568</v>
      </c>
      <c r="F377" s="167" t="s">
        <v>569</v>
      </c>
      <c r="G377" s="168" t="s">
        <v>349</v>
      </c>
      <c r="H377" s="169">
        <v>3</v>
      </c>
      <c r="I377" s="170"/>
      <c r="J377" s="171">
        <f>ROUND(I377*H377,2)</f>
        <v>0</v>
      </c>
      <c r="K377" s="167" t="s">
        <v>1</v>
      </c>
      <c r="L377" s="172"/>
      <c r="M377" s="173" t="s">
        <v>1</v>
      </c>
      <c r="N377" s="174" t="s">
        <v>43</v>
      </c>
      <c r="P377" s="134">
        <f>O377*H377</f>
        <v>0</v>
      </c>
      <c r="Q377" s="134">
        <v>0.06</v>
      </c>
      <c r="R377" s="134">
        <f>Q377*H377</f>
        <v>0.18</v>
      </c>
      <c r="S377" s="134">
        <v>0</v>
      </c>
      <c r="T377" s="135">
        <f>S377*H377</f>
        <v>0</v>
      </c>
      <c r="AR377" s="136" t="s">
        <v>151</v>
      </c>
      <c r="AT377" s="136" t="s">
        <v>225</v>
      </c>
      <c r="AU377" s="136" t="s">
        <v>88</v>
      </c>
      <c r="AY377" s="16" t="s">
        <v>117</v>
      </c>
      <c r="BE377" s="137">
        <f>IF(N377="základní",J377,0)</f>
        <v>0</v>
      </c>
      <c r="BF377" s="137">
        <f>IF(N377="snížená",J377,0)</f>
        <v>0</v>
      </c>
      <c r="BG377" s="137">
        <f>IF(N377="zákl. přenesená",J377,0)</f>
        <v>0</v>
      </c>
      <c r="BH377" s="137">
        <f>IF(N377="sníž. přenesená",J377,0)</f>
        <v>0</v>
      </c>
      <c r="BI377" s="137">
        <f>IF(N377="nulová",J377,0)</f>
        <v>0</v>
      </c>
      <c r="BJ377" s="16" t="s">
        <v>86</v>
      </c>
      <c r="BK377" s="137">
        <f>ROUND(I377*H377,2)</f>
        <v>0</v>
      </c>
      <c r="BL377" s="16" t="s">
        <v>131</v>
      </c>
      <c r="BM377" s="136" t="s">
        <v>570</v>
      </c>
    </row>
    <row r="378" spans="2:65" s="1" customFormat="1" ht="16.5" customHeight="1">
      <c r="B378" s="31"/>
      <c r="C378" s="165" t="s">
        <v>571</v>
      </c>
      <c r="D378" s="165" t="s">
        <v>225</v>
      </c>
      <c r="E378" s="166" t="s">
        <v>572</v>
      </c>
      <c r="F378" s="167" t="s">
        <v>573</v>
      </c>
      <c r="G378" s="168" t="s">
        <v>349</v>
      </c>
      <c r="H378" s="169">
        <v>3</v>
      </c>
      <c r="I378" s="170"/>
      <c r="J378" s="171">
        <f>ROUND(I378*H378,2)</f>
        <v>0</v>
      </c>
      <c r="K378" s="167" t="s">
        <v>1</v>
      </c>
      <c r="L378" s="172"/>
      <c r="M378" s="173" t="s">
        <v>1</v>
      </c>
      <c r="N378" s="174" t="s">
        <v>43</v>
      </c>
      <c r="P378" s="134">
        <f>O378*H378</f>
        <v>0</v>
      </c>
      <c r="Q378" s="134">
        <v>6.4999999999999997E-3</v>
      </c>
      <c r="R378" s="134">
        <f>Q378*H378</f>
        <v>1.95E-2</v>
      </c>
      <c r="S378" s="134">
        <v>0</v>
      </c>
      <c r="T378" s="135">
        <f>S378*H378</f>
        <v>0</v>
      </c>
      <c r="AR378" s="136" t="s">
        <v>151</v>
      </c>
      <c r="AT378" s="136" t="s">
        <v>225</v>
      </c>
      <c r="AU378" s="136" t="s">
        <v>88</v>
      </c>
      <c r="AY378" s="16" t="s">
        <v>117</v>
      </c>
      <c r="BE378" s="137">
        <f>IF(N378="základní",J378,0)</f>
        <v>0</v>
      </c>
      <c r="BF378" s="137">
        <f>IF(N378="snížená",J378,0)</f>
        <v>0</v>
      </c>
      <c r="BG378" s="137">
        <f>IF(N378="zákl. přenesená",J378,0)</f>
        <v>0</v>
      </c>
      <c r="BH378" s="137">
        <f>IF(N378="sníž. přenesená",J378,0)</f>
        <v>0</v>
      </c>
      <c r="BI378" s="137">
        <f>IF(N378="nulová",J378,0)</f>
        <v>0</v>
      </c>
      <c r="BJ378" s="16" t="s">
        <v>86</v>
      </c>
      <c r="BK378" s="137">
        <f>ROUND(I378*H378,2)</f>
        <v>0</v>
      </c>
      <c r="BL378" s="16" t="s">
        <v>131</v>
      </c>
      <c r="BM378" s="136" t="s">
        <v>574</v>
      </c>
    </row>
    <row r="379" spans="2:65" s="1" customFormat="1" ht="24.2" customHeight="1">
      <c r="B379" s="31"/>
      <c r="C379" s="125" t="s">
        <v>575</v>
      </c>
      <c r="D379" s="125" t="s">
        <v>118</v>
      </c>
      <c r="E379" s="126" t="s">
        <v>576</v>
      </c>
      <c r="F379" s="127" t="s">
        <v>577</v>
      </c>
      <c r="G379" s="128" t="s">
        <v>349</v>
      </c>
      <c r="H379" s="129">
        <v>6</v>
      </c>
      <c r="I379" s="130"/>
      <c r="J379" s="131">
        <f>ROUND(I379*H379,2)</f>
        <v>0</v>
      </c>
      <c r="K379" s="127" t="s">
        <v>174</v>
      </c>
      <c r="L379" s="31"/>
      <c r="M379" s="132" t="s">
        <v>1</v>
      </c>
      <c r="N379" s="133" t="s">
        <v>43</v>
      </c>
      <c r="P379" s="134">
        <f>O379*H379</f>
        <v>0</v>
      </c>
      <c r="Q379" s="134">
        <v>0.42080000000000001</v>
      </c>
      <c r="R379" s="134">
        <f>Q379*H379</f>
        <v>2.5247999999999999</v>
      </c>
      <c r="S379" s="134">
        <v>0</v>
      </c>
      <c r="T379" s="135">
        <f>S379*H379</f>
        <v>0</v>
      </c>
      <c r="AR379" s="136" t="s">
        <v>131</v>
      </c>
      <c r="AT379" s="136" t="s">
        <v>118</v>
      </c>
      <c r="AU379" s="136" t="s">
        <v>88</v>
      </c>
      <c r="AY379" s="16" t="s">
        <v>117</v>
      </c>
      <c r="BE379" s="137">
        <f>IF(N379="základní",J379,0)</f>
        <v>0</v>
      </c>
      <c r="BF379" s="137">
        <f>IF(N379="snížená",J379,0)</f>
        <v>0</v>
      </c>
      <c r="BG379" s="137">
        <f>IF(N379="zákl. přenesená",J379,0)</f>
        <v>0</v>
      </c>
      <c r="BH379" s="137">
        <f>IF(N379="sníž. přenesená",J379,0)</f>
        <v>0</v>
      </c>
      <c r="BI379" s="137">
        <f>IF(N379="nulová",J379,0)</f>
        <v>0</v>
      </c>
      <c r="BJ379" s="16" t="s">
        <v>86</v>
      </c>
      <c r="BK379" s="137">
        <f>ROUND(I379*H379,2)</f>
        <v>0</v>
      </c>
      <c r="BL379" s="16" t="s">
        <v>131</v>
      </c>
      <c r="BM379" s="136" t="s">
        <v>578</v>
      </c>
    </row>
    <row r="380" spans="2:65" s="1" customFormat="1" ht="19.5">
      <c r="B380" s="31"/>
      <c r="D380" s="139" t="s">
        <v>176</v>
      </c>
      <c r="F380" s="155" t="s">
        <v>512</v>
      </c>
      <c r="I380" s="156"/>
      <c r="L380" s="31"/>
      <c r="M380" s="157"/>
      <c r="T380" s="55"/>
      <c r="AT380" s="16" t="s">
        <v>176</v>
      </c>
      <c r="AU380" s="16" t="s">
        <v>88</v>
      </c>
    </row>
    <row r="381" spans="2:65" s="1" customFormat="1" ht="24.2" customHeight="1">
      <c r="B381" s="31"/>
      <c r="C381" s="125" t="s">
        <v>579</v>
      </c>
      <c r="D381" s="125" t="s">
        <v>118</v>
      </c>
      <c r="E381" s="126" t="s">
        <v>580</v>
      </c>
      <c r="F381" s="127" t="s">
        <v>581</v>
      </c>
      <c r="G381" s="128" t="s">
        <v>181</v>
      </c>
      <c r="H381" s="129">
        <v>2.879</v>
      </c>
      <c r="I381" s="130"/>
      <c r="J381" s="131">
        <f>ROUND(I381*H381,2)</f>
        <v>0</v>
      </c>
      <c r="K381" s="127" t="s">
        <v>174</v>
      </c>
      <c r="L381" s="31"/>
      <c r="M381" s="132" t="s">
        <v>1</v>
      </c>
      <c r="N381" s="133" t="s">
        <v>43</v>
      </c>
      <c r="P381" s="134">
        <f>O381*H381</f>
        <v>0</v>
      </c>
      <c r="Q381" s="134">
        <v>0</v>
      </c>
      <c r="R381" s="134">
        <f>Q381*H381</f>
        <v>0</v>
      </c>
      <c r="S381" s="134">
        <v>0</v>
      </c>
      <c r="T381" s="135">
        <f>S381*H381</f>
        <v>0</v>
      </c>
      <c r="AR381" s="136" t="s">
        <v>131</v>
      </c>
      <c r="AT381" s="136" t="s">
        <v>118</v>
      </c>
      <c r="AU381" s="136" t="s">
        <v>88</v>
      </c>
      <c r="AY381" s="16" t="s">
        <v>117</v>
      </c>
      <c r="BE381" s="137">
        <f>IF(N381="základní",J381,0)</f>
        <v>0</v>
      </c>
      <c r="BF381" s="137">
        <f>IF(N381="snížená",J381,0)</f>
        <v>0</v>
      </c>
      <c r="BG381" s="137">
        <f>IF(N381="zákl. přenesená",J381,0)</f>
        <v>0</v>
      </c>
      <c r="BH381" s="137">
        <f>IF(N381="sníž. přenesená",J381,0)</f>
        <v>0</v>
      </c>
      <c r="BI381" s="137">
        <f>IF(N381="nulová",J381,0)</f>
        <v>0</v>
      </c>
      <c r="BJ381" s="16" t="s">
        <v>86</v>
      </c>
      <c r="BK381" s="137">
        <f>ROUND(I381*H381,2)</f>
        <v>0</v>
      </c>
      <c r="BL381" s="16" t="s">
        <v>131</v>
      </c>
      <c r="BM381" s="136" t="s">
        <v>582</v>
      </c>
    </row>
    <row r="382" spans="2:65" s="1" customFormat="1" ht="19.5">
      <c r="B382" s="31"/>
      <c r="D382" s="139" t="s">
        <v>176</v>
      </c>
      <c r="F382" s="155" t="s">
        <v>512</v>
      </c>
      <c r="I382" s="156"/>
      <c r="L382" s="31"/>
      <c r="M382" s="157"/>
      <c r="T382" s="55"/>
      <c r="AT382" s="16" t="s">
        <v>176</v>
      </c>
      <c r="AU382" s="16" t="s">
        <v>88</v>
      </c>
    </row>
    <row r="383" spans="2:65" s="11" customFormat="1" ht="11.25">
      <c r="B383" s="138"/>
      <c r="D383" s="139" t="s">
        <v>143</v>
      </c>
      <c r="E383" s="140" t="s">
        <v>1</v>
      </c>
      <c r="F383" s="141" t="s">
        <v>583</v>
      </c>
      <c r="H383" s="142">
        <v>2.879</v>
      </c>
      <c r="I383" s="143"/>
      <c r="L383" s="138"/>
      <c r="M383" s="144"/>
      <c r="T383" s="145"/>
      <c r="AT383" s="140" t="s">
        <v>143</v>
      </c>
      <c r="AU383" s="140" t="s">
        <v>88</v>
      </c>
      <c r="AV383" s="11" t="s">
        <v>88</v>
      </c>
      <c r="AW383" s="11" t="s">
        <v>34</v>
      </c>
      <c r="AX383" s="11" t="s">
        <v>86</v>
      </c>
      <c r="AY383" s="140" t="s">
        <v>117</v>
      </c>
    </row>
    <row r="384" spans="2:65" s="10" customFormat="1" ht="22.9" customHeight="1">
      <c r="B384" s="115"/>
      <c r="D384" s="116" t="s">
        <v>77</v>
      </c>
      <c r="E384" s="153" t="s">
        <v>218</v>
      </c>
      <c r="F384" s="153" t="s">
        <v>584</v>
      </c>
      <c r="I384" s="118"/>
      <c r="J384" s="154">
        <f>BK384</f>
        <v>0</v>
      </c>
      <c r="L384" s="115"/>
      <c r="M384" s="120"/>
      <c r="P384" s="121">
        <f>SUM(P385:P412)</f>
        <v>0</v>
      </c>
      <c r="R384" s="121">
        <f>SUM(R385:R412)</f>
        <v>70.825984479999988</v>
      </c>
      <c r="T384" s="122">
        <f>SUM(T385:T412)</f>
        <v>0</v>
      </c>
      <c r="AR384" s="116" t="s">
        <v>86</v>
      </c>
      <c r="AT384" s="123" t="s">
        <v>77</v>
      </c>
      <c r="AU384" s="123" t="s">
        <v>86</v>
      </c>
      <c r="AY384" s="116" t="s">
        <v>117</v>
      </c>
      <c r="BK384" s="124">
        <f>SUM(BK385:BK412)</f>
        <v>0</v>
      </c>
    </row>
    <row r="385" spans="2:65" s="1" customFormat="1" ht="24.2" customHeight="1">
      <c r="B385" s="31"/>
      <c r="C385" s="125" t="s">
        <v>585</v>
      </c>
      <c r="D385" s="125" t="s">
        <v>118</v>
      </c>
      <c r="E385" s="126" t="s">
        <v>586</v>
      </c>
      <c r="F385" s="127" t="s">
        <v>587</v>
      </c>
      <c r="G385" s="128" t="s">
        <v>510</v>
      </c>
      <c r="H385" s="129">
        <v>27.3</v>
      </c>
      <c r="I385" s="130"/>
      <c r="J385" s="131">
        <f>ROUND(I385*H385,2)</f>
        <v>0</v>
      </c>
      <c r="K385" s="127" t="s">
        <v>174</v>
      </c>
      <c r="L385" s="31"/>
      <c r="M385" s="132" t="s">
        <v>1</v>
      </c>
      <c r="N385" s="133" t="s">
        <v>43</v>
      </c>
      <c r="P385" s="134">
        <f>O385*H385</f>
        <v>0</v>
      </c>
      <c r="Q385" s="134">
        <v>2.0000000000000001E-4</v>
      </c>
      <c r="R385" s="134">
        <f>Q385*H385</f>
        <v>5.4600000000000004E-3</v>
      </c>
      <c r="S385" s="134">
        <v>0</v>
      </c>
      <c r="T385" s="135">
        <f>S385*H385</f>
        <v>0</v>
      </c>
      <c r="AR385" s="136" t="s">
        <v>131</v>
      </c>
      <c r="AT385" s="136" t="s">
        <v>118</v>
      </c>
      <c r="AU385" s="136" t="s">
        <v>88</v>
      </c>
      <c r="AY385" s="16" t="s">
        <v>117</v>
      </c>
      <c r="BE385" s="137">
        <f>IF(N385="základní",J385,0)</f>
        <v>0</v>
      </c>
      <c r="BF385" s="137">
        <f>IF(N385="snížená",J385,0)</f>
        <v>0</v>
      </c>
      <c r="BG385" s="137">
        <f>IF(N385="zákl. přenesená",J385,0)</f>
        <v>0</v>
      </c>
      <c r="BH385" s="137">
        <f>IF(N385="sníž. přenesená",J385,0)</f>
        <v>0</v>
      </c>
      <c r="BI385" s="137">
        <f>IF(N385="nulová",J385,0)</f>
        <v>0</v>
      </c>
      <c r="BJ385" s="16" t="s">
        <v>86</v>
      </c>
      <c r="BK385" s="137">
        <f>ROUND(I385*H385,2)</f>
        <v>0</v>
      </c>
      <c r="BL385" s="16" t="s">
        <v>131</v>
      </c>
      <c r="BM385" s="136" t="s">
        <v>588</v>
      </c>
    </row>
    <row r="386" spans="2:65" s="1" customFormat="1" ht="19.5">
      <c r="B386" s="31"/>
      <c r="D386" s="139" t="s">
        <v>176</v>
      </c>
      <c r="F386" s="155" t="s">
        <v>512</v>
      </c>
      <c r="I386" s="156"/>
      <c r="L386" s="31"/>
      <c r="M386" s="157"/>
      <c r="T386" s="55"/>
      <c r="AT386" s="16" t="s">
        <v>176</v>
      </c>
      <c r="AU386" s="16" t="s">
        <v>88</v>
      </c>
    </row>
    <row r="387" spans="2:65" s="1" customFormat="1" ht="33" customHeight="1">
      <c r="B387" s="31"/>
      <c r="C387" s="125" t="s">
        <v>589</v>
      </c>
      <c r="D387" s="125" t="s">
        <v>118</v>
      </c>
      <c r="E387" s="126" t="s">
        <v>590</v>
      </c>
      <c r="F387" s="127" t="s">
        <v>591</v>
      </c>
      <c r="G387" s="128" t="s">
        <v>510</v>
      </c>
      <c r="H387" s="129">
        <v>19</v>
      </c>
      <c r="I387" s="130"/>
      <c r="J387" s="131">
        <f>ROUND(I387*H387,2)</f>
        <v>0</v>
      </c>
      <c r="K387" s="127" t="s">
        <v>174</v>
      </c>
      <c r="L387" s="31"/>
      <c r="M387" s="132" t="s">
        <v>1</v>
      </c>
      <c r="N387" s="133" t="s">
        <v>43</v>
      </c>
      <c r="P387" s="134">
        <f>O387*H387</f>
        <v>0</v>
      </c>
      <c r="Q387" s="134">
        <v>8.0879999999999994E-2</v>
      </c>
      <c r="R387" s="134">
        <f>Q387*H387</f>
        <v>1.5367199999999999</v>
      </c>
      <c r="S387" s="134">
        <v>0</v>
      </c>
      <c r="T387" s="135">
        <f>S387*H387</f>
        <v>0</v>
      </c>
      <c r="AR387" s="136" t="s">
        <v>131</v>
      </c>
      <c r="AT387" s="136" t="s">
        <v>118</v>
      </c>
      <c r="AU387" s="136" t="s">
        <v>88</v>
      </c>
      <c r="AY387" s="16" t="s">
        <v>117</v>
      </c>
      <c r="BE387" s="137">
        <f>IF(N387="základní",J387,0)</f>
        <v>0</v>
      </c>
      <c r="BF387" s="137">
        <f>IF(N387="snížená",J387,0)</f>
        <v>0</v>
      </c>
      <c r="BG387" s="137">
        <f>IF(N387="zákl. přenesená",J387,0)</f>
        <v>0</v>
      </c>
      <c r="BH387" s="137">
        <f>IF(N387="sníž. přenesená",J387,0)</f>
        <v>0</v>
      </c>
      <c r="BI387" s="137">
        <f>IF(N387="nulová",J387,0)</f>
        <v>0</v>
      </c>
      <c r="BJ387" s="16" t="s">
        <v>86</v>
      </c>
      <c r="BK387" s="137">
        <f>ROUND(I387*H387,2)</f>
        <v>0</v>
      </c>
      <c r="BL387" s="16" t="s">
        <v>131</v>
      </c>
      <c r="BM387" s="136" t="s">
        <v>592</v>
      </c>
    </row>
    <row r="388" spans="2:65" s="1" customFormat="1" ht="16.5" customHeight="1">
      <c r="B388" s="31"/>
      <c r="C388" s="165" t="s">
        <v>593</v>
      </c>
      <c r="D388" s="165" t="s">
        <v>225</v>
      </c>
      <c r="E388" s="166" t="s">
        <v>594</v>
      </c>
      <c r="F388" s="167" t="s">
        <v>595</v>
      </c>
      <c r="G388" s="168" t="s">
        <v>510</v>
      </c>
      <c r="H388" s="169">
        <v>19.38</v>
      </c>
      <c r="I388" s="170"/>
      <c r="J388" s="171">
        <f>ROUND(I388*H388,2)</f>
        <v>0</v>
      </c>
      <c r="K388" s="167" t="s">
        <v>174</v>
      </c>
      <c r="L388" s="172"/>
      <c r="M388" s="173" t="s">
        <v>1</v>
      </c>
      <c r="N388" s="174" t="s">
        <v>43</v>
      </c>
      <c r="P388" s="134">
        <f>O388*H388</f>
        <v>0</v>
      </c>
      <c r="Q388" s="134">
        <v>4.5999999999999999E-2</v>
      </c>
      <c r="R388" s="134">
        <f>Q388*H388</f>
        <v>0.89147999999999994</v>
      </c>
      <c r="S388" s="134">
        <v>0</v>
      </c>
      <c r="T388" s="135">
        <f>S388*H388</f>
        <v>0</v>
      </c>
      <c r="AR388" s="136" t="s">
        <v>151</v>
      </c>
      <c r="AT388" s="136" t="s">
        <v>225</v>
      </c>
      <c r="AU388" s="136" t="s">
        <v>88</v>
      </c>
      <c r="AY388" s="16" t="s">
        <v>117</v>
      </c>
      <c r="BE388" s="137">
        <f>IF(N388="základní",J388,0)</f>
        <v>0</v>
      </c>
      <c r="BF388" s="137">
        <f>IF(N388="snížená",J388,0)</f>
        <v>0</v>
      </c>
      <c r="BG388" s="137">
        <f>IF(N388="zákl. přenesená",J388,0)</f>
        <v>0</v>
      </c>
      <c r="BH388" s="137">
        <f>IF(N388="sníž. přenesená",J388,0)</f>
        <v>0</v>
      </c>
      <c r="BI388" s="137">
        <f>IF(N388="nulová",J388,0)</f>
        <v>0</v>
      </c>
      <c r="BJ388" s="16" t="s">
        <v>86</v>
      </c>
      <c r="BK388" s="137">
        <f>ROUND(I388*H388,2)</f>
        <v>0</v>
      </c>
      <c r="BL388" s="16" t="s">
        <v>131</v>
      </c>
      <c r="BM388" s="136" t="s">
        <v>596</v>
      </c>
    </row>
    <row r="389" spans="2:65" s="11" customFormat="1" ht="11.25">
      <c r="B389" s="138"/>
      <c r="D389" s="139" t="s">
        <v>143</v>
      </c>
      <c r="F389" s="141" t="s">
        <v>597</v>
      </c>
      <c r="H389" s="142">
        <v>19.38</v>
      </c>
      <c r="I389" s="143"/>
      <c r="L389" s="138"/>
      <c r="M389" s="144"/>
      <c r="T389" s="145"/>
      <c r="AT389" s="140" t="s">
        <v>143</v>
      </c>
      <c r="AU389" s="140" t="s">
        <v>88</v>
      </c>
      <c r="AV389" s="11" t="s">
        <v>88</v>
      </c>
      <c r="AW389" s="11" t="s">
        <v>4</v>
      </c>
      <c r="AX389" s="11" t="s">
        <v>86</v>
      </c>
      <c r="AY389" s="140" t="s">
        <v>117</v>
      </c>
    </row>
    <row r="390" spans="2:65" s="1" customFormat="1" ht="24.2" customHeight="1">
      <c r="B390" s="31"/>
      <c r="C390" s="125" t="s">
        <v>598</v>
      </c>
      <c r="D390" s="125" t="s">
        <v>118</v>
      </c>
      <c r="E390" s="126" t="s">
        <v>599</v>
      </c>
      <c r="F390" s="127" t="s">
        <v>600</v>
      </c>
      <c r="G390" s="128" t="s">
        <v>510</v>
      </c>
      <c r="H390" s="129">
        <v>95</v>
      </c>
      <c r="I390" s="130"/>
      <c r="J390" s="131">
        <f>ROUND(I390*H390,2)</f>
        <v>0</v>
      </c>
      <c r="K390" s="127" t="s">
        <v>174</v>
      </c>
      <c r="L390" s="31"/>
      <c r="M390" s="132" t="s">
        <v>1</v>
      </c>
      <c r="N390" s="133" t="s">
        <v>43</v>
      </c>
      <c r="P390" s="134">
        <f>O390*H390</f>
        <v>0</v>
      </c>
      <c r="Q390" s="134">
        <v>8.2199999999999999E-3</v>
      </c>
      <c r="R390" s="134">
        <f>Q390*H390</f>
        <v>0.78090000000000004</v>
      </c>
      <c r="S390" s="134">
        <v>0</v>
      </c>
      <c r="T390" s="135">
        <f>S390*H390</f>
        <v>0</v>
      </c>
      <c r="AR390" s="136" t="s">
        <v>131</v>
      </c>
      <c r="AT390" s="136" t="s">
        <v>118</v>
      </c>
      <c r="AU390" s="136" t="s">
        <v>88</v>
      </c>
      <c r="AY390" s="16" t="s">
        <v>117</v>
      </c>
      <c r="BE390" s="137">
        <f>IF(N390="základní",J390,0)</f>
        <v>0</v>
      </c>
      <c r="BF390" s="137">
        <f>IF(N390="snížená",J390,0)</f>
        <v>0</v>
      </c>
      <c r="BG390" s="137">
        <f>IF(N390="zákl. přenesená",J390,0)</f>
        <v>0</v>
      </c>
      <c r="BH390" s="137">
        <f>IF(N390="sníž. přenesená",J390,0)</f>
        <v>0</v>
      </c>
      <c r="BI390" s="137">
        <f>IF(N390="nulová",J390,0)</f>
        <v>0</v>
      </c>
      <c r="BJ390" s="16" t="s">
        <v>86</v>
      </c>
      <c r="BK390" s="137">
        <f>ROUND(I390*H390,2)</f>
        <v>0</v>
      </c>
      <c r="BL390" s="16" t="s">
        <v>131</v>
      </c>
      <c r="BM390" s="136" t="s">
        <v>601</v>
      </c>
    </row>
    <row r="391" spans="2:65" s="11" customFormat="1" ht="11.25">
      <c r="B391" s="138"/>
      <c r="D391" s="139" t="s">
        <v>143</v>
      </c>
      <c r="E391" s="140" t="s">
        <v>1</v>
      </c>
      <c r="F391" s="141" t="s">
        <v>602</v>
      </c>
      <c r="H391" s="142">
        <v>95</v>
      </c>
      <c r="I391" s="143"/>
      <c r="L391" s="138"/>
      <c r="M391" s="144"/>
      <c r="T391" s="145"/>
      <c r="AT391" s="140" t="s">
        <v>143</v>
      </c>
      <c r="AU391" s="140" t="s">
        <v>88</v>
      </c>
      <c r="AV391" s="11" t="s">
        <v>88</v>
      </c>
      <c r="AW391" s="11" t="s">
        <v>34</v>
      </c>
      <c r="AX391" s="11" t="s">
        <v>86</v>
      </c>
      <c r="AY391" s="140" t="s">
        <v>117</v>
      </c>
    </row>
    <row r="392" spans="2:65" s="1" customFormat="1" ht="16.5" customHeight="1">
      <c r="B392" s="31"/>
      <c r="C392" s="125" t="s">
        <v>603</v>
      </c>
      <c r="D392" s="125" t="s">
        <v>118</v>
      </c>
      <c r="E392" s="126" t="s">
        <v>604</v>
      </c>
      <c r="F392" s="127" t="s">
        <v>605</v>
      </c>
      <c r="G392" s="128" t="s">
        <v>510</v>
      </c>
      <c r="H392" s="129">
        <v>27.3</v>
      </c>
      <c r="I392" s="130"/>
      <c r="J392" s="131">
        <f>ROUND(I392*H392,2)</f>
        <v>0</v>
      </c>
      <c r="K392" s="127" t="s">
        <v>174</v>
      </c>
      <c r="L392" s="31"/>
      <c r="M392" s="132" t="s">
        <v>1</v>
      </c>
      <c r="N392" s="133" t="s">
        <v>43</v>
      </c>
      <c r="P392" s="134">
        <f>O392*H392</f>
        <v>0</v>
      </c>
      <c r="Q392" s="134">
        <v>0</v>
      </c>
      <c r="R392" s="134">
        <f>Q392*H392</f>
        <v>0</v>
      </c>
      <c r="S392" s="134">
        <v>0</v>
      </c>
      <c r="T392" s="135">
        <f>S392*H392</f>
        <v>0</v>
      </c>
      <c r="AR392" s="136" t="s">
        <v>131</v>
      </c>
      <c r="AT392" s="136" t="s">
        <v>118</v>
      </c>
      <c r="AU392" s="136" t="s">
        <v>88</v>
      </c>
      <c r="AY392" s="16" t="s">
        <v>117</v>
      </c>
      <c r="BE392" s="137">
        <f>IF(N392="základní",J392,0)</f>
        <v>0</v>
      </c>
      <c r="BF392" s="137">
        <f>IF(N392="snížená",J392,0)</f>
        <v>0</v>
      </c>
      <c r="BG392" s="137">
        <f>IF(N392="zákl. přenesená",J392,0)</f>
        <v>0</v>
      </c>
      <c r="BH392" s="137">
        <f>IF(N392="sníž. přenesená",J392,0)</f>
        <v>0</v>
      </c>
      <c r="BI392" s="137">
        <f>IF(N392="nulová",J392,0)</f>
        <v>0</v>
      </c>
      <c r="BJ392" s="16" t="s">
        <v>86</v>
      </c>
      <c r="BK392" s="137">
        <f>ROUND(I392*H392,2)</f>
        <v>0</v>
      </c>
      <c r="BL392" s="16" t="s">
        <v>131</v>
      </c>
      <c r="BM392" s="136" t="s">
        <v>606</v>
      </c>
    </row>
    <row r="393" spans="2:65" s="1" customFormat="1" ht="19.5">
      <c r="B393" s="31"/>
      <c r="D393" s="139" t="s">
        <v>176</v>
      </c>
      <c r="F393" s="155" t="s">
        <v>512</v>
      </c>
      <c r="I393" s="156"/>
      <c r="L393" s="31"/>
      <c r="M393" s="157"/>
      <c r="T393" s="55"/>
      <c r="AT393" s="16" t="s">
        <v>176</v>
      </c>
      <c r="AU393" s="16" t="s">
        <v>88</v>
      </c>
    </row>
    <row r="394" spans="2:65" s="1" customFormat="1" ht="33" customHeight="1">
      <c r="B394" s="31"/>
      <c r="C394" s="125" t="s">
        <v>607</v>
      </c>
      <c r="D394" s="125" t="s">
        <v>118</v>
      </c>
      <c r="E394" s="126" t="s">
        <v>608</v>
      </c>
      <c r="F394" s="127" t="s">
        <v>609</v>
      </c>
      <c r="G394" s="128" t="s">
        <v>510</v>
      </c>
      <c r="H394" s="129">
        <v>160</v>
      </c>
      <c r="I394" s="130"/>
      <c r="J394" s="131">
        <f>ROUND(I394*H394,2)</f>
        <v>0</v>
      </c>
      <c r="K394" s="127" t="s">
        <v>174</v>
      </c>
      <c r="L394" s="31"/>
      <c r="M394" s="132" t="s">
        <v>1</v>
      </c>
      <c r="N394" s="133" t="s">
        <v>43</v>
      </c>
      <c r="P394" s="134">
        <f>O394*H394</f>
        <v>0</v>
      </c>
      <c r="Q394" s="134">
        <v>0.15540000000000001</v>
      </c>
      <c r="R394" s="134">
        <f>Q394*H394</f>
        <v>24.864000000000001</v>
      </c>
      <c r="S394" s="134">
        <v>0</v>
      </c>
      <c r="T394" s="135">
        <f>S394*H394</f>
        <v>0</v>
      </c>
      <c r="AR394" s="136" t="s">
        <v>131</v>
      </c>
      <c r="AT394" s="136" t="s">
        <v>118</v>
      </c>
      <c r="AU394" s="136" t="s">
        <v>88</v>
      </c>
      <c r="AY394" s="16" t="s">
        <v>117</v>
      </c>
      <c r="BE394" s="137">
        <f>IF(N394="základní",J394,0)</f>
        <v>0</v>
      </c>
      <c r="BF394" s="137">
        <f>IF(N394="snížená",J394,0)</f>
        <v>0</v>
      </c>
      <c r="BG394" s="137">
        <f>IF(N394="zákl. přenesená",J394,0)</f>
        <v>0</v>
      </c>
      <c r="BH394" s="137">
        <f>IF(N394="sníž. přenesená",J394,0)</f>
        <v>0</v>
      </c>
      <c r="BI394" s="137">
        <f>IF(N394="nulová",J394,0)</f>
        <v>0</v>
      </c>
      <c r="BJ394" s="16" t="s">
        <v>86</v>
      </c>
      <c r="BK394" s="137">
        <f>ROUND(I394*H394,2)</f>
        <v>0</v>
      </c>
      <c r="BL394" s="16" t="s">
        <v>131</v>
      </c>
      <c r="BM394" s="136" t="s">
        <v>610</v>
      </c>
    </row>
    <row r="395" spans="2:65" s="1" customFormat="1" ht="29.25">
      <c r="B395" s="31"/>
      <c r="D395" s="139" t="s">
        <v>176</v>
      </c>
      <c r="F395" s="155" t="s">
        <v>177</v>
      </c>
      <c r="I395" s="156"/>
      <c r="L395" s="31"/>
      <c r="M395" s="157"/>
      <c r="T395" s="55"/>
      <c r="AT395" s="16" t="s">
        <v>176</v>
      </c>
      <c r="AU395" s="16" t="s">
        <v>88</v>
      </c>
    </row>
    <row r="396" spans="2:65" s="11" customFormat="1" ht="11.25">
      <c r="B396" s="138"/>
      <c r="D396" s="139" t="s">
        <v>143</v>
      </c>
      <c r="E396" s="140" t="s">
        <v>1</v>
      </c>
      <c r="F396" s="141" t="s">
        <v>611</v>
      </c>
      <c r="H396" s="142">
        <v>160</v>
      </c>
      <c r="I396" s="143"/>
      <c r="L396" s="138"/>
      <c r="M396" s="144"/>
      <c r="T396" s="145"/>
      <c r="AT396" s="140" t="s">
        <v>143</v>
      </c>
      <c r="AU396" s="140" t="s">
        <v>88</v>
      </c>
      <c r="AV396" s="11" t="s">
        <v>88</v>
      </c>
      <c r="AW396" s="11" t="s">
        <v>34</v>
      </c>
      <c r="AX396" s="11" t="s">
        <v>86</v>
      </c>
      <c r="AY396" s="140" t="s">
        <v>117</v>
      </c>
    </row>
    <row r="397" spans="2:65" s="1" customFormat="1" ht="16.5" customHeight="1">
      <c r="B397" s="31"/>
      <c r="C397" s="165" t="s">
        <v>612</v>
      </c>
      <c r="D397" s="165" t="s">
        <v>225</v>
      </c>
      <c r="E397" s="166" t="s">
        <v>613</v>
      </c>
      <c r="F397" s="167" t="s">
        <v>614</v>
      </c>
      <c r="G397" s="168" t="s">
        <v>510</v>
      </c>
      <c r="H397" s="169">
        <v>96</v>
      </c>
      <c r="I397" s="170"/>
      <c r="J397" s="171">
        <f>ROUND(I397*H397,2)</f>
        <v>0</v>
      </c>
      <c r="K397" s="167" t="s">
        <v>174</v>
      </c>
      <c r="L397" s="172"/>
      <c r="M397" s="173" t="s">
        <v>1</v>
      </c>
      <c r="N397" s="174" t="s">
        <v>43</v>
      </c>
      <c r="P397" s="134">
        <f>O397*H397</f>
        <v>0</v>
      </c>
      <c r="Q397" s="134">
        <v>0.08</v>
      </c>
      <c r="R397" s="134">
        <f>Q397*H397</f>
        <v>7.68</v>
      </c>
      <c r="S397" s="134">
        <v>0</v>
      </c>
      <c r="T397" s="135">
        <f>S397*H397</f>
        <v>0</v>
      </c>
      <c r="AR397" s="136" t="s">
        <v>151</v>
      </c>
      <c r="AT397" s="136" t="s">
        <v>225</v>
      </c>
      <c r="AU397" s="136" t="s">
        <v>88</v>
      </c>
      <c r="AY397" s="16" t="s">
        <v>117</v>
      </c>
      <c r="BE397" s="137">
        <f>IF(N397="základní",J397,0)</f>
        <v>0</v>
      </c>
      <c r="BF397" s="137">
        <f>IF(N397="snížená",J397,0)</f>
        <v>0</v>
      </c>
      <c r="BG397" s="137">
        <f>IF(N397="zákl. přenesená",J397,0)</f>
        <v>0</v>
      </c>
      <c r="BH397" s="137">
        <f>IF(N397="sníž. přenesená",J397,0)</f>
        <v>0</v>
      </c>
      <c r="BI397" s="137">
        <f>IF(N397="nulová",J397,0)</f>
        <v>0</v>
      </c>
      <c r="BJ397" s="16" t="s">
        <v>86</v>
      </c>
      <c r="BK397" s="137">
        <f>ROUND(I397*H397,2)</f>
        <v>0</v>
      </c>
      <c r="BL397" s="16" t="s">
        <v>131</v>
      </c>
      <c r="BM397" s="136" t="s">
        <v>615</v>
      </c>
    </row>
    <row r="398" spans="2:65" s="1" customFormat="1" ht="24.2" customHeight="1">
      <c r="B398" s="31"/>
      <c r="C398" s="165" t="s">
        <v>616</v>
      </c>
      <c r="D398" s="165" t="s">
        <v>225</v>
      </c>
      <c r="E398" s="166" t="s">
        <v>617</v>
      </c>
      <c r="F398" s="167" t="s">
        <v>618</v>
      </c>
      <c r="G398" s="168" t="s">
        <v>510</v>
      </c>
      <c r="H398" s="169">
        <v>65</v>
      </c>
      <c r="I398" s="170"/>
      <c r="J398" s="171">
        <f>ROUND(I398*H398,2)</f>
        <v>0</v>
      </c>
      <c r="K398" s="167" t="s">
        <v>174</v>
      </c>
      <c r="L398" s="172"/>
      <c r="M398" s="173" t="s">
        <v>1</v>
      </c>
      <c r="N398" s="174" t="s">
        <v>43</v>
      </c>
      <c r="P398" s="134">
        <f>O398*H398</f>
        <v>0</v>
      </c>
      <c r="Q398" s="134">
        <v>4.8300000000000003E-2</v>
      </c>
      <c r="R398" s="134">
        <f>Q398*H398</f>
        <v>3.1395</v>
      </c>
      <c r="S398" s="134">
        <v>0</v>
      </c>
      <c r="T398" s="135">
        <f>S398*H398</f>
        <v>0</v>
      </c>
      <c r="AR398" s="136" t="s">
        <v>151</v>
      </c>
      <c r="AT398" s="136" t="s">
        <v>225</v>
      </c>
      <c r="AU398" s="136" t="s">
        <v>88</v>
      </c>
      <c r="AY398" s="16" t="s">
        <v>117</v>
      </c>
      <c r="BE398" s="137">
        <f>IF(N398="základní",J398,0)</f>
        <v>0</v>
      </c>
      <c r="BF398" s="137">
        <f>IF(N398="snížená",J398,0)</f>
        <v>0</v>
      </c>
      <c r="BG398" s="137">
        <f>IF(N398="zákl. přenesená",J398,0)</f>
        <v>0</v>
      </c>
      <c r="BH398" s="137">
        <f>IF(N398="sníž. přenesená",J398,0)</f>
        <v>0</v>
      </c>
      <c r="BI398" s="137">
        <f>IF(N398="nulová",J398,0)</f>
        <v>0</v>
      </c>
      <c r="BJ398" s="16" t="s">
        <v>86</v>
      </c>
      <c r="BK398" s="137">
        <f>ROUND(I398*H398,2)</f>
        <v>0</v>
      </c>
      <c r="BL398" s="16" t="s">
        <v>131</v>
      </c>
      <c r="BM398" s="136" t="s">
        <v>619</v>
      </c>
    </row>
    <row r="399" spans="2:65" s="1" customFormat="1" ht="24.2" customHeight="1">
      <c r="B399" s="31"/>
      <c r="C399" s="165" t="s">
        <v>620</v>
      </c>
      <c r="D399" s="165" t="s">
        <v>225</v>
      </c>
      <c r="E399" s="166" t="s">
        <v>621</v>
      </c>
      <c r="F399" s="167" t="s">
        <v>622</v>
      </c>
      <c r="G399" s="168" t="s">
        <v>510</v>
      </c>
      <c r="H399" s="169">
        <v>3</v>
      </c>
      <c r="I399" s="170"/>
      <c r="J399" s="171">
        <f>ROUND(I399*H399,2)</f>
        <v>0</v>
      </c>
      <c r="K399" s="167" t="s">
        <v>174</v>
      </c>
      <c r="L399" s="172"/>
      <c r="M399" s="173" t="s">
        <v>1</v>
      </c>
      <c r="N399" s="174" t="s">
        <v>43</v>
      </c>
      <c r="P399" s="134">
        <f>O399*H399</f>
        <v>0</v>
      </c>
      <c r="Q399" s="134">
        <v>6.5670000000000006E-2</v>
      </c>
      <c r="R399" s="134">
        <f>Q399*H399</f>
        <v>0.19701000000000002</v>
      </c>
      <c r="S399" s="134">
        <v>0</v>
      </c>
      <c r="T399" s="135">
        <f>S399*H399</f>
        <v>0</v>
      </c>
      <c r="AR399" s="136" t="s">
        <v>151</v>
      </c>
      <c r="AT399" s="136" t="s">
        <v>225</v>
      </c>
      <c r="AU399" s="136" t="s">
        <v>88</v>
      </c>
      <c r="AY399" s="16" t="s">
        <v>117</v>
      </c>
      <c r="BE399" s="137">
        <f>IF(N399="základní",J399,0)</f>
        <v>0</v>
      </c>
      <c r="BF399" s="137">
        <f>IF(N399="snížená",J399,0)</f>
        <v>0</v>
      </c>
      <c r="BG399" s="137">
        <f>IF(N399="zákl. přenesená",J399,0)</f>
        <v>0</v>
      </c>
      <c r="BH399" s="137">
        <f>IF(N399="sníž. přenesená",J399,0)</f>
        <v>0</v>
      </c>
      <c r="BI399" s="137">
        <f>IF(N399="nulová",J399,0)</f>
        <v>0</v>
      </c>
      <c r="BJ399" s="16" t="s">
        <v>86</v>
      </c>
      <c r="BK399" s="137">
        <f>ROUND(I399*H399,2)</f>
        <v>0</v>
      </c>
      <c r="BL399" s="16" t="s">
        <v>131</v>
      </c>
      <c r="BM399" s="136" t="s">
        <v>623</v>
      </c>
    </row>
    <row r="400" spans="2:65" s="1" customFormat="1" ht="33" customHeight="1">
      <c r="B400" s="31"/>
      <c r="C400" s="125" t="s">
        <v>624</v>
      </c>
      <c r="D400" s="125" t="s">
        <v>118</v>
      </c>
      <c r="E400" s="126" t="s">
        <v>625</v>
      </c>
      <c r="F400" s="127" t="s">
        <v>626</v>
      </c>
      <c r="G400" s="128" t="s">
        <v>510</v>
      </c>
      <c r="H400" s="129">
        <v>104</v>
      </c>
      <c r="I400" s="130"/>
      <c r="J400" s="131">
        <f>ROUND(I400*H400,2)</f>
        <v>0</v>
      </c>
      <c r="K400" s="127" t="s">
        <v>174</v>
      </c>
      <c r="L400" s="31"/>
      <c r="M400" s="132" t="s">
        <v>1</v>
      </c>
      <c r="N400" s="133" t="s">
        <v>43</v>
      </c>
      <c r="P400" s="134">
        <f>O400*H400</f>
        <v>0</v>
      </c>
      <c r="Q400" s="134">
        <v>0.1295</v>
      </c>
      <c r="R400" s="134">
        <f>Q400*H400</f>
        <v>13.468</v>
      </c>
      <c r="S400" s="134">
        <v>0</v>
      </c>
      <c r="T400" s="135">
        <f>S400*H400</f>
        <v>0</v>
      </c>
      <c r="AR400" s="136" t="s">
        <v>131</v>
      </c>
      <c r="AT400" s="136" t="s">
        <v>118</v>
      </c>
      <c r="AU400" s="136" t="s">
        <v>88</v>
      </c>
      <c r="AY400" s="16" t="s">
        <v>117</v>
      </c>
      <c r="BE400" s="137">
        <f>IF(N400="základní",J400,0)</f>
        <v>0</v>
      </c>
      <c r="BF400" s="137">
        <f>IF(N400="snížená",J400,0)</f>
        <v>0</v>
      </c>
      <c r="BG400" s="137">
        <f>IF(N400="zákl. přenesená",J400,0)</f>
        <v>0</v>
      </c>
      <c r="BH400" s="137">
        <f>IF(N400="sníž. přenesená",J400,0)</f>
        <v>0</v>
      </c>
      <c r="BI400" s="137">
        <f>IF(N400="nulová",J400,0)</f>
        <v>0</v>
      </c>
      <c r="BJ400" s="16" t="s">
        <v>86</v>
      </c>
      <c r="BK400" s="137">
        <f>ROUND(I400*H400,2)</f>
        <v>0</v>
      </c>
      <c r="BL400" s="16" t="s">
        <v>131</v>
      </c>
      <c r="BM400" s="136" t="s">
        <v>627</v>
      </c>
    </row>
    <row r="401" spans="2:65" s="1" customFormat="1" ht="29.25">
      <c r="B401" s="31"/>
      <c r="D401" s="139" t="s">
        <v>176</v>
      </c>
      <c r="F401" s="155" t="s">
        <v>177</v>
      </c>
      <c r="I401" s="156"/>
      <c r="L401" s="31"/>
      <c r="M401" s="157"/>
      <c r="T401" s="55"/>
      <c r="AT401" s="16" t="s">
        <v>176</v>
      </c>
      <c r="AU401" s="16" t="s">
        <v>88</v>
      </c>
    </row>
    <row r="402" spans="2:65" s="11" customFormat="1" ht="11.25">
      <c r="B402" s="138"/>
      <c r="D402" s="139" t="s">
        <v>143</v>
      </c>
      <c r="E402" s="140" t="s">
        <v>1</v>
      </c>
      <c r="F402" s="141" t="s">
        <v>628</v>
      </c>
      <c r="H402" s="142">
        <v>104</v>
      </c>
      <c r="I402" s="143"/>
      <c r="L402" s="138"/>
      <c r="M402" s="144"/>
      <c r="T402" s="145"/>
      <c r="AT402" s="140" t="s">
        <v>143</v>
      </c>
      <c r="AU402" s="140" t="s">
        <v>88</v>
      </c>
      <c r="AV402" s="11" t="s">
        <v>88</v>
      </c>
      <c r="AW402" s="11" t="s">
        <v>34</v>
      </c>
      <c r="AX402" s="11" t="s">
        <v>86</v>
      </c>
      <c r="AY402" s="140" t="s">
        <v>117</v>
      </c>
    </row>
    <row r="403" spans="2:65" s="1" customFormat="1" ht="16.5" customHeight="1">
      <c r="B403" s="31"/>
      <c r="C403" s="165" t="s">
        <v>629</v>
      </c>
      <c r="D403" s="165" t="s">
        <v>225</v>
      </c>
      <c r="E403" s="166" t="s">
        <v>630</v>
      </c>
      <c r="F403" s="167" t="s">
        <v>631</v>
      </c>
      <c r="G403" s="168" t="s">
        <v>510</v>
      </c>
      <c r="H403" s="169">
        <v>107</v>
      </c>
      <c r="I403" s="170"/>
      <c r="J403" s="171">
        <f>ROUND(I403*H403,2)</f>
        <v>0</v>
      </c>
      <c r="K403" s="167" t="s">
        <v>174</v>
      </c>
      <c r="L403" s="172"/>
      <c r="M403" s="173" t="s">
        <v>1</v>
      </c>
      <c r="N403" s="174" t="s">
        <v>43</v>
      </c>
      <c r="P403" s="134">
        <f>O403*H403</f>
        <v>0</v>
      </c>
      <c r="Q403" s="134">
        <v>4.4999999999999998E-2</v>
      </c>
      <c r="R403" s="134">
        <f>Q403*H403</f>
        <v>4.8149999999999995</v>
      </c>
      <c r="S403" s="134">
        <v>0</v>
      </c>
      <c r="T403" s="135">
        <f>S403*H403</f>
        <v>0</v>
      </c>
      <c r="AR403" s="136" t="s">
        <v>151</v>
      </c>
      <c r="AT403" s="136" t="s">
        <v>225</v>
      </c>
      <c r="AU403" s="136" t="s">
        <v>88</v>
      </c>
      <c r="AY403" s="16" t="s">
        <v>117</v>
      </c>
      <c r="BE403" s="137">
        <f>IF(N403="základní",J403,0)</f>
        <v>0</v>
      </c>
      <c r="BF403" s="137">
        <f>IF(N403="snížená",J403,0)</f>
        <v>0</v>
      </c>
      <c r="BG403" s="137">
        <f>IF(N403="zákl. přenesená",J403,0)</f>
        <v>0</v>
      </c>
      <c r="BH403" s="137">
        <f>IF(N403="sníž. přenesená",J403,0)</f>
        <v>0</v>
      </c>
      <c r="BI403" s="137">
        <f>IF(N403="nulová",J403,0)</f>
        <v>0</v>
      </c>
      <c r="BJ403" s="16" t="s">
        <v>86</v>
      </c>
      <c r="BK403" s="137">
        <f>ROUND(I403*H403,2)</f>
        <v>0</v>
      </c>
      <c r="BL403" s="16" t="s">
        <v>131</v>
      </c>
      <c r="BM403" s="136" t="s">
        <v>632</v>
      </c>
    </row>
    <row r="404" spans="2:65" s="1" customFormat="1" ht="24.2" customHeight="1">
      <c r="B404" s="31"/>
      <c r="C404" s="125" t="s">
        <v>633</v>
      </c>
      <c r="D404" s="125" t="s">
        <v>118</v>
      </c>
      <c r="E404" s="126" t="s">
        <v>634</v>
      </c>
      <c r="F404" s="127" t="s">
        <v>635</v>
      </c>
      <c r="G404" s="128" t="s">
        <v>181</v>
      </c>
      <c r="H404" s="129">
        <v>5.7119999999999997</v>
      </c>
      <c r="I404" s="130"/>
      <c r="J404" s="131">
        <f>ROUND(I404*H404,2)</f>
        <v>0</v>
      </c>
      <c r="K404" s="127" t="s">
        <v>174</v>
      </c>
      <c r="L404" s="31"/>
      <c r="M404" s="132" t="s">
        <v>1</v>
      </c>
      <c r="N404" s="133" t="s">
        <v>43</v>
      </c>
      <c r="P404" s="134">
        <f>O404*H404</f>
        <v>0</v>
      </c>
      <c r="Q404" s="134">
        <v>2.2563399999999998</v>
      </c>
      <c r="R404" s="134">
        <f>Q404*H404</f>
        <v>12.888214079999997</v>
      </c>
      <c r="S404" s="134">
        <v>0</v>
      </c>
      <c r="T404" s="135">
        <f>S404*H404</f>
        <v>0</v>
      </c>
      <c r="AR404" s="136" t="s">
        <v>131</v>
      </c>
      <c r="AT404" s="136" t="s">
        <v>118</v>
      </c>
      <c r="AU404" s="136" t="s">
        <v>88</v>
      </c>
      <c r="AY404" s="16" t="s">
        <v>117</v>
      </c>
      <c r="BE404" s="137">
        <f>IF(N404="základní",J404,0)</f>
        <v>0</v>
      </c>
      <c r="BF404" s="137">
        <f>IF(N404="snížená",J404,0)</f>
        <v>0</v>
      </c>
      <c r="BG404" s="137">
        <f>IF(N404="zákl. přenesená",J404,0)</f>
        <v>0</v>
      </c>
      <c r="BH404" s="137">
        <f>IF(N404="sníž. přenesená",J404,0)</f>
        <v>0</v>
      </c>
      <c r="BI404" s="137">
        <f>IF(N404="nulová",J404,0)</f>
        <v>0</v>
      </c>
      <c r="BJ404" s="16" t="s">
        <v>86</v>
      </c>
      <c r="BK404" s="137">
        <f>ROUND(I404*H404,2)</f>
        <v>0</v>
      </c>
      <c r="BL404" s="16" t="s">
        <v>131</v>
      </c>
      <c r="BM404" s="136" t="s">
        <v>636</v>
      </c>
    </row>
    <row r="405" spans="2:65" s="1" customFormat="1" ht="29.25">
      <c r="B405" s="31"/>
      <c r="D405" s="139" t="s">
        <v>176</v>
      </c>
      <c r="F405" s="155" t="s">
        <v>177</v>
      </c>
      <c r="I405" s="156"/>
      <c r="L405" s="31"/>
      <c r="M405" s="157"/>
      <c r="T405" s="55"/>
      <c r="AT405" s="16" t="s">
        <v>176</v>
      </c>
      <c r="AU405" s="16" t="s">
        <v>88</v>
      </c>
    </row>
    <row r="406" spans="2:65" s="11" customFormat="1" ht="11.25">
      <c r="B406" s="138"/>
      <c r="D406" s="139" t="s">
        <v>143</v>
      </c>
      <c r="E406" s="140" t="s">
        <v>1</v>
      </c>
      <c r="F406" s="141" t="s">
        <v>637</v>
      </c>
      <c r="H406" s="142">
        <v>3.84</v>
      </c>
      <c r="I406" s="143"/>
      <c r="L406" s="138"/>
      <c r="M406" s="144"/>
      <c r="T406" s="145"/>
      <c r="AT406" s="140" t="s">
        <v>143</v>
      </c>
      <c r="AU406" s="140" t="s">
        <v>88</v>
      </c>
      <c r="AV406" s="11" t="s">
        <v>88</v>
      </c>
      <c r="AW406" s="11" t="s">
        <v>34</v>
      </c>
      <c r="AX406" s="11" t="s">
        <v>78</v>
      </c>
      <c r="AY406" s="140" t="s">
        <v>117</v>
      </c>
    </row>
    <row r="407" spans="2:65" s="11" customFormat="1" ht="11.25">
      <c r="B407" s="138"/>
      <c r="D407" s="139" t="s">
        <v>143</v>
      </c>
      <c r="E407" s="140" t="s">
        <v>1</v>
      </c>
      <c r="F407" s="141" t="s">
        <v>638</v>
      </c>
      <c r="H407" s="142">
        <v>1.8720000000000001</v>
      </c>
      <c r="I407" s="143"/>
      <c r="L407" s="138"/>
      <c r="M407" s="144"/>
      <c r="T407" s="145"/>
      <c r="AT407" s="140" t="s">
        <v>143</v>
      </c>
      <c r="AU407" s="140" t="s">
        <v>88</v>
      </c>
      <c r="AV407" s="11" t="s">
        <v>88</v>
      </c>
      <c r="AW407" s="11" t="s">
        <v>34</v>
      </c>
      <c r="AX407" s="11" t="s">
        <v>78</v>
      </c>
      <c r="AY407" s="140" t="s">
        <v>117</v>
      </c>
    </row>
    <row r="408" spans="2:65" s="13" customFormat="1" ht="11.25">
      <c r="B408" s="158"/>
      <c r="D408" s="139" t="s">
        <v>143</v>
      </c>
      <c r="E408" s="159" t="s">
        <v>1</v>
      </c>
      <c r="F408" s="160" t="s">
        <v>187</v>
      </c>
      <c r="H408" s="161">
        <v>5.7119999999999997</v>
      </c>
      <c r="I408" s="162"/>
      <c r="L408" s="158"/>
      <c r="M408" s="163"/>
      <c r="T408" s="164"/>
      <c r="AT408" s="159" t="s">
        <v>143</v>
      </c>
      <c r="AU408" s="159" t="s">
        <v>88</v>
      </c>
      <c r="AV408" s="13" t="s">
        <v>131</v>
      </c>
      <c r="AW408" s="13" t="s">
        <v>34</v>
      </c>
      <c r="AX408" s="13" t="s">
        <v>86</v>
      </c>
      <c r="AY408" s="159" t="s">
        <v>117</v>
      </c>
    </row>
    <row r="409" spans="2:65" s="1" customFormat="1" ht="24.2" customHeight="1">
      <c r="B409" s="31"/>
      <c r="C409" s="125" t="s">
        <v>639</v>
      </c>
      <c r="D409" s="125" t="s">
        <v>118</v>
      </c>
      <c r="E409" s="126" t="s">
        <v>640</v>
      </c>
      <c r="F409" s="127" t="s">
        <v>641</v>
      </c>
      <c r="G409" s="128" t="s">
        <v>173</v>
      </c>
      <c r="H409" s="129">
        <v>811.16</v>
      </c>
      <c r="I409" s="130"/>
      <c r="J409" s="131">
        <f>ROUND(I409*H409,2)</f>
        <v>0</v>
      </c>
      <c r="K409" s="127" t="s">
        <v>174</v>
      </c>
      <c r="L409" s="31"/>
      <c r="M409" s="132" t="s">
        <v>1</v>
      </c>
      <c r="N409" s="133" t="s">
        <v>43</v>
      </c>
      <c r="P409" s="134">
        <f>O409*H409</f>
        <v>0</v>
      </c>
      <c r="Q409" s="134">
        <v>6.8999999999999997E-4</v>
      </c>
      <c r="R409" s="134">
        <f>Q409*H409</f>
        <v>0.55970039999999999</v>
      </c>
      <c r="S409" s="134">
        <v>0</v>
      </c>
      <c r="T409" s="135">
        <f>S409*H409</f>
        <v>0</v>
      </c>
      <c r="AR409" s="136" t="s">
        <v>131</v>
      </c>
      <c r="AT409" s="136" t="s">
        <v>118</v>
      </c>
      <c r="AU409" s="136" t="s">
        <v>88</v>
      </c>
      <c r="AY409" s="16" t="s">
        <v>117</v>
      </c>
      <c r="BE409" s="137">
        <f>IF(N409="základní",J409,0)</f>
        <v>0</v>
      </c>
      <c r="BF409" s="137">
        <f>IF(N409="snížená",J409,0)</f>
        <v>0</v>
      </c>
      <c r="BG409" s="137">
        <f>IF(N409="zákl. přenesená",J409,0)</f>
        <v>0</v>
      </c>
      <c r="BH409" s="137">
        <f>IF(N409="sníž. přenesená",J409,0)</f>
        <v>0</v>
      </c>
      <c r="BI409" s="137">
        <f>IF(N409="nulová",J409,0)</f>
        <v>0</v>
      </c>
      <c r="BJ409" s="16" t="s">
        <v>86</v>
      </c>
      <c r="BK409" s="137">
        <f>ROUND(I409*H409,2)</f>
        <v>0</v>
      </c>
      <c r="BL409" s="16" t="s">
        <v>131</v>
      </c>
      <c r="BM409" s="136" t="s">
        <v>642</v>
      </c>
    </row>
    <row r="410" spans="2:65" s="1" customFormat="1" ht="29.25">
      <c r="B410" s="31"/>
      <c r="D410" s="139" t="s">
        <v>176</v>
      </c>
      <c r="F410" s="155" t="s">
        <v>177</v>
      </c>
      <c r="I410" s="156"/>
      <c r="L410" s="31"/>
      <c r="M410" s="157"/>
      <c r="T410" s="55"/>
      <c r="AT410" s="16" t="s">
        <v>176</v>
      </c>
      <c r="AU410" s="16" t="s">
        <v>88</v>
      </c>
    </row>
    <row r="411" spans="2:65" s="14" customFormat="1" ht="22.5">
      <c r="B411" s="175"/>
      <c r="D411" s="139" t="s">
        <v>143</v>
      </c>
      <c r="E411" s="176" t="s">
        <v>1</v>
      </c>
      <c r="F411" s="177" t="s">
        <v>643</v>
      </c>
      <c r="H411" s="176" t="s">
        <v>1</v>
      </c>
      <c r="I411" s="178"/>
      <c r="L411" s="175"/>
      <c r="M411" s="179"/>
      <c r="T411" s="180"/>
      <c r="AT411" s="176" t="s">
        <v>143</v>
      </c>
      <c r="AU411" s="176" t="s">
        <v>88</v>
      </c>
      <c r="AV411" s="14" t="s">
        <v>86</v>
      </c>
      <c r="AW411" s="14" t="s">
        <v>34</v>
      </c>
      <c r="AX411" s="14" t="s">
        <v>78</v>
      </c>
      <c r="AY411" s="176" t="s">
        <v>117</v>
      </c>
    </row>
    <row r="412" spans="2:65" s="11" customFormat="1" ht="11.25">
      <c r="B412" s="138"/>
      <c r="D412" s="139" t="s">
        <v>143</v>
      </c>
      <c r="E412" s="140" t="s">
        <v>1</v>
      </c>
      <c r="F412" s="141" t="s">
        <v>644</v>
      </c>
      <c r="H412" s="142">
        <v>811.16</v>
      </c>
      <c r="I412" s="143"/>
      <c r="L412" s="138"/>
      <c r="M412" s="144"/>
      <c r="T412" s="145"/>
      <c r="AT412" s="140" t="s">
        <v>143</v>
      </c>
      <c r="AU412" s="140" t="s">
        <v>88</v>
      </c>
      <c r="AV412" s="11" t="s">
        <v>88</v>
      </c>
      <c r="AW412" s="11" t="s">
        <v>34</v>
      </c>
      <c r="AX412" s="11" t="s">
        <v>86</v>
      </c>
      <c r="AY412" s="140" t="s">
        <v>117</v>
      </c>
    </row>
    <row r="413" spans="2:65" s="10" customFormat="1" ht="22.9" customHeight="1">
      <c r="B413" s="115"/>
      <c r="D413" s="116" t="s">
        <v>77</v>
      </c>
      <c r="E413" s="153" t="s">
        <v>645</v>
      </c>
      <c r="F413" s="153" t="s">
        <v>646</v>
      </c>
      <c r="I413" s="118"/>
      <c r="J413" s="154">
        <f>BK413</f>
        <v>0</v>
      </c>
      <c r="L413" s="115"/>
      <c r="M413" s="120"/>
      <c r="P413" s="121">
        <f>SUM(P414:P419)</f>
        <v>0</v>
      </c>
      <c r="R413" s="121">
        <f>SUM(R414:R419)</f>
        <v>0</v>
      </c>
      <c r="T413" s="122">
        <f>SUM(T414:T419)</f>
        <v>0</v>
      </c>
      <c r="AR413" s="116" t="s">
        <v>86</v>
      </c>
      <c r="AT413" s="123" t="s">
        <v>77</v>
      </c>
      <c r="AU413" s="123" t="s">
        <v>86</v>
      </c>
      <c r="AY413" s="116" t="s">
        <v>117</v>
      </c>
      <c r="BK413" s="124">
        <f>SUM(BK414:BK419)</f>
        <v>0</v>
      </c>
    </row>
    <row r="414" spans="2:65" s="1" customFormat="1" ht="21.75" customHeight="1">
      <c r="B414" s="31"/>
      <c r="C414" s="125" t="s">
        <v>647</v>
      </c>
      <c r="D414" s="125" t="s">
        <v>118</v>
      </c>
      <c r="E414" s="126" t="s">
        <v>648</v>
      </c>
      <c r="F414" s="127" t="s">
        <v>649</v>
      </c>
      <c r="G414" s="128" t="s">
        <v>212</v>
      </c>
      <c r="H414" s="129">
        <v>6.2389999999999999</v>
      </c>
      <c r="I414" s="130"/>
      <c r="J414" s="131">
        <f>ROUND(I414*H414,2)</f>
        <v>0</v>
      </c>
      <c r="K414" s="127" t="s">
        <v>174</v>
      </c>
      <c r="L414" s="31"/>
      <c r="M414" s="132" t="s">
        <v>1</v>
      </c>
      <c r="N414" s="133" t="s">
        <v>43</v>
      </c>
      <c r="P414" s="134">
        <f>O414*H414</f>
        <v>0</v>
      </c>
      <c r="Q414" s="134">
        <v>0</v>
      </c>
      <c r="R414" s="134">
        <f>Q414*H414</f>
        <v>0</v>
      </c>
      <c r="S414" s="134">
        <v>0</v>
      </c>
      <c r="T414" s="135">
        <f>S414*H414</f>
        <v>0</v>
      </c>
      <c r="AR414" s="136" t="s">
        <v>131</v>
      </c>
      <c r="AT414" s="136" t="s">
        <v>118</v>
      </c>
      <c r="AU414" s="136" t="s">
        <v>88</v>
      </c>
      <c r="AY414" s="16" t="s">
        <v>117</v>
      </c>
      <c r="BE414" s="137">
        <f>IF(N414="základní",J414,0)</f>
        <v>0</v>
      </c>
      <c r="BF414" s="137">
        <f>IF(N414="snížená",J414,0)</f>
        <v>0</v>
      </c>
      <c r="BG414" s="137">
        <f>IF(N414="zákl. přenesená",J414,0)</f>
        <v>0</v>
      </c>
      <c r="BH414" s="137">
        <f>IF(N414="sníž. přenesená",J414,0)</f>
        <v>0</v>
      </c>
      <c r="BI414" s="137">
        <f>IF(N414="nulová",J414,0)</f>
        <v>0</v>
      </c>
      <c r="BJ414" s="16" t="s">
        <v>86</v>
      </c>
      <c r="BK414" s="137">
        <f>ROUND(I414*H414,2)</f>
        <v>0</v>
      </c>
      <c r="BL414" s="16" t="s">
        <v>131</v>
      </c>
      <c r="BM414" s="136" t="s">
        <v>650</v>
      </c>
    </row>
    <row r="415" spans="2:65" s="11" customFormat="1" ht="11.25">
      <c r="B415" s="138"/>
      <c r="D415" s="139" t="s">
        <v>143</v>
      </c>
      <c r="E415" s="140" t="s">
        <v>1</v>
      </c>
      <c r="F415" s="141" t="s">
        <v>651</v>
      </c>
      <c r="H415" s="142">
        <v>6.2389999999999999</v>
      </c>
      <c r="I415" s="143"/>
      <c r="L415" s="138"/>
      <c r="M415" s="144"/>
      <c r="T415" s="145"/>
      <c r="AT415" s="140" t="s">
        <v>143</v>
      </c>
      <c r="AU415" s="140" t="s">
        <v>88</v>
      </c>
      <c r="AV415" s="11" t="s">
        <v>88</v>
      </c>
      <c r="AW415" s="11" t="s">
        <v>34</v>
      </c>
      <c r="AX415" s="11" t="s">
        <v>86</v>
      </c>
      <c r="AY415" s="140" t="s">
        <v>117</v>
      </c>
    </row>
    <row r="416" spans="2:65" s="1" customFormat="1" ht="24.2" customHeight="1">
      <c r="B416" s="31"/>
      <c r="C416" s="125" t="s">
        <v>652</v>
      </c>
      <c r="D416" s="125" t="s">
        <v>118</v>
      </c>
      <c r="E416" s="126" t="s">
        <v>653</v>
      </c>
      <c r="F416" s="127" t="s">
        <v>654</v>
      </c>
      <c r="G416" s="128" t="s">
        <v>212</v>
      </c>
      <c r="H416" s="129">
        <v>93.584999999999994</v>
      </c>
      <c r="I416" s="130"/>
      <c r="J416" s="131">
        <f>ROUND(I416*H416,2)</f>
        <v>0</v>
      </c>
      <c r="K416" s="127" t="s">
        <v>174</v>
      </c>
      <c r="L416" s="31"/>
      <c r="M416" s="132" t="s">
        <v>1</v>
      </c>
      <c r="N416" s="133" t="s">
        <v>43</v>
      </c>
      <c r="P416" s="134">
        <f>O416*H416</f>
        <v>0</v>
      </c>
      <c r="Q416" s="134">
        <v>0</v>
      </c>
      <c r="R416" s="134">
        <f>Q416*H416</f>
        <v>0</v>
      </c>
      <c r="S416" s="134">
        <v>0</v>
      </c>
      <c r="T416" s="135">
        <f>S416*H416</f>
        <v>0</v>
      </c>
      <c r="AR416" s="136" t="s">
        <v>131</v>
      </c>
      <c r="AT416" s="136" t="s">
        <v>118</v>
      </c>
      <c r="AU416" s="136" t="s">
        <v>88</v>
      </c>
      <c r="AY416" s="16" t="s">
        <v>117</v>
      </c>
      <c r="BE416" s="137">
        <f>IF(N416="základní",J416,0)</f>
        <v>0</v>
      </c>
      <c r="BF416" s="137">
        <f>IF(N416="snížená",J416,0)</f>
        <v>0</v>
      </c>
      <c r="BG416" s="137">
        <f>IF(N416="zákl. přenesená",J416,0)</f>
        <v>0</v>
      </c>
      <c r="BH416" s="137">
        <f>IF(N416="sníž. přenesená",J416,0)</f>
        <v>0</v>
      </c>
      <c r="BI416" s="137">
        <f>IF(N416="nulová",J416,0)</f>
        <v>0</v>
      </c>
      <c r="BJ416" s="16" t="s">
        <v>86</v>
      </c>
      <c r="BK416" s="137">
        <f>ROUND(I416*H416,2)</f>
        <v>0</v>
      </c>
      <c r="BL416" s="16" t="s">
        <v>131</v>
      </c>
      <c r="BM416" s="136" t="s">
        <v>655</v>
      </c>
    </row>
    <row r="417" spans="2:65" s="11" customFormat="1" ht="11.25">
      <c r="B417" s="138"/>
      <c r="D417" s="139" t="s">
        <v>143</v>
      </c>
      <c r="E417" s="140" t="s">
        <v>1</v>
      </c>
      <c r="F417" s="141" t="s">
        <v>656</v>
      </c>
      <c r="H417" s="142">
        <v>93.584999999999994</v>
      </c>
      <c r="I417" s="143"/>
      <c r="L417" s="138"/>
      <c r="M417" s="144"/>
      <c r="T417" s="145"/>
      <c r="AT417" s="140" t="s">
        <v>143</v>
      </c>
      <c r="AU417" s="140" t="s">
        <v>88</v>
      </c>
      <c r="AV417" s="11" t="s">
        <v>88</v>
      </c>
      <c r="AW417" s="11" t="s">
        <v>34</v>
      </c>
      <c r="AX417" s="11" t="s">
        <v>86</v>
      </c>
      <c r="AY417" s="140" t="s">
        <v>117</v>
      </c>
    </row>
    <row r="418" spans="2:65" s="1" customFormat="1" ht="24.2" customHeight="1">
      <c r="B418" s="31"/>
      <c r="C418" s="125" t="s">
        <v>657</v>
      </c>
      <c r="D418" s="125" t="s">
        <v>118</v>
      </c>
      <c r="E418" s="126" t="s">
        <v>658</v>
      </c>
      <c r="F418" s="127" t="s">
        <v>659</v>
      </c>
      <c r="G418" s="128" t="s">
        <v>212</v>
      </c>
      <c r="H418" s="129">
        <v>6.2389999999999999</v>
      </c>
      <c r="I418" s="130"/>
      <c r="J418" s="131">
        <f>ROUND(I418*H418,2)</f>
        <v>0</v>
      </c>
      <c r="K418" s="127" t="s">
        <v>174</v>
      </c>
      <c r="L418" s="31"/>
      <c r="M418" s="132" t="s">
        <v>1</v>
      </c>
      <c r="N418" s="133" t="s">
        <v>43</v>
      </c>
      <c r="P418" s="134">
        <f>O418*H418</f>
        <v>0</v>
      </c>
      <c r="Q418" s="134">
        <v>0</v>
      </c>
      <c r="R418" s="134">
        <f>Q418*H418</f>
        <v>0</v>
      </c>
      <c r="S418" s="134">
        <v>0</v>
      </c>
      <c r="T418" s="135">
        <f>S418*H418</f>
        <v>0</v>
      </c>
      <c r="AR418" s="136" t="s">
        <v>131</v>
      </c>
      <c r="AT418" s="136" t="s">
        <v>118</v>
      </c>
      <c r="AU418" s="136" t="s">
        <v>88</v>
      </c>
      <c r="AY418" s="16" t="s">
        <v>117</v>
      </c>
      <c r="BE418" s="137">
        <f>IF(N418="základní",J418,0)</f>
        <v>0</v>
      </c>
      <c r="BF418" s="137">
        <f>IF(N418="snížená",J418,0)</f>
        <v>0</v>
      </c>
      <c r="BG418" s="137">
        <f>IF(N418="zákl. přenesená",J418,0)</f>
        <v>0</v>
      </c>
      <c r="BH418" s="137">
        <f>IF(N418="sníž. přenesená",J418,0)</f>
        <v>0</v>
      </c>
      <c r="BI418" s="137">
        <f>IF(N418="nulová",J418,0)</f>
        <v>0</v>
      </c>
      <c r="BJ418" s="16" t="s">
        <v>86</v>
      </c>
      <c r="BK418" s="137">
        <f>ROUND(I418*H418,2)</f>
        <v>0</v>
      </c>
      <c r="BL418" s="16" t="s">
        <v>131</v>
      </c>
      <c r="BM418" s="136" t="s">
        <v>660</v>
      </c>
    </row>
    <row r="419" spans="2:65" s="1" customFormat="1" ht="44.25" customHeight="1">
      <c r="B419" s="31"/>
      <c r="C419" s="125" t="s">
        <v>661</v>
      </c>
      <c r="D419" s="125" t="s">
        <v>118</v>
      </c>
      <c r="E419" s="126" t="s">
        <v>662</v>
      </c>
      <c r="F419" s="127" t="s">
        <v>663</v>
      </c>
      <c r="G419" s="128" t="s">
        <v>212</v>
      </c>
      <c r="H419" s="129">
        <v>6.2389999999999999</v>
      </c>
      <c r="I419" s="130"/>
      <c r="J419" s="131">
        <f>ROUND(I419*H419,2)</f>
        <v>0</v>
      </c>
      <c r="K419" s="127" t="s">
        <v>174</v>
      </c>
      <c r="L419" s="31"/>
      <c r="M419" s="132" t="s">
        <v>1</v>
      </c>
      <c r="N419" s="133" t="s">
        <v>43</v>
      </c>
      <c r="P419" s="134">
        <f>O419*H419</f>
        <v>0</v>
      </c>
      <c r="Q419" s="134">
        <v>0</v>
      </c>
      <c r="R419" s="134">
        <f>Q419*H419</f>
        <v>0</v>
      </c>
      <c r="S419" s="134">
        <v>0</v>
      </c>
      <c r="T419" s="135">
        <f>S419*H419</f>
        <v>0</v>
      </c>
      <c r="AR419" s="136" t="s">
        <v>131</v>
      </c>
      <c r="AT419" s="136" t="s">
        <v>118</v>
      </c>
      <c r="AU419" s="136" t="s">
        <v>88</v>
      </c>
      <c r="AY419" s="16" t="s">
        <v>117</v>
      </c>
      <c r="BE419" s="137">
        <f>IF(N419="základní",J419,0)</f>
        <v>0</v>
      </c>
      <c r="BF419" s="137">
        <f>IF(N419="snížená",J419,0)</f>
        <v>0</v>
      </c>
      <c r="BG419" s="137">
        <f>IF(N419="zákl. přenesená",J419,0)</f>
        <v>0</v>
      </c>
      <c r="BH419" s="137">
        <f>IF(N419="sníž. přenesená",J419,0)</f>
        <v>0</v>
      </c>
      <c r="BI419" s="137">
        <f>IF(N419="nulová",J419,0)</f>
        <v>0</v>
      </c>
      <c r="BJ419" s="16" t="s">
        <v>86</v>
      </c>
      <c r="BK419" s="137">
        <f>ROUND(I419*H419,2)</f>
        <v>0</v>
      </c>
      <c r="BL419" s="16" t="s">
        <v>131</v>
      </c>
      <c r="BM419" s="136" t="s">
        <v>664</v>
      </c>
    </row>
    <row r="420" spans="2:65" s="10" customFormat="1" ht="22.9" customHeight="1">
      <c r="B420" s="115"/>
      <c r="D420" s="116" t="s">
        <v>77</v>
      </c>
      <c r="E420" s="153" t="s">
        <v>665</v>
      </c>
      <c r="F420" s="153" t="s">
        <v>666</v>
      </c>
      <c r="I420" s="118"/>
      <c r="J420" s="154">
        <f>BK420</f>
        <v>0</v>
      </c>
      <c r="L420" s="115"/>
      <c r="M420" s="120"/>
      <c r="P420" s="121">
        <f>P421</f>
        <v>0</v>
      </c>
      <c r="R420" s="121">
        <f>R421</f>
        <v>0</v>
      </c>
      <c r="T420" s="122">
        <f>T421</f>
        <v>0</v>
      </c>
      <c r="AR420" s="116" t="s">
        <v>86</v>
      </c>
      <c r="AT420" s="123" t="s">
        <v>77</v>
      </c>
      <c r="AU420" s="123" t="s">
        <v>86</v>
      </c>
      <c r="AY420" s="116" t="s">
        <v>117</v>
      </c>
      <c r="BK420" s="124">
        <f>BK421</f>
        <v>0</v>
      </c>
    </row>
    <row r="421" spans="2:65" s="1" customFormat="1" ht="16.5" customHeight="1">
      <c r="B421" s="31"/>
      <c r="C421" s="125" t="s">
        <v>667</v>
      </c>
      <c r="D421" s="125" t="s">
        <v>118</v>
      </c>
      <c r="E421" s="126" t="s">
        <v>668</v>
      </c>
      <c r="F421" s="127" t="s">
        <v>669</v>
      </c>
      <c r="G421" s="128" t="s">
        <v>212</v>
      </c>
      <c r="H421" s="129">
        <v>863.35</v>
      </c>
      <c r="I421" s="130"/>
      <c r="J421" s="131">
        <f>ROUND(I421*H421,2)</f>
        <v>0</v>
      </c>
      <c r="K421" s="127" t="s">
        <v>174</v>
      </c>
      <c r="L421" s="31"/>
      <c r="M421" s="181" t="s">
        <v>1</v>
      </c>
      <c r="N421" s="182" t="s">
        <v>43</v>
      </c>
      <c r="O421" s="183"/>
      <c r="P421" s="184">
        <f>O421*H421</f>
        <v>0</v>
      </c>
      <c r="Q421" s="184">
        <v>0</v>
      </c>
      <c r="R421" s="184">
        <f>Q421*H421</f>
        <v>0</v>
      </c>
      <c r="S421" s="184">
        <v>0</v>
      </c>
      <c r="T421" s="185">
        <f>S421*H421</f>
        <v>0</v>
      </c>
      <c r="AR421" s="136" t="s">
        <v>131</v>
      </c>
      <c r="AT421" s="136" t="s">
        <v>118</v>
      </c>
      <c r="AU421" s="136" t="s">
        <v>88</v>
      </c>
      <c r="AY421" s="16" t="s">
        <v>117</v>
      </c>
      <c r="BE421" s="137">
        <f>IF(N421="základní",J421,0)</f>
        <v>0</v>
      </c>
      <c r="BF421" s="137">
        <f>IF(N421="snížená",J421,0)</f>
        <v>0</v>
      </c>
      <c r="BG421" s="137">
        <f>IF(N421="zákl. přenesená",J421,0)</f>
        <v>0</v>
      </c>
      <c r="BH421" s="137">
        <f>IF(N421="sníž. přenesená",J421,0)</f>
        <v>0</v>
      </c>
      <c r="BI421" s="137">
        <f>IF(N421="nulová",J421,0)</f>
        <v>0</v>
      </c>
      <c r="BJ421" s="16" t="s">
        <v>86</v>
      </c>
      <c r="BK421" s="137">
        <f>ROUND(I421*H421,2)</f>
        <v>0</v>
      </c>
      <c r="BL421" s="16" t="s">
        <v>131</v>
      </c>
      <c r="BM421" s="136" t="s">
        <v>670</v>
      </c>
    </row>
    <row r="422" spans="2:65" s="1" customFormat="1" ht="6.95" customHeight="1">
      <c r="B422" s="43"/>
      <c r="C422" s="44"/>
      <c r="D422" s="44"/>
      <c r="E422" s="44"/>
      <c r="F422" s="44"/>
      <c r="G422" s="44"/>
      <c r="H422" s="44"/>
      <c r="I422" s="44"/>
      <c r="J422" s="44"/>
      <c r="K422" s="44"/>
      <c r="L422" s="31"/>
    </row>
  </sheetData>
  <sheetProtection algorithmName="SHA-512" hashValue="swLTKEvFWRctNY5FowRLnjYpsyv0REpztY9VdxNrGW04W8Hzzm13ZQM7EaZQoMoNb9UgRdTqzfz0zCMZeKMRzw==" saltValue="0jTVyhJO8I46OPfXhOPGigJ3fHfWbt6SV+ufJtKN6QUuJSaTW+06kEM5rpbCQdLNj1RwT8n9X+6vHC149n8g2w==" spinCount="100000" sheet="1" objects="1" scenarios="1" formatColumns="0" formatRows="0" autoFilter="0"/>
  <autoFilter ref="C126:K421" xr:uid="{00000000-0009-0000-0000-000002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nákladovka</vt:lpstr>
      <vt:lpstr>Rekapitulace stavby</vt:lpstr>
      <vt:lpstr>SO 001 - Všeobecné položky </vt:lpstr>
      <vt:lpstr>SO 101 - Zpevněné plochy </vt:lpstr>
      <vt:lpstr>'Rekapitulace stavby'!Názvy_tisku</vt:lpstr>
      <vt:lpstr>'SO 001 - Všeobecné položky '!Názvy_tisku</vt:lpstr>
      <vt:lpstr>'SO 101 - Zpevněné plochy '!Názvy_tisku</vt:lpstr>
      <vt:lpstr>nákladovka!Oblast_tisku</vt:lpstr>
      <vt:lpstr>'Rekapitulace stavby'!Oblast_tisku</vt:lpstr>
      <vt:lpstr>'SO 001 - Všeobecné položky '!Oblast_tisku</vt:lpstr>
      <vt:lpstr>'SO 101 - Zpevněné plochy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Zajíčková</dc:creator>
  <cp:lastModifiedBy> </cp:lastModifiedBy>
  <dcterms:created xsi:type="dcterms:W3CDTF">2022-12-12T11:07:14Z</dcterms:created>
  <dcterms:modified xsi:type="dcterms:W3CDTF">2023-01-03T06:45:27Z</dcterms:modified>
</cp:coreProperties>
</file>