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1 - Všeobecné položky " sheetId="2" r:id="rId2"/>
    <sheet name="SO 101 - Zpevněné plochy " sheetId="3" r:id="rId3"/>
    <sheet name="SO 401 - Veřejné osvětlení" sheetId="4" r:id="rId4"/>
    <sheet name="SO 801 - Sadové a terénní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001 - Všeobecné položky '!$C$116:$K$126</definedName>
    <definedName name="_xlnm.Print_Area" localSheetId="1">'SO 001 - Všeobecné položky '!$C$4:$J$76,'SO 001 - Všeobecné položky '!$C$82:$J$98,'SO 001 - Všeobecné položky '!$C$104:$K$126</definedName>
    <definedName name="_xlnm.Print_Titles" localSheetId="1">'SO 001 - Všeobecné položky '!$116:$116</definedName>
    <definedName name="_xlnm._FilterDatabase" localSheetId="2" hidden="1">'SO 101 - Zpevněné plochy '!$C$126:$K$701</definedName>
    <definedName name="_xlnm.Print_Area" localSheetId="2">'SO 101 - Zpevněné plochy '!$C$4:$J$76,'SO 101 - Zpevněné plochy '!$C$82:$J$108,'SO 101 - Zpevněné plochy '!$C$114:$K$701</definedName>
    <definedName name="_xlnm.Print_Titles" localSheetId="2">'SO 101 - Zpevněné plochy '!$126:$126</definedName>
    <definedName name="_xlnm._FilterDatabase" localSheetId="3" hidden="1">'SO 401 - Veřejné osvětlení'!$C$117:$K$121</definedName>
    <definedName name="_xlnm.Print_Area" localSheetId="3">'SO 401 - Veřejné osvětlení'!$C$4:$J$76,'SO 401 - Veřejné osvětlení'!$C$82:$J$99,'SO 401 - Veřejné osvětlení'!$C$105:$K$121</definedName>
    <definedName name="_xlnm.Print_Titles" localSheetId="3">'SO 401 - Veřejné osvětlení'!$117:$117</definedName>
    <definedName name="_xlnm._FilterDatabase" localSheetId="4" hidden="1">'SO 801 - Sadové a terénní...'!$C$118:$K$146</definedName>
    <definedName name="_xlnm.Print_Area" localSheetId="4">'SO 801 - Sadové a terénní...'!$C$4:$J$76,'SO 801 - Sadové a terénní...'!$C$82:$J$100,'SO 801 - Sadové a terénní...'!$C$106:$K$146</definedName>
    <definedName name="_xlnm.Print_Titles" localSheetId="4">'SO 801 - Sadové a terénní...'!$118:$118</definedName>
  </definedNames>
  <calcPr/>
</workbook>
</file>

<file path=xl/calcChain.xml><?xml version="1.0" encoding="utf-8"?>
<calcChain xmlns="http://schemas.openxmlformats.org/spreadsheetml/2006/main">
  <c i="5" r="J37"/>
  <c r="J36"/>
  <c i="1" r="AY98"/>
  <c i="5" r="J35"/>
  <c i="1" r="AX98"/>
  <c i="5" r="BI146"/>
  <c r="BH146"/>
  <c r="BG146"/>
  <c r="BF146"/>
  <c r="T146"/>
  <c r="T145"/>
  <c r="R146"/>
  <c r="R145"/>
  <c r="P146"/>
  <c r="P145"/>
  <c r="BK146"/>
  <c r="BK145"/>
  <c r="J145"/>
  <c r="J146"/>
  <c r="BE146"/>
  <c r="J99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F37"/>
  <c i="1" r="BD98"/>
  <c i="5" r="BH122"/>
  <c r="F36"/>
  <c i="1" r="BC98"/>
  <c i="5" r="BG122"/>
  <c r="F35"/>
  <c i="1" r="BB98"/>
  <c i="5" r="BF122"/>
  <c r="J34"/>
  <c i="1" r="AW98"/>
  <c i="5" r="F34"/>
  <c i="1" r="BA98"/>
  <c i="5" r="T122"/>
  <c r="T121"/>
  <c r="T120"/>
  <c r="T119"/>
  <c r="R122"/>
  <c r="R121"/>
  <c r="R120"/>
  <c r="R119"/>
  <c r="P122"/>
  <c r="P121"/>
  <c r="P120"/>
  <c r="P119"/>
  <c i="1" r="AU98"/>
  <c i="5" r="BK122"/>
  <c r="BK121"/>
  <c r="J121"/>
  <c r="BK120"/>
  <c r="J120"/>
  <c r="BK119"/>
  <c r="J119"/>
  <c r="J96"/>
  <c r="J30"/>
  <c i="1" r="AG98"/>
  <c i="5" r="J122"/>
  <c r="BE122"/>
  <c r="J33"/>
  <c i="1" r="AV98"/>
  <c i="5" r="F33"/>
  <c i="1" r="AZ98"/>
  <c i="5" r="J98"/>
  <c r="J97"/>
  <c r="F113"/>
  <c r="E111"/>
  <c r="F89"/>
  <c r="E87"/>
  <c r="J39"/>
  <c r="J24"/>
  <c r="E24"/>
  <c r="J116"/>
  <c r="J92"/>
  <c r="J23"/>
  <c r="J21"/>
  <c r="E21"/>
  <c r="J115"/>
  <c r="J91"/>
  <c r="J20"/>
  <c r="J18"/>
  <c r="E18"/>
  <c r="F116"/>
  <c r="F92"/>
  <c r="J17"/>
  <c r="J15"/>
  <c r="E15"/>
  <c r="F115"/>
  <c r="F91"/>
  <c r="J14"/>
  <c r="J12"/>
  <c r="J113"/>
  <c r="J89"/>
  <c r="E7"/>
  <c r="E109"/>
  <c r="E85"/>
  <c i="4" r="J37"/>
  <c r="J36"/>
  <c i="1" r="AY97"/>
  <c i="4" r="J35"/>
  <c i="1" r="AX97"/>
  <c i="4" r="BI121"/>
  <c r="F37"/>
  <c i="1" r="BD97"/>
  <c i="4" r="BH121"/>
  <c r="F36"/>
  <c i="1" r="BC97"/>
  <c i="4" r="BG121"/>
  <c r="F35"/>
  <c i="1" r="BB97"/>
  <c i="4" r="BF121"/>
  <c r="J34"/>
  <c i="1" r="AW97"/>
  <c i="4" r="F34"/>
  <c i="1" r="BA97"/>
  <c i="4" r="T121"/>
  <c r="T120"/>
  <c r="T119"/>
  <c r="T118"/>
  <c r="R121"/>
  <c r="R120"/>
  <c r="R119"/>
  <c r="R118"/>
  <c r="P121"/>
  <c r="P120"/>
  <c r="P119"/>
  <c r="P118"/>
  <c i="1" r="AU97"/>
  <c i="4" r="BK121"/>
  <c r="BK120"/>
  <c r="J120"/>
  <c r="BK119"/>
  <c r="J119"/>
  <c r="BK118"/>
  <c r="J118"/>
  <c r="J96"/>
  <c r="J30"/>
  <c i="1" r="AG97"/>
  <c i="4" r="J121"/>
  <c r="BE121"/>
  <c r="J33"/>
  <c i="1" r="AV97"/>
  <c i="4" r="F33"/>
  <c i="1" r="AZ97"/>
  <c i="4" r="J98"/>
  <c r="J97"/>
  <c r="J115"/>
  <c r="F112"/>
  <c r="E110"/>
  <c r="J92"/>
  <c r="F89"/>
  <c r="E87"/>
  <c r="J39"/>
  <c r="J21"/>
  <c r="E21"/>
  <c r="J114"/>
  <c r="J91"/>
  <c r="J20"/>
  <c r="J18"/>
  <c r="E18"/>
  <c r="F115"/>
  <c r="F92"/>
  <c r="J17"/>
  <c r="J15"/>
  <c r="E15"/>
  <c r="F114"/>
  <c r="F91"/>
  <c r="J14"/>
  <c r="J12"/>
  <c r="J112"/>
  <c r="J89"/>
  <c r="E7"/>
  <c r="E108"/>
  <c r="E85"/>
  <c i="3" r="J37"/>
  <c r="J36"/>
  <c i="1" r="AY96"/>
  <c i="3" r="J35"/>
  <c i="1" r="AX96"/>
  <c i="3" r="BI700"/>
  <c r="BH700"/>
  <c r="BG700"/>
  <c r="BF700"/>
  <c r="T700"/>
  <c r="R700"/>
  <c r="P700"/>
  <c r="BK700"/>
  <c r="J700"/>
  <c r="BE700"/>
  <c r="BI697"/>
  <c r="BH697"/>
  <c r="BG697"/>
  <c r="BF697"/>
  <c r="T697"/>
  <c r="T696"/>
  <c r="T695"/>
  <c r="R697"/>
  <c r="R696"/>
  <c r="R695"/>
  <c r="P697"/>
  <c r="P696"/>
  <c r="P695"/>
  <c r="BK697"/>
  <c r="BK696"/>
  <c r="J696"/>
  <c r="BK695"/>
  <c r="J695"/>
  <c r="J697"/>
  <c r="BE697"/>
  <c r="J107"/>
  <c r="J106"/>
  <c r="BI694"/>
  <c r="BH694"/>
  <c r="BG694"/>
  <c r="BF694"/>
  <c r="T694"/>
  <c r="T693"/>
  <c r="R694"/>
  <c r="R693"/>
  <c r="P694"/>
  <c r="P693"/>
  <c r="BK694"/>
  <c r="BK693"/>
  <c r="J693"/>
  <c r="J694"/>
  <c r="BE694"/>
  <c r="J105"/>
  <c r="BI686"/>
  <c r="BH686"/>
  <c r="BG686"/>
  <c r="BF686"/>
  <c r="T686"/>
  <c r="R686"/>
  <c r="P686"/>
  <c r="BK686"/>
  <c r="J686"/>
  <c r="BE686"/>
  <c r="BI682"/>
  <c r="BH682"/>
  <c r="BG682"/>
  <c r="BF682"/>
  <c r="T682"/>
  <c r="R682"/>
  <c r="P682"/>
  <c r="BK682"/>
  <c r="J682"/>
  <c r="BE682"/>
  <c r="BI676"/>
  <c r="BH676"/>
  <c r="BG676"/>
  <c r="BF676"/>
  <c r="T676"/>
  <c r="R676"/>
  <c r="P676"/>
  <c r="BK676"/>
  <c r="J676"/>
  <c r="BE676"/>
  <c r="BI675"/>
  <c r="BH675"/>
  <c r="BG675"/>
  <c r="BF675"/>
  <c r="T675"/>
  <c r="R675"/>
  <c r="P675"/>
  <c r="BK675"/>
  <c r="J675"/>
  <c r="BE675"/>
  <c r="BI673"/>
  <c r="BH673"/>
  <c r="BG673"/>
  <c r="BF673"/>
  <c r="T673"/>
  <c r="R673"/>
  <c r="P673"/>
  <c r="BK673"/>
  <c r="J673"/>
  <c r="BE673"/>
  <c r="BI671"/>
  <c r="BH671"/>
  <c r="BG671"/>
  <c r="BF671"/>
  <c r="T671"/>
  <c r="R671"/>
  <c r="P671"/>
  <c r="BK671"/>
  <c r="J671"/>
  <c r="BE671"/>
  <c r="BI666"/>
  <c r="BH666"/>
  <c r="BG666"/>
  <c r="BF666"/>
  <c r="T666"/>
  <c r="R666"/>
  <c r="P666"/>
  <c r="BK666"/>
  <c r="J666"/>
  <c r="BE666"/>
  <c r="BI664"/>
  <c r="BH664"/>
  <c r="BG664"/>
  <c r="BF664"/>
  <c r="T664"/>
  <c r="R664"/>
  <c r="P664"/>
  <c r="BK664"/>
  <c r="J664"/>
  <c r="BE664"/>
  <c r="BI662"/>
  <c r="BH662"/>
  <c r="BG662"/>
  <c r="BF662"/>
  <c r="T662"/>
  <c r="R662"/>
  <c r="P662"/>
  <c r="BK662"/>
  <c r="J662"/>
  <c r="BE662"/>
  <c r="BI658"/>
  <c r="BH658"/>
  <c r="BG658"/>
  <c r="BF658"/>
  <c r="T658"/>
  <c r="R658"/>
  <c r="P658"/>
  <c r="BK658"/>
  <c r="J658"/>
  <c r="BE658"/>
  <c r="BI648"/>
  <c r="BH648"/>
  <c r="BG648"/>
  <c r="BF648"/>
  <c r="T648"/>
  <c r="T647"/>
  <c r="R648"/>
  <c r="R647"/>
  <c r="P648"/>
  <c r="P647"/>
  <c r="BK648"/>
  <c r="BK647"/>
  <c r="J647"/>
  <c r="J648"/>
  <c r="BE648"/>
  <c r="J104"/>
  <c r="BI645"/>
  <c r="BH645"/>
  <c r="BG645"/>
  <c r="BF645"/>
  <c r="T645"/>
  <c r="R645"/>
  <c r="P645"/>
  <c r="BK645"/>
  <c r="J645"/>
  <c r="BE645"/>
  <c r="BI643"/>
  <c r="BH643"/>
  <c r="BG643"/>
  <c r="BF643"/>
  <c r="T643"/>
  <c r="R643"/>
  <c r="P643"/>
  <c r="BK643"/>
  <c r="J643"/>
  <c r="BE643"/>
  <c r="BI637"/>
  <c r="BH637"/>
  <c r="BG637"/>
  <c r="BF637"/>
  <c r="T637"/>
  <c r="R637"/>
  <c r="P637"/>
  <c r="BK637"/>
  <c r="J637"/>
  <c r="BE637"/>
  <c r="BI633"/>
  <c r="BH633"/>
  <c r="BG633"/>
  <c r="BF633"/>
  <c r="T633"/>
  <c r="R633"/>
  <c r="P633"/>
  <c r="BK633"/>
  <c r="J633"/>
  <c r="BE633"/>
  <c r="BI623"/>
  <c r="BH623"/>
  <c r="BG623"/>
  <c r="BF623"/>
  <c r="T623"/>
  <c r="R623"/>
  <c r="P623"/>
  <c r="BK623"/>
  <c r="J623"/>
  <c r="BE623"/>
  <c r="BI620"/>
  <c r="BH620"/>
  <c r="BG620"/>
  <c r="BF620"/>
  <c r="T620"/>
  <c r="R620"/>
  <c r="P620"/>
  <c r="BK620"/>
  <c r="J620"/>
  <c r="BE620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6"/>
  <c r="BH606"/>
  <c r="BG606"/>
  <c r="BF606"/>
  <c r="T606"/>
  <c r="R606"/>
  <c r="P606"/>
  <c r="BK606"/>
  <c r="J606"/>
  <c r="BE606"/>
  <c r="BI604"/>
  <c r="BH604"/>
  <c r="BG604"/>
  <c r="BF604"/>
  <c r="T604"/>
  <c r="R604"/>
  <c r="P604"/>
  <c r="BK604"/>
  <c r="J604"/>
  <c r="BE604"/>
  <c r="BI600"/>
  <c r="BH600"/>
  <c r="BG600"/>
  <c r="BF600"/>
  <c r="T600"/>
  <c r="R600"/>
  <c r="P600"/>
  <c r="BK600"/>
  <c r="J600"/>
  <c r="BE600"/>
  <c r="BI595"/>
  <c r="BH595"/>
  <c r="BG595"/>
  <c r="BF595"/>
  <c r="T595"/>
  <c r="R595"/>
  <c r="P595"/>
  <c r="BK595"/>
  <c r="J595"/>
  <c r="BE595"/>
  <c r="BI592"/>
  <c r="BH592"/>
  <c r="BG592"/>
  <c r="BF592"/>
  <c r="T592"/>
  <c r="R592"/>
  <c r="P592"/>
  <c r="BK592"/>
  <c r="J592"/>
  <c r="BE592"/>
  <c r="BI587"/>
  <c r="BH587"/>
  <c r="BG587"/>
  <c r="BF587"/>
  <c r="T587"/>
  <c r="R587"/>
  <c r="P587"/>
  <c r="BK587"/>
  <c r="J587"/>
  <c r="BE587"/>
  <c r="BI584"/>
  <c r="BH584"/>
  <c r="BG584"/>
  <c r="BF584"/>
  <c r="T584"/>
  <c r="R584"/>
  <c r="P584"/>
  <c r="BK584"/>
  <c r="J584"/>
  <c r="BE584"/>
  <c r="BI581"/>
  <c r="BH581"/>
  <c r="BG581"/>
  <c r="BF581"/>
  <c r="T581"/>
  <c r="R581"/>
  <c r="P581"/>
  <c r="BK581"/>
  <c r="J581"/>
  <c r="BE581"/>
  <c r="BI575"/>
  <c r="BH575"/>
  <c r="BG575"/>
  <c r="BF575"/>
  <c r="T575"/>
  <c r="R575"/>
  <c r="P575"/>
  <c r="BK575"/>
  <c r="J575"/>
  <c r="BE575"/>
  <c r="BI573"/>
  <c r="BH573"/>
  <c r="BG573"/>
  <c r="BF573"/>
  <c r="T573"/>
  <c r="R573"/>
  <c r="P573"/>
  <c r="BK573"/>
  <c r="J573"/>
  <c r="BE573"/>
  <c r="BI570"/>
  <c r="BH570"/>
  <c r="BG570"/>
  <c r="BF570"/>
  <c r="T570"/>
  <c r="R570"/>
  <c r="P570"/>
  <c r="BK570"/>
  <c r="J570"/>
  <c r="BE570"/>
  <c r="BI569"/>
  <c r="BH569"/>
  <c r="BG569"/>
  <c r="BF569"/>
  <c r="T569"/>
  <c r="R569"/>
  <c r="P569"/>
  <c r="BK569"/>
  <c r="J569"/>
  <c r="BE569"/>
  <c r="BI563"/>
  <c r="BH563"/>
  <c r="BG563"/>
  <c r="BF563"/>
  <c r="T563"/>
  <c r="R563"/>
  <c r="P563"/>
  <c r="BK563"/>
  <c r="J563"/>
  <c r="BE563"/>
  <c r="BI561"/>
  <c r="BH561"/>
  <c r="BG561"/>
  <c r="BF561"/>
  <c r="T561"/>
  <c r="R561"/>
  <c r="P561"/>
  <c r="BK561"/>
  <c r="J561"/>
  <c r="BE561"/>
  <c r="BI559"/>
  <c r="BH559"/>
  <c r="BG559"/>
  <c r="BF559"/>
  <c r="T559"/>
  <c r="R559"/>
  <c r="P559"/>
  <c r="BK559"/>
  <c r="J559"/>
  <c r="BE559"/>
  <c r="BI558"/>
  <c r="BH558"/>
  <c r="BG558"/>
  <c r="BF558"/>
  <c r="T558"/>
  <c r="R558"/>
  <c r="P558"/>
  <c r="BK558"/>
  <c r="J558"/>
  <c r="BE558"/>
  <c r="BI557"/>
  <c r="BH557"/>
  <c r="BG557"/>
  <c r="BF557"/>
  <c r="T557"/>
  <c r="R557"/>
  <c r="P557"/>
  <c r="BK557"/>
  <c r="J557"/>
  <c r="BE557"/>
  <c r="BI551"/>
  <c r="BH551"/>
  <c r="BG551"/>
  <c r="BF551"/>
  <c r="T551"/>
  <c r="R551"/>
  <c r="P551"/>
  <c r="BK551"/>
  <c r="J551"/>
  <c r="BE551"/>
  <c r="BI547"/>
  <c r="BH547"/>
  <c r="BG547"/>
  <c r="BF547"/>
  <c r="T547"/>
  <c r="R547"/>
  <c r="P547"/>
  <c r="BK547"/>
  <c r="J547"/>
  <c r="BE547"/>
  <c r="BI545"/>
  <c r="BH545"/>
  <c r="BG545"/>
  <c r="BF545"/>
  <c r="T545"/>
  <c r="R545"/>
  <c r="P545"/>
  <c r="BK545"/>
  <c r="J545"/>
  <c r="BE545"/>
  <c r="BI543"/>
  <c r="BH543"/>
  <c r="BG543"/>
  <c r="BF543"/>
  <c r="T543"/>
  <c r="R543"/>
  <c r="P543"/>
  <c r="BK543"/>
  <c r="J543"/>
  <c r="BE543"/>
  <c r="BI540"/>
  <c r="BH540"/>
  <c r="BG540"/>
  <c r="BF540"/>
  <c r="T540"/>
  <c r="R540"/>
  <c r="P540"/>
  <c r="BK540"/>
  <c r="J540"/>
  <c r="BE540"/>
  <c r="BI536"/>
  <c r="BH536"/>
  <c r="BG536"/>
  <c r="BF536"/>
  <c r="T536"/>
  <c r="R536"/>
  <c r="P536"/>
  <c r="BK536"/>
  <c r="J536"/>
  <c r="BE536"/>
  <c r="BI535"/>
  <c r="BH535"/>
  <c r="BG535"/>
  <c r="BF535"/>
  <c r="T535"/>
  <c r="R535"/>
  <c r="P535"/>
  <c r="BK535"/>
  <c r="J535"/>
  <c r="BE535"/>
  <c r="BI534"/>
  <c r="BH534"/>
  <c r="BG534"/>
  <c r="BF534"/>
  <c r="T534"/>
  <c r="R534"/>
  <c r="P534"/>
  <c r="BK534"/>
  <c r="J534"/>
  <c r="BE534"/>
  <c r="BI533"/>
  <c r="BH533"/>
  <c r="BG533"/>
  <c r="BF533"/>
  <c r="T533"/>
  <c r="R533"/>
  <c r="P533"/>
  <c r="BK533"/>
  <c r="J533"/>
  <c r="BE533"/>
  <c r="BI532"/>
  <c r="BH532"/>
  <c r="BG532"/>
  <c r="BF532"/>
  <c r="T532"/>
  <c r="R532"/>
  <c r="P532"/>
  <c r="BK532"/>
  <c r="J532"/>
  <c r="BE532"/>
  <c r="BI531"/>
  <c r="BH531"/>
  <c r="BG531"/>
  <c r="BF531"/>
  <c r="T531"/>
  <c r="R531"/>
  <c r="P531"/>
  <c r="BK531"/>
  <c r="J531"/>
  <c r="BE531"/>
  <c r="BI520"/>
  <c r="BH520"/>
  <c r="BG520"/>
  <c r="BF520"/>
  <c r="T520"/>
  <c r="R520"/>
  <c r="P520"/>
  <c r="BK520"/>
  <c r="J520"/>
  <c r="BE520"/>
  <c r="BI516"/>
  <c r="BH516"/>
  <c r="BG516"/>
  <c r="BF516"/>
  <c r="T516"/>
  <c r="R516"/>
  <c r="P516"/>
  <c r="BK516"/>
  <c r="J516"/>
  <c r="BE516"/>
  <c r="BI503"/>
  <c r="BH503"/>
  <c r="BG503"/>
  <c r="BF503"/>
  <c r="T503"/>
  <c r="R503"/>
  <c r="P503"/>
  <c r="BK503"/>
  <c r="J503"/>
  <c r="BE503"/>
  <c r="BI501"/>
  <c r="BH501"/>
  <c r="BG501"/>
  <c r="BF501"/>
  <c r="T501"/>
  <c r="R501"/>
  <c r="P501"/>
  <c r="BK501"/>
  <c r="J501"/>
  <c r="BE501"/>
  <c r="BI499"/>
  <c r="BH499"/>
  <c r="BG499"/>
  <c r="BF499"/>
  <c r="T499"/>
  <c r="R499"/>
  <c r="P499"/>
  <c r="BK499"/>
  <c r="J499"/>
  <c r="BE499"/>
  <c r="BI497"/>
  <c r="BH497"/>
  <c r="BG497"/>
  <c r="BF497"/>
  <c r="T497"/>
  <c r="R497"/>
  <c r="P497"/>
  <c r="BK497"/>
  <c r="J497"/>
  <c r="BE497"/>
  <c r="BI481"/>
  <c r="BH481"/>
  <c r="BG481"/>
  <c r="BF481"/>
  <c r="T481"/>
  <c r="R481"/>
  <c r="P481"/>
  <c r="BK481"/>
  <c r="J481"/>
  <c r="BE481"/>
  <c r="BI478"/>
  <c r="BH478"/>
  <c r="BG478"/>
  <c r="BF478"/>
  <c r="T478"/>
  <c r="R478"/>
  <c r="P478"/>
  <c r="BK478"/>
  <c r="J478"/>
  <c r="BE478"/>
  <c r="BI475"/>
  <c r="BH475"/>
  <c r="BG475"/>
  <c r="BF475"/>
  <c r="T475"/>
  <c r="R475"/>
  <c r="P475"/>
  <c r="BK475"/>
  <c r="J475"/>
  <c r="BE475"/>
  <c r="BI472"/>
  <c r="BH472"/>
  <c r="BG472"/>
  <c r="BF472"/>
  <c r="T472"/>
  <c r="R472"/>
  <c r="P472"/>
  <c r="BK472"/>
  <c r="J472"/>
  <c r="BE472"/>
  <c r="BI469"/>
  <c r="BH469"/>
  <c r="BG469"/>
  <c r="BF469"/>
  <c r="T469"/>
  <c r="T468"/>
  <c r="R469"/>
  <c r="R468"/>
  <c r="P469"/>
  <c r="P468"/>
  <c r="BK469"/>
  <c r="BK468"/>
  <c r="J468"/>
  <c r="J469"/>
  <c r="BE469"/>
  <c r="J103"/>
  <c r="BI462"/>
  <c r="BH462"/>
  <c r="BG462"/>
  <c r="BF462"/>
  <c r="T462"/>
  <c r="R462"/>
  <c r="P462"/>
  <c r="BK462"/>
  <c r="J462"/>
  <c r="BE462"/>
  <c r="BI458"/>
  <c r="BH458"/>
  <c r="BG458"/>
  <c r="BF458"/>
  <c r="T458"/>
  <c r="R458"/>
  <c r="P458"/>
  <c r="BK458"/>
  <c r="J458"/>
  <c r="BE458"/>
  <c r="BI457"/>
  <c r="BH457"/>
  <c r="BG457"/>
  <c r="BF457"/>
  <c r="T457"/>
  <c r="R457"/>
  <c r="P457"/>
  <c r="BK457"/>
  <c r="J457"/>
  <c r="BE457"/>
  <c r="BI456"/>
  <c r="BH456"/>
  <c r="BG456"/>
  <c r="BF456"/>
  <c r="T456"/>
  <c r="R456"/>
  <c r="P456"/>
  <c r="BK456"/>
  <c r="J456"/>
  <c r="BE456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42"/>
  <c r="BH442"/>
  <c r="BG442"/>
  <c r="BF442"/>
  <c r="T442"/>
  <c r="R442"/>
  <c r="P442"/>
  <c r="BK442"/>
  <c r="J442"/>
  <c r="BE442"/>
  <c r="BI441"/>
  <c r="BH441"/>
  <c r="BG441"/>
  <c r="BF441"/>
  <c r="T441"/>
  <c r="R441"/>
  <c r="P441"/>
  <c r="BK441"/>
  <c r="J441"/>
  <c r="BE441"/>
  <c r="BI440"/>
  <c r="BH440"/>
  <c r="BG440"/>
  <c r="BF440"/>
  <c r="T440"/>
  <c r="R440"/>
  <c r="P440"/>
  <c r="BK440"/>
  <c r="J440"/>
  <c r="BE440"/>
  <c r="BI439"/>
  <c r="BH439"/>
  <c r="BG439"/>
  <c r="BF439"/>
  <c r="T439"/>
  <c r="R439"/>
  <c r="P439"/>
  <c r="BK439"/>
  <c r="J439"/>
  <c r="BE439"/>
  <c r="BI438"/>
  <c r="BH438"/>
  <c r="BG438"/>
  <c r="BF438"/>
  <c r="T438"/>
  <c r="R438"/>
  <c r="P438"/>
  <c r="BK438"/>
  <c r="J438"/>
  <c r="BE438"/>
  <c r="BI435"/>
  <c r="BH435"/>
  <c r="BG435"/>
  <c r="BF435"/>
  <c r="T435"/>
  <c r="R435"/>
  <c r="P435"/>
  <c r="BK435"/>
  <c r="J435"/>
  <c r="BE435"/>
  <c r="BI432"/>
  <c r="BH432"/>
  <c r="BG432"/>
  <c r="BF432"/>
  <c r="T432"/>
  <c r="R432"/>
  <c r="P432"/>
  <c r="BK432"/>
  <c r="J432"/>
  <c r="BE432"/>
  <c r="BI429"/>
  <c r="BH429"/>
  <c r="BG429"/>
  <c r="BF429"/>
  <c r="T429"/>
  <c r="R429"/>
  <c r="P429"/>
  <c r="BK429"/>
  <c r="J429"/>
  <c r="BE429"/>
  <c r="BI428"/>
  <c r="BH428"/>
  <c r="BG428"/>
  <c r="BF428"/>
  <c r="T428"/>
  <c r="R428"/>
  <c r="P428"/>
  <c r="BK428"/>
  <c r="J428"/>
  <c r="BE428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6"/>
  <c r="BH416"/>
  <c r="BG416"/>
  <c r="BF416"/>
  <c r="T416"/>
  <c r="R416"/>
  <c r="P416"/>
  <c r="BK416"/>
  <c r="J416"/>
  <c r="BE416"/>
  <c r="BI413"/>
  <c r="BH413"/>
  <c r="BG413"/>
  <c r="BF413"/>
  <c r="T413"/>
  <c r="T412"/>
  <c r="R413"/>
  <c r="R412"/>
  <c r="P413"/>
  <c r="P412"/>
  <c r="BK413"/>
  <c r="BK412"/>
  <c r="J412"/>
  <c r="J413"/>
  <c r="BE413"/>
  <c r="J102"/>
  <c r="BI411"/>
  <c r="BH411"/>
  <c r="BG411"/>
  <c r="BF411"/>
  <c r="T411"/>
  <c r="R411"/>
  <c r="P411"/>
  <c r="BK411"/>
  <c r="J411"/>
  <c r="BE411"/>
  <c r="BI408"/>
  <c r="BH408"/>
  <c r="BG408"/>
  <c r="BF408"/>
  <c r="T408"/>
  <c r="R408"/>
  <c r="P408"/>
  <c r="BK408"/>
  <c r="J408"/>
  <c r="BE408"/>
  <c r="BI405"/>
  <c r="BH405"/>
  <c r="BG405"/>
  <c r="BF405"/>
  <c r="T405"/>
  <c r="R405"/>
  <c r="P405"/>
  <c r="BK405"/>
  <c r="J405"/>
  <c r="BE405"/>
  <c r="BI399"/>
  <c r="BH399"/>
  <c r="BG399"/>
  <c r="BF399"/>
  <c r="T399"/>
  <c r="R399"/>
  <c r="P399"/>
  <c r="BK399"/>
  <c r="J399"/>
  <c r="BE399"/>
  <c r="BI396"/>
  <c r="BH396"/>
  <c r="BG396"/>
  <c r="BF396"/>
  <c r="T396"/>
  <c r="R396"/>
  <c r="P396"/>
  <c r="BK396"/>
  <c r="J396"/>
  <c r="BE396"/>
  <c r="BI393"/>
  <c r="BH393"/>
  <c r="BG393"/>
  <c r="BF393"/>
  <c r="T393"/>
  <c r="R393"/>
  <c r="P393"/>
  <c r="BK393"/>
  <c r="J393"/>
  <c r="BE393"/>
  <c r="BI390"/>
  <c r="BH390"/>
  <c r="BG390"/>
  <c r="BF390"/>
  <c r="T390"/>
  <c r="R390"/>
  <c r="P390"/>
  <c r="BK390"/>
  <c r="J390"/>
  <c r="BE390"/>
  <c r="BI387"/>
  <c r="BH387"/>
  <c r="BG387"/>
  <c r="BF387"/>
  <c r="T387"/>
  <c r="R387"/>
  <c r="P387"/>
  <c r="BK387"/>
  <c r="J387"/>
  <c r="BE387"/>
  <c r="BI384"/>
  <c r="BH384"/>
  <c r="BG384"/>
  <c r="BF384"/>
  <c r="T384"/>
  <c r="R384"/>
  <c r="P384"/>
  <c r="BK384"/>
  <c r="J384"/>
  <c r="BE384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/>
  <c r="BI352"/>
  <c r="BH352"/>
  <c r="BG352"/>
  <c r="BF352"/>
  <c r="T352"/>
  <c r="R352"/>
  <c r="P352"/>
  <c r="BK352"/>
  <c r="J352"/>
  <c r="BE352"/>
  <c r="BI343"/>
  <c r="BH343"/>
  <c r="BG343"/>
  <c r="BF343"/>
  <c r="T343"/>
  <c r="R343"/>
  <c r="P343"/>
  <c r="BK343"/>
  <c r="J343"/>
  <c r="BE343"/>
  <c r="BI336"/>
  <c r="BH336"/>
  <c r="BG336"/>
  <c r="BF336"/>
  <c r="T336"/>
  <c r="R336"/>
  <c r="P336"/>
  <c r="BK336"/>
  <c r="J336"/>
  <c r="BE336"/>
  <c r="BI333"/>
  <c r="BH333"/>
  <c r="BG333"/>
  <c r="BF333"/>
  <c r="T333"/>
  <c r="R333"/>
  <c r="P333"/>
  <c r="BK333"/>
  <c r="J333"/>
  <c r="BE333"/>
  <c r="BI328"/>
  <c r="BH328"/>
  <c r="BG328"/>
  <c r="BF328"/>
  <c r="T328"/>
  <c r="T327"/>
  <c r="R328"/>
  <c r="R327"/>
  <c r="P328"/>
  <c r="P327"/>
  <c r="BK328"/>
  <c r="BK327"/>
  <c r="J327"/>
  <c r="J328"/>
  <c r="BE328"/>
  <c r="J101"/>
  <c r="BI315"/>
  <c r="BH315"/>
  <c r="BG315"/>
  <c r="BF315"/>
  <c r="T315"/>
  <c r="R315"/>
  <c r="P315"/>
  <c r="BK315"/>
  <c r="J315"/>
  <c r="BE315"/>
  <c r="BI310"/>
  <c r="BH310"/>
  <c r="BG310"/>
  <c r="BF310"/>
  <c r="T310"/>
  <c r="T309"/>
  <c r="R310"/>
  <c r="R309"/>
  <c r="P310"/>
  <c r="P309"/>
  <c r="BK310"/>
  <c r="BK309"/>
  <c r="J309"/>
  <c r="J310"/>
  <c r="BE310"/>
  <c r="J100"/>
  <c r="BI307"/>
  <c r="BH307"/>
  <c r="BG307"/>
  <c r="BF307"/>
  <c r="T307"/>
  <c r="R307"/>
  <c r="P307"/>
  <c r="BK307"/>
  <c r="J307"/>
  <c r="BE307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6"/>
  <c r="BH296"/>
  <c r="BG296"/>
  <c r="BF296"/>
  <c r="T296"/>
  <c r="R296"/>
  <c r="P296"/>
  <c r="BK296"/>
  <c r="J296"/>
  <c r="BE296"/>
  <c r="BI290"/>
  <c r="BH290"/>
  <c r="BG290"/>
  <c r="BF290"/>
  <c r="T290"/>
  <c r="R290"/>
  <c r="P290"/>
  <c r="BK290"/>
  <c r="J290"/>
  <c r="BE290"/>
  <c r="BI284"/>
  <c r="BH284"/>
  <c r="BG284"/>
  <c r="BF284"/>
  <c r="T284"/>
  <c r="T283"/>
  <c r="R284"/>
  <c r="R283"/>
  <c r="P284"/>
  <c r="P283"/>
  <c r="BK284"/>
  <c r="BK283"/>
  <c r="J283"/>
  <c r="J284"/>
  <c r="BE284"/>
  <c r="J99"/>
  <c r="BI281"/>
  <c r="BH281"/>
  <c r="BG281"/>
  <c r="BF281"/>
  <c r="T281"/>
  <c r="R281"/>
  <c r="P281"/>
  <c r="BK281"/>
  <c r="J281"/>
  <c r="BE281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0"/>
  <c r="BH200"/>
  <c r="BG200"/>
  <c r="BF200"/>
  <c r="T200"/>
  <c r="R200"/>
  <c r="P200"/>
  <c r="BK200"/>
  <c r="J200"/>
  <c r="BE200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78"/>
  <c r="BH178"/>
  <c r="BG178"/>
  <c r="BF178"/>
  <c r="T178"/>
  <c r="R178"/>
  <c r="P178"/>
  <c r="BK178"/>
  <c r="J178"/>
  <c r="BE178"/>
  <c r="BI170"/>
  <c r="BH170"/>
  <c r="BG170"/>
  <c r="BF170"/>
  <c r="T170"/>
  <c r="R170"/>
  <c r="P170"/>
  <c r="BK170"/>
  <c r="J170"/>
  <c r="BE170"/>
  <c r="BI164"/>
  <c r="BH164"/>
  <c r="BG164"/>
  <c r="BF164"/>
  <c r="T164"/>
  <c r="R164"/>
  <c r="P164"/>
  <c r="BK164"/>
  <c r="J164"/>
  <c r="BE164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0"/>
  <c r="F37"/>
  <c i="1" r="BD96"/>
  <c i="3" r="BH130"/>
  <c r="F36"/>
  <c i="1" r="BC96"/>
  <c i="3" r="BG130"/>
  <c r="F35"/>
  <c i="1" r="BB96"/>
  <c i="3" r="BF130"/>
  <c r="J34"/>
  <c i="1" r="AW96"/>
  <c i="3" r="F34"/>
  <c i="1" r="BA96"/>
  <c i="3" r="T130"/>
  <c r="T129"/>
  <c r="T128"/>
  <c r="T127"/>
  <c r="R130"/>
  <c r="R129"/>
  <c r="R128"/>
  <c r="R127"/>
  <c r="P130"/>
  <c r="P129"/>
  <c r="P128"/>
  <c r="P127"/>
  <c i="1" r="AU96"/>
  <c i="3" r="BK130"/>
  <c r="BK129"/>
  <c r="J129"/>
  <c r="BK128"/>
  <c r="J128"/>
  <c r="BK127"/>
  <c r="J127"/>
  <c r="J96"/>
  <c r="J30"/>
  <c i="1" r="AG96"/>
  <c i="3" r="J130"/>
  <c r="BE130"/>
  <c r="J33"/>
  <c i="1" r="AV96"/>
  <c i="3" r="F33"/>
  <c i="1" r="AZ96"/>
  <c i="3" r="J98"/>
  <c r="J97"/>
  <c r="F121"/>
  <c r="E119"/>
  <c r="F89"/>
  <c r="E87"/>
  <c r="J39"/>
  <c r="J24"/>
  <c r="E24"/>
  <c r="J124"/>
  <c r="J92"/>
  <c r="J23"/>
  <c r="J21"/>
  <c r="E21"/>
  <c r="J123"/>
  <c r="J91"/>
  <c r="J20"/>
  <c r="J18"/>
  <c r="E18"/>
  <c r="F124"/>
  <c r="F92"/>
  <c r="J17"/>
  <c r="J15"/>
  <c r="E15"/>
  <c r="F123"/>
  <c r="F91"/>
  <c r="J14"/>
  <c r="J12"/>
  <c r="J121"/>
  <c r="J89"/>
  <c r="E7"/>
  <c r="E117"/>
  <c r="E85"/>
  <c i="2" r="J37"/>
  <c r="J36"/>
  <c i="1" r="AY95"/>
  <c i="2" r="J35"/>
  <c i="1" r="AX95"/>
  <c i="2"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F37"/>
  <c i="1" r="BD95"/>
  <c i="2" r="BH119"/>
  <c r="F36"/>
  <c i="1" r="BC95"/>
  <c i="2" r="BG119"/>
  <c r="F35"/>
  <c i="1" r="BB95"/>
  <c i="2" r="BF119"/>
  <c r="J34"/>
  <c i="1" r="AW95"/>
  <c i="2" r="F34"/>
  <c i="1" r="BA95"/>
  <c i="2" r="T119"/>
  <c r="T118"/>
  <c r="T117"/>
  <c r="R119"/>
  <c r="R118"/>
  <c r="R117"/>
  <c r="P119"/>
  <c r="P118"/>
  <c r="P117"/>
  <c i="1" r="AU95"/>
  <c i="2" r="BK119"/>
  <c r="BK118"/>
  <c r="J118"/>
  <c r="BK117"/>
  <c r="J117"/>
  <c r="J96"/>
  <c r="J30"/>
  <c i="1" r="AG95"/>
  <c i="2" r="J119"/>
  <c r="BE119"/>
  <c r="J33"/>
  <c i="1" r="AV95"/>
  <c i="2" r="F33"/>
  <c i="1" r="AZ95"/>
  <c i="2" r="J97"/>
  <c r="F111"/>
  <c r="E109"/>
  <c r="F89"/>
  <c r="E87"/>
  <c r="J39"/>
  <c r="J24"/>
  <c r="E24"/>
  <c r="J114"/>
  <c r="J92"/>
  <c r="J23"/>
  <c r="J21"/>
  <c r="E21"/>
  <c r="J113"/>
  <c r="J91"/>
  <c r="J20"/>
  <c r="J18"/>
  <c r="E18"/>
  <c r="F114"/>
  <c r="F92"/>
  <c r="J17"/>
  <c r="J15"/>
  <c r="E15"/>
  <c r="F113"/>
  <c r="F91"/>
  <c r="J14"/>
  <c r="J12"/>
  <c r="J111"/>
  <c r="J89"/>
  <c r="E7"/>
  <c r="E10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<sst xmlns="http://schemas.openxmlformats.org/spreadsheetml/2006/main">
  <si>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</si>
  <si>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</si>
  <si>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</si>
  <si>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</si>
  <si>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</si>
  <si>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{574c1a1f-55ff-4567-9620-467d1cf1375f}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</si>
  <si>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</si>
  <si>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</si>
  <si>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</si>
  <si>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</si>
  <si>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</si>
  <si>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</si>
  <si>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</si>
  <si>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</si>
  <si>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19083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</si>
  <si>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</si>
  <si>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</si>
  <si>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Chodníky ulice  Karla Čapka, Přelouč</t>
  </si>
  <si>
    <t>KSO:</t>
  </si>
  <si>
    <t>CC-CZ:</t>
  </si>
  <si>
    <t>Místo:</t>
  </si>
  <si>
    <t>Přelouč</t>
  </si>
  <si>
    <t>Datum:</t>
  </si>
  <si>
    <t>24. 9. 2019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</si>
  <si>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</si>
  <si>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</si>
  <si>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</si>
  <si>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</si>
  <si>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</si>
  <si>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</si>
  <si>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</si>
  <si>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25292161</t>
  </si>
  <si>
    <t xml:space="preserve">Prodin a.s </t>
  </si>
  <si>
    <t>CZ25292161</t>
  </si>
  <si>
    <t>True</t>
  </si>
  <si>
    <t>Zpracovatel:</t>
  </si>
  <si>
    <t>Jana Förstlova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</si>
  <si>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</si>
  <si>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</si>
  <si>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</si>
  <si>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</si>
  <si>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</si>
  <si>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</si>
  <si>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</si>
  <si>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</si>
  <si>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</si>
  <si>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</si>
  <si>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</si>
  <si>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</si>
  <si>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</si>
  <si>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</si>
  <si>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</si>
  <si>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</si>
  <si>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</si>
  <si>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</si>
  <si>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</si>
  <si>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</si>
  <si>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</si>
  <si>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</si>
  <si>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</si>
  <si>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</si>
  <si>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</si>
  <si>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</si>
  <si>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</si>
  <si>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</si>
  <si>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</si>
  <si>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</si>
  <si>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</si>
  <si>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</si>
  <si>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</si>
  <si>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</si>
  <si>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</si>
  <si>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</si>
  <si>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</si>
  <si>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</si>
  <si>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</si>
  <si>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</si>
  <si>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</si>
  <si>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</si>
  <si>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</si>
  <si>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</si>
  <si>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</si>
  <si>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</si>
  <si>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</si>
  <si>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Všeobecné položky </t>
  </si>
  <si>
    <t>STA</t>
  </si>
  <si>
    <t>1</t>
  </si>
  <si>
    <t>{137c805f-05f8-49c4-a06b-95f8934768cb}</t>
  </si>
  <si>
    <t>2</t>
  </si>
  <si>
    <t>SO 101</t>
  </si>
  <si>
    <t xml:space="preserve">Zpevněné plochy </t>
  </si>
  <si>
    <t>{e2e2c0cf-4e56-4567-a473-60f1f0060abc}</t>
  </si>
  <si>
    <t>SO 401</t>
  </si>
  <si>
    <t>Veřejné osvětlení</t>
  </si>
  <si>
    <t>{0e53653e-8c05-4483-ade8-5d62512a92e8}</t>
  </si>
  <si>
    <t>SO 801</t>
  </si>
  <si>
    <t xml:space="preserve">Sadové a terénní úpravy </t>
  </si>
  <si>
    <t>{1b0d3f7c-c599-498a-bb49-4167479ba24f}</t>
  </si>
  <si>
    <t>KRYCÍ LIST SOUPISU PRACÍ</t>
  </si>
  <si>
    <t>Objekt:</t>
  </si>
  <si>
    <t xml:space="preserve">SO 001 - Všeobecné položky 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</si>
  <si>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</si>
  <si>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</si>
  <si>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</si>
  <si>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</si>
  <si>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</si>
  <si>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</si>
  <si>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</si>
  <si>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</si>
  <si>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</si>
  <si>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</si>
  <si>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</si>
  <si>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</si>
  <si>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</si>
  <si>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</si>
  <si>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</si>
  <si>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</si>
  <si>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</si>
  <si>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</si>
  <si>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</si>
  <si>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</si>
  <si>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</si>
  <si>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</si>
  <si>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</si>
  <si>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</si>
  <si>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</si>
  <si>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011114001</t>
  </si>
  <si>
    <t xml:space="preserve">Účast geologa nebo geotechnika na stavbě </t>
  </si>
  <si>
    <t>hod.</t>
  </si>
  <si>
    <t>1024</t>
  </si>
  <si>
    <t>-997875031</t>
  </si>
  <si>
    <t>012103001</t>
  </si>
  <si>
    <t xml:space="preserve">Geodetické práce před výstavbou - vytyčení stavby </t>
  </si>
  <si>
    <t>soubor</t>
  </si>
  <si>
    <t>1191274403</t>
  </si>
  <si>
    <t>3</t>
  </si>
  <si>
    <t>012103006</t>
  </si>
  <si>
    <t>Geodetické práce před výstavbou - vytyčení sítí</t>
  </si>
  <si>
    <t>-1391552709</t>
  </si>
  <si>
    <t>4</t>
  </si>
  <si>
    <t>012303001</t>
  </si>
  <si>
    <t xml:space="preserve">Geodetické práce po výstavbě - zaměření skutečného provedení stavby </t>
  </si>
  <si>
    <t>163153996</t>
  </si>
  <si>
    <t>013254001</t>
  </si>
  <si>
    <t>Dokumentace skutečného provedení stavby</t>
  </si>
  <si>
    <t>-695188949</t>
  </si>
  <si>
    <t>6</t>
  </si>
  <si>
    <t>030001002</t>
  </si>
  <si>
    <t>Zařízení staveniště</t>
  </si>
  <si>
    <t>1254729951</t>
  </si>
  <si>
    <t>7</t>
  </si>
  <si>
    <t>043002001</t>
  </si>
  <si>
    <t xml:space="preserve">Statická zkouška hutnění zemní pláně </t>
  </si>
  <si>
    <t>kus</t>
  </si>
  <si>
    <t>1854304306</t>
  </si>
  <si>
    <t>8</t>
  </si>
  <si>
    <t>043002002</t>
  </si>
  <si>
    <t>Kopané sondy pro ověření stávajících sítí</t>
  </si>
  <si>
    <t xml:space="preserve">soubor </t>
  </si>
  <si>
    <t>-1580233508</t>
  </si>
  <si>
    <t xml:space="preserve">SO 101 - Zpevněné plochy 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</si>
  <si>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</si>
  <si>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</si>
  <si>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</si>
  <si>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</si>
  <si>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</si>
  <si>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</si>
  <si>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</si>
  <si>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</si>
  <si>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</si>
  <si>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</si>
  <si>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</si>
  <si>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</si>
  <si>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</si>
  <si>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</si>
  <si>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111201106</t>
  </si>
  <si>
    <t>Odstranění křovin a stromů průměru kmene do 100 mm i s kořeny vč. likvidace</t>
  </si>
  <si>
    <t>m2</t>
  </si>
  <si>
    <t>655009753</t>
  </si>
  <si>
    <t>P</t>
  </si>
  <si>
    <t>Poznámka k položce:_x000d_
odečteno z výkresu B.1.2.10 Bourací práce</t>
  </si>
  <si>
    <t>VV</t>
  </si>
  <si>
    <t>35+3*3</t>
  </si>
  <si>
    <t>112101108</t>
  </si>
  <si>
    <t>Odstranění stromů listnatých průměru kmene do 300 mm vč. kořenů a likvidace</t>
  </si>
  <si>
    <t>-1464734435</t>
  </si>
  <si>
    <t>113106132</t>
  </si>
  <si>
    <t>Rozebrání dlažeb z betonových nebo kamenných dlaždic komunikací pro pěší strojně pl do 50 m2</t>
  </si>
  <si>
    <t>CS ÚRS 2019 01</t>
  </si>
  <si>
    <t>326833816</t>
  </si>
  <si>
    <t>21+26+152+162+41+135+71+36+43+186+149+126+42+77+185</t>
  </si>
  <si>
    <t>113106134</t>
  </si>
  <si>
    <t>Rozebrání dlažeb ze zámkových dlaždic komunikací pro pěší strojně pl do 50 m2</t>
  </si>
  <si>
    <t>65599041</t>
  </si>
  <si>
    <t>5+4+4+2,8+4,5+5,5+7+9+5+3+16+26+4+21</t>
  </si>
  <si>
    <t>"výměna stáv. dlažby za jinou barvu"5+4,5+9+3,5+3</t>
  </si>
  <si>
    <t>"napojení na stávající stav"5+4,5+9+3,5+3</t>
  </si>
  <si>
    <t>Součet</t>
  </si>
  <si>
    <t>113106171</t>
  </si>
  <si>
    <t>Rozebrání dlažeb vozovek ze zámkové dlažby s ložem z kameniva ručně</t>
  </si>
  <si>
    <t>1100989941</t>
  </si>
  <si>
    <t>10+13+7,5</t>
  </si>
  <si>
    <t>113107161</t>
  </si>
  <si>
    <t>Odstranění podkladu z kameniva drceného tl 100 mm strojně pl přes 50 do 200 m2</t>
  </si>
  <si>
    <t>584021985</t>
  </si>
  <si>
    <t>tl. 50 mm</t>
  </si>
  <si>
    <t>15,+9,5+14+17+6+10</t>
  </si>
  <si>
    <t>113107171</t>
  </si>
  <si>
    <t>Odstranění podkladu z betonu prostého tl 150 mm strojně pl přes 50 do 200 m2</t>
  </si>
  <si>
    <t>1595846613</t>
  </si>
  <si>
    <t>"betonová stabilizace"15,+9,5+14+17+6+10</t>
  </si>
  <si>
    <t>113107172</t>
  </si>
  <si>
    <t>Odstranění podkladu z betonu prostého tl 300 mm strojně pl přes 50 do 200 m2</t>
  </si>
  <si>
    <t>1971728395</t>
  </si>
  <si>
    <t>"vodící pásek"(100+70+31+112+51,5+165+133+103)*0,25</t>
  </si>
  <si>
    <t>9</t>
  </si>
  <si>
    <t>113107223</t>
  </si>
  <si>
    <t>Odstranění podkladu z kameniva drceného tl 300 mm strojně pl přes 200 m2</t>
  </si>
  <si>
    <t>-355586586</t>
  </si>
  <si>
    <t>tl. 250 mm</t>
  </si>
  <si>
    <t>tl. 230 mm</t>
  </si>
  <si>
    <t>10</t>
  </si>
  <si>
    <t>113107322</t>
  </si>
  <si>
    <t>Odstranění podkladu z kameniva drceného tl 200 mm strojně pl do 50 m2</t>
  </si>
  <si>
    <t>1442181803</t>
  </si>
  <si>
    <t>"tl. 180 mm"10+13+7,5</t>
  </si>
  <si>
    <t>"sjezdu u čp. 995-994 - tl. 110 mm"35</t>
  </si>
  <si>
    <t>"sjezdu u čp. 116-1118 - tl. 120 mm"45</t>
  </si>
  <si>
    <t>11</t>
  </si>
  <si>
    <t>113107331</t>
  </si>
  <si>
    <t>Odstranění podkladu z betonu prostého tl 150 mm strojně pl do 50 m2</t>
  </si>
  <si>
    <t>880811177</t>
  </si>
  <si>
    <t>"betonová stabilizace sjezdy"10+13+7,5</t>
  </si>
  <si>
    <t>"betonová stabilizace"(4,8+9+4,5+7+8+13+16+11)*0,25</t>
  </si>
  <si>
    <t>"betonová stabilizace"(5,5+5,5+5)*0,25</t>
  </si>
  <si>
    <t>"bet stabilizace sjezdu u čp. 995-994"35</t>
  </si>
  <si>
    <t>"čp. 1116-1118"45</t>
  </si>
  <si>
    <t>12</t>
  </si>
  <si>
    <t>113107341</t>
  </si>
  <si>
    <t>Odstranění podkladu živičného tl 50 mm strojně pl do 50 m2</t>
  </si>
  <si>
    <t>1397499667</t>
  </si>
  <si>
    <t>"sjezd u čp. 995-994"35</t>
  </si>
  <si>
    <t>"tl. 20 mm - čp. 1116-1118"45</t>
  </si>
  <si>
    <t>13</t>
  </si>
  <si>
    <t>113154112</t>
  </si>
  <si>
    <t>Frézování živičného krytu tl 40 mm pruh š 0,5 m pl do 500 m2 bez překážek v trase</t>
  </si>
  <si>
    <t>-1114490551</t>
  </si>
  <si>
    <t>87+39+208+50+14+104+16+90+27+91</t>
  </si>
  <si>
    <t>14</t>
  </si>
  <si>
    <t>113154124</t>
  </si>
  <si>
    <t>Frézování živičného krytu tl 100 mm pruh š 1 m pl do 500 m2 bez překážek v trase</t>
  </si>
  <si>
    <t>511961353</t>
  </si>
  <si>
    <t>tl. 60 mm</t>
  </si>
  <si>
    <t>(208+87+16+91)/2+34+13+14+36+98+26+87</t>
  </si>
  <si>
    <t>113201112</t>
  </si>
  <si>
    <t>Vytrhání obrub silničních ležatých</t>
  </si>
  <si>
    <t>m</t>
  </si>
  <si>
    <t>1266578640</t>
  </si>
  <si>
    <t>"OP3"8+84</t>
  </si>
  <si>
    <t>16</t>
  </si>
  <si>
    <t>113202111</t>
  </si>
  <si>
    <t>Vytrhání obrub krajníků obrubníků stojatých</t>
  </si>
  <si>
    <t>-1616860776</t>
  </si>
  <si>
    <t>"obrubník bet. silniční"11+16+68+71+31+111,25+51+84+71+63+75</t>
  </si>
  <si>
    <t>"krajník žulový"10+4,5+14+26+14+27+11+11+11+23+14+15+14,5+22,5+21+15</t>
  </si>
  <si>
    <t>"obrubník bet. zahradní"12+18+14</t>
  </si>
  <si>
    <t>17</t>
  </si>
  <si>
    <t>113203111</t>
  </si>
  <si>
    <t>Vytrhání obrub z dlažebních kostek</t>
  </si>
  <si>
    <t>-559239636</t>
  </si>
  <si>
    <t>"jednolinka"45+13+14+15+16+16+33+17+95</t>
  </si>
  <si>
    <t>"dvoulinka"22,5+14+16</t>
  </si>
  <si>
    <t>18</t>
  </si>
  <si>
    <t>122101101</t>
  </si>
  <si>
    <t>Odkopávky a prokopávky nezapažené v hornině tř. 1 a 2 objem do 100 m3</t>
  </si>
  <si>
    <t>m3</t>
  </si>
  <si>
    <t>703994929</t>
  </si>
  <si>
    <t>(116-30,5)*0,12</t>
  </si>
  <si>
    <t>19</t>
  </si>
  <si>
    <t>122201101</t>
  </si>
  <si>
    <t>Odkopávky a prokopávky nezapažené v hornině tř. 3 objem do 100 m3</t>
  </si>
  <si>
    <t>-1452487492</t>
  </si>
  <si>
    <t>Sanace 70% plochy - po schválení TDI a INVESTOREM</t>
  </si>
  <si>
    <t>2275,11*0,7*0,3</t>
  </si>
  <si>
    <t>20</t>
  </si>
  <si>
    <t>122201109</t>
  </si>
  <si>
    <t>Příplatek za lepivost u odkopávek v hornině tř. 1 až 3</t>
  </si>
  <si>
    <t>-300260379</t>
  </si>
  <si>
    <t>10,26+477,773</t>
  </si>
  <si>
    <t>131101101</t>
  </si>
  <si>
    <t>Hloubení jam nezapažených v hornině tř. 1 a 2 objemu do 100 m3</t>
  </si>
  <si>
    <t>-240351086</t>
  </si>
  <si>
    <t>"vsakovací jáma (čp. 108)"2*1*0,1</t>
  </si>
  <si>
    <t>22</t>
  </si>
  <si>
    <t>131201101</t>
  </si>
  <si>
    <t>Hloubení jam nezapažených v hornině tř. 3 objemu do 100 m3</t>
  </si>
  <si>
    <t>1502319908</t>
  </si>
  <si>
    <t>"vsakovací jáma (čp. 108)"2*1*0,9</t>
  </si>
  <si>
    <t>23</t>
  </si>
  <si>
    <t>131201109</t>
  </si>
  <si>
    <t>Příplatek za lepivost u hloubení jam nezapažených v hornině tř. 3</t>
  </si>
  <si>
    <t>-1525652864</t>
  </si>
  <si>
    <t>24</t>
  </si>
  <si>
    <t>132101101</t>
  </si>
  <si>
    <t>Hloubení rýh šířky do 600 mm v hornině tř. 1 a 2 objemu do 100 m3</t>
  </si>
  <si>
    <t>-676165540</t>
  </si>
  <si>
    <t>"vsakovací jámy (čp.. 954,953)"(10+16,5+9,5)*0,5*0,1</t>
  </si>
  <si>
    <t>25</t>
  </si>
  <si>
    <t>132101201</t>
  </si>
  <si>
    <t>Hloubení rýh š do 2000 mm v hornině tř. 1 a 2 objemu do 100 m3</t>
  </si>
  <si>
    <t>49490074</t>
  </si>
  <si>
    <t>"Ž4 přípojka"3*1,2*0,1</t>
  </si>
  <si>
    <t>26</t>
  </si>
  <si>
    <t>132201101</t>
  </si>
  <si>
    <t>Hloubení rýh š do 600 mm v hornině tř. 3 objemu do 100 m3</t>
  </si>
  <si>
    <t>-560250545</t>
  </si>
  <si>
    <t>"vsakovací jámy (čp.. 954,953)"(10+16,5+9,5)*0,5*0,5</t>
  </si>
  <si>
    <t>"odvod. žlab"2*0,2*0,15</t>
  </si>
  <si>
    <t>27</t>
  </si>
  <si>
    <t>132201109</t>
  </si>
  <si>
    <t>Příplatek za lepivost k hloubení rýh š do 600 mm v hornině tř. 3</t>
  </si>
  <si>
    <t>1904043892</t>
  </si>
  <si>
    <t>28</t>
  </si>
  <si>
    <t>132201201</t>
  </si>
  <si>
    <t>Hloubení rýh š do 2000 mm v hornině tř. 3 objemu do 100 m3</t>
  </si>
  <si>
    <t>-1385404727</t>
  </si>
  <si>
    <t>"Ž1,2,3 přípojka"(3+3+2)*0,8*1,6</t>
  </si>
  <si>
    <t>"Ž4 přípojka"3*1,2*1,4</t>
  </si>
  <si>
    <t>"UV23"8*1,2*1,5</t>
  </si>
  <si>
    <t>29</t>
  </si>
  <si>
    <t>132201209</t>
  </si>
  <si>
    <t>Příplatek za lepivost k hloubení rýh š do 2000 mm v hornině tř. 3</t>
  </si>
  <si>
    <t>-2111631743</t>
  </si>
  <si>
    <t>30</t>
  </si>
  <si>
    <t>133201101</t>
  </si>
  <si>
    <t>Hloubení šachet v hornině tř. 3 objemu do 100 m3</t>
  </si>
  <si>
    <t>532104752</t>
  </si>
  <si>
    <t>1*1,5*1,5*1,5</t>
  </si>
  <si>
    <t>31</t>
  </si>
  <si>
    <t>133201109</t>
  </si>
  <si>
    <t>Příplatek za lepivost u hloubení šachet v hornině tř. 3</t>
  </si>
  <si>
    <t>-497976141</t>
  </si>
  <si>
    <t>32</t>
  </si>
  <si>
    <t>162701105</t>
  </si>
  <si>
    <t>Vodorovné přemístění do 10000 m výkopku/sypaniny z horniny tř. 1 až 4</t>
  </si>
  <si>
    <t>1947624496</t>
  </si>
  <si>
    <t>"odkopávky"10,26+477,773</t>
  </si>
  <si>
    <t>"rýhy"1,8+0,36+9,06+29,68</t>
  </si>
  <si>
    <t>"jámy"0,2+1,8</t>
  </si>
  <si>
    <t>"šachty"3,375</t>
  </si>
  <si>
    <t>"zásyp"-30,12</t>
  </si>
  <si>
    <t>33</t>
  </si>
  <si>
    <t>162701109</t>
  </si>
  <si>
    <t>Příplatek k vodorovnému přemístění výkopku/sypaniny z horniny tř. 1 až 4 ZKD 1000 m přes 10000 m</t>
  </si>
  <si>
    <t>-267977038</t>
  </si>
  <si>
    <t>504,188*10</t>
  </si>
  <si>
    <t>34</t>
  </si>
  <si>
    <t>171201201</t>
  </si>
  <si>
    <t>Uložení sypaniny na skládky</t>
  </si>
  <si>
    <t>1216869301</t>
  </si>
  <si>
    <t>35</t>
  </si>
  <si>
    <t>171201211</t>
  </si>
  <si>
    <t>Poplatek za uložení stavebního odpadu - zeminy a kameniva na skládce</t>
  </si>
  <si>
    <t>t</t>
  </si>
  <si>
    <t>-1959902111</t>
  </si>
  <si>
    <t>504,188*1,8</t>
  </si>
  <si>
    <t>36</t>
  </si>
  <si>
    <t>174101101</t>
  </si>
  <si>
    <t>Zásyp jam, šachet rýh nebo kolem objektů sypaninou se zhutněním</t>
  </si>
  <si>
    <t>-711385918</t>
  </si>
  <si>
    <t xml:space="preserve">Poznámka k položce:_x000d_
odečteno z výkresu B.1.2.1 Situace </t>
  </si>
  <si>
    <t>"Ž1,2,3,4"(3+3+2+3)*0,8*1,2</t>
  </si>
  <si>
    <t>"po kořenu stromků"9</t>
  </si>
  <si>
    <t>"UV23"8*1,2*1,1</t>
  </si>
  <si>
    <t>37</t>
  </si>
  <si>
    <t>175101201</t>
  </si>
  <si>
    <t>Obsypání objektu nad přilehlým původním terénem sypaninou bez prohození sítem, uloženou do 3 m</t>
  </si>
  <si>
    <t>-357474969</t>
  </si>
  <si>
    <t xml:space="preserve">Poznámka k položce:_x000d_
odečteno z výkresu  A2 Koordinační situace</t>
  </si>
  <si>
    <t>1*1,5*1,5*1,5-3,15*0,25*0,25*1,4</t>
  </si>
  <si>
    <t>38</t>
  </si>
  <si>
    <t>M</t>
  </si>
  <si>
    <t>58337344</t>
  </si>
  <si>
    <t>štěrkopísek frakce 0/32</t>
  </si>
  <si>
    <t>1538755139</t>
  </si>
  <si>
    <t>3,099*2 'Přepočtené koeficientem množství</t>
  </si>
  <si>
    <t>39</t>
  </si>
  <si>
    <t>175111101</t>
  </si>
  <si>
    <t>Obsypání potrubí ručně sypaninou bez prohození sítem, uloženou do 3 m</t>
  </si>
  <si>
    <t>889160725</t>
  </si>
  <si>
    <t>Poznámka k položce:_x000d_
odečteno z výkresu A2 Koordinační situace</t>
  </si>
  <si>
    <t>"Ž1,2,3,4"(3+3+2+3)*0,8*0,3</t>
  </si>
  <si>
    <t>"UV23"8*1,2*0,3</t>
  </si>
  <si>
    <t>40</t>
  </si>
  <si>
    <t>461263284</t>
  </si>
  <si>
    <t>5,52*2 'Přepočtené koeficientem množství</t>
  </si>
  <si>
    <t>41</t>
  </si>
  <si>
    <t>181951102</t>
  </si>
  <si>
    <t>Úprava pláně v hornině tř. 1 až 4 se zhutněním</t>
  </si>
  <si>
    <t>-682762907</t>
  </si>
  <si>
    <t>"chodník"1590,5</t>
  </si>
  <si>
    <t>"sjezdy"116</t>
  </si>
  <si>
    <t>"obrubník silniční"334,88</t>
  </si>
  <si>
    <t>"obrubník chodníkový"233,73</t>
  </si>
  <si>
    <t>42</t>
  </si>
  <si>
    <t>184818240</t>
  </si>
  <si>
    <t xml:space="preserve">Ochrana kmene při výšce bednění do 2 m </t>
  </si>
  <si>
    <t>565757190</t>
  </si>
  <si>
    <t>Zakládání</t>
  </si>
  <si>
    <t>43</t>
  </si>
  <si>
    <t>211531111</t>
  </si>
  <si>
    <t>Výplň odvodňovacích žeber nebo trativodů kamenivem hrubým drceným frakce 16 až 63 mm</t>
  </si>
  <si>
    <t>288506034</t>
  </si>
  <si>
    <t>Poznámka k položce:_x000d_
odečteno z výkresu B.1.2.1 Situace, B.1.2.3 Vzorové příčné řezy</t>
  </si>
  <si>
    <t>fr. 32-63</t>
  </si>
  <si>
    <t>2*1*0,75</t>
  </si>
  <si>
    <t>(10+16,5+9,5)*0,5*0,35</t>
  </si>
  <si>
    <t>44</t>
  </si>
  <si>
    <t>211561111</t>
  </si>
  <si>
    <t>Výplň odvodňovacích žeber nebo trativodů kamenivem hrubým drceným frakce 4 až 16 mm</t>
  </si>
  <si>
    <t>-1046811314</t>
  </si>
  <si>
    <t>fr. 8-16</t>
  </si>
  <si>
    <t>2*1*0,15</t>
  </si>
  <si>
    <t>(10+16,5+9,5)*0,5*0,15</t>
  </si>
  <si>
    <t>45</t>
  </si>
  <si>
    <t>211971121</t>
  </si>
  <si>
    <t>Zřízení opláštění žeber nebo trativodů geotextilií v rýze nebo zářezu sklonu přes 1:2 š do 2,5 m</t>
  </si>
  <si>
    <t>2051415556</t>
  </si>
  <si>
    <t>2*1+2*1+1*1+1*1+2*1+2*1</t>
  </si>
  <si>
    <t>(36*0,6+36*0,5+0,5*0,6)*2+4*0,5*0,6</t>
  </si>
  <si>
    <t>46</t>
  </si>
  <si>
    <t>69311172</t>
  </si>
  <si>
    <t>geotextilie PP s ÚV stabilizací 300g/m2</t>
  </si>
  <si>
    <t>1670899459</t>
  </si>
  <si>
    <t>91*1,15 'Přepočtené koeficientem množství</t>
  </si>
  <si>
    <t>47</t>
  </si>
  <si>
    <t>213141111</t>
  </si>
  <si>
    <t>Zřízení vrstvy z geotextilie v rovině nebo ve sklonu do 1:5 š do 3 m</t>
  </si>
  <si>
    <t>-1025321826</t>
  </si>
  <si>
    <t>910*1,3</t>
  </si>
  <si>
    <t>48</t>
  </si>
  <si>
    <t>183922732</t>
  </si>
  <si>
    <t>1183*1,15 'Přepočtené koeficientem množství</t>
  </si>
  <si>
    <t>Vodorovné konstrukce</t>
  </si>
  <si>
    <t>49</t>
  </si>
  <si>
    <t>451541111</t>
  </si>
  <si>
    <t>Lože pod potrubí otevřený výkop ze štěrkodrtě</t>
  </si>
  <si>
    <t>2052469923</t>
  </si>
  <si>
    <t>Poznámka k položce:_x000d_
odečteno z výkresu B.1.2.1 Situace, A2 Koordinační situace</t>
  </si>
  <si>
    <t>"Ž1,2,3,4"(3+3+2+3)*0,8*0,1</t>
  </si>
  <si>
    <t>"UV23"8*1,2*0,1</t>
  </si>
  <si>
    <t>50</t>
  </si>
  <si>
    <t>451561111</t>
  </si>
  <si>
    <t>Lože pod dlažby z kameniva drceného drobného vrstva tl do 100 mm</t>
  </si>
  <si>
    <t>-680548833</t>
  </si>
  <si>
    <t>23+32+134+10+10+106+32+19+25+70+50+67+34+45+28+18+105+26+12+10+10+24+27+31+29+10+9+9+59+4+24+12+18+2+61+72+61+131</t>
  </si>
  <si>
    <t>15,5</t>
  </si>
  <si>
    <t>"výměna za stávající přírodní dlažbu"5+4,5+9+3,5+3</t>
  </si>
  <si>
    <t>2+2+2+2+8+13+5+4</t>
  </si>
  <si>
    <t>8,8+22+4+17+12+15+6,2+3</t>
  </si>
  <si>
    <t>"napojení na stávající stav"2+2,5+2+2+2+14+2+2+2,5+1+1,2+2+3,5+3</t>
  </si>
  <si>
    <t>11+7+7+14+22+7+4,5+6+10</t>
  </si>
  <si>
    <t>5+5+7+6</t>
  </si>
  <si>
    <t>4,5</t>
  </si>
  <si>
    <t>Komunikace pozemní</t>
  </si>
  <si>
    <t>51</t>
  </si>
  <si>
    <t>564831111</t>
  </si>
  <si>
    <t>Podklad ze štěrkodrtě ŠD tl 100 mm</t>
  </si>
  <si>
    <t>-1441596667</t>
  </si>
  <si>
    <t>"chodníkový obrubník"525,1*0,3</t>
  </si>
  <si>
    <t>"žulový krajník"21*0,3</t>
  </si>
  <si>
    <t>52</t>
  </si>
  <si>
    <t>564851111</t>
  </si>
  <si>
    <t>Podklad ze štěrkodrtě ŠD tl 150 mm</t>
  </si>
  <si>
    <t>-1858066802</t>
  </si>
  <si>
    <t>(650,8+121,4+22+22+21)*0,4</t>
  </si>
  <si>
    <t>53</t>
  </si>
  <si>
    <t>564851113</t>
  </si>
  <si>
    <t>Podklad ze štěrkodrtě ŠD tl 170 mm</t>
  </si>
  <si>
    <t>1387275266</t>
  </si>
  <si>
    <t>sjezdy</t>
  </si>
  <si>
    <t>54</t>
  </si>
  <si>
    <t>564861111</t>
  </si>
  <si>
    <t>Podklad ze štěrkodrtě ŠD tl 200 mm</t>
  </si>
  <si>
    <t>-1469842494</t>
  </si>
  <si>
    <t>"zpevnení okrajů konstrukčních vrstev vozovky u napojení vodících pásků"(805+19)*0,25</t>
  </si>
  <si>
    <t>55</t>
  </si>
  <si>
    <t>564871116</t>
  </si>
  <si>
    <t>Podklad ze štěrkodrtě ŠD tl. 300 mm</t>
  </si>
  <si>
    <t>-799053609</t>
  </si>
  <si>
    <t xml:space="preserve">Sanace 70% plochy - po schválení TDI a investora </t>
  </si>
  <si>
    <t>2275,11*0,7</t>
  </si>
  <si>
    <t>56</t>
  </si>
  <si>
    <t>565145111</t>
  </si>
  <si>
    <t>Asfaltový beton vrstva podkladní ACP 16 (obalované kamenivo OKS) tl 60 mm š do 3 m</t>
  </si>
  <si>
    <t>161922562</t>
  </si>
  <si>
    <t>645,75/2</t>
  </si>
  <si>
    <t>57</t>
  </si>
  <si>
    <t>567120111</t>
  </si>
  <si>
    <t>Podklad ze směsi stmelené cementem SC C 1,5/2,0 (SC II) tl 120 mm</t>
  </si>
  <si>
    <t>-493402120</t>
  </si>
  <si>
    <t>824*0,25</t>
  </si>
  <si>
    <t>58</t>
  </si>
  <si>
    <t>573111110</t>
  </si>
  <si>
    <t>Postřik živičný infiltrační s posypem z asfaltu množství 0,50 kg/m2</t>
  </si>
  <si>
    <t>-348268874</t>
  </si>
  <si>
    <t>59</t>
  </si>
  <si>
    <t>573211107</t>
  </si>
  <si>
    <t>Postřik živičný spojovací z asfaltu v množství 0,30 kg/m2</t>
  </si>
  <si>
    <t>516872835</t>
  </si>
  <si>
    <t>4,5+88+39+91+26+59+209+66+38++8,5+(33,5*0,5)</t>
  </si>
  <si>
    <t>60</t>
  </si>
  <si>
    <t>577134111</t>
  </si>
  <si>
    <t>Asfaltový beton vrstva obrusná ACO 11 (ABS) tř. I tl 40 mm š do 3 m z nemodifikovaného asfaltu</t>
  </si>
  <si>
    <t>1941266012</t>
  </si>
  <si>
    <t>61</t>
  </si>
  <si>
    <t>596211113</t>
  </si>
  <si>
    <t>Kladení zámkové dlažby komunikací pro pěší tl 60 mm skupiny A pl přes 300 m2</t>
  </si>
  <si>
    <t>1911399750</t>
  </si>
  <si>
    <t>62</t>
  </si>
  <si>
    <t>BET.K06N024</t>
  </si>
  <si>
    <t>dlažba pro nevidomé 20 x 10 x 6 cm ČERVENÁ</t>
  </si>
  <si>
    <t>1251577914</t>
  </si>
  <si>
    <t>38*1,03 'Přepočtené koeficientem množství</t>
  </si>
  <si>
    <t>63</t>
  </si>
  <si>
    <t>BET.K06C010</t>
  </si>
  <si>
    <t>dlažba 20 x 10 x 6 cm přírodní</t>
  </si>
  <si>
    <t>1076904444</t>
  </si>
  <si>
    <t>15,5*1,03 'Přepočtené koeficientem množství</t>
  </si>
  <si>
    <t>64</t>
  </si>
  <si>
    <t>BET.K06C021</t>
  </si>
  <si>
    <t xml:space="preserve">dlažba  20 x 10 x 6 cm 6   ŽLUTÁ</t>
  </si>
  <si>
    <t>593877978</t>
  </si>
  <si>
    <t>1449*1,01 'Přepočtené koeficientem množství</t>
  </si>
  <si>
    <t>65</t>
  </si>
  <si>
    <t>BET.K06C022</t>
  </si>
  <si>
    <t xml:space="preserve">dlažba  20 x 10 x 6 cm ŽLUTÁ</t>
  </si>
  <si>
    <t>-1656322340</t>
  </si>
  <si>
    <t>25*1,03 'Přepočtené koeficientem množství</t>
  </si>
  <si>
    <t>66</t>
  </si>
  <si>
    <t>BET.K06C028</t>
  </si>
  <si>
    <t xml:space="preserve">dlažba  20 x 10 x 6 cm S DRÁŽKAMI ČERVENÁ</t>
  </si>
  <si>
    <t>1535643745</t>
  </si>
  <si>
    <t>88*1,03 'Přepočtené koeficientem množství</t>
  </si>
  <si>
    <t>67</t>
  </si>
  <si>
    <t>596212210</t>
  </si>
  <si>
    <t>Kladení zámkové dlažby pozemních komunikací tl 80 mm skupiny A pl do 50 m2</t>
  </si>
  <si>
    <t>-1056152724</t>
  </si>
  <si>
    <t>68</t>
  </si>
  <si>
    <t>592450061</t>
  </si>
  <si>
    <t xml:space="preserve">dlažba skladebná betonová základní pro nevidomé 20 x 10 x  8cm ČERVENÁ</t>
  </si>
  <si>
    <t>844490953</t>
  </si>
  <si>
    <t>23*1,03 'Přepočtené koeficientem množství</t>
  </si>
  <si>
    <t>69</t>
  </si>
  <si>
    <t>BET.K08C021</t>
  </si>
  <si>
    <t>dlažba 20 x 10 x 8 cm ANTRACIT</t>
  </si>
  <si>
    <t>2128472617</t>
  </si>
  <si>
    <t>88,5*1,03 'Přepočtené koeficientem množství</t>
  </si>
  <si>
    <t>70</t>
  </si>
  <si>
    <t>BET.K06C029</t>
  </si>
  <si>
    <t xml:space="preserve">dlažba  20 x 10 x 8 cm S DRÁŽKAMI ČERVENÁ</t>
  </si>
  <si>
    <t>-622647688</t>
  </si>
  <si>
    <t>Trubní vedení</t>
  </si>
  <si>
    <t>71</t>
  </si>
  <si>
    <t>871315221</t>
  </si>
  <si>
    <t>Kanalizační potrubí z tvrdého PVC jednovrstvé tuhost třídy SN8 DN 160</t>
  </si>
  <si>
    <t>-602690333</t>
  </si>
  <si>
    <t>"Ž4 přípojka"3</t>
  </si>
  <si>
    <t>72</t>
  </si>
  <si>
    <t>871355221</t>
  </si>
  <si>
    <t>Kanalizační potrubí z tvrdého PVC jednovrstvé tuhost třídy SN8 DN 200</t>
  </si>
  <si>
    <t>-1798814684</t>
  </si>
  <si>
    <t>"Ž1,2,3 přípojka"(3+3+2)</t>
  </si>
  <si>
    <t>"UV23"8</t>
  </si>
  <si>
    <t>73</t>
  </si>
  <si>
    <t>877315211</t>
  </si>
  <si>
    <t>Montáž tvarovek z tvrdého PVC-systém KG nebo z polypropylenu-systém KG 2000 jednoosé DN 160</t>
  </si>
  <si>
    <t>615474428</t>
  </si>
  <si>
    <t>"Ž4 přípojka"2</t>
  </si>
  <si>
    <t>74</t>
  </si>
  <si>
    <t>28611360</t>
  </si>
  <si>
    <t>koleno kanalizace PVC KG 160x30°</t>
  </si>
  <si>
    <t>1617628123</t>
  </si>
  <si>
    <t>75</t>
  </si>
  <si>
    <t>877355211</t>
  </si>
  <si>
    <t>Montáž tvarovek z tvrdého PVC-systém KG nebo z polypropylenu-systém KG 2000 jednoosé DN 200</t>
  </si>
  <si>
    <t>1623812555</t>
  </si>
  <si>
    <t>"Ž1,2,3 přípojka"3*2</t>
  </si>
  <si>
    <t>76</t>
  </si>
  <si>
    <t>28611365</t>
  </si>
  <si>
    <t>koleno kanalizace PVC KG 200x30°</t>
  </si>
  <si>
    <t>1561966914</t>
  </si>
  <si>
    <t>77</t>
  </si>
  <si>
    <t>721300944</t>
  </si>
  <si>
    <t xml:space="preserve">Pročištění vpustí </t>
  </si>
  <si>
    <t>-1557677515</t>
  </si>
  <si>
    <t>"pročištění vpustí"20</t>
  </si>
  <si>
    <t>78</t>
  </si>
  <si>
    <t>894812615</t>
  </si>
  <si>
    <t xml:space="preserve">Vyříznutí a utěsnění otvoru ve stěně šachty </t>
  </si>
  <si>
    <t>-1703431166</t>
  </si>
  <si>
    <t>"Ž4 přípojka"1</t>
  </si>
  <si>
    <t>79</t>
  </si>
  <si>
    <t>895941311</t>
  </si>
  <si>
    <t>Zřízení vpusti kanalizační uliční z betonových dílců typ UVB-50</t>
  </si>
  <si>
    <t>-244429249</t>
  </si>
  <si>
    <t>"UV23 napojena do přípojky stávající vpusti"1</t>
  </si>
  <si>
    <t>80</t>
  </si>
  <si>
    <t>59223852</t>
  </si>
  <si>
    <t>dno betonové pro uliční vpusť s kalovou prohlubní 45x30x5 cm</t>
  </si>
  <si>
    <t>-1750558622</t>
  </si>
  <si>
    <t>81</t>
  </si>
  <si>
    <t>59223864</t>
  </si>
  <si>
    <t>prstenec betonový pro uliční vpusť vyrovnávací 39 x 6 x 13 cm</t>
  </si>
  <si>
    <t>-772507077</t>
  </si>
  <si>
    <t>82</t>
  </si>
  <si>
    <t>59223857</t>
  </si>
  <si>
    <t>skruž betonová pro uliční vpusť horní 45 x 29,5 x 5 cm</t>
  </si>
  <si>
    <t>146428535</t>
  </si>
  <si>
    <t>83</t>
  </si>
  <si>
    <t>592238541</t>
  </si>
  <si>
    <t>skruž betonová pro uliční vpusť s výtokovým otvorem a sifónem PVC, 45x35x5 cm</t>
  </si>
  <si>
    <t>-1480106082</t>
  </si>
  <si>
    <t>84</t>
  </si>
  <si>
    <t>59223862</t>
  </si>
  <si>
    <t>skruž betonová pro uliční vpusť středová 45 x 29,5 x 5 cm</t>
  </si>
  <si>
    <t>1136219779</t>
  </si>
  <si>
    <t>85</t>
  </si>
  <si>
    <t>899204112</t>
  </si>
  <si>
    <t>Osazení mříží litinových včetně rámů a košů na bahno pro třídu zatížení D400, E600</t>
  </si>
  <si>
    <t>2090672493</t>
  </si>
  <si>
    <t>86</t>
  </si>
  <si>
    <t>552423225</t>
  </si>
  <si>
    <t>mříž litinová D 400 - 300x500mm</t>
  </si>
  <si>
    <t>814087351</t>
  </si>
  <si>
    <t>87</t>
  </si>
  <si>
    <t>562414991</t>
  </si>
  <si>
    <t xml:space="preserve">koš kalový </t>
  </si>
  <si>
    <t>2067193482</t>
  </si>
  <si>
    <t>88</t>
  </si>
  <si>
    <t>899231111</t>
  </si>
  <si>
    <t>Výšková úprava uličního vstupu nebo vpusti do 200 mm zvýšením mříže</t>
  </si>
  <si>
    <t>-550698290</t>
  </si>
  <si>
    <t>89</t>
  </si>
  <si>
    <t>899331111</t>
  </si>
  <si>
    <t>Výšková úprava uličního vstupu nebo vpusti do 200 mm zvýšením poklopu</t>
  </si>
  <si>
    <t>417932733</t>
  </si>
  <si>
    <t>90</t>
  </si>
  <si>
    <t>899431111</t>
  </si>
  <si>
    <t>Výšková úprava uličního vstupu nebo vpusti do 200 mm zvýšením krycího hrnce, šoupěte nebo hydrantu</t>
  </si>
  <si>
    <t>-1770843831</t>
  </si>
  <si>
    <t>"hydrant"2</t>
  </si>
  <si>
    <t>"šoupě"19</t>
  </si>
  <si>
    <t>91</t>
  </si>
  <si>
    <t>42291352</t>
  </si>
  <si>
    <t>poklop litinový šoupátkový pro zemní soupravy osazení do terénu a do vozovky</t>
  </si>
  <si>
    <t>335170765</t>
  </si>
  <si>
    <t>92</t>
  </si>
  <si>
    <t>42291452</t>
  </si>
  <si>
    <t>poklop litinový hydrantový DN 80</t>
  </si>
  <si>
    <t>250443148</t>
  </si>
  <si>
    <t>93</t>
  </si>
  <si>
    <t>899432114</t>
  </si>
  <si>
    <t xml:space="preserve">D+M odvodňovacího monolitického žlabu KS 100 </t>
  </si>
  <si>
    <t>1578858153</t>
  </si>
  <si>
    <t xml:space="preserve">vč. mříže C250, čelních stěn, vpusť </t>
  </si>
  <si>
    <t>"Ž4 bez spádu dna - č.p. 216"2</t>
  </si>
  <si>
    <t>94</t>
  </si>
  <si>
    <t>899432115</t>
  </si>
  <si>
    <t>D+M odvodňovacího monolitického žlabu š 250 mm</t>
  </si>
  <si>
    <t>1866444034</t>
  </si>
  <si>
    <t xml:space="preserve">vč. mříže D400, čelních stěn, revizní díl, vpusť </t>
  </si>
  <si>
    <t>"Ž1,2 - bez spádu dna"5,5+5,5</t>
  </si>
  <si>
    <t>"Ž3 - se spádem dna"5</t>
  </si>
  <si>
    <t>Ostatní konstrukce a práce, bourání</t>
  </si>
  <si>
    <t>95</t>
  </si>
  <si>
    <t>913111111</t>
  </si>
  <si>
    <t>Montáž a demontáž plastového podstavce dočasné dopravní značky</t>
  </si>
  <si>
    <t>-103141595</t>
  </si>
  <si>
    <t>Poznámka k položce:_x000d_
odečteno z výkresu B.1.2.7 Situace DZ</t>
  </si>
  <si>
    <t>"Z4"20</t>
  </si>
  <si>
    <t>96</t>
  </si>
  <si>
    <t>913111115</t>
  </si>
  <si>
    <t>Montáž a demontáž dočasné dopravní značky samostatné základní</t>
  </si>
  <si>
    <t>1026323785</t>
  </si>
  <si>
    <t>97</t>
  </si>
  <si>
    <t>913111211</t>
  </si>
  <si>
    <t>Příplatek k dočasnému podstavci plastovému za první a ZKD den použití</t>
  </si>
  <si>
    <t>-1399886663</t>
  </si>
  <si>
    <t>20*14*7</t>
  </si>
  <si>
    <t>98</t>
  </si>
  <si>
    <t>913111215</t>
  </si>
  <si>
    <t>Příplatek k dočasné dopravní značce samostatné základní za první a ZKD den použití</t>
  </si>
  <si>
    <t>1795710535</t>
  </si>
  <si>
    <t>"Z4"20*14*7</t>
  </si>
  <si>
    <t>99</t>
  </si>
  <si>
    <t>913121111</t>
  </si>
  <si>
    <t>Montáž a demontáž dočasné dopravní značky kompletní základní</t>
  </si>
  <si>
    <t>179407542</t>
  </si>
  <si>
    <t>"A6a"2</t>
  </si>
  <si>
    <t>"A6b"2</t>
  </si>
  <si>
    <t>"A7a"2</t>
  </si>
  <si>
    <t>"A15"2</t>
  </si>
  <si>
    <t>"B21a"2</t>
  </si>
  <si>
    <t>"B20a"2</t>
  </si>
  <si>
    <t>"B26"2</t>
  </si>
  <si>
    <t>"C4b"1+1</t>
  </si>
  <si>
    <t>"E13"1</t>
  </si>
  <si>
    <t>"P6"2</t>
  </si>
  <si>
    <t>"P7"1</t>
  </si>
  <si>
    <t>"P8"1</t>
  </si>
  <si>
    <t>"IP22"4</t>
  </si>
  <si>
    <t>100</t>
  </si>
  <si>
    <t>913121211</t>
  </si>
  <si>
    <t>Příplatek k dočasné dopravní značce kompletní základní za první a ZKD den použití</t>
  </si>
  <si>
    <t>-1916411512</t>
  </si>
  <si>
    <t>25*14*7</t>
  </si>
  <si>
    <t>101</t>
  </si>
  <si>
    <t>913221111</t>
  </si>
  <si>
    <t>Montáž a demontáž dočasné dopravní zábrany světelné šířky 1,5 m se 3 světly</t>
  </si>
  <si>
    <t>-1120806475</t>
  </si>
  <si>
    <t>102</t>
  </si>
  <si>
    <t>913221211</t>
  </si>
  <si>
    <t>Příplatek k dočasné dopravní zábraně světelné šířky 1,5m se 3 světly za první a ZKD den použití</t>
  </si>
  <si>
    <t>1198528257</t>
  </si>
  <si>
    <t>(6+6)*14*7</t>
  </si>
  <si>
    <t>103</t>
  </si>
  <si>
    <t>914111111</t>
  </si>
  <si>
    <t>Montáž svislé dopravní značky do velikosti 1 m2 objímkami na sloupek nebo konzolu</t>
  </si>
  <si>
    <t>-768109637</t>
  </si>
  <si>
    <t>demontované značky které se osadí na nové sloupky</t>
  </si>
  <si>
    <t>"IP11a+B4 na jednom sloupku"2</t>
  </si>
  <si>
    <t>"B12+E13 na jednom sloupku"2</t>
  </si>
  <si>
    <t>"P2"1</t>
  </si>
  <si>
    <t>"B29"6</t>
  </si>
  <si>
    <t>"P2+B24b+E13na jednom sloupku"3</t>
  </si>
  <si>
    <t>"IS22"4</t>
  </si>
  <si>
    <t>nové</t>
  </si>
  <si>
    <t>"P6"1</t>
  </si>
  <si>
    <t>"B1"1</t>
  </si>
  <si>
    <t>104</t>
  </si>
  <si>
    <t>404442365</t>
  </si>
  <si>
    <t xml:space="preserve">značka dopravní svislá FeZn </t>
  </si>
  <si>
    <t>209678103</t>
  </si>
  <si>
    <t>105</t>
  </si>
  <si>
    <t>914511112</t>
  </si>
  <si>
    <t>Montáž sloupku dopravních značek délky do 3,5 m s betonovým základem a patkou</t>
  </si>
  <si>
    <t>-301273838</t>
  </si>
  <si>
    <t>"IP11a+B4 na jednom sloupku"1</t>
  </si>
  <si>
    <t>"B12+E13 na jednom sloupku"1</t>
  </si>
  <si>
    <t>"P2+B24b+E13na jednom sloupku"1</t>
  </si>
  <si>
    <t>"IS22"2</t>
  </si>
  <si>
    <t>106</t>
  </si>
  <si>
    <t>40445225</t>
  </si>
  <si>
    <t>sloupek pro dopravní značku Zn D 60mm v 3,5m</t>
  </si>
  <si>
    <t>1714390834</t>
  </si>
  <si>
    <t>107</t>
  </si>
  <si>
    <t>40445240</t>
  </si>
  <si>
    <t>patka pro sloupek Al D 60mm</t>
  </si>
  <si>
    <t>821601470</t>
  </si>
  <si>
    <t>108</t>
  </si>
  <si>
    <t>40445253</t>
  </si>
  <si>
    <t>víčko plastové na sloupek D 60mm</t>
  </si>
  <si>
    <t>-728513481</t>
  </si>
  <si>
    <t>109</t>
  </si>
  <si>
    <t>40445256</t>
  </si>
  <si>
    <t>svorka upínací na sloupek dopravní značky D 60mm</t>
  </si>
  <si>
    <t>551479938</t>
  </si>
  <si>
    <t>110</t>
  </si>
  <si>
    <t>915111113</t>
  </si>
  <si>
    <t xml:space="preserve">Vodorovné dopravní značení  - oprava </t>
  </si>
  <si>
    <t>909426665</t>
  </si>
  <si>
    <t>111</t>
  </si>
  <si>
    <t>783009429</t>
  </si>
  <si>
    <t xml:space="preserve">Vizuální kontrast sloupů VO </t>
  </si>
  <si>
    <t>1558562805</t>
  </si>
  <si>
    <t>v souladu s požadavkem bezbariérového řešení bude dodržen vizuální kontrast sloupů veřejného osvětlení a to:</t>
  </si>
  <si>
    <t>5 pruhů v šíři 8 cm (bílá, černá ...) v rozmezí výšek 1,30 -1,70 mu sloupů zasahujících - 2 kusy sloupů</t>
  </si>
  <si>
    <t>112</t>
  </si>
  <si>
    <t>915491211</t>
  </si>
  <si>
    <t>Osazení vodícího proužku z betonových desek do betonového lože tl do 100 mm š proužku 250 mm</t>
  </si>
  <si>
    <t>-351155700</t>
  </si>
  <si>
    <t>103+74+24+3+112+74+171+7+12+122+103</t>
  </si>
  <si>
    <t>113</t>
  </si>
  <si>
    <t>BTL.1006349.URS</t>
  </si>
  <si>
    <t>krajník silniční betonový BÍLÝ 50x25x10 cm</t>
  </si>
  <si>
    <t>-398500100</t>
  </si>
  <si>
    <t>805*2 'Přepočtené koeficientem množství</t>
  </si>
  <si>
    <t>114</t>
  </si>
  <si>
    <t>915499211</t>
  </si>
  <si>
    <t>Příplatek ZKD 10 mm přes 100 mm tl lože u osazení vodícího proužku š 250 mm</t>
  </si>
  <si>
    <t>-1974460452</t>
  </si>
  <si>
    <t>805*5</t>
  </si>
  <si>
    <t>115</t>
  </si>
  <si>
    <t>916111123</t>
  </si>
  <si>
    <t>Osazení obruby z drobných kostek s boční opěrou do lože z betonu prostého</t>
  </si>
  <si>
    <t>-1980092526</t>
  </si>
  <si>
    <t>použijí se vybourané kostky</t>
  </si>
  <si>
    <t>"dvoulinka"19</t>
  </si>
  <si>
    <t>116</t>
  </si>
  <si>
    <t>916131213</t>
  </si>
  <si>
    <t>Osazení silničního obrubníku betonového stojatého s boční opěrou do lože z betonu prostého</t>
  </si>
  <si>
    <t>690632322</t>
  </si>
  <si>
    <t>9+10+57,25+2+2+65,25+10+4+3+36+26+31+1+1+14,3+25+14,5+12+3+3,5+89+36+20+4+9+35+3+3+34+17+5+74+7-15</t>
  </si>
  <si>
    <t>"nájezdový"3,3+3,2+3,2+6+4+4+5+7+5+5+4,5+4+4,2+2+7+11+11+4,5+6+3,5+5+3+4+6</t>
  </si>
  <si>
    <t>"přechodový levý"22+"přechodový pravý"22</t>
  </si>
  <si>
    <t>117</t>
  </si>
  <si>
    <t>59217031</t>
  </si>
  <si>
    <t>obrubník betonový silniční 1000x150x250mm</t>
  </si>
  <si>
    <t>-664814600</t>
  </si>
  <si>
    <t>118</t>
  </si>
  <si>
    <t>59217027</t>
  </si>
  <si>
    <t>obrubník betonový silniční nájezdový 250x150x150mm</t>
  </si>
  <si>
    <t>1911710773</t>
  </si>
  <si>
    <t>119</t>
  </si>
  <si>
    <t>59217029</t>
  </si>
  <si>
    <t>obrubník betonový silniční nájezdový 1000x150x150mm</t>
  </si>
  <si>
    <t>1505881847</t>
  </si>
  <si>
    <t>121,4-2,5</t>
  </si>
  <si>
    <t>120</t>
  </si>
  <si>
    <t>59217030</t>
  </si>
  <si>
    <t>obrubník betonový silniční přechodový 1000x150x150-250mm</t>
  </si>
  <si>
    <t>554977820</t>
  </si>
  <si>
    <t>121</t>
  </si>
  <si>
    <t>916231213</t>
  </si>
  <si>
    <t>Osazení chodníkového obrubníku betonového stojatého s boční opěrou do lože z betonu prostého</t>
  </si>
  <si>
    <t>-1654863568</t>
  </si>
  <si>
    <t>12+3+10+11+19+37+16+46+10+10+9+20+15+10+15+10+24+32+1+27+11+11+9+3+72+15+5+5,5+1+12+6+6+5,5+5,5+5,5+5,5+5,6+4</t>
  </si>
  <si>
    <t>se souhlasem TDI a investora</t>
  </si>
  <si>
    <t>254</t>
  </si>
  <si>
    <t>122</t>
  </si>
  <si>
    <t>59217036</t>
  </si>
  <si>
    <t>obrubník betonový parkový přírodní 500x80x250mm</t>
  </si>
  <si>
    <t>-1384654416</t>
  </si>
  <si>
    <t>123</t>
  </si>
  <si>
    <t>916241213</t>
  </si>
  <si>
    <t>Osazení obrubníku kamenného stojatého s boční opěrou do lože z betonu prostého</t>
  </si>
  <si>
    <t>-1495194005</t>
  </si>
  <si>
    <t>"krajník"21</t>
  </si>
  <si>
    <t>124</t>
  </si>
  <si>
    <t>58380203</t>
  </si>
  <si>
    <t>krajník kamenný žulový silniční 180x200x300-800mm</t>
  </si>
  <si>
    <t>1242133971</t>
  </si>
  <si>
    <t>"použije se vybouraný 224m"21</t>
  </si>
  <si>
    <t>125</t>
  </si>
  <si>
    <t>916991121</t>
  </si>
  <si>
    <t>Lože pod obrubníky, krajníky nebo obruby z dlažebních kostek z betonu prostého</t>
  </si>
  <si>
    <t>-2088439552</t>
  </si>
  <si>
    <t>"silniční obrubník"816,2*0,3*0,06</t>
  </si>
  <si>
    <t>"krajník žulový"21*0,25*0,06</t>
  </si>
  <si>
    <t>"chodníkový obrubník"779,1*0,25*0,06</t>
  </si>
  <si>
    <t>126</t>
  </si>
  <si>
    <t>919112233</t>
  </si>
  <si>
    <t>Řezání spár pro vytvoření komůrky š 20 mm hl 40 mm pro těsnící zálivku v živičném krytu</t>
  </si>
  <si>
    <t>-181416342</t>
  </si>
  <si>
    <t>Poznámka k položce:_x000d_
odečteno z výkresu B.1.2.1 Situace</t>
  </si>
  <si>
    <t>5,5+3,3+176,1+6,5+34,5+182+416,7+6+10+10</t>
  </si>
  <si>
    <t>127</t>
  </si>
  <si>
    <t>919122132</t>
  </si>
  <si>
    <t>Těsnění spár zálivkou za tepla pro komůrky š 20 mm hl 40 mm s těsnicím profilem</t>
  </si>
  <si>
    <t>-247965456</t>
  </si>
  <si>
    <t>128</t>
  </si>
  <si>
    <t>919735111</t>
  </si>
  <si>
    <t>Řezání stávajícího živičného krytu hl do 50 mm</t>
  </si>
  <si>
    <t>-341809672</t>
  </si>
  <si>
    <t>"hloubka 40 mm"5,5+3,3+176,1+6,5+34,5+182+416,7+6+10+10</t>
  </si>
  <si>
    <t>"napojení na stávající chodníáky"4</t>
  </si>
  <si>
    <t>129</t>
  </si>
  <si>
    <t>919735112</t>
  </si>
  <si>
    <t>Řezání stávajícího živičného krytu hl do 100 mm</t>
  </si>
  <si>
    <t>-1906797461</t>
  </si>
  <si>
    <t>850,6/2</t>
  </si>
  <si>
    <t>130</t>
  </si>
  <si>
    <t>919735123</t>
  </si>
  <si>
    <t>Řezání stávajícího betonového krytu hl do 150 mm</t>
  </si>
  <si>
    <t>739928215</t>
  </si>
  <si>
    <t>(4,8+9+4,5+7+8+13+16+11)</t>
  </si>
  <si>
    <t>(5,5+5,5+5)</t>
  </si>
  <si>
    <t>131</t>
  </si>
  <si>
    <t>960111222</t>
  </si>
  <si>
    <t>Bourání vodních staveb z dílců prefabrikovaných betonových a železobetonových vč. zásypu</t>
  </si>
  <si>
    <t>1343055312</t>
  </si>
  <si>
    <t>před zásypem se do stávajících přípojek napojí žlaby Ž1,2,3</t>
  </si>
  <si>
    <t>"st. vpusť 11,12,13"3</t>
  </si>
  <si>
    <t>132</t>
  </si>
  <si>
    <t>966001213</t>
  </si>
  <si>
    <t>Demontáž a zpětná montáž odpadkových košů</t>
  </si>
  <si>
    <t>-1615626696</t>
  </si>
  <si>
    <t>133</t>
  </si>
  <si>
    <t>966001214</t>
  </si>
  <si>
    <t>Demontáž a zpětná montáž laviček</t>
  </si>
  <si>
    <t>1255514134</t>
  </si>
  <si>
    <t>134</t>
  </si>
  <si>
    <t>966001215</t>
  </si>
  <si>
    <t>Demontáž a zpětná montáž zábradlí u čp. 1133</t>
  </si>
  <si>
    <t>989188783</t>
  </si>
  <si>
    <t>135</t>
  </si>
  <si>
    <t>966006132</t>
  </si>
  <si>
    <t>Odstranění značek dopravních nebo orientačních se sloupky s betonovými patkami</t>
  </si>
  <si>
    <t>-2136852924</t>
  </si>
  <si>
    <t>odstranění sloupků s dopr. značkami, značky se následně demontují ze sloupku a mamontují na nový sloupek</t>
  </si>
  <si>
    <t>136</t>
  </si>
  <si>
    <t>966006133</t>
  </si>
  <si>
    <t>Odstranění směrových kůlů uklínovaných kameny nebo obetonovaných</t>
  </si>
  <si>
    <t>-41213550</t>
  </si>
  <si>
    <t>"Z11g"6</t>
  </si>
  <si>
    <t>137</t>
  </si>
  <si>
    <t>966006211</t>
  </si>
  <si>
    <t>Odstranění svislých dopravních značek ze sloupů, sloupků nebo konzol</t>
  </si>
  <si>
    <t>1662386699</t>
  </si>
  <si>
    <t>demontáž značek ze starých sloupků</t>
  </si>
  <si>
    <t>138</t>
  </si>
  <si>
    <t>979024443</t>
  </si>
  <si>
    <t>Očištění vybouraných obrubníků a krajníků silničních</t>
  </si>
  <si>
    <t>-1795735755</t>
  </si>
  <si>
    <t>139</t>
  </si>
  <si>
    <t>979054451</t>
  </si>
  <si>
    <t>Očištění vybouraných zámkových dlaždic s původním spárováním z kameniva těženého</t>
  </si>
  <si>
    <t>-808452828</t>
  </si>
  <si>
    <t>Poznámka k položce:_x000d_
odečteno z výkresu D.1.2 Situace</t>
  </si>
  <si>
    <t>"výměna stávající přírodní dlažby - odvoz na skládku investora"5+4,5+9+3,5+3</t>
  </si>
  <si>
    <t>140</t>
  </si>
  <si>
    <t>979071112</t>
  </si>
  <si>
    <t>Očištění dlažebních kostek velkých s původním spárováním živičnou směsí nebo MC</t>
  </si>
  <si>
    <t>424469193</t>
  </si>
  <si>
    <t>"jednolinka"(45+13+14+15+16+16+33+17+9)*0,15</t>
  </si>
  <si>
    <t>141</t>
  </si>
  <si>
    <t>979071122</t>
  </si>
  <si>
    <t>Očištění dlažebních kostek drobných s původním spárováním živičnou směsí nebo MC</t>
  </si>
  <si>
    <t>825150421</t>
  </si>
  <si>
    <t>"dvoulinka"(22,5+14+16)*0,2</t>
  </si>
  <si>
    <t>997</t>
  </si>
  <si>
    <t>Přesun sutě</t>
  </si>
  <si>
    <t>142</t>
  </si>
  <si>
    <t>997221551</t>
  </si>
  <si>
    <t>Vodorovná doprava suti ze sypkých materiálů do 1 km</t>
  </si>
  <si>
    <t>436326884</t>
  </si>
  <si>
    <t>"zámková dlažba"36,803</t>
  </si>
  <si>
    <t>"kamenivo"12,155+690,272+32,045</t>
  </si>
  <si>
    <t>"beton"43,168+119,609</t>
  </si>
  <si>
    <t>"frézing"74,778+130,304</t>
  </si>
  <si>
    <t>"živice"7,85</t>
  </si>
  <si>
    <t>"kostka velká"17,16</t>
  </si>
  <si>
    <t>"kostka drobná"1,608</t>
  </si>
  <si>
    <t>"výměna stávající přírodní dlažby - odvoz na skládku investora"6,51</t>
  </si>
  <si>
    <t>143</t>
  </si>
  <si>
    <t>997221559</t>
  </si>
  <si>
    <t>Příplatek ZKD 1 km u vodorovné dopravy suti ze sypkých materiálů</t>
  </si>
  <si>
    <t>683747153</t>
  </si>
  <si>
    <t>1172,262*19</t>
  </si>
  <si>
    <t>"výměna stávající přírodní dlažby - odvoz na skládku investora"6,51*9</t>
  </si>
  <si>
    <t>144</t>
  </si>
  <si>
    <t>997221561</t>
  </si>
  <si>
    <t>Vodorovná doprava suti z kusových materiálů do 1 km</t>
  </si>
  <si>
    <t>-189351772</t>
  </si>
  <si>
    <t>"dlažba 30/30"370,26</t>
  </si>
  <si>
    <t>145</t>
  </si>
  <si>
    <t>997221569</t>
  </si>
  <si>
    <t>Příplatek ZKD 1 km u vodorovné dopravy suti z kusových materiálů</t>
  </si>
  <si>
    <t>-124834672</t>
  </si>
  <si>
    <t>370,26*19</t>
  </si>
  <si>
    <t>146</t>
  </si>
  <si>
    <t>997221571</t>
  </si>
  <si>
    <t>Vodorovná doprava vybouraných hmot do 1 km</t>
  </si>
  <si>
    <t>-1164820588</t>
  </si>
  <si>
    <t>"bet. obrubník"142,731</t>
  </si>
  <si>
    <t>"žulový krajník"6,048</t>
  </si>
  <si>
    <t>"OP3"26,68</t>
  </si>
  <si>
    <t>147</t>
  </si>
  <si>
    <t>997221579</t>
  </si>
  <si>
    <t>Příplatek ZKD 1 km u vodorovné dopravy vybouraných hmot</t>
  </si>
  <si>
    <t>910827191</t>
  </si>
  <si>
    <t>175,459*19</t>
  </si>
  <si>
    <t>148</t>
  </si>
  <si>
    <t>997221611</t>
  </si>
  <si>
    <t>Nakládání suti na dopravní prostředky pro vodorovnou dopravu</t>
  </si>
  <si>
    <t>-1127658658</t>
  </si>
  <si>
    <t>1172,262+370,26</t>
  </si>
  <si>
    <t>149</t>
  </si>
  <si>
    <t>997221612</t>
  </si>
  <si>
    <t>Nakládání vybouraných hmot na dopravní prostředky pro vodorovnou dopravu</t>
  </si>
  <si>
    <t>1726352733</t>
  </si>
  <si>
    <t>150</t>
  </si>
  <si>
    <t>997221815</t>
  </si>
  <si>
    <t>Poplatek za uložení na skládce (skládkovné) stavebního odpadu betonového kód odpadu 170 101</t>
  </si>
  <si>
    <t>-1780138286</t>
  </si>
  <si>
    <t>151</t>
  </si>
  <si>
    <t>997221845</t>
  </si>
  <si>
    <t>Poplatek za uložení na skládce (skládkovné) odpadu asfaltového bez dehtu kód odpadu 170 302</t>
  </si>
  <si>
    <t>-1593464307</t>
  </si>
  <si>
    <t>"živice"7,84</t>
  </si>
  <si>
    <t>152</t>
  </si>
  <si>
    <t>997221855</t>
  </si>
  <si>
    <t>Poplatek za uložení na skládce (skládkovné) zeminy a kameniva kód odpadu 170 504</t>
  </si>
  <si>
    <t>-1930293361</t>
  </si>
  <si>
    <t>998</t>
  </si>
  <si>
    <t>Přesun hmot</t>
  </si>
  <si>
    <t>153</t>
  </si>
  <si>
    <t>998223011</t>
  </si>
  <si>
    <t>Přesun hmot pro pozemní komunikace s krytem dlážděným</t>
  </si>
  <si>
    <t>248874862</t>
  </si>
  <si>
    <t>PSV</t>
  </si>
  <si>
    <t>Práce a dodávky PSV</t>
  </si>
  <si>
    <t>711</t>
  </si>
  <si>
    <t>Izolace proti vodě, vlhkosti a plynům</t>
  </si>
  <si>
    <t>154</t>
  </si>
  <si>
    <t>711491273</t>
  </si>
  <si>
    <t>Provedení izolace proti tlakové vodě svislé z nopové folie</t>
  </si>
  <si>
    <t>-2091058719</t>
  </si>
  <si>
    <t>254*1</t>
  </si>
  <si>
    <t>155</t>
  </si>
  <si>
    <t>28323005</t>
  </si>
  <si>
    <t>fólie profilovaná (nopová) drenážní HDPE s výškou nopů 8mm</t>
  </si>
  <si>
    <t>532883799</t>
  </si>
  <si>
    <t>254*1,2 'Přepočtené koeficientem množství</t>
  </si>
  <si>
    <t>SO 401 - Veřejné osvětlení</t>
  </si>
  <si>
    <t xml:space="preserve">Ing. Petr Koza </t>
  </si>
  <si>
    <t>HSV - HSV</t>
  </si>
  <si>
    <t xml:space="preserve">    SO 401 - Veřejné osvětlení</t>
  </si>
  <si>
    <t>401401</t>
  </si>
  <si>
    <t>Veřejné osvětlení dle samostatného rozpočtu</t>
  </si>
  <si>
    <t>-767723263</t>
  </si>
  <si>
    <t xml:space="preserve">SO 801 - Sadové a terénní úpravy </t>
  </si>
  <si>
    <t>181301102</t>
  </si>
  <si>
    <t>Rozprostření ornice tl vrstvy do 150 mm pl do 500 m2 v rovině nebo ve svahu do 1:5</t>
  </si>
  <si>
    <t>-1238880526</t>
  </si>
  <si>
    <t>12+19+15+21+24+51+13+14+100+25+30+26+4+14+14+15+14+23+13+6+7</t>
  </si>
  <si>
    <t>10321100</t>
  </si>
  <si>
    <t>zahradní substrát pro výsadbu VL - PROPAŘENÝ</t>
  </si>
  <si>
    <t>-1897902216</t>
  </si>
  <si>
    <t>436*0,15</t>
  </si>
  <si>
    <t>181411131</t>
  </si>
  <si>
    <t>Založení parkového trávníku výsevem plochy do 1000 m2 v rovině a ve svahu do 1:5</t>
  </si>
  <si>
    <t>138035921</t>
  </si>
  <si>
    <t>00572410</t>
  </si>
  <si>
    <t>osivo směs travní parková</t>
  </si>
  <si>
    <t>kg</t>
  </si>
  <si>
    <t>-695669205</t>
  </si>
  <si>
    <t>453*0,03 'Přepočtené koeficientem množství</t>
  </si>
  <si>
    <t>181951101</t>
  </si>
  <si>
    <t>Úprava pláně v hornině tř. 1 až 4 bez zhutnění</t>
  </si>
  <si>
    <t>1698217525</t>
  </si>
  <si>
    <t>183403113</t>
  </si>
  <si>
    <t>Obdělání půdy frézováním v rovině a svahu do 1:5</t>
  </si>
  <si>
    <t>94759888</t>
  </si>
  <si>
    <t>Poznámka k položce:_x000d_
odečteno z výkresu D.1.8.1 Technická zpráva, D.1.8.2.1 Situace</t>
  </si>
  <si>
    <t>183403131</t>
  </si>
  <si>
    <t>Obdělání půdy rytím zemina tř 1 a 2 v rovině a svahu do 1:5</t>
  </si>
  <si>
    <t>-1835614310</t>
  </si>
  <si>
    <t>183403153</t>
  </si>
  <si>
    <t>Obdělání půdy hrabáním v rovině a svahu do 1:5</t>
  </si>
  <si>
    <t>-2108263773</t>
  </si>
  <si>
    <t>183403161</t>
  </si>
  <si>
    <t>Obdělání půdy válením v rovině a svahu do 1:5</t>
  </si>
  <si>
    <t>-1254197538</t>
  </si>
  <si>
    <t>185802113</t>
  </si>
  <si>
    <t>Hnojení půdy umělým hnojivem na široko v rovině a svahu do 1:5</t>
  </si>
  <si>
    <t>153207209</t>
  </si>
  <si>
    <t>251911551</t>
  </si>
  <si>
    <t xml:space="preserve">hnojivo průmyslové </t>
  </si>
  <si>
    <t>1818852207</t>
  </si>
  <si>
    <t>453*0,05</t>
  </si>
  <si>
    <t>185804312</t>
  </si>
  <si>
    <t>Zalití rostlin vodou plocha přes 20 m2</t>
  </si>
  <si>
    <t>1271841567</t>
  </si>
  <si>
    <t>2*453*0,005</t>
  </si>
  <si>
    <t>185851121</t>
  </si>
  <si>
    <t>Dovoz vody pro zálivku rostlin za vzdálenost do 1000 m</t>
  </si>
  <si>
    <t>1648816551</t>
  </si>
  <si>
    <t>998231111</t>
  </si>
  <si>
    <t>Přesun hmot na objektech rekultivací území ovlivněných důlní a hutnickou činností</t>
  </si>
  <si>
    <t>1456489484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</si>
</sst>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33</v>
      </c>
      <c r="AO17" s="21"/>
      <c r="AP17" s="21"/>
      <c r="AQ17" s="21"/>
      <c r="AR17" s="19"/>
      <c r="BE17" s="30"/>
      <c r="BS17" s="16" t="s">
        <v>34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53</v>
      </c>
      <c r="AI60" s="40"/>
      <c r="AJ60" s="40"/>
      <c r="AK60" s="40"/>
      <c r="AL60" s="40"/>
      <c r="AM60" s="59" t="s">
        <v>54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55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56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53</v>
      </c>
      <c r="AI75" s="40"/>
      <c r="AJ75" s="40"/>
      <c r="AK75" s="40"/>
      <c r="AL75" s="40"/>
      <c r="AM75" s="59" t="s">
        <v>54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19083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 xml:space="preserve">Chodníky ulice  Karla Čapka, Přelouč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Přelouč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24. 9. 2019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Město Přelouč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 xml:space="preserve">Prodin a.s </v>
      </c>
      <c r="AN89" s="65"/>
      <c r="AO89" s="65"/>
      <c r="AP89" s="65"/>
      <c r="AQ89" s="38"/>
      <c r="AR89" s="42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35</v>
      </c>
      <c r="AJ90" s="38"/>
      <c r="AK90" s="38"/>
      <c r="AL90" s="38"/>
      <c r="AM90" s="74" t="str">
        <f>IF(E20="","",E20)</f>
        <v>Jana Förstlova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42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ROUND(SUM(AG95:AG98),2)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ROUND(SUM(AS95:AS98),2)</f>
        <v>0</v>
      </c>
      <c r="AT94" s="108">
        <f>ROUND(SUM(AV94:AW94),2)</f>
        <v>0</v>
      </c>
      <c r="AU94" s="109">
        <f>ROUND(SUM(AU95:AU98),5)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ROUND(SUM(AZ95:AZ98),2)</f>
        <v>0</v>
      </c>
      <c r="BA94" s="108">
        <f>ROUND(SUM(BA95:BA98),2)</f>
        <v>0</v>
      </c>
      <c r="BB94" s="108">
        <f>ROUND(SUM(BB95:BB98),2)</f>
        <v>0</v>
      </c>
      <c r="BC94" s="108">
        <f>ROUND(SUM(BC95:BC98),2)</f>
        <v>0</v>
      </c>
      <c r="BD94" s="110">
        <f>ROUND(SUM(BD95:BD98),2)</f>
        <v>0</v>
      </c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6" customFormat="1" ht="16.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 001 - Všeobecné položky 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ROUND(SUM(AV95:AW95),2)</f>
        <v>0</v>
      </c>
      <c r="AU95" s="123">
        <f>'SO 001 - Všeobecné položky '!P117</f>
        <v>0</v>
      </c>
      <c r="AV95" s="122">
        <f>'SO 001 - Všeobecné položky '!J33</f>
        <v>0</v>
      </c>
      <c r="AW95" s="122">
        <f>'SO 001 - Všeobecné položky '!J34</f>
        <v>0</v>
      </c>
      <c r="AX95" s="122">
        <f>'SO 001 - Všeobecné položky '!J35</f>
        <v>0</v>
      </c>
      <c r="AY95" s="122">
        <f>'SO 001 - Všeobecné položky '!J36</f>
        <v>0</v>
      </c>
      <c r="AZ95" s="122">
        <f>'SO 001 - Všeobecné položky '!F33</f>
        <v>0</v>
      </c>
      <c r="BA95" s="122">
        <f>'SO 001 - Všeobecné položky '!F34</f>
        <v>0</v>
      </c>
      <c r="BB95" s="122">
        <f>'SO 001 - Všeobecné položky '!F35</f>
        <v>0</v>
      </c>
      <c r="BC95" s="122">
        <f>'SO 001 - Všeobecné položky '!F36</f>
        <v>0</v>
      </c>
      <c r="BD95" s="124">
        <f>'SO 001 - Všeobecné položky '!F37</f>
        <v>0</v>
      </c>
      <c r="BT95" s="125" t="s">
        <v>86</v>
      </c>
      <c r="BV95" s="125" t="s">
        <v>80</v>
      </c>
      <c r="BW95" s="125" t="s">
        <v>87</v>
      </c>
      <c r="BX95" s="125" t="s">
        <v>5</v>
      </c>
      <c r="CL95" s="125" t="s">
        <v>1</v>
      </c>
      <c r="CM95" s="125" t="s">
        <v>88</v>
      </c>
    </row>
    <row r="96" s="6" customFormat="1" ht="16.5" customHeight="1">
      <c r="A96" s="113" t="s">
        <v>82</v>
      </c>
      <c r="B96" s="114"/>
      <c r="C96" s="115"/>
      <c r="D96" s="116" t="s">
        <v>89</v>
      </c>
      <c r="E96" s="116"/>
      <c r="F96" s="116"/>
      <c r="G96" s="116"/>
      <c r="H96" s="116"/>
      <c r="I96" s="117"/>
      <c r="J96" s="116" t="s">
        <v>90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 101 - Zpevněné plochy 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85</v>
      </c>
      <c r="AR96" s="120"/>
      <c r="AS96" s="121">
        <v>0</v>
      </c>
      <c r="AT96" s="122">
        <f>ROUND(SUM(AV96:AW96),2)</f>
        <v>0</v>
      </c>
      <c r="AU96" s="123">
        <f>'SO 101 - Zpevněné plochy '!P127</f>
        <v>0</v>
      </c>
      <c r="AV96" s="122">
        <f>'SO 101 - Zpevněné plochy '!J33</f>
        <v>0</v>
      </c>
      <c r="AW96" s="122">
        <f>'SO 101 - Zpevněné plochy '!J34</f>
        <v>0</v>
      </c>
      <c r="AX96" s="122">
        <f>'SO 101 - Zpevněné plochy '!J35</f>
        <v>0</v>
      </c>
      <c r="AY96" s="122">
        <f>'SO 101 - Zpevněné plochy '!J36</f>
        <v>0</v>
      </c>
      <c r="AZ96" s="122">
        <f>'SO 101 - Zpevněné plochy '!F33</f>
        <v>0</v>
      </c>
      <c r="BA96" s="122">
        <f>'SO 101 - Zpevněné plochy '!F34</f>
        <v>0</v>
      </c>
      <c r="BB96" s="122">
        <f>'SO 101 - Zpevněné plochy '!F35</f>
        <v>0</v>
      </c>
      <c r="BC96" s="122">
        <f>'SO 101 - Zpevněné plochy '!F36</f>
        <v>0</v>
      </c>
      <c r="BD96" s="124">
        <f>'SO 101 - Zpevněné plochy '!F37</f>
        <v>0</v>
      </c>
      <c r="BT96" s="125" t="s">
        <v>86</v>
      </c>
      <c r="BV96" s="125" t="s">
        <v>80</v>
      </c>
      <c r="BW96" s="125" t="s">
        <v>91</v>
      </c>
      <c r="BX96" s="125" t="s">
        <v>5</v>
      </c>
      <c r="CL96" s="125" t="s">
        <v>1</v>
      </c>
      <c r="CM96" s="125" t="s">
        <v>88</v>
      </c>
    </row>
    <row r="97" s="6" customFormat="1" ht="16.5" customHeight="1">
      <c r="A97" s="113" t="s">
        <v>82</v>
      </c>
      <c r="B97" s="114"/>
      <c r="C97" s="115"/>
      <c r="D97" s="116" t="s">
        <v>92</v>
      </c>
      <c r="E97" s="116"/>
      <c r="F97" s="116"/>
      <c r="G97" s="116"/>
      <c r="H97" s="116"/>
      <c r="I97" s="117"/>
      <c r="J97" s="116" t="s">
        <v>93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'SO 401 - Veřejné osvětlení'!J30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85</v>
      </c>
      <c r="AR97" s="120"/>
      <c r="AS97" s="121">
        <v>0</v>
      </c>
      <c r="AT97" s="122">
        <f>ROUND(SUM(AV97:AW97),2)</f>
        <v>0</v>
      </c>
      <c r="AU97" s="123">
        <f>'SO 401 - Veřejné osvětlení'!P118</f>
        <v>0</v>
      </c>
      <c r="AV97" s="122">
        <f>'SO 401 - Veřejné osvětlení'!J33</f>
        <v>0</v>
      </c>
      <c r="AW97" s="122">
        <f>'SO 401 - Veřejné osvětlení'!J34</f>
        <v>0</v>
      </c>
      <c r="AX97" s="122">
        <f>'SO 401 - Veřejné osvětlení'!J35</f>
        <v>0</v>
      </c>
      <c r="AY97" s="122">
        <f>'SO 401 - Veřejné osvětlení'!J36</f>
        <v>0</v>
      </c>
      <c r="AZ97" s="122">
        <f>'SO 401 - Veřejné osvětlení'!F33</f>
        <v>0</v>
      </c>
      <c r="BA97" s="122">
        <f>'SO 401 - Veřejné osvětlení'!F34</f>
        <v>0</v>
      </c>
      <c r="BB97" s="122">
        <f>'SO 401 - Veřejné osvětlení'!F35</f>
        <v>0</v>
      </c>
      <c r="BC97" s="122">
        <f>'SO 401 - Veřejné osvětlení'!F36</f>
        <v>0</v>
      </c>
      <c r="BD97" s="124">
        <f>'SO 401 - Veřejné osvětlení'!F37</f>
        <v>0</v>
      </c>
      <c r="BT97" s="125" t="s">
        <v>86</v>
      </c>
      <c r="BV97" s="125" t="s">
        <v>80</v>
      </c>
      <c r="BW97" s="125" t="s">
        <v>94</v>
      </c>
      <c r="BX97" s="125" t="s">
        <v>5</v>
      </c>
      <c r="CL97" s="125" t="s">
        <v>1</v>
      </c>
      <c r="CM97" s="125" t="s">
        <v>88</v>
      </c>
    </row>
    <row r="98" s="6" customFormat="1" ht="16.5" customHeight="1">
      <c r="A98" s="113" t="s">
        <v>82</v>
      </c>
      <c r="B98" s="114"/>
      <c r="C98" s="115"/>
      <c r="D98" s="116" t="s">
        <v>95</v>
      </c>
      <c r="E98" s="116"/>
      <c r="F98" s="116"/>
      <c r="G98" s="116"/>
      <c r="H98" s="116"/>
      <c r="I98" s="117"/>
      <c r="J98" s="116" t="s">
        <v>96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'SO 801 - Sadové a terénní...'!J30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85</v>
      </c>
      <c r="AR98" s="120"/>
      <c r="AS98" s="126">
        <v>0</v>
      </c>
      <c r="AT98" s="127">
        <f>ROUND(SUM(AV98:AW98),2)</f>
        <v>0</v>
      </c>
      <c r="AU98" s="128">
        <f>'SO 801 - Sadové a terénní...'!P119</f>
        <v>0</v>
      </c>
      <c r="AV98" s="127">
        <f>'SO 801 - Sadové a terénní...'!J33</f>
        <v>0</v>
      </c>
      <c r="AW98" s="127">
        <f>'SO 801 - Sadové a terénní...'!J34</f>
        <v>0</v>
      </c>
      <c r="AX98" s="127">
        <f>'SO 801 - Sadové a terénní...'!J35</f>
        <v>0</v>
      </c>
      <c r="AY98" s="127">
        <f>'SO 801 - Sadové a terénní...'!J36</f>
        <v>0</v>
      </c>
      <c r="AZ98" s="127">
        <f>'SO 801 - Sadové a terénní...'!F33</f>
        <v>0</v>
      </c>
      <c r="BA98" s="127">
        <f>'SO 801 - Sadové a terénní...'!F34</f>
        <v>0</v>
      </c>
      <c r="BB98" s="127">
        <f>'SO 801 - Sadové a terénní...'!F35</f>
        <v>0</v>
      </c>
      <c r="BC98" s="127">
        <f>'SO 801 - Sadové a terénní...'!F36</f>
        <v>0</v>
      </c>
      <c r="BD98" s="129">
        <f>'SO 801 - Sadové a terénní...'!F37</f>
        <v>0</v>
      </c>
      <c r="BT98" s="125" t="s">
        <v>86</v>
      </c>
      <c r="BV98" s="125" t="s">
        <v>80</v>
      </c>
      <c r="BW98" s="125" t="s">
        <v>97</v>
      </c>
      <c r="BX98" s="125" t="s">
        <v>5</v>
      </c>
      <c r="CL98" s="125" t="s">
        <v>1</v>
      </c>
      <c r="CM98" s="125" t="s">
        <v>88</v>
      </c>
    </row>
    <row r="99" s="1" customFormat="1" ht="30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42"/>
    </row>
  </sheetData>
  <sheetProtection sheet="1" formatColumns="0" formatRows="0" objects="1" scenarios="1" spinCount="100000" saltValue="CbKdR14osdWNnyA8JTdUuipcmm3WtASeL51VbORPiTtV8hC8kPltDJhRRGqX9yereD7ejX4ez7MKEs5kDthUhg==" hashValue="Kc6142hdm81cqq9rGScrmBu5eAggAOr3PmneYRj54v8pcAy33KgO72EEpSpZE1MXV163XHK+J6aRcGBMHwtsuA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</mergeCells>
  <hyperlinks>
    <hyperlink ref="A95" location="'SO 001 - Všeobecné položky '!C2" display="/"/>
    <hyperlink ref="A96" location="'SO 101 - Zpevněné plochy '!C2" display="/"/>
    <hyperlink ref="A97" location="'SO 401 - Veřejné osvětlení'!C2" display="/"/>
    <hyperlink ref="A98" location="'SO 801 - Sadové a terén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98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 xml:space="preserve">Chodníky ulice  Karla Čapka, Přelouč</v>
      </c>
      <c r="F7" s="136"/>
      <c r="G7" s="136"/>
      <c r="H7" s="136"/>
      <c r="L7" s="19"/>
    </row>
    <row r="8" s="1" customFormat="1" ht="12" customHeight="1">
      <c r="B8" s="42"/>
      <c r="D8" s="136" t="s">
        <v>99</v>
      </c>
      <c r="I8" s="138"/>
      <c r="L8" s="42"/>
    </row>
    <row r="9" s="1" customFormat="1" ht="36.96" customHeight="1">
      <c r="B9" s="42"/>
      <c r="E9" s="139" t="s">
        <v>100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101</v>
      </c>
      <c r="I12" s="141" t="s">
        <v>22</v>
      </c>
      <c r="J12" s="142" t="str">
        <f>'Rekapitulace stavby'!AN8</f>
        <v>24. 9. 2019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/>
      </c>
      <c r="L14" s="42"/>
    </row>
    <row r="15" s="1" customFormat="1" ht="18" customHeight="1">
      <c r="B15" s="42"/>
      <c r="E15" s="140" t="str">
        <f>IF('Rekapitulace stavby'!E11="","",'Rekapitulace stavby'!E11)</f>
        <v>Město Přelouč</v>
      </c>
      <c r="I15" s="141" t="s">
        <v>27</v>
      </c>
      <c r="J15" s="140" t="str">
        <f>IF('Rekapitulace stavby'!AN11="","",'Rekapitulace stavby'!AN11)</f>
        <v/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>25292161</v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Prodin a.s </v>
      </c>
      <c r="I21" s="141" t="s">
        <v>27</v>
      </c>
      <c r="J21" s="140" t="str">
        <f>IF('Rekapitulace stavby'!AN17="","",'Rekapitulace stavby'!AN17)</f>
        <v>CZ25292161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>Jana Förstlova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ROUND(J117,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ROUND((SUM(BE117:BE126)),  2)</f>
        <v>0</v>
      </c>
      <c r="I33" s="153">
        <v>0.20999999999999999</v>
      </c>
      <c r="J33" s="152">
        <f>ROUND(((SUM(BE117:BE126))*I33),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ROUND((SUM(BF117:BF126)),  2)</f>
        <v>0</v>
      </c>
      <c r="I34" s="153">
        <v>0.14999999999999999</v>
      </c>
      <c r="J34" s="152">
        <f>ROUND(((SUM(BF117:BF126))*I34),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ROUND((SUM(BG117:BG126)),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ROUND((SUM(BH117:BH126)),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ROUND((SUM(BI117:BI126)),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102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 xml:space="preserve">Chodníky ulice  Karla Čapka, Přelouč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99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 xml:space="preserve">SO 001 - Všeobecné položky 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24. 9. 2019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Město Přelouč</v>
      </c>
      <c r="G91" s="38"/>
      <c r="H91" s="38"/>
      <c r="I91" s="141" t="s">
        <v>30</v>
      </c>
      <c r="J91" s="35" t="str">
        <f>E21</f>
        <v xml:space="preserve">Prodin a.s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>Jana Förstlova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103</v>
      </c>
      <c r="D94" s="178"/>
      <c r="E94" s="178"/>
      <c r="F94" s="178"/>
      <c r="G94" s="178"/>
      <c r="H94" s="178"/>
      <c r="I94" s="179"/>
      <c r="J94" s="180" t="s">
        <v>104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105</v>
      </c>
      <c r="D96" s="38"/>
      <c r="E96" s="38"/>
      <c r="F96" s="38"/>
      <c r="G96" s="38"/>
      <c r="H96" s="38"/>
      <c r="I96" s="138"/>
      <c r="J96" s="104">
        <f>J117</f>
        <v>0</v>
      </c>
      <c r="K96" s="38"/>
      <c r="L96" s="42"/>
      <c r="AU96" s="16" t="s">
        <v>106</v>
      </c>
    </row>
    <row r="97" s="8" customFormat="1" ht="24.96" customHeight="1">
      <c r="B97" s="182"/>
      <c r="C97" s="183"/>
      <c r="D97" s="184" t="s">
        <v>107</v>
      </c>
      <c r="E97" s="185"/>
      <c r="F97" s="185"/>
      <c r="G97" s="185"/>
      <c r="H97" s="185"/>
      <c r="I97" s="186"/>
      <c r="J97" s="187">
        <f>J118</f>
        <v>0</v>
      </c>
      <c r="K97" s="183"/>
      <c r="L97" s="188"/>
    </row>
    <row r="98" s="1" customFormat="1" ht="21.84" customHeight="1">
      <c r="B98" s="37"/>
      <c r="C98" s="38"/>
      <c r="D98" s="38"/>
      <c r="E98" s="38"/>
      <c r="F98" s="38"/>
      <c r="G98" s="38"/>
      <c r="H98" s="38"/>
      <c r="I98" s="138"/>
      <c r="J98" s="38"/>
      <c r="K98" s="38"/>
      <c r="L98" s="42"/>
    </row>
    <row r="99" s="1" customFormat="1" ht="6.96" customHeight="1">
      <c r="B99" s="60"/>
      <c r="C99" s="61"/>
      <c r="D99" s="61"/>
      <c r="E99" s="61"/>
      <c r="F99" s="61"/>
      <c r="G99" s="61"/>
      <c r="H99" s="61"/>
      <c r="I99" s="172"/>
      <c r="J99" s="61"/>
      <c r="K99" s="61"/>
      <c r="L99" s="42"/>
    </row>
    <row r="103" s="1" customFormat="1" ht="6.96" customHeight="1">
      <c r="B103" s="62"/>
      <c r="C103" s="63"/>
      <c r="D103" s="63"/>
      <c r="E103" s="63"/>
      <c r="F103" s="63"/>
      <c r="G103" s="63"/>
      <c r="H103" s="63"/>
      <c r="I103" s="175"/>
      <c r="J103" s="63"/>
      <c r="K103" s="63"/>
      <c r="L103" s="42"/>
    </row>
    <row r="104" s="1" customFormat="1" ht="24.96" customHeight="1">
      <c r="B104" s="37"/>
      <c r="C104" s="22" t="s">
        <v>108</v>
      </c>
      <c r="D104" s="38"/>
      <c r="E104" s="38"/>
      <c r="F104" s="38"/>
      <c r="G104" s="38"/>
      <c r="H104" s="38"/>
      <c r="I104" s="138"/>
      <c r="J104" s="38"/>
      <c r="K104" s="38"/>
      <c r="L104" s="42"/>
    </row>
    <row r="105" s="1" customFormat="1" ht="6.96" customHeight="1">
      <c r="B105" s="37"/>
      <c r="C105" s="38"/>
      <c r="D105" s="38"/>
      <c r="E105" s="38"/>
      <c r="F105" s="38"/>
      <c r="G105" s="38"/>
      <c r="H105" s="38"/>
      <c r="I105" s="138"/>
      <c r="J105" s="38"/>
      <c r="K105" s="38"/>
      <c r="L105" s="42"/>
    </row>
    <row r="106" s="1" customFormat="1" ht="12" customHeight="1">
      <c r="B106" s="37"/>
      <c r="C106" s="31" t="s">
        <v>16</v>
      </c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16.5" customHeight="1">
      <c r="B107" s="37"/>
      <c r="C107" s="38"/>
      <c r="D107" s="38"/>
      <c r="E107" s="176" t="str">
        <f>E7</f>
        <v xml:space="preserve">Chodníky ulice  Karla Čapka, Přelouč</v>
      </c>
      <c r="F107" s="31"/>
      <c r="G107" s="31"/>
      <c r="H107" s="31"/>
      <c r="I107" s="138"/>
      <c r="J107" s="38"/>
      <c r="K107" s="38"/>
      <c r="L107" s="42"/>
    </row>
    <row r="108" s="1" customFormat="1" ht="12" customHeight="1">
      <c r="B108" s="37"/>
      <c r="C108" s="31" t="s">
        <v>99</v>
      </c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16.5" customHeight="1">
      <c r="B109" s="37"/>
      <c r="C109" s="38"/>
      <c r="D109" s="38"/>
      <c r="E109" s="70" t="str">
        <f>E9</f>
        <v xml:space="preserve">SO 001 - Všeobecné položky </v>
      </c>
      <c r="F109" s="38"/>
      <c r="G109" s="38"/>
      <c r="H109" s="38"/>
      <c r="I109" s="13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2" customHeight="1">
      <c r="B111" s="37"/>
      <c r="C111" s="31" t="s">
        <v>20</v>
      </c>
      <c r="D111" s="38"/>
      <c r="E111" s="38"/>
      <c r="F111" s="26" t="str">
        <f>F12</f>
        <v xml:space="preserve"> </v>
      </c>
      <c r="G111" s="38"/>
      <c r="H111" s="38"/>
      <c r="I111" s="141" t="s">
        <v>22</v>
      </c>
      <c r="J111" s="73" t="str">
        <f>IF(J12="","",J12)</f>
        <v>24. 9. 2019</v>
      </c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5.15" customHeight="1">
      <c r="B113" s="37"/>
      <c r="C113" s="31" t="s">
        <v>24</v>
      </c>
      <c r="D113" s="38"/>
      <c r="E113" s="38"/>
      <c r="F113" s="26" t="str">
        <f>E15</f>
        <v>Město Přelouč</v>
      </c>
      <c r="G113" s="38"/>
      <c r="H113" s="38"/>
      <c r="I113" s="141" t="s">
        <v>30</v>
      </c>
      <c r="J113" s="35" t="str">
        <f>E21</f>
        <v xml:space="preserve">Prodin a.s </v>
      </c>
      <c r="K113" s="38"/>
      <c r="L113" s="42"/>
    </row>
    <row r="114" s="1" customFormat="1" ht="15.15" customHeight="1">
      <c r="B114" s="37"/>
      <c r="C114" s="31" t="s">
        <v>28</v>
      </c>
      <c r="D114" s="38"/>
      <c r="E114" s="38"/>
      <c r="F114" s="26" t="str">
        <f>IF(E18="","",E18)</f>
        <v>Vyplň údaj</v>
      </c>
      <c r="G114" s="38"/>
      <c r="H114" s="38"/>
      <c r="I114" s="141" t="s">
        <v>35</v>
      </c>
      <c r="J114" s="35" t="str">
        <f>E24</f>
        <v>Jana Förstlova</v>
      </c>
      <c r="K114" s="38"/>
      <c r="L114" s="42"/>
    </row>
    <row r="115" s="1" customFormat="1" ht="10.32" customHeight="1"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42"/>
    </row>
    <row r="116" s="9" customFormat="1" ht="29.28" customHeight="1">
      <c r="B116" s="189"/>
      <c r="C116" s="190" t="s">
        <v>109</v>
      </c>
      <c r="D116" s="191" t="s">
        <v>63</v>
      </c>
      <c r="E116" s="191" t="s">
        <v>59</v>
      </c>
      <c r="F116" s="191" t="s">
        <v>60</v>
      </c>
      <c r="G116" s="191" t="s">
        <v>110</v>
      </c>
      <c r="H116" s="191" t="s">
        <v>111</v>
      </c>
      <c r="I116" s="192" t="s">
        <v>112</v>
      </c>
      <c r="J116" s="191" t="s">
        <v>104</v>
      </c>
      <c r="K116" s="193" t="s">
        <v>113</v>
      </c>
      <c r="L116" s="194"/>
      <c r="M116" s="94" t="s">
        <v>1</v>
      </c>
      <c r="N116" s="95" t="s">
        <v>42</v>
      </c>
      <c r="O116" s="95" t="s">
        <v>114</v>
      </c>
      <c r="P116" s="95" t="s">
        <v>115</v>
      </c>
      <c r="Q116" s="95" t="s">
        <v>116</v>
      </c>
      <c r="R116" s="95" t="s">
        <v>117</v>
      </c>
      <c r="S116" s="95" t="s">
        <v>118</v>
      </c>
      <c r="T116" s="96" t="s">
        <v>119</v>
      </c>
    </row>
    <row r="117" s="1" customFormat="1" ht="22.8" customHeight="1">
      <c r="B117" s="37"/>
      <c r="C117" s="101" t="s">
        <v>120</v>
      </c>
      <c r="D117" s="38"/>
      <c r="E117" s="38"/>
      <c r="F117" s="38"/>
      <c r="G117" s="38"/>
      <c r="H117" s="38"/>
      <c r="I117" s="138"/>
      <c r="J117" s="195">
        <f>BK117</f>
        <v>0</v>
      </c>
      <c r="K117" s="38"/>
      <c r="L117" s="42"/>
      <c r="M117" s="97"/>
      <c r="N117" s="98"/>
      <c r="O117" s="98"/>
      <c r="P117" s="196">
        <f>P118</f>
        <v>0</v>
      </c>
      <c r="Q117" s="98"/>
      <c r="R117" s="196">
        <f>R118</f>
        <v>0</v>
      </c>
      <c r="S117" s="98"/>
      <c r="T117" s="197">
        <f>T118</f>
        <v>0</v>
      </c>
      <c r="AT117" s="16" t="s">
        <v>77</v>
      </c>
      <c r="AU117" s="16" t="s">
        <v>106</v>
      </c>
      <c r="BK117" s="198">
        <f>BK118</f>
        <v>0</v>
      </c>
    </row>
    <row r="118" s="10" customFormat="1" ht="25.92" customHeight="1">
      <c r="B118" s="199"/>
      <c r="C118" s="200"/>
      <c r="D118" s="201" t="s">
        <v>77</v>
      </c>
      <c r="E118" s="202" t="s">
        <v>121</v>
      </c>
      <c r="F118" s="202" t="s">
        <v>122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SUM(P119:P126)</f>
        <v>0</v>
      </c>
      <c r="Q118" s="207"/>
      <c r="R118" s="208">
        <f>SUM(R119:R126)</f>
        <v>0</v>
      </c>
      <c r="S118" s="207"/>
      <c r="T118" s="209">
        <f>SUM(T119:T126)</f>
        <v>0</v>
      </c>
      <c r="AR118" s="210" t="s">
        <v>123</v>
      </c>
      <c r="AT118" s="211" t="s">
        <v>77</v>
      </c>
      <c r="AU118" s="211" t="s">
        <v>78</v>
      </c>
      <c r="AY118" s="210" t="s">
        <v>124</v>
      </c>
      <c r="BK118" s="212">
        <f>SUM(BK119:BK126)</f>
        <v>0</v>
      </c>
    </row>
    <row r="119" s="1" customFormat="1" ht="16.5" customHeight="1">
      <c r="B119" s="37"/>
      <c r="C119" s="213" t="s">
        <v>86</v>
      </c>
      <c r="D119" s="213" t="s">
        <v>125</v>
      </c>
      <c r="E119" s="214" t="s">
        <v>126</v>
      </c>
      <c r="F119" s="215" t="s">
        <v>127</v>
      </c>
      <c r="G119" s="216" t="s">
        <v>128</v>
      </c>
      <c r="H119" s="217">
        <v>6</v>
      </c>
      <c r="I119" s="218"/>
      <c r="J119" s="219">
        <f>ROUND(I119*H119,2)</f>
        <v>0</v>
      </c>
      <c r="K119" s="215" t="s">
        <v>1</v>
      </c>
      <c r="L119" s="42"/>
      <c r="M119" s="220" t="s">
        <v>1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AR119" s="224" t="s">
        <v>129</v>
      </c>
      <c r="AT119" s="224" t="s">
        <v>125</v>
      </c>
      <c r="AU119" s="224" t="s">
        <v>86</v>
      </c>
      <c r="AY119" s="16" t="s">
        <v>124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6" t="s">
        <v>86</v>
      </c>
      <c r="BK119" s="225">
        <f>ROUND(I119*H119,2)</f>
        <v>0</v>
      </c>
      <c r="BL119" s="16" t="s">
        <v>129</v>
      </c>
      <c r="BM119" s="224" t="s">
        <v>130</v>
      </c>
    </row>
    <row r="120" s="1" customFormat="1" ht="16.5" customHeight="1">
      <c r="B120" s="37"/>
      <c r="C120" s="213" t="s">
        <v>88</v>
      </c>
      <c r="D120" s="213" t="s">
        <v>125</v>
      </c>
      <c r="E120" s="214" t="s">
        <v>131</v>
      </c>
      <c r="F120" s="215" t="s">
        <v>132</v>
      </c>
      <c r="G120" s="216" t="s">
        <v>133</v>
      </c>
      <c r="H120" s="217">
        <v>1</v>
      </c>
      <c r="I120" s="218"/>
      <c r="J120" s="219">
        <f>ROUND(I120*H120,2)</f>
        <v>0</v>
      </c>
      <c r="K120" s="215" t="s">
        <v>1</v>
      </c>
      <c r="L120" s="42"/>
      <c r="M120" s="220" t="s">
        <v>1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AR120" s="224" t="s">
        <v>129</v>
      </c>
      <c r="AT120" s="224" t="s">
        <v>125</v>
      </c>
      <c r="AU120" s="224" t="s">
        <v>86</v>
      </c>
      <c r="AY120" s="16" t="s">
        <v>124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6" t="s">
        <v>86</v>
      </c>
      <c r="BK120" s="225">
        <f>ROUND(I120*H120,2)</f>
        <v>0</v>
      </c>
      <c r="BL120" s="16" t="s">
        <v>129</v>
      </c>
      <c r="BM120" s="224" t="s">
        <v>134</v>
      </c>
    </row>
    <row r="121" s="1" customFormat="1" ht="16.5" customHeight="1">
      <c r="B121" s="37"/>
      <c r="C121" s="213" t="s">
        <v>135</v>
      </c>
      <c r="D121" s="213" t="s">
        <v>125</v>
      </c>
      <c r="E121" s="214" t="s">
        <v>136</v>
      </c>
      <c r="F121" s="215" t="s">
        <v>137</v>
      </c>
      <c r="G121" s="216" t="s">
        <v>133</v>
      </c>
      <c r="H121" s="217">
        <v>1</v>
      </c>
      <c r="I121" s="218"/>
      <c r="J121" s="219">
        <f>ROUND(I121*H121,2)</f>
        <v>0</v>
      </c>
      <c r="K121" s="215" t="s">
        <v>1</v>
      </c>
      <c r="L121" s="42"/>
      <c r="M121" s="220" t="s">
        <v>1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AR121" s="224" t="s">
        <v>129</v>
      </c>
      <c r="AT121" s="224" t="s">
        <v>125</v>
      </c>
      <c r="AU121" s="224" t="s">
        <v>86</v>
      </c>
      <c r="AY121" s="16" t="s">
        <v>124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6" t="s">
        <v>86</v>
      </c>
      <c r="BK121" s="225">
        <f>ROUND(I121*H121,2)</f>
        <v>0</v>
      </c>
      <c r="BL121" s="16" t="s">
        <v>129</v>
      </c>
      <c r="BM121" s="224" t="s">
        <v>138</v>
      </c>
    </row>
    <row r="122" s="1" customFormat="1" ht="24" customHeight="1">
      <c r="B122" s="37"/>
      <c r="C122" s="213" t="s">
        <v>139</v>
      </c>
      <c r="D122" s="213" t="s">
        <v>125</v>
      </c>
      <c r="E122" s="214" t="s">
        <v>140</v>
      </c>
      <c r="F122" s="215" t="s">
        <v>141</v>
      </c>
      <c r="G122" s="216" t="s">
        <v>133</v>
      </c>
      <c r="H122" s="217">
        <v>1</v>
      </c>
      <c r="I122" s="218"/>
      <c r="J122" s="219">
        <f>ROUND(I122*H122,2)</f>
        <v>0</v>
      </c>
      <c r="K122" s="215" t="s">
        <v>1</v>
      </c>
      <c r="L122" s="42"/>
      <c r="M122" s="220" t="s">
        <v>1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AR122" s="224" t="s">
        <v>129</v>
      </c>
      <c r="AT122" s="224" t="s">
        <v>125</v>
      </c>
      <c r="AU122" s="224" t="s">
        <v>86</v>
      </c>
      <c r="AY122" s="16" t="s">
        <v>124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6" t="s">
        <v>86</v>
      </c>
      <c r="BK122" s="225">
        <f>ROUND(I122*H122,2)</f>
        <v>0</v>
      </c>
      <c r="BL122" s="16" t="s">
        <v>129</v>
      </c>
      <c r="BM122" s="224" t="s">
        <v>142</v>
      </c>
    </row>
    <row r="123" s="1" customFormat="1" ht="16.5" customHeight="1">
      <c r="B123" s="37"/>
      <c r="C123" s="213" t="s">
        <v>123</v>
      </c>
      <c r="D123" s="213" t="s">
        <v>125</v>
      </c>
      <c r="E123" s="214" t="s">
        <v>143</v>
      </c>
      <c r="F123" s="215" t="s">
        <v>144</v>
      </c>
      <c r="G123" s="216" t="s">
        <v>133</v>
      </c>
      <c r="H123" s="217">
        <v>1</v>
      </c>
      <c r="I123" s="218"/>
      <c r="J123" s="219">
        <f>ROUND(I123*H123,2)</f>
        <v>0</v>
      </c>
      <c r="K123" s="215" t="s">
        <v>1</v>
      </c>
      <c r="L123" s="42"/>
      <c r="M123" s="220" t="s">
        <v>1</v>
      </c>
      <c r="N123" s="221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AR123" s="224" t="s">
        <v>129</v>
      </c>
      <c r="AT123" s="224" t="s">
        <v>125</v>
      </c>
      <c r="AU123" s="224" t="s">
        <v>86</v>
      </c>
      <c r="AY123" s="16" t="s">
        <v>124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6" t="s">
        <v>86</v>
      </c>
      <c r="BK123" s="225">
        <f>ROUND(I123*H123,2)</f>
        <v>0</v>
      </c>
      <c r="BL123" s="16" t="s">
        <v>129</v>
      </c>
      <c r="BM123" s="224" t="s">
        <v>145</v>
      </c>
    </row>
    <row r="124" s="1" customFormat="1" ht="16.5" customHeight="1">
      <c r="B124" s="37"/>
      <c r="C124" s="213" t="s">
        <v>146</v>
      </c>
      <c r="D124" s="213" t="s">
        <v>125</v>
      </c>
      <c r="E124" s="214" t="s">
        <v>147</v>
      </c>
      <c r="F124" s="215" t="s">
        <v>148</v>
      </c>
      <c r="G124" s="216" t="s">
        <v>133</v>
      </c>
      <c r="H124" s="217">
        <v>1</v>
      </c>
      <c r="I124" s="218"/>
      <c r="J124" s="219">
        <f>ROUND(I124*H124,2)</f>
        <v>0</v>
      </c>
      <c r="K124" s="215" t="s">
        <v>1</v>
      </c>
      <c r="L124" s="42"/>
      <c r="M124" s="220" t="s">
        <v>1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AR124" s="224" t="s">
        <v>129</v>
      </c>
      <c r="AT124" s="224" t="s">
        <v>125</v>
      </c>
      <c r="AU124" s="224" t="s">
        <v>86</v>
      </c>
      <c r="AY124" s="16" t="s">
        <v>124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6" t="s">
        <v>86</v>
      </c>
      <c r="BK124" s="225">
        <f>ROUND(I124*H124,2)</f>
        <v>0</v>
      </c>
      <c r="BL124" s="16" t="s">
        <v>129</v>
      </c>
      <c r="BM124" s="224" t="s">
        <v>149</v>
      </c>
    </row>
    <row r="125" s="1" customFormat="1" ht="16.5" customHeight="1">
      <c r="B125" s="37"/>
      <c r="C125" s="213" t="s">
        <v>150</v>
      </c>
      <c r="D125" s="213" t="s">
        <v>125</v>
      </c>
      <c r="E125" s="214" t="s">
        <v>151</v>
      </c>
      <c r="F125" s="215" t="s">
        <v>152</v>
      </c>
      <c r="G125" s="216" t="s">
        <v>153</v>
      </c>
      <c r="H125" s="217">
        <v>8</v>
      </c>
      <c r="I125" s="218"/>
      <c r="J125" s="219">
        <f>ROUND(I125*H125,2)</f>
        <v>0</v>
      </c>
      <c r="K125" s="215" t="s">
        <v>1</v>
      </c>
      <c r="L125" s="42"/>
      <c r="M125" s="220" t="s">
        <v>1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AR125" s="224" t="s">
        <v>129</v>
      </c>
      <c r="AT125" s="224" t="s">
        <v>125</v>
      </c>
      <c r="AU125" s="224" t="s">
        <v>86</v>
      </c>
      <c r="AY125" s="16" t="s">
        <v>124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6" t="s">
        <v>86</v>
      </c>
      <c r="BK125" s="225">
        <f>ROUND(I125*H125,2)</f>
        <v>0</v>
      </c>
      <c r="BL125" s="16" t="s">
        <v>129</v>
      </c>
      <c r="BM125" s="224" t="s">
        <v>154</v>
      </c>
    </row>
    <row r="126" s="1" customFormat="1" ht="16.5" customHeight="1">
      <c r="B126" s="37"/>
      <c r="C126" s="213" t="s">
        <v>155</v>
      </c>
      <c r="D126" s="213" t="s">
        <v>125</v>
      </c>
      <c r="E126" s="214" t="s">
        <v>156</v>
      </c>
      <c r="F126" s="215" t="s">
        <v>157</v>
      </c>
      <c r="G126" s="216" t="s">
        <v>158</v>
      </c>
      <c r="H126" s="217">
        <v>2</v>
      </c>
      <c r="I126" s="218"/>
      <c r="J126" s="219">
        <f>ROUND(I126*H126,2)</f>
        <v>0</v>
      </c>
      <c r="K126" s="215" t="s">
        <v>1</v>
      </c>
      <c r="L126" s="42"/>
      <c r="M126" s="226" t="s">
        <v>1</v>
      </c>
      <c r="N126" s="227" t="s">
        <v>43</v>
      </c>
      <c r="O126" s="228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24" t="s">
        <v>129</v>
      </c>
      <c r="AT126" s="224" t="s">
        <v>125</v>
      </c>
      <c r="AU126" s="224" t="s">
        <v>86</v>
      </c>
      <c r="AY126" s="16" t="s">
        <v>124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6" t="s">
        <v>86</v>
      </c>
      <c r="BK126" s="225">
        <f>ROUND(I126*H126,2)</f>
        <v>0</v>
      </c>
      <c r="BL126" s="16" t="s">
        <v>129</v>
      </c>
      <c r="BM126" s="224" t="s">
        <v>159</v>
      </c>
    </row>
    <row r="127" s="1" customFormat="1" ht="6.96" customHeight="1">
      <c r="B127" s="60"/>
      <c r="C127" s="61"/>
      <c r="D127" s="61"/>
      <c r="E127" s="61"/>
      <c r="F127" s="61"/>
      <c r="G127" s="61"/>
      <c r="H127" s="61"/>
      <c r="I127" s="172"/>
      <c r="J127" s="61"/>
      <c r="K127" s="61"/>
      <c r="L127" s="42"/>
    </row>
  </sheetData>
  <sheetProtection sheet="1" autoFilter="0" formatColumns="0" formatRows="0" objects="1" scenarios="1" spinCount="100000" saltValue="2vxkiupzW/zG+SNnWofLieM5C1pcZ/4oyplbzm55CC5LZ49EI3bJTR2x+PITsr6DOeqvgPSPO/xFhIFrjhjOtg==" hashValue="GVfn+xwf07b1HlP0pDdaBkP5jyI30h25WZLxFEYQA9D2SMRHB6rlFqPUI+oFnxBnVRfaqbE9pfV+vhrIo0uQew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98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 xml:space="preserve">Chodníky ulice  Karla Čapka, Přelouč</v>
      </c>
      <c r="F7" s="136"/>
      <c r="G7" s="136"/>
      <c r="H7" s="136"/>
      <c r="L7" s="19"/>
    </row>
    <row r="8" s="1" customFormat="1" ht="12" customHeight="1">
      <c r="B8" s="42"/>
      <c r="D8" s="136" t="s">
        <v>99</v>
      </c>
      <c r="I8" s="138"/>
      <c r="L8" s="42"/>
    </row>
    <row r="9" s="1" customFormat="1" ht="36.96" customHeight="1">
      <c r="B9" s="42"/>
      <c r="E9" s="139" t="s">
        <v>160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101</v>
      </c>
      <c r="I12" s="141" t="s">
        <v>22</v>
      </c>
      <c r="J12" s="142" t="str">
        <f>'Rekapitulace stavby'!AN8</f>
        <v>24. 9. 2019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/>
      </c>
      <c r="L14" s="42"/>
    </row>
    <row r="15" s="1" customFormat="1" ht="18" customHeight="1">
      <c r="B15" s="42"/>
      <c r="E15" s="140" t="str">
        <f>IF('Rekapitulace stavby'!E11="","",'Rekapitulace stavby'!E11)</f>
        <v>Město Přelouč</v>
      </c>
      <c r="I15" s="141" t="s">
        <v>27</v>
      </c>
      <c r="J15" s="140" t="str">
        <f>IF('Rekapitulace stavby'!AN11="","",'Rekapitulace stavby'!AN11)</f>
        <v/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>25292161</v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Prodin a.s </v>
      </c>
      <c r="I21" s="141" t="s">
        <v>27</v>
      </c>
      <c r="J21" s="140" t="str">
        <f>IF('Rekapitulace stavby'!AN17="","",'Rekapitulace stavby'!AN17)</f>
        <v>CZ25292161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>Jana Förstlova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ROUND(J127,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ROUND((SUM(BE127:BE701)),  2)</f>
        <v>0</v>
      </c>
      <c r="I33" s="153">
        <v>0.20999999999999999</v>
      </c>
      <c r="J33" s="152">
        <f>ROUND(((SUM(BE127:BE701))*I33),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ROUND((SUM(BF127:BF701)),  2)</f>
        <v>0</v>
      </c>
      <c r="I34" s="153">
        <v>0.14999999999999999</v>
      </c>
      <c r="J34" s="152">
        <f>ROUND(((SUM(BF127:BF701))*I34),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ROUND((SUM(BG127:BG701)),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ROUND((SUM(BH127:BH701)),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ROUND((SUM(BI127:BI701)),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102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 xml:space="preserve">Chodníky ulice  Karla Čapka, Přelouč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99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 xml:space="preserve">SO 101 - Zpevněné plochy 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24. 9. 2019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Město Přelouč</v>
      </c>
      <c r="G91" s="38"/>
      <c r="H91" s="38"/>
      <c r="I91" s="141" t="s">
        <v>30</v>
      </c>
      <c r="J91" s="35" t="str">
        <f>E21</f>
        <v xml:space="preserve">Prodin a.s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>Jana Förstlova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103</v>
      </c>
      <c r="D94" s="178"/>
      <c r="E94" s="178"/>
      <c r="F94" s="178"/>
      <c r="G94" s="178"/>
      <c r="H94" s="178"/>
      <c r="I94" s="179"/>
      <c r="J94" s="180" t="s">
        <v>104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105</v>
      </c>
      <c r="D96" s="38"/>
      <c r="E96" s="38"/>
      <c r="F96" s="38"/>
      <c r="G96" s="38"/>
      <c r="H96" s="38"/>
      <c r="I96" s="138"/>
      <c r="J96" s="104">
        <f>J127</f>
        <v>0</v>
      </c>
      <c r="K96" s="38"/>
      <c r="L96" s="42"/>
      <c r="AU96" s="16" t="s">
        <v>106</v>
      </c>
    </row>
    <row r="97" s="8" customFormat="1" ht="24.96" customHeight="1">
      <c r="B97" s="182"/>
      <c r="C97" s="183"/>
      <c r="D97" s="184" t="s">
        <v>161</v>
      </c>
      <c r="E97" s="185"/>
      <c r="F97" s="185"/>
      <c r="G97" s="185"/>
      <c r="H97" s="185"/>
      <c r="I97" s="186"/>
      <c r="J97" s="187">
        <f>J128</f>
        <v>0</v>
      </c>
      <c r="K97" s="183"/>
      <c r="L97" s="188"/>
    </row>
    <row r="98" s="11" customFormat="1" ht="19.92" customHeight="1">
      <c r="B98" s="231"/>
      <c r="C98" s="232"/>
      <c r="D98" s="233" t="s">
        <v>162</v>
      </c>
      <c r="E98" s="234"/>
      <c r="F98" s="234"/>
      <c r="G98" s="234"/>
      <c r="H98" s="234"/>
      <c r="I98" s="235"/>
      <c r="J98" s="236">
        <f>J129</f>
        <v>0</v>
      </c>
      <c r="K98" s="232"/>
      <c r="L98" s="237"/>
    </row>
    <row r="99" s="11" customFormat="1" ht="19.92" customHeight="1">
      <c r="B99" s="231"/>
      <c r="C99" s="232"/>
      <c r="D99" s="233" t="s">
        <v>163</v>
      </c>
      <c r="E99" s="234"/>
      <c r="F99" s="234"/>
      <c r="G99" s="234"/>
      <c r="H99" s="234"/>
      <c r="I99" s="235"/>
      <c r="J99" s="236">
        <f>J283</f>
        <v>0</v>
      </c>
      <c r="K99" s="232"/>
      <c r="L99" s="237"/>
    </row>
    <row r="100" s="11" customFormat="1" ht="19.92" customHeight="1">
      <c r="B100" s="231"/>
      <c r="C100" s="232"/>
      <c r="D100" s="233" t="s">
        <v>164</v>
      </c>
      <c r="E100" s="234"/>
      <c r="F100" s="234"/>
      <c r="G100" s="234"/>
      <c r="H100" s="234"/>
      <c r="I100" s="235"/>
      <c r="J100" s="236">
        <f>J309</f>
        <v>0</v>
      </c>
      <c r="K100" s="232"/>
      <c r="L100" s="237"/>
    </row>
    <row r="101" s="11" customFormat="1" ht="19.92" customHeight="1">
      <c r="B101" s="231"/>
      <c r="C101" s="232"/>
      <c r="D101" s="233" t="s">
        <v>165</v>
      </c>
      <c r="E101" s="234"/>
      <c r="F101" s="234"/>
      <c r="G101" s="234"/>
      <c r="H101" s="234"/>
      <c r="I101" s="235"/>
      <c r="J101" s="236">
        <f>J327</f>
        <v>0</v>
      </c>
      <c r="K101" s="232"/>
      <c r="L101" s="237"/>
    </row>
    <row r="102" s="11" customFormat="1" ht="19.92" customHeight="1">
      <c r="B102" s="231"/>
      <c r="C102" s="232"/>
      <c r="D102" s="233" t="s">
        <v>166</v>
      </c>
      <c r="E102" s="234"/>
      <c r="F102" s="234"/>
      <c r="G102" s="234"/>
      <c r="H102" s="234"/>
      <c r="I102" s="235"/>
      <c r="J102" s="236">
        <f>J412</f>
        <v>0</v>
      </c>
      <c r="K102" s="232"/>
      <c r="L102" s="237"/>
    </row>
    <row r="103" s="11" customFormat="1" ht="19.92" customHeight="1">
      <c r="B103" s="231"/>
      <c r="C103" s="232"/>
      <c r="D103" s="233" t="s">
        <v>167</v>
      </c>
      <c r="E103" s="234"/>
      <c r="F103" s="234"/>
      <c r="G103" s="234"/>
      <c r="H103" s="234"/>
      <c r="I103" s="235"/>
      <c r="J103" s="236">
        <f>J468</f>
        <v>0</v>
      </c>
      <c r="K103" s="232"/>
      <c r="L103" s="237"/>
    </row>
    <row r="104" s="11" customFormat="1" ht="19.92" customHeight="1">
      <c r="B104" s="231"/>
      <c r="C104" s="232"/>
      <c r="D104" s="233" t="s">
        <v>168</v>
      </c>
      <c r="E104" s="234"/>
      <c r="F104" s="234"/>
      <c r="G104" s="234"/>
      <c r="H104" s="234"/>
      <c r="I104" s="235"/>
      <c r="J104" s="236">
        <f>J647</f>
        <v>0</v>
      </c>
      <c r="K104" s="232"/>
      <c r="L104" s="237"/>
    </row>
    <row r="105" s="11" customFormat="1" ht="19.92" customHeight="1">
      <c r="B105" s="231"/>
      <c r="C105" s="232"/>
      <c r="D105" s="233" t="s">
        <v>169</v>
      </c>
      <c r="E105" s="234"/>
      <c r="F105" s="234"/>
      <c r="G105" s="234"/>
      <c r="H105" s="234"/>
      <c r="I105" s="235"/>
      <c r="J105" s="236">
        <f>J693</f>
        <v>0</v>
      </c>
      <c r="K105" s="232"/>
      <c r="L105" s="237"/>
    </row>
    <row r="106" s="8" customFormat="1" ht="24.96" customHeight="1">
      <c r="B106" s="182"/>
      <c r="C106" s="183"/>
      <c r="D106" s="184" t="s">
        <v>170</v>
      </c>
      <c r="E106" s="185"/>
      <c r="F106" s="185"/>
      <c r="G106" s="185"/>
      <c r="H106" s="185"/>
      <c r="I106" s="186"/>
      <c r="J106" s="187">
        <f>J695</f>
        <v>0</v>
      </c>
      <c r="K106" s="183"/>
      <c r="L106" s="188"/>
    </row>
    <row r="107" s="11" customFormat="1" ht="19.92" customHeight="1">
      <c r="B107" s="231"/>
      <c r="C107" s="232"/>
      <c r="D107" s="233" t="s">
        <v>171</v>
      </c>
      <c r="E107" s="234"/>
      <c r="F107" s="234"/>
      <c r="G107" s="234"/>
      <c r="H107" s="234"/>
      <c r="I107" s="235"/>
      <c r="J107" s="236">
        <f>J696</f>
        <v>0</v>
      </c>
      <c r="K107" s="232"/>
      <c r="L107" s="237"/>
    </row>
    <row r="108" s="1" customFormat="1" ht="21.84" customHeight="1">
      <c r="B108" s="37"/>
      <c r="C108" s="38"/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6.96" customHeight="1">
      <c r="B109" s="60"/>
      <c r="C109" s="61"/>
      <c r="D109" s="61"/>
      <c r="E109" s="61"/>
      <c r="F109" s="61"/>
      <c r="G109" s="61"/>
      <c r="H109" s="61"/>
      <c r="I109" s="172"/>
      <c r="J109" s="61"/>
      <c r="K109" s="61"/>
      <c r="L109" s="42"/>
    </row>
    <row r="113" s="1" customFormat="1" ht="6.96" customHeight="1">
      <c r="B113" s="62"/>
      <c r="C113" s="63"/>
      <c r="D113" s="63"/>
      <c r="E113" s="63"/>
      <c r="F113" s="63"/>
      <c r="G113" s="63"/>
      <c r="H113" s="63"/>
      <c r="I113" s="175"/>
      <c r="J113" s="63"/>
      <c r="K113" s="63"/>
      <c r="L113" s="42"/>
    </row>
    <row r="114" s="1" customFormat="1" ht="24.96" customHeight="1">
      <c r="B114" s="37"/>
      <c r="C114" s="22" t="s">
        <v>108</v>
      </c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12" customHeight="1">
      <c r="B116" s="37"/>
      <c r="C116" s="31" t="s">
        <v>16</v>
      </c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6.5" customHeight="1">
      <c r="B117" s="37"/>
      <c r="C117" s="38"/>
      <c r="D117" s="38"/>
      <c r="E117" s="176" t="str">
        <f>E7</f>
        <v xml:space="preserve">Chodníky ulice  Karla Čapka, Přelouč</v>
      </c>
      <c r="F117" s="31"/>
      <c r="G117" s="31"/>
      <c r="H117" s="31"/>
      <c r="I117" s="138"/>
      <c r="J117" s="38"/>
      <c r="K117" s="38"/>
      <c r="L117" s="42"/>
    </row>
    <row r="118" s="1" customFormat="1" ht="12" customHeight="1">
      <c r="B118" s="37"/>
      <c r="C118" s="31" t="s">
        <v>99</v>
      </c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16.5" customHeight="1">
      <c r="B119" s="37"/>
      <c r="C119" s="38"/>
      <c r="D119" s="38"/>
      <c r="E119" s="70" t="str">
        <f>E9</f>
        <v xml:space="preserve">SO 101 - Zpevněné plochy </v>
      </c>
      <c r="F119" s="38"/>
      <c r="G119" s="38"/>
      <c r="H119" s="38"/>
      <c r="I119" s="138"/>
      <c r="J119" s="38"/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12" customHeight="1">
      <c r="B121" s="37"/>
      <c r="C121" s="31" t="s">
        <v>20</v>
      </c>
      <c r="D121" s="38"/>
      <c r="E121" s="38"/>
      <c r="F121" s="26" t="str">
        <f>F12</f>
        <v xml:space="preserve"> </v>
      </c>
      <c r="G121" s="38"/>
      <c r="H121" s="38"/>
      <c r="I121" s="141" t="s">
        <v>22</v>
      </c>
      <c r="J121" s="73" t="str">
        <f>IF(J12="","",J12)</f>
        <v>24. 9. 2019</v>
      </c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38"/>
      <c r="J122" s="38"/>
      <c r="K122" s="38"/>
      <c r="L122" s="42"/>
    </row>
    <row r="123" s="1" customFormat="1" ht="15.15" customHeight="1">
      <c r="B123" s="37"/>
      <c r="C123" s="31" t="s">
        <v>24</v>
      </c>
      <c r="D123" s="38"/>
      <c r="E123" s="38"/>
      <c r="F123" s="26" t="str">
        <f>E15</f>
        <v>Město Přelouč</v>
      </c>
      <c r="G123" s="38"/>
      <c r="H123" s="38"/>
      <c r="I123" s="141" t="s">
        <v>30</v>
      </c>
      <c r="J123" s="35" t="str">
        <f>E21</f>
        <v xml:space="preserve">Prodin a.s </v>
      </c>
      <c r="K123" s="38"/>
      <c r="L123" s="42"/>
    </row>
    <row r="124" s="1" customFormat="1" ht="15.15" customHeight="1">
      <c r="B124" s="37"/>
      <c r="C124" s="31" t="s">
        <v>28</v>
      </c>
      <c r="D124" s="38"/>
      <c r="E124" s="38"/>
      <c r="F124" s="26" t="str">
        <f>IF(E18="","",E18)</f>
        <v>Vyplň údaj</v>
      </c>
      <c r="G124" s="38"/>
      <c r="H124" s="38"/>
      <c r="I124" s="141" t="s">
        <v>35</v>
      </c>
      <c r="J124" s="35" t="str">
        <f>E24</f>
        <v>Jana Förstlova</v>
      </c>
      <c r="K124" s="38"/>
      <c r="L124" s="42"/>
    </row>
    <row r="125" s="1" customFormat="1" ht="10.32" customHeight="1">
      <c r="B125" s="37"/>
      <c r="C125" s="38"/>
      <c r="D125" s="38"/>
      <c r="E125" s="38"/>
      <c r="F125" s="38"/>
      <c r="G125" s="38"/>
      <c r="H125" s="38"/>
      <c r="I125" s="138"/>
      <c r="J125" s="38"/>
      <c r="K125" s="38"/>
      <c r="L125" s="42"/>
    </row>
    <row r="126" s="9" customFormat="1" ht="29.28" customHeight="1">
      <c r="B126" s="189"/>
      <c r="C126" s="190" t="s">
        <v>109</v>
      </c>
      <c r="D126" s="191" t="s">
        <v>63</v>
      </c>
      <c r="E126" s="191" t="s">
        <v>59</v>
      </c>
      <c r="F126" s="191" t="s">
        <v>60</v>
      </c>
      <c r="G126" s="191" t="s">
        <v>110</v>
      </c>
      <c r="H126" s="191" t="s">
        <v>111</v>
      </c>
      <c r="I126" s="192" t="s">
        <v>112</v>
      </c>
      <c r="J126" s="191" t="s">
        <v>104</v>
      </c>
      <c r="K126" s="193" t="s">
        <v>113</v>
      </c>
      <c r="L126" s="194"/>
      <c r="M126" s="94" t="s">
        <v>1</v>
      </c>
      <c r="N126" s="95" t="s">
        <v>42</v>
      </c>
      <c r="O126" s="95" t="s">
        <v>114</v>
      </c>
      <c r="P126" s="95" t="s">
        <v>115</v>
      </c>
      <c r="Q126" s="95" t="s">
        <v>116</v>
      </c>
      <c r="R126" s="95" t="s">
        <v>117</v>
      </c>
      <c r="S126" s="95" t="s">
        <v>118</v>
      </c>
      <c r="T126" s="96" t="s">
        <v>119</v>
      </c>
    </row>
    <row r="127" s="1" customFormat="1" ht="22.8" customHeight="1">
      <c r="B127" s="37"/>
      <c r="C127" s="101" t="s">
        <v>120</v>
      </c>
      <c r="D127" s="38"/>
      <c r="E127" s="38"/>
      <c r="F127" s="38"/>
      <c r="G127" s="38"/>
      <c r="H127" s="38"/>
      <c r="I127" s="138"/>
      <c r="J127" s="195">
        <f>BK127</f>
        <v>0</v>
      </c>
      <c r="K127" s="38"/>
      <c r="L127" s="42"/>
      <c r="M127" s="97"/>
      <c r="N127" s="98"/>
      <c r="O127" s="98"/>
      <c r="P127" s="196">
        <f>P128+P695</f>
        <v>0</v>
      </c>
      <c r="Q127" s="98"/>
      <c r="R127" s="196">
        <f>R128+R695</f>
        <v>1393.4118159600002</v>
      </c>
      <c r="S127" s="98"/>
      <c r="T127" s="197">
        <f>T128+T695</f>
        <v>1821.8332500000001</v>
      </c>
      <c r="AT127" s="16" t="s">
        <v>77</v>
      </c>
      <c r="AU127" s="16" t="s">
        <v>106</v>
      </c>
      <c r="BK127" s="198">
        <f>BK128+BK695</f>
        <v>0</v>
      </c>
    </row>
    <row r="128" s="10" customFormat="1" ht="25.92" customHeight="1">
      <c r="B128" s="199"/>
      <c r="C128" s="200"/>
      <c r="D128" s="201" t="s">
        <v>77</v>
      </c>
      <c r="E128" s="202" t="s">
        <v>172</v>
      </c>
      <c r="F128" s="202" t="s">
        <v>173</v>
      </c>
      <c r="G128" s="200"/>
      <c r="H128" s="200"/>
      <c r="I128" s="203"/>
      <c r="J128" s="204">
        <f>BK128</f>
        <v>0</v>
      </c>
      <c r="K128" s="200"/>
      <c r="L128" s="205"/>
      <c r="M128" s="206"/>
      <c r="N128" s="207"/>
      <c r="O128" s="207"/>
      <c r="P128" s="208">
        <f>P129+P283+P309+P327+P412+P468+P647+P693</f>
        <v>0</v>
      </c>
      <c r="Q128" s="207"/>
      <c r="R128" s="208">
        <f>R129+R283+R309+R327+R412+R468+R647+R693</f>
        <v>1393.2390959600002</v>
      </c>
      <c r="S128" s="207"/>
      <c r="T128" s="209">
        <f>T129+T283+T309+T327+T412+T468+T647+T693</f>
        <v>1821.8332500000001</v>
      </c>
      <c r="AR128" s="210" t="s">
        <v>86</v>
      </c>
      <c r="AT128" s="211" t="s">
        <v>77</v>
      </c>
      <c r="AU128" s="211" t="s">
        <v>78</v>
      </c>
      <c r="AY128" s="210" t="s">
        <v>124</v>
      </c>
      <c r="BK128" s="212">
        <f>BK129+BK283+BK309+BK327+BK412+BK468+BK647+BK693</f>
        <v>0</v>
      </c>
    </row>
    <row r="129" s="10" customFormat="1" ht="22.8" customHeight="1">
      <c r="B129" s="199"/>
      <c r="C129" s="200"/>
      <c r="D129" s="201" t="s">
        <v>77</v>
      </c>
      <c r="E129" s="238" t="s">
        <v>86</v>
      </c>
      <c r="F129" s="238" t="s">
        <v>174</v>
      </c>
      <c r="G129" s="200"/>
      <c r="H129" s="200"/>
      <c r="I129" s="203"/>
      <c r="J129" s="239">
        <f>BK129</f>
        <v>0</v>
      </c>
      <c r="K129" s="200"/>
      <c r="L129" s="205"/>
      <c r="M129" s="206"/>
      <c r="N129" s="207"/>
      <c r="O129" s="207"/>
      <c r="P129" s="208">
        <f>SUM(P130:P282)</f>
        <v>0</v>
      </c>
      <c r="Q129" s="207"/>
      <c r="R129" s="208">
        <f>SUM(R130:R282)</f>
        <v>18.022949999999998</v>
      </c>
      <c r="S129" s="207"/>
      <c r="T129" s="209">
        <f>SUM(T130:T282)</f>
        <v>1813.8107500000001</v>
      </c>
      <c r="AR129" s="210" t="s">
        <v>86</v>
      </c>
      <c r="AT129" s="211" t="s">
        <v>77</v>
      </c>
      <c r="AU129" s="211" t="s">
        <v>86</v>
      </c>
      <c r="AY129" s="210" t="s">
        <v>124</v>
      </c>
      <c r="BK129" s="212">
        <f>SUM(BK130:BK282)</f>
        <v>0</v>
      </c>
    </row>
    <row r="130" s="1" customFormat="1" ht="24" customHeight="1">
      <c r="B130" s="37"/>
      <c r="C130" s="213" t="s">
        <v>86</v>
      </c>
      <c r="D130" s="213" t="s">
        <v>125</v>
      </c>
      <c r="E130" s="214" t="s">
        <v>175</v>
      </c>
      <c r="F130" s="215" t="s">
        <v>176</v>
      </c>
      <c r="G130" s="216" t="s">
        <v>177</v>
      </c>
      <c r="H130" s="217">
        <v>44</v>
      </c>
      <c r="I130" s="218"/>
      <c r="J130" s="219">
        <f>ROUND(I130*H130,2)</f>
        <v>0</v>
      </c>
      <c r="K130" s="215" t="s">
        <v>1</v>
      </c>
      <c r="L130" s="42"/>
      <c r="M130" s="220" t="s">
        <v>1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AR130" s="224" t="s">
        <v>139</v>
      </c>
      <c r="AT130" s="224" t="s">
        <v>125</v>
      </c>
      <c r="AU130" s="224" t="s">
        <v>88</v>
      </c>
      <c r="AY130" s="16" t="s">
        <v>124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86</v>
      </c>
      <c r="BK130" s="225">
        <f>ROUND(I130*H130,2)</f>
        <v>0</v>
      </c>
      <c r="BL130" s="16" t="s">
        <v>139</v>
      </c>
      <c r="BM130" s="224" t="s">
        <v>178</v>
      </c>
    </row>
    <row r="131" s="1" customFormat="1">
      <c r="B131" s="37"/>
      <c r="C131" s="38"/>
      <c r="D131" s="240" t="s">
        <v>179</v>
      </c>
      <c r="E131" s="38"/>
      <c r="F131" s="241" t="s">
        <v>180</v>
      </c>
      <c r="G131" s="38"/>
      <c r="H131" s="38"/>
      <c r="I131" s="138"/>
      <c r="J131" s="38"/>
      <c r="K131" s="38"/>
      <c r="L131" s="42"/>
      <c r="M131" s="242"/>
      <c r="N131" s="85"/>
      <c r="O131" s="85"/>
      <c r="P131" s="85"/>
      <c r="Q131" s="85"/>
      <c r="R131" s="85"/>
      <c r="S131" s="85"/>
      <c r="T131" s="86"/>
      <c r="AT131" s="16" t="s">
        <v>179</v>
      </c>
      <c r="AU131" s="16" t="s">
        <v>88</v>
      </c>
    </row>
    <row r="132" s="12" customFormat="1">
      <c r="B132" s="243"/>
      <c r="C132" s="244"/>
      <c r="D132" s="240" t="s">
        <v>181</v>
      </c>
      <c r="E132" s="245" t="s">
        <v>1</v>
      </c>
      <c r="F132" s="246" t="s">
        <v>182</v>
      </c>
      <c r="G132" s="244"/>
      <c r="H132" s="247">
        <v>44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181</v>
      </c>
      <c r="AU132" s="253" t="s">
        <v>88</v>
      </c>
      <c r="AV132" s="12" t="s">
        <v>88</v>
      </c>
      <c r="AW132" s="12" t="s">
        <v>34</v>
      </c>
      <c r="AX132" s="12" t="s">
        <v>86</v>
      </c>
      <c r="AY132" s="253" t="s">
        <v>124</v>
      </c>
    </row>
    <row r="133" s="1" customFormat="1" ht="24" customHeight="1">
      <c r="B133" s="37"/>
      <c r="C133" s="213" t="s">
        <v>88</v>
      </c>
      <c r="D133" s="213" t="s">
        <v>125</v>
      </c>
      <c r="E133" s="214" t="s">
        <v>183</v>
      </c>
      <c r="F133" s="215" t="s">
        <v>184</v>
      </c>
      <c r="G133" s="216" t="s">
        <v>153</v>
      </c>
      <c r="H133" s="217">
        <v>1</v>
      </c>
      <c r="I133" s="218"/>
      <c r="J133" s="219">
        <f>ROUND(I133*H133,2)</f>
        <v>0</v>
      </c>
      <c r="K133" s="215" t="s">
        <v>1</v>
      </c>
      <c r="L133" s="42"/>
      <c r="M133" s="220" t="s">
        <v>1</v>
      </c>
      <c r="N133" s="221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AR133" s="224" t="s">
        <v>139</v>
      </c>
      <c r="AT133" s="224" t="s">
        <v>125</v>
      </c>
      <c r="AU133" s="224" t="s">
        <v>88</v>
      </c>
      <c r="AY133" s="16" t="s">
        <v>124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6" t="s">
        <v>86</v>
      </c>
      <c r="BK133" s="225">
        <f>ROUND(I133*H133,2)</f>
        <v>0</v>
      </c>
      <c r="BL133" s="16" t="s">
        <v>139</v>
      </c>
      <c r="BM133" s="224" t="s">
        <v>185</v>
      </c>
    </row>
    <row r="134" s="1" customFormat="1">
      <c r="B134" s="37"/>
      <c r="C134" s="38"/>
      <c r="D134" s="240" t="s">
        <v>179</v>
      </c>
      <c r="E134" s="38"/>
      <c r="F134" s="241" t="s">
        <v>180</v>
      </c>
      <c r="G134" s="38"/>
      <c r="H134" s="38"/>
      <c r="I134" s="138"/>
      <c r="J134" s="38"/>
      <c r="K134" s="38"/>
      <c r="L134" s="42"/>
      <c r="M134" s="242"/>
      <c r="N134" s="85"/>
      <c r="O134" s="85"/>
      <c r="P134" s="85"/>
      <c r="Q134" s="85"/>
      <c r="R134" s="85"/>
      <c r="S134" s="85"/>
      <c r="T134" s="86"/>
      <c r="AT134" s="16" t="s">
        <v>179</v>
      </c>
      <c r="AU134" s="16" t="s">
        <v>88</v>
      </c>
    </row>
    <row r="135" s="1" customFormat="1" ht="24" customHeight="1">
      <c r="B135" s="37"/>
      <c r="C135" s="213" t="s">
        <v>135</v>
      </c>
      <c r="D135" s="213" t="s">
        <v>125</v>
      </c>
      <c r="E135" s="214" t="s">
        <v>186</v>
      </c>
      <c r="F135" s="215" t="s">
        <v>187</v>
      </c>
      <c r="G135" s="216" t="s">
        <v>177</v>
      </c>
      <c r="H135" s="217">
        <v>1452</v>
      </c>
      <c r="I135" s="218"/>
      <c r="J135" s="219">
        <f>ROUND(I135*H135,2)</f>
        <v>0</v>
      </c>
      <c r="K135" s="215" t="s">
        <v>188</v>
      </c>
      <c r="L135" s="42"/>
      <c r="M135" s="220" t="s">
        <v>1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0.255</v>
      </c>
      <c r="T135" s="223">
        <f>S135*H135</f>
        <v>370.25999999999999</v>
      </c>
      <c r="AR135" s="224" t="s">
        <v>139</v>
      </c>
      <c r="AT135" s="224" t="s">
        <v>125</v>
      </c>
      <c r="AU135" s="224" t="s">
        <v>88</v>
      </c>
      <c r="AY135" s="16" t="s">
        <v>124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6" t="s">
        <v>86</v>
      </c>
      <c r="BK135" s="225">
        <f>ROUND(I135*H135,2)</f>
        <v>0</v>
      </c>
      <c r="BL135" s="16" t="s">
        <v>139</v>
      </c>
      <c r="BM135" s="224" t="s">
        <v>189</v>
      </c>
    </row>
    <row r="136" s="1" customFormat="1">
      <c r="B136" s="37"/>
      <c r="C136" s="38"/>
      <c r="D136" s="240" t="s">
        <v>179</v>
      </c>
      <c r="E136" s="38"/>
      <c r="F136" s="241" t="s">
        <v>180</v>
      </c>
      <c r="G136" s="38"/>
      <c r="H136" s="38"/>
      <c r="I136" s="138"/>
      <c r="J136" s="38"/>
      <c r="K136" s="38"/>
      <c r="L136" s="42"/>
      <c r="M136" s="242"/>
      <c r="N136" s="85"/>
      <c r="O136" s="85"/>
      <c r="P136" s="85"/>
      <c r="Q136" s="85"/>
      <c r="R136" s="85"/>
      <c r="S136" s="85"/>
      <c r="T136" s="86"/>
      <c r="AT136" s="16" t="s">
        <v>179</v>
      </c>
      <c r="AU136" s="16" t="s">
        <v>88</v>
      </c>
    </row>
    <row r="137" s="12" customFormat="1">
      <c r="B137" s="243"/>
      <c r="C137" s="244"/>
      <c r="D137" s="240" t="s">
        <v>181</v>
      </c>
      <c r="E137" s="245" t="s">
        <v>1</v>
      </c>
      <c r="F137" s="246" t="s">
        <v>190</v>
      </c>
      <c r="G137" s="244"/>
      <c r="H137" s="247">
        <v>1452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181</v>
      </c>
      <c r="AU137" s="253" t="s">
        <v>88</v>
      </c>
      <c r="AV137" s="12" t="s">
        <v>88</v>
      </c>
      <c r="AW137" s="12" t="s">
        <v>34</v>
      </c>
      <c r="AX137" s="12" t="s">
        <v>86</v>
      </c>
      <c r="AY137" s="253" t="s">
        <v>124</v>
      </c>
    </row>
    <row r="138" s="1" customFormat="1" ht="24" customHeight="1">
      <c r="B138" s="37"/>
      <c r="C138" s="213" t="s">
        <v>139</v>
      </c>
      <c r="D138" s="213" t="s">
        <v>125</v>
      </c>
      <c r="E138" s="214" t="s">
        <v>191</v>
      </c>
      <c r="F138" s="215" t="s">
        <v>192</v>
      </c>
      <c r="G138" s="216" t="s">
        <v>177</v>
      </c>
      <c r="H138" s="217">
        <v>166.80000000000001</v>
      </c>
      <c r="I138" s="218"/>
      <c r="J138" s="219">
        <f>ROUND(I138*H138,2)</f>
        <v>0</v>
      </c>
      <c r="K138" s="215" t="s">
        <v>188</v>
      </c>
      <c r="L138" s="42"/>
      <c r="M138" s="220" t="s">
        <v>1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0.26000000000000001</v>
      </c>
      <c r="T138" s="223">
        <f>S138*H138</f>
        <v>43.368000000000002</v>
      </c>
      <c r="AR138" s="224" t="s">
        <v>139</v>
      </c>
      <c r="AT138" s="224" t="s">
        <v>125</v>
      </c>
      <c r="AU138" s="224" t="s">
        <v>88</v>
      </c>
      <c r="AY138" s="16" t="s">
        <v>124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6" t="s">
        <v>86</v>
      </c>
      <c r="BK138" s="225">
        <f>ROUND(I138*H138,2)</f>
        <v>0</v>
      </c>
      <c r="BL138" s="16" t="s">
        <v>139</v>
      </c>
      <c r="BM138" s="224" t="s">
        <v>193</v>
      </c>
    </row>
    <row r="139" s="1" customFormat="1">
      <c r="B139" s="37"/>
      <c r="C139" s="38"/>
      <c r="D139" s="240" t="s">
        <v>179</v>
      </c>
      <c r="E139" s="38"/>
      <c r="F139" s="241" t="s">
        <v>180</v>
      </c>
      <c r="G139" s="38"/>
      <c r="H139" s="38"/>
      <c r="I139" s="138"/>
      <c r="J139" s="38"/>
      <c r="K139" s="38"/>
      <c r="L139" s="42"/>
      <c r="M139" s="242"/>
      <c r="N139" s="85"/>
      <c r="O139" s="85"/>
      <c r="P139" s="85"/>
      <c r="Q139" s="85"/>
      <c r="R139" s="85"/>
      <c r="S139" s="85"/>
      <c r="T139" s="86"/>
      <c r="AT139" s="16" t="s">
        <v>179</v>
      </c>
      <c r="AU139" s="16" t="s">
        <v>88</v>
      </c>
    </row>
    <row r="140" s="12" customFormat="1">
      <c r="B140" s="243"/>
      <c r="C140" s="244"/>
      <c r="D140" s="240" t="s">
        <v>181</v>
      </c>
      <c r="E140" s="245" t="s">
        <v>1</v>
      </c>
      <c r="F140" s="246" t="s">
        <v>194</v>
      </c>
      <c r="G140" s="244"/>
      <c r="H140" s="247">
        <v>116.8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181</v>
      </c>
      <c r="AU140" s="253" t="s">
        <v>88</v>
      </c>
      <c r="AV140" s="12" t="s">
        <v>88</v>
      </c>
      <c r="AW140" s="12" t="s">
        <v>34</v>
      </c>
      <c r="AX140" s="12" t="s">
        <v>78</v>
      </c>
      <c r="AY140" s="253" t="s">
        <v>124</v>
      </c>
    </row>
    <row r="141" s="12" customFormat="1">
      <c r="B141" s="243"/>
      <c r="C141" s="244"/>
      <c r="D141" s="240" t="s">
        <v>181</v>
      </c>
      <c r="E141" s="245" t="s">
        <v>1</v>
      </c>
      <c r="F141" s="246" t="s">
        <v>195</v>
      </c>
      <c r="G141" s="244"/>
      <c r="H141" s="247">
        <v>25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181</v>
      </c>
      <c r="AU141" s="253" t="s">
        <v>88</v>
      </c>
      <c r="AV141" s="12" t="s">
        <v>88</v>
      </c>
      <c r="AW141" s="12" t="s">
        <v>34</v>
      </c>
      <c r="AX141" s="12" t="s">
        <v>78</v>
      </c>
      <c r="AY141" s="253" t="s">
        <v>124</v>
      </c>
    </row>
    <row r="142" s="12" customFormat="1">
      <c r="B142" s="243"/>
      <c r="C142" s="244"/>
      <c r="D142" s="240" t="s">
        <v>181</v>
      </c>
      <c r="E142" s="245" t="s">
        <v>1</v>
      </c>
      <c r="F142" s="246" t="s">
        <v>196</v>
      </c>
      <c r="G142" s="244"/>
      <c r="H142" s="247">
        <v>25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181</v>
      </c>
      <c r="AU142" s="253" t="s">
        <v>88</v>
      </c>
      <c r="AV142" s="12" t="s">
        <v>88</v>
      </c>
      <c r="AW142" s="12" t="s">
        <v>34</v>
      </c>
      <c r="AX142" s="12" t="s">
        <v>78</v>
      </c>
      <c r="AY142" s="253" t="s">
        <v>124</v>
      </c>
    </row>
    <row r="143" s="13" customFormat="1">
      <c r="B143" s="254"/>
      <c r="C143" s="255"/>
      <c r="D143" s="240" t="s">
        <v>181</v>
      </c>
      <c r="E143" s="256" t="s">
        <v>1</v>
      </c>
      <c r="F143" s="257" t="s">
        <v>197</v>
      </c>
      <c r="G143" s="255"/>
      <c r="H143" s="258">
        <v>166.80000000000001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AT143" s="264" t="s">
        <v>181</v>
      </c>
      <c r="AU143" s="264" t="s">
        <v>88</v>
      </c>
      <c r="AV143" s="13" t="s">
        <v>139</v>
      </c>
      <c r="AW143" s="13" t="s">
        <v>34</v>
      </c>
      <c r="AX143" s="13" t="s">
        <v>86</v>
      </c>
      <c r="AY143" s="264" t="s">
        <v>124</v>
      </c>
    </row>
    <row r="144" s="1" customFormat="1" ht="24" customHeight="1">
      <c r="B144" s="37"/>
      <c r="C144" s="213" t="s">
        <v>123</v>
      </c>
      <c r="D144" s="213" t="s">
        <v>125</v>
      </c>
      <c r="E144" s="214" t="s">
        <v>198</v>
      </c>
      <c r="F144" s="215" t="s">
        <v>199</v>
      </c>
      <c r="G144" s="216" t="s">
        <v>177</v>
      </c>
      <c r="H144" s="217">
        <v>30.5</v>
      </c>
      <c r="I144" s="218"/>
      <c r="J144" s="219">
        <f>ROUND(I144*H144,2)</f>
        <v>0</v>
      </c>
      <c r="K144" s="215" t="s">
        <v>188</v>
      </c>
      <c r="L144" s="42"/>
      <c r="M144" s="220" t="s">
        <v>1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0.29499999999999998</v>
      </c>
      <c r="T144" s="223">
        <f>S144*H144</f>
        <v>8.9974999999999987</v>
      </c>
      <c r="AR144" s="224" t="s">
        <v>139</v>
      </c>
      <c r="AT144" s="224" t="s">
        <v>125</v>
      </c>
      <c r="AU144" s="224" t="s">
        <v>88</v>
      </c>
      <c r="AY144" s="16" t="s">
        <v>124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86</v>
      </c>
      <c r="BK144" s="225">
        <f>ROUND(I144*H144,2)</f>
        <v>0</v>
      </c>
      <c r="BL144" s="16" t="s">
        <v>139</v>
      </c>
      <c r="BM144" s="224" t="s">
        <v>200</v>
      </c>
    </row>
    <row r="145" s="1" customFormat="1">
      <c r="B145" s="37"/>
      <c r="C145" s="38"/>
      <c r="D145" s="240" t="s">
        <v>179</v>
      </c>
      <c r="E145" s="38"/>
      <c r="F145" s="241" t="s">
        <v>180</v>
      </c>
      <c r="G145" s="38"/>
      <c r="H145" s="38"/>
      <c r="I145" s="138"/>
      <c r="J145" s="38"/>
      <c r="K145" s="38"/>
      <c r="L145" s="42"/>
      <c r="M145" s="242"/>
      <c r="N145" s="85"/>
      <c r="O145" s="85"/>
      <c r="P145" s="85"/>
      <c r="Q145" s="85"/>
      <c r="R145" s="85"/>
      <c r="S145" s="85"/>
      <c r="T145" s="86"/>
      <c r="AT145" s="16" t="s">
        <v>179</v>
      </c>
      <c r="AU145" s="16" t="s">
        <v>88</v>
      </c>
    </row>
    <row r="146" s="12" customFormat="1">
      <c r="B146" s="243"/>
      <c r="C146" s="244"/>
      <c r="D146" s="240" t="s">
        <v>181</v>
      </c>
      <c r="E146" s="245" t="s">
        <v>1</v>
      </c>
      <c r="F146" s="246" t="s">
        <v>201</v>
      </c>
      <c r="G146" s="244"/>
      <c r="H146" s="247">
        <v>30.5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181</v>
      </c>
      <c r="AU146" s="253" t="s">
        <v>88</v>
      </c>
      <c r="AV146" s="12" t="s">
        <v>88</v>
      </c>
      <c r="AW146" s="12" t="s">
        <v>34</v>
      </c>
      <c r="AX146" s="12" t="s">
        <v>86</v>
      </c>
      <c r="AY146" s="253" t="s">
        <v>124</v>
      </c>
    </row>
    <row r="147" s="1" customFormat="1" ht="24" customHeight="1">
      <c r="B147" s="37"/>
      <c r="C147" s="213" t="s">
        <v>146</v>
      </c>
      <c r="D147" s="213" t="s">
        <v>125</v>
      </c>
      <c r="E147" s="214" t="s">
        <v>202</v>
      </c>
      <c r="F147" s="215" t="s">
        <v>203</v>
      </c>
      <c r="G147" s="216" t="s">
        <v>177</v>
      </c>
      <c r="H147" s="217">
        <v>71.5</v>
      </c>
      <c r="I147" s="218"/>
      <c r="J147" s="219">
        <f>ROUND(I147*H147,2)</f>
        <v>0</v>
      </c>
      <c r="K147" s="215" t="s">
        <v>188</v>
      </c>
      <c r="L147" s="42"/>
      <c r="M147" s="220" t="s">
        <v>1</v>
      </c>
      <c r="N147" s="221" t="s">
        <v>43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0.17000000000000001</v>
      </c>
      <c r="T147" s="223">
        <f>S147*H147</f>
        <v>12.155000000000001</v>
      </c>
      <c r="AR147" s="224" t="s">
        <v>139</v>
      </c>
      <c r="AT147" s="224" t="s">
        <v>125</v>
      </c>
      <c r="AU147" s="224" t="s">
        <v>88</v>
      </c>
      <c r="AY147" s="16" t="s">
        <v>124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6" t="s">
        <v>86</v>
      </c>
      <c r="BK147" s="225">
        <f>ROUND(I147*H147,2)</f>
        <v>0</v>
      </c>
      <c r="BL147" s="16" t="s">
        <v>139</v>
      </c>
      <c r="BM147" s="224" t="s">
        <v>204</v>
      </c>
    </row>
    <row r="148" s="1" customFormat="1">
      <c r="B148" s="37"/>
      <c r="C148" s="38"/>
      <c r="D148" s="240" t="s">
        <v>179</v>
      </c>
      <c r="E148" s="38"/>
      <c r="F148" s="241" t="s">
        <v>180</v>
      </c>
      <c r="G148" s="38"/>
      <c r="H148" s="38"/>
      <c r="I148" s="138"/>
      <c r="J148" s="38"/>
      <c r="K148" s="38"/>
      <c r="L148" s="42"/>
      <c r="M148" s="242"/>
      <c r="N148" s="85"/>
      <c r="O148" s="85"/>
      <c r="P148" s="85"/>
      <c r="Q148" s="85"/>
      <c r="R148" s="85"/>
      <c r="S148" s="85"/>
      <c r="T148" s="86"/>
      <c r="AT148" s="16" t="s">
        <v>179</v>
      </c>
      <c r="AU148" s="16" t="s">
        <v>88</v>
      </c>
    </row>
    <row r="149" s="14" customFormat="1">
      <c r="B149" s="265"/>
      <c r="C149" s="266"/>
      <c r="D149" s="240" t="s">
        <v>181</v>
      </c>
      <c r="E149" s="267" t="s">
        <v>1</v>
      </c>
      <c r="F149" s="268" t="s">
        <v>205</v>
      </c>
      <c r="G149" s="266"/>
      <c r="H149" s="267" t="s">
        <v>1</v>
      </c>
      <c r="I149" s="269"/>
      <c r="J149" s="266"/>
      <c r="K149" s="266"/>
      <c r="L149" s="270"/>
      <c r="M149" s="271"/>
      <c r="N149" s="272"/>
      <c r="O149" s="272"/>
      <c r="P149" s="272"/>
      <c r="Q149" s="272"/>
      <c r="R149" s="272"/>
      <c r="S149" s="272"/>
      <c r="T149" s="273"/>
      <c r="AT149" s="274" t="s">
        <v>181</v>
      </c>
      <c r="AU149" s="274" t="s">
        <v>88</v>
      </c>
      <c r="AV149" s="14" t="s">
        <v>86</v>
      </c>
      <c r="AW149" s="14" t="s">
        <v>34</v>
      </c>
      <c r="AX149" s="14" t="s">
        <v>78</v>
      </c>
      <c r="AY149" s="274" t="s">
        <v>124</v>
      </c>
    </row>
    <row r="150" s="12" customFormat="1">
      <c r="B150" s="243"/>
      <c r="C150" s="244"/>
      <c r="D150" s="240" t="s">
        <v>181</v>
      </c>
      <c r="E150" s="245" t="s">
        <v>1</v>
      </c>
      <c r="F150" s="246" t="s">
        <v>206</v>
      </c>
      <c r="G150" s="244"/>
      <c r="H150" s="247">
        <v>71.5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181</v>
      </c>
      <c r="AU150" s="253" t="s">
        <v>88</v>
      </c>
      <c r="AV150" s="12" t="s">
        <v>88</v>
      </c>
      <c r="AW150" s="12" t="s">
        <v>34</v>
      </c>
      <c r="AX150" s="12" t="s">
        <v>86</v>
      </c>
      <c r="AY150" s="253" t="s">
        <v>124</v>
      </c>
    </row>
    <row r="151" s="1" customFormat="1" ht="24" customHeight="1">
      <c r="B151" s="37"/>
      <c r="C151" s="213" t="s">
        <v>150</v>
      </c>
      <c r="D151" s="213" t="s">
        <v>125</v>
      </c>
      <c r="E151" s="214" t="s">
        <v>207</v>
      </c>
      <c r="F151" s="215" t="s">
        <v>208</v>
      </c>
      <c r="G151" s="216" t="s">
        <v>177</v>
      </c>
      <c r="H151" s="217">
        <v>71.5</v>
      </c>
      <c r="I151" s="218"/>
      <c r="J151" s="219">
        <f>ROUND(I151*H151,2)</f>
        <v>0</v>
      </c>
      <c r="K151" s="215" t="s">
        <v>188</v>
      </c>
      <c r="L151" s="42"/>
      <c r="M151" s="220" t="s">
        <v>1</v>
      </c>
      <c r="N151" s="221" t="s">
        <v>43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0.32500000000000001</v>
      </c>
      <c r="T151" s="223">
        <f>S151*H151</f>
        <v>23.237500000000001</v>
      </c>
      <c r="AR151" s="224" t="s">
        <v>139</v>
      </c>
      <c r="AT151" s="224" t="s">
        <v>125</v>
      </c>
      <c r="AU151" s="224" t="s">
        <v>88</v>
      </c>
      <c r="AY151" s="16" t="s">
        <v>124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6" t="s">
        <v>86</v>
      </c>
      <c r="BK151" s="225">
        <f>ROUND(I151*H151,2)</f>
        <v>0</v>
      </c>
      <c r="BL151" s="16" t="s">
        <v>139</v>
      </c>
      <c r="BM151" s="224" t="s">
        <v>209</v>
      </c>
    </row>
    <row r="152" s="1" customFormat="1">
      <c r="B152" s="37"/>
      <c r="C152" s="38"/>
      <c r="D152" s="240" t="s">
        <v>179</v>
      </c>
      <c r="E152" s="38"/>
      <c r="F152" s="241" t="s">
        <v>180</v>
      </c>
      <c r="G152" s="38"/>
      <c r="H152" s="38"/>
      <c r="I152" s="138"/>
      <c r="J152" s="38"/>
      <c r="K152" s="38"/>
      <c r="L152" s="42"/>
      <c r="M152" s="242"/>
      <c r="N152" s="85"/>
      <c r="O152" s="85"/>
      <c r="P152" s="85"/>
      <c r="Q152" s="85"/>
      <c r="R152" s="85"/>
      <c r="S152" s="85"/>
      <c r="T152" s="86"/>
      <c r="AT152" s="16" t="s">
        <v>179</v>
      </c>
      <c r="AU152" s="16" t="s">
        <v>88</v>
      </c>
    </row>
    <row r="153" s="12" customFormat="1">
      <c r="B153" s="243"/>
      <c r="C153" s="244"/>
      <c r="D153" s="240" t="s">
        <v>181</v>
      </c>
      <c r="E153" s="245" t="s">
        <v>1</v>
      </c>
      <c r="F153" s="246" t="s">
        <v>210</v>
      </c>
      <c r="G153" s="244"/>
      <c r="H153" s="247">
        <v>71.5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181</v>
      </c>
      <c r="AU153" s="253" t="s">
        <v>88</v>
      </c>
      <c r="AV153" s="12" t="s">
        <v>88</v>
      </c>
      <c r="AW153" s="12" t="s">
        <v>34</v>
      </c>
      <c r="AX153" s="12" t="s">
        <v>86</v>
      </c>
      <c r="AY153" s="253" t="s">
        <v>124</v>
      </c>
    </row>
    <row r="154" s="1" customFormat="1" ht="24" customHeight="1">
      <c r="B154" s="37"/>
      <c r="C154" s="213" t="s">
        <v>155</v>
      </c>
      <c r="D154" s="213" t="s">
        <v>125</v>
      </c>
      <c r="E154" s="214" t="s">
        <v>211</v>
      </c>
      <c r="F154" s="215" t="s">
        <v>212</v>
      </c>
      <c r="G154" s="216" t="s">
        <v>177</v>
      </c>
      <c r="H154" s="217">
        <v>191.375</v>
      </c>
      <c r="I154" s="218"/>
      <c r="J154" s="219">
        <f>ROUND(I154*H154,2)</f>
        <v>0</v>
      </c>
      <c r="K154" s="215" t="s">
        <v>188</v>
      </c>
      <c r="L154" s="42"/>
      <c r="M154" s="220" t="s">
        <v>1</v>
      </c>
      <c r="N154" s="221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0.625</v>
      </c>
      <c r="T154" s="223">
        <f>S154*H154</f>
        <v>119.609375</v>
      </c>
      <c r="AR154" s="224" t="s">
        <v>139</v>
      </c>
      <c r="AT154" s="224" t="s">
        <v>125</v>
      </c>
      <c r="AU154" s="224" t="s">
        <v>88</v>
      </c>
      <c r="AY154" s="16" t="s">
        <v>124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6" t="s">
        <v>86</v>
      </c>
      <c r="BK154" s="225">
        <f>ROUND(I154*H154,2)</f>
        <v>0</v>
      </c>
      <c r="BL154" s="16" t="s">
        <v>139</v>
      </c>
      <c r="BM154" s="224" t="s">
        <v>213</v>
      </c>
    </row>
    <row r="155" s="1" customFormat="1">
      <c r="B155" s="37"/>
      <c r="C155" s="38"/>
      <c r="D155" s="240" t="s">
        <v>179</v>
      </c>
      <c r="E155" s="38"/>
      <c r="F155" s="241" t="s">
        <v>180</v>
      </c>
      <c r="G155" s="38"/>
      <c r="H155" s="38"/>
      <c r="I155" s="138"/>
      <c r="J155" s="38"/>
      <c r="K155" s="38"/>
      <c r="L155" s="42"/>
      <c r="M155" s="242"/>
      <c r="N155" s="85"/>
      <c r="O155" s="85"/>
      <c r="P155" s="85"/>
      <c r="Q155" s="85"/>
      <c r="R155" s="85"/>
      <c r="S155" s="85"/>
      <c r="T155" s="86"/>
      <c r="AT155" s="16" t="s">
        <v>179</v>
      </c>
      <c r="AU155" s="16" t="s">
        <v>88</v>
      </c>
    </row>
    <row r="156" s="12" customFormat="1">
      <c r="B156" s="243"/>
      <c r="C156" s="244"/>
      <c r="D156" s="240" t="s">
        <v>181</v>
      </c>
      <c r="E156" s="245" t="s">
        <v>1</v>
      </c>
      <c r="F156" s="246" t="s">
        <v>214</v>
      </c>
      <c r="G156" s="244"/>
      <c r="H156" s="247">
        <v>191.375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181</v>
      </c>
      <c r="AU156" s="253" t="s">
        <v>88</v>
      </c>
      <c r="AV156" s="12" t="s">
        <v>88</v>
      </c>
      <c r="AW156" s="12" t="s">
        <v>34</v>
      </c>
      <c r="AX156" s="12" t="s">
        <v>86</v>
      </c>
      <c r="AY156" s="253" t="s">
        <v>124</v>
      </c>
    </row>
    <row r="157" s="1" customFormat="1" ht="24" customHeight="1">
      <c r="B157" s="37"/>
      <c r="C157" s="213" t="s">
        <v>215</v>
      </c>
      <c r="D157" s="213" t="s">
        <v>125</v>
      </c>
      <c r="E157" s="214" t="s">
        <v>216</v>
      </c>
      <c r="F157" s="215" t="s">
        <v>217</v>
      </c>
      <c r="G157" s="216" t="s">
        <v>177</v>
      </c>
      <c r="H157" s="217">
        <v>1568.8</v>
      </c>
      <c r="I157" s="218"/>
      <c r="J157" s="219">
        <f>ROUND(I157*H157,2)</f>
        <v>0</v>
      </c>
      <c r="K157" s="215" t="s">
        <v>188</v>
      </c>
      <c r="L157" s="42"/>
      <c r="M157" s="220" t="s">
        <v>1</v>
      </c>
      <c r="N157" s="221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0.44</v>
      </c>
      <c r="T157" s="223">
        <f>S157*H157</f>
        <v>690.27199999999993</v>
      </c>
      <c r="AR157" s="224" t="s">
        <v>139</v>
      </c>
      <c r="AT157" s="224" t="s">
        <v>125</v>
      </c>
      <c r="AU157" s="224" t="s">
        <v>88</v>
      </c>
      <c r="AY157" s="16" t="s">
        <v>124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6" t="s">
        <v>86</v>
      </c>
      <c r="BK157" s="225">
        <f>ROUND(I157*H157,2)</f>
        <v>0</v>
      </c>
      <c r="BL157" s="16" t="s">
        <v>139</v>
      </c>
      <c r="BM157" s="224" t="s">
        <v>218</v>
      </c>
    </row>
    <row r="158" s="1" customFormat="1">
      <c r="B158" s="37"/>
      <c r="C158" s="38"/>
      <c r="D158" s="240" t="s">
        <v>179</v>
      </c>
      <c r="E158" s="38"/>
      <c r="F158" s="241" t="s">
        <v>180</v>
      </c>
      <c r="G158" s="38"/>
      <c r="H158" s="38"/>
      <c r="I158" s="138"/>
      <c r="J158" s="38"/>
      <c r="K158" s="38"/>
      <c r="L158" s="42"/>
      <c r="M158" s="242"/>
      <c r="N158" s="85"/>
      <c r="O158" s="85"/>
      <c r="P158" s="85"/>
      <c r="Q158" s="85"/>
      <c r="R158" s="85"/>
      <c r="S158" s="85"/>
      <c r="T158" s="86"/>
      <c r="AT158" s="16" t="s">
        <v>179</v>
      </c>
      <c r="AU158" s="16" t="s">
        <v>88</v>
      </c>
    </row>
    <row r="159" s="14" customFormat="1">
      <c r="B159" s="265"/>
      <c r="C159" s="266"/>
      <c r="D159" s="240" t="s">
        <v>181</v>
      </c>
      <c r="E159" s="267" t="s">
        <v>1</v>
      </c>
      <c r="F159" s="268" t="s">
        <v>219</v>
      </c>
      <c r="G159" s="266"/>
      <c r="H159" s="267" t="s">
        <v>1</v>
      </c>
      <c r="I159" s="269"/>
      <c r="J159" s="266"/>
      <c r="K159" s="266"/>
      <c r="L159" s="270"/>
      <c r="M159" s="271"/>
      <c r="N159" s="272"/>
      <c r="O159" s="272"/>
      <c r="P159" s="272"/>
      <c r="Q159" s="272"/>
      <c r="R159" s="272"/>
      <c r="S159" s="272"/>
      <c r="T159" s="273"/>
      <c r="AT159" s="274" t="s">
        <v>181</v>
      </c>
      <c r="AU159" s="274" t="s">
        <v>88</v>
      </c>
      <c r="AV159" s="14" t="s">
        <v>86</v>
      </c>
      <c r="AW159" s="14" t="s">
        <v>34</v>
      </c>
      <c r="AX159" s="14" t="s">
        <v>78</v>
      </c>
      <c r="AY159" s="274" t="s">
        <v>124</v>
      </c>
    </row>
    <row r="160" s="12" customFormat="1">
      <c r="B160" s="243"/>
      <c r="C160" s="244"/>
      <c r="D160" s="240" t="s">
        <v>181</v>
      </c>
      <c r="E160" s="245" t="s">
        <v>1</v>
      </c>
      <c r="F160" s="246" t="s">
        <v>190</v>
      </c>
      <c r="G160" s="244"/>
      <c r="H160" s="247">
        <v>1452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181</v>
      </c>
      <c r="AU160" s="253" t="s">
        <v>88</v>
      </c>
      <c r="AV160" s="12" t="s">
        <v>88</v>
      </c>
      <c r="AW160" s="12" t="s">
        <v>34</v>
      </c>
      <c r="AX160" s="12" t="s">
        <v>78</v>
      </c>
      <c r="AY160" s="253" t="s">
        <v>124</v>
      </c>
    </row>
    <row r="161" s="14" customFormat="1">
      <c r="B161" s="265"/>
      <c r="C161" s="266"/>
      <c r="D161" s="240" t="s">
        <v>181</v>
      </c>
      <c r="E161" s="267" t="s">
        <v>1</v>
      </c>
      <c r="F161" s="268" t="s">
        <v>220</v>
      </c>
      <c r="G161" s="266"/>
      <c r="H161" s="267" t="s">
        <v>1</v>
      </c>
      <c r="I161" s="269"/>
      <c r="J161" s="266"/>
      <c r="K161" s="266"/>
      <c r="L161" s="270"/>
      <c r="M161" s="271"/>
      <c r="N161" s="272"/>
      <c r="O161" s="272"/>
      <c r="P161" s="272"/>
      <c r="Q161" s="272"/>
      <c r="R161" s="272"/>
      <c r="S161" s="272"/>
      <c r="T161" s="273"/>
      <c r="AT161" s="274" t="s">
        <v>181</v>
      </c>
      <c r="AU161" s="274" t="s">
        <v>88</v>
      </c>
      <c r="AV161" s="14" t="s">
        <v>86</v>
      </c>
      <c r="AW161" s="14" t="s">
        <v>34</v>
      </c>
      <c r="AX161" s="14" t="s">
        <v>78</v>
      </c>
      <c r="AY161" s="274" t="s">
        <v>124</v>
      </c>
    </row>
    <row r="162" s="12" customFormat="1">
      <c r="B162" s="243"/>
      <c r="C162" s="244"/>
      <c r="D162" s="240" t="s">
        <v>181</v>
      </c>
      <c r="E162" s="245" t="s">
        <v>1</v>
      </c>
      <c r="F162" s="246" t="s">
        <v>194</v>
      </c>
      <c r="G162" s="244"/>
      <c r="H162" s="247">
        <v>116.8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181</v>
      </c>
      <c r="AU162" s="253" t="s">
        <v>88</v>
      </c>
      <c r="AV162" s="12" t="s">
        <v>88</v>
      </c>
      <c r="AW162" s="12" t="s">
        <v>34</v>
      </c>
      <c r="AX162" s="12" t="s">
        <v>78</v>
      </c>
      <c r="AY162" s="253" t="s">
        <v>124</v>
      </c>
    </row>
    <row r="163" s="13" customFormat="1">
      <c r="B163" s="254"/>
      <c r="C163" s="255"/>
      <c r="D163" s="240" t="s">
        <v>181</v>
      </c>
      <c r="E163" s="256" t="s">
        <v>1</v>
      </c>
      <c r="F163" s="257" t="s">
        <v>197</v>
      </c>
      <c r="G163" s="255"/>
      <c r="H163" s="258">
        <v>1568.8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181</v>
      </c>
      <c r="AU163" s="264" t="s">
        <v>88</v>
      </c>
      <c r="AV163" s="13" t="s">
        <v>139</v>
      </c>
      <c r="AW163" s="13" t="s">
        <v>34</v>
      </c>
      <c r="AX163" s="13" t="s">
        <v>86</v>
      </c>
      <c r="AY163" s="264" t="s">
        <v>124</v>
      </c>
    </row>
    <row r="164" s="1" customFormat="1" ht="24" customHeight="1">
      <c r="B164" s="37"/>
      <c r="C164" s="213" t="s">
        <v>221</v>
      </c>
      <c r="D164" s="213" t="s">
        <v>125</v>
      </c>
      <c r="E164" s="214" t="s">
        <v>222</v>
      </c>
      <c r="F164" s="215" t="s">
        <v>223</v>
      </c>
      <c r="G164" s="216" t="s">
        <v>177</v>
      </c>
      <c r="H164" s="217">
        <v>110.5</v>
      </c>
      <c r="I164" s="218"/>
      <c r="J164" s="219">
        <f>ROUND(I164*H164,2)</f>
        <v>0</v>
      </c>
      <c r="K164" s="215" t="s">
        <v>188</v>
      </c>
      <c r="L164" s="42"/>
      <c r="M164" s="220" t="s">
        <v>1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0.28999999999999998</v>
      </c>
      <c r="T164" s="223">
        <f>S164*H164</f>
        <v>32.044999999999995</v>
      </c>
      <c r="AR164" s="224" t="s">
        <v>139</v>
      </c>
      <c r="AT164" s="224" t="s">
        <v>125</v>
      </c>
      <c r="AU164" s="224" t="s">
        <v>88</v>
      </c>
      <c r="AY164" s="16" t="s">
        <v>124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6" t="s">
        <v>86</v>
      </c>
      <c r="BK164" s="225">
        <f>ROUND(I164*H164,2)</f>
        <v>0</v>
      </c>
      <c r="BL164" s="16" t="s">
        <v>139</v>
      </c>
      <c r="BM164" s="224" t="s">
        <v>224</v>
      </c>
    </row>
    <row r="165" s="1" customFormat="1">
      <c r="B165" s="37"/>
      <c r="C165" s="38"/>
      <c r="D165" s="240" t="s">
        <v>179</v>
      </c>
      <c r="E165" s="38"/>
      <c r="F165" s="241" t="s">
        <v>180</v>
      </c>
      <c r="G165" s="38"/>
      <c r="H165" s="38"/>
      <c r="I165" s="138"/>
      <c r="J165" s="38"/>
      <c r="K165" s="38"/>
      <c r="L165" s="42"/>
      <c r="M165" s="242"/>
      <c r="N165" s="85"/>
      <c r="O165" s="85"/>
      <c r="P165" s="85"/>
      <c r="Q165" s="85"/>
      <c r="R165" s="85"/>
      <c r="S165" s="85"/>
      <c r="T165" s="86"/>
      <c r="AT165" s="16" t="s">
        <v>179</v>
      </c>
      <c r="AU165" s="16" t="s">
        <v>88</v>
      </c>
    </row>
    <row r="166" s="12" customFormat="1">
      <c r="B166" s="243"/>
      <c r="C166" s="244"/>
      <c r="D166" s="240" t="s">
        <v>181</v>
      </c>
      <c r="E166" s="245" t="s">
        <v>1</v>
      </c>
      <c r="F166" s="246" t="s">
        <v>225</v>
      </c>
      <c r="G166" s="244"/>
      <c r="H166" s="247">
        <v>30.5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AT166" s="253" t="s">
        <v>181</v>
      </c>
      <c r="AU166" s="253" t="s">
        <v>88</v>
      </c>
      <c r="AV166" s="12" t="s">
        <v>88</v>
      </c>
      <c r="AW166" s="12" t="s">
        <v>34</v>
      </c>
      <c r="AX166" s="12" t="s">
        <v>78</v>
      </c>
      <c r="AY166" s="253" t="s">
        <v>124</v>
      </c>
    </row>
    <row r="167" s="12" customFormat="1">
      <c r="B167" s="243"/>
      <c r="C167" s="244"/>
      <c r="D167" s="240" t="s">
        <v>181</v>
      </c>
      <c r="E167" s="245" t="s">
        <v>1</v>
      </c>
      <c r="F167" s="246" t="s">
        <v>226</v>
      </c>
      <c r="G167" s="244"/>
      <c r="H167" s="247">
        <v>35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181</v>
      </c>
      <c r="AU167" s="253" t="s">
        <v>88</v>
      </c>
      <c r="AV167" s="12" t="s">
        <v>88</v>
      </c>
      <c r="AW167" s="12" t="s">
        <v>34</v>
      </c>
      <c r="AX167" s="12" t="s">
        <v>78</v>
      </c>
      <c r="AY167" s="253" t="s">
        <v>124</v>
      </c>
    </row>
    <row r="168" s="12" customFormat="1">
      <c r="B168" s="243"/>
      <c r="C168" s="244"/>
      <c r="D168" s="240" t="s">
        <v>181</v>
      </c>
      <c r="E168" s="245" t="s">
        <v>1</v>
      </c>
      <c r="F168" s="246" t="s">
        <v>227</v>
      </c>
      <c r="G168" s="244"/>
      <c r="H168" s="247">
        <v>45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181</v>
      </c>
      <c r="AU168" s="253" t="s">
        <v>88</v>
      </c>
      <c r="AV168" s="12" t="s">
        <v>88</v>
      </c>
      <c r="AW168" s="12" t="s">
        <v>34</v>
      </c>
      <c r="AX168" s="12" t="s">
        <v>78</v>
      </c>
      <c r="AY168" s="253" t="s">
        <v>124</v>
      </c>
    </row>
    <row r="169" s="13" customFormat="1">
      <c r="B169" s="254"/>
      <c r="C169" s="255"/>
      <c r="D169" s="240" t="s">
        <v>181</v>
      </c>
      <c r="E169" s="256" t="s">
        <v>1</v>
      </c>
      <c r="F169" s="257" t="s">
        <v>197</v>
      </c>
      <c r="G169" s="255"/>
      <c r="H169" s="258">
        <v>110.5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181</v>
      </c>
      <c r="AU169" s="264" t="s">
        <v>88</v>
      </c>
      <c r="AV169" s="13" t="s">
        <v>139</v>
      </c>
      <c r="AW169" s="13" t="s">
        <v>34</v>
      </c>
      <c r="AX169" s="13" t="s">
        <v>86</v>
      </c>
      <c r="AY169" s="264" t="s">
        <v>124</v>
      </c>
    </row>
    <row r="170" s="1" customFormat="1" ht="24" customHeight="1">
      <c r="B170" s="37"/>
      <c r="C170" s="213" t="s">
        <v>228</v>
      </c>
      <c r="D170" s="213" t="s">
        <v>125</v>
      </c>
      <c r="E170" s="214" t="s">
        <v>229</v>
      </c>
      <c r="F170" s="215" t="s">
        <v>230</v>
      </c>
      <c r="G170" s="216" t="s">
        <v>177</v>
      </c>
      <c r="H170" s="217">
        <v>132.82499999999999</v>
      </c>
      <c r="I170" s="218"/>
      <c r="J170" s="219">
        <f>ROUND(I170*H170,2)</f>
        <v>0</v>
      </c>
      <c r="K170" s="215" t="s">
        <v>188</v>
      </c>
      <c r="L170" s="42"/>
      <c r="M170" s="220" t="s">
        <v>1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0.32500000000000001</v>
      </c>
      <c r="T170" s="223">
        <f>S170*H170</f>
        <v>43.168124999999996</v>
      </c>
      <c r="AR170" s="224" t="s">
        <v>139</v>
      </c>
      <c r="AT170" s="224" t="s">
        <v>125</v>
      </c>
      <c r="AU170" s="224" t="s">
        <v>88</v>
      </c>
      <c r="AY170" s="16" t="s">
        <v>124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6" t="s">
        <v>86</v>
      </c>
      <c r="BK170" s="225">
        <f>ROUND(I170*H170,2)</f>
        <v>0</v>
      </c>
      <c r="BL170" s="16" t="s">
        <v>139</v>
      </c>
      <c r="BM170" s="224" t="s">
        <v>231</v>
      </c>
    </row>
    <row r="171" s="1" customFormat="1">
      <c r="B171" s="37"/>
      <c r="C171" s="38"/>
      <c r="D171" s="240" t="s">
        <v>179</v>
      </c>
      <c r="E171" s="38"/>
      <c r="F171" s="241" t="s">
        <v>180</v>
      </c>
      <c r="G171" s="38"/>
      <c r="H171" s="38"/>
      <c r="I171" s="138"/>
      <c r="J171" s="38"/>
      <c r="K171" s="38"/>
      <c r="L171" s="42"/>
      <c r="M171" s="242"/>
      <c r="N171" s="85"/>
      <c r="O171" s="85"/>
      <c r="P171" s="85"/>
      <c r="Q171" s="85"/>
      <c r="R171" s="85"/>
      <c r="S171" s="85"/>
      <c r="T171" s="86"/>
      <c r="AT171" s="16" t="s">
        <v>179</v>
      </c>
      <c r="AU171" s="16" t="s">
        <v>88</v>
      </c>
    </row>
    <row r="172" s="12" customFormat="1">
      <c r="B172" s="243"/>
      <c r="C172" s="244"/>
      <c r="D172" s="240" t="s">
        <v>181</v>
      </c>
      <c r="E172" s="245" t="s">
        <v>1</v>
      </c>
      <c r="F172" s="246" t="s">
        <v>232</v>
      </c>
      <c r="G172" s="244"/>
      <c r="H172" s="247">
        <v>30.5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181</v>
      </c>
      <c r="AU172" s="253" t="s">
        <v>88</v>
      </c>
      <c r="AV172" s="12" t="s">
        <v>88</v>
      </c>
      <c r="AW172" s="12" t="s">
        <v>34</v>
      </c>
      <c r="AX172" s="12" t="s">
        <v>78</v>
      </c>
      <c r="AY172" s="253" t="s">
        <v>124</v>
      </c>
    </row>
    <row r="173" s="12" customFormat="1">
      <c r="B173" s="243"/>
      <c r="C173" s="244"/>
      <c r="D173" s="240" t="s">
        <v>181</v>
      </c>
      <c r="E173" s="245" t="s">
        <v>1</v>
      </c>
      <c r="F173" s="246" t="s">
        <v>233</v>
      </c>
      <c r="G173" s="244"/>
      <c r="H173" s="247">
        <v>18.324999999999999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181</v>
      </c>
      <c r="AU173" s="253" t="s">
        <v>88</v>
      </c>
      <c r="AV173" s="12" t="s">
        <v>88</v>
      </c>
      <c r="AW173" s="12" t="s">
        <v>34</v>
      </c>
      <c r="AX173" s="12" t="s">
        <v>78</v>
      </c>
      <c r="AY173" s="253" t="s">
        <v>124</v>
      </c>
    </row>
    <row r="174" s="12" customFormat="1">
      <c r="B174" s="243"/>
      <c r="C174" s="244"/>
      <c r="D174" s="240" t="s">
        <v>181</v>
      </c>
      <c r="E174" s="245" t="s">
        <v>1</v>
      </c>
      <c r="F174" s="246" t="s">
        <v>234</v>
      </c>
      <c r="G174" s="244"/>
      <c r="H174" s="247">
        <v>4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181</v>
      </c>
      <c r="AU174" s="253" t="s">
        <v>88</v>
      </c>
      <c r="AV174" s="12" t="s">
        <v>88</v>
      </c>
      <c r="AW174" s="12" t="s">
        <v>34</v>
      </c>
      <c r="AX174" s="12" t="s">
        <v>78</v>
      </c>
      <c r="AY174" s="253" t="s">
        <v>124</v>
      </c>
    </row>
    <row r="175" s="12" customFormat="1">
      <c r="B175" s="243"/>
      <c r="C175" s="244"/>
      <c r="D175" s="240" t="s">
        <v>181</v>
      </c>
      <c r="E175" s="245" t="s">
        <v>1</v>
      </c>
      <c r="F175" s="246" t="s">
        <v>235</v>
      </c>
      <c r="G175" s="244"/>
      <c r="H175" s="247">
        <v>35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181</v>
      </c>
      <c r="AU175" s="253" t="s">
        <v>88</v>
      </c>
      <c r="AV175" s="12" t="s">
        <v>88</v>
      </c>
      <c r="AW175" s="12" t="s">
        <v>34</v>
      </c>
      <c r="AX175" s="12" t="s">
        <v>78</v>
      </c>
      <c r="AY175" s="253" t="s">
        <v>124</v>
      </c>
    </row>
    <row r="176" s="12" customFormat="1">
      <c r="B176" s="243"/>
      <c r="C176" s="244"/>
      <c r="D176" s="240" t="s">
        <v>181</v>
      </c>
      <c r="E176" s="245" t="s">
        <v>1</v>
      </c>
      <c r="F176" s="246" t="s">
        <v>236</v>
      </c>
      <c r="G176" s="244"/>
      <c r="H176" s="247">
        <v>45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181</v>
      </c>
      <c r="AU176" s="253" t="s">
        <v>88</v>
      </c>
      <c r="AV176" s="12" t="s">
        <v>88</v>
      </c>
      <c r="AW176" s="12" t="s">
        <v>34</v>
      </c>
      <c r="AX176" s="12" t="s">
        <v>78</v>
      </c>
      <c r="AY176" s="253" t="s">
        <v>124</v>
      </c>
    </row>
    <row r="177" s="13" customFormat="1">
      <c r="B177" s="254"/>
      <c r="C177" s="255"/>
      <c r="D177" s="240" t="s">
        <v>181</v>
      </c>
      <c r="E177" s="256" t="s">
        <v>1</v>
      </c>
      <c r="F177" s="257" t="s">
        <v>197</v>
      </c>
      <c r="G177" s="255"/>
      <c r="H177" s="258">
        <v>132.82499999999999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181</v>
      </c>
      <c r="AU177" s="264" t="s">
        <v>88</v>
      </c>
      <c r="AV177" s="13" t="s">
        <v>139</v>
      </c>
      <c r="AW177" s="13" t="s">
        <v>34</v>
      </c>
      <c r="AX177" s="13" t="s">
        <v>86</v>
      </c>
      <c r="AY177" s="264" t="s">
        <v>124</v>
      </c>
    </row>
    <row r="178" s="1" customFormat="1" ht="24" customHeight="1">
      <c r="B178" s="37"/>
      <c r="C178" s="213" t="s">
        <v>237</v>
      </c>
      <c r="D178" s="213" t="s">
        <v>125</v>
      </c>
      <c r="E178" s="214" t="s">
        <v>238</v>
      </c>
      <c r="F178" s="215" t="s">
        <v>239</v>
      </c>
      <c r="G178" s="216" t="s">
        <v>177</v>
      </c>
      <c r="H178" s="217">
        <v>80</v>
      </c>
      <c r="I178" s="218"/>
      <c r="J178" s="219">
        <f>ROUND(I178*H178,2)</f>
        <v>0</v>
      </c>
      <c r="K178" s="215" t="s">
        <v>188</v>
      </c>
      <c r="L178" s="42"/>
      <c r="M178" s="220" t="s">
        <v>1</v>
      </c>
      <c r="N178" s="221" t="s">
        <v>43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0.098000000000000004</v>
      </c>
      <c r="T178" s="223">
        <f>S178*H178</f>
        <v>7.8399999999999999</v>
      </c>
      <c r="AR178" s="224" t="s">
        <v>139</v>
      </c>
      <c r="AT178" s="224" t="s">
        <v>125</v>
      </c>
      <c r="AU178" s="224" t="s">
        <v>88</v>
      </c>
      <c r="AY178" s="16" t="s">
        <v>124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6" t="s">
        <v>86</v>
      </c>
      <c r="BK178" s="225">
        <f>ROUND(I178*H178,2)</f>
        <v>0</v>
      </c>
      <c r="BL178" s="16" t="s">
        <v>139</v>
      </c>
      <c r="BM178" s="224" t="s">
        <v>240</v>
      </c>
    </row>
    <row r="179" s="1" customFormat="1">
      <c r="B179" s="37"/>
      <c r="C179" s="38"/>
      <c r="D179" s="240" t="s">
        <v>179</v>
      </c>
      <c r="E179" s="38"/>
      <c r="F179" s="241" t="s">
        <v>180</v>
      </c>
      <c r="G179" s="38"/>
      <c r="H179" s="38"/>
      <c r="I179" s="138"/>
      <c r="J179" s="38"/>
      <c r="K179" s="38"/>
      <c r="L179" s="42"/>
      <c r="M179" s="242"/>
      <c r="N179" s="85"/>
      <c r="O179" s="85"/>
      <c r="P179" s="85"/>
      <c r="Q179" s="85"/>
      <c r="R179" s="85"/>
      <c r="S179" s="85"/>
      <c r="T179" s="86"/>
      <c r="AT179" s="16" t="s">
        <v>179</v>
      </c>
      <c r="AU179" s="16" t="s">
        <v>88</v>
      </c>
    </row>
    <row r="180" s="12" customFormat="1">
      <c r="B180" s="243"/>
      <c r="C180" s="244"/>
      <c r="D180" s="240" t="s">
        <v>181</v>
      </c>
      <c r="E180" s="245" t="s">
        <v>1</v>
      </c>
      <c r="F180" s="246" t="s">
        <v>241</v>
      </c>
      <c r="G180" s="244"/>
      <c r="H180" s="247">
        <v>35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181</v>
      </c>
      <c r="AU180" s="253" t="s">
        <v>88</v>
      </c>
      <c r="AV180" s="12" t="s">
        <v>88</v>
      </c>
      <c r="AW180" s="12" t="s">
        <v>34</v>
      </c>
      <c r="AX180" s="12" t="s">
        <v>78</v>
      </c>
      <c r="AY180" s="253" t="s">
        <v>124</v>
      </c>
    </row>
    <row r="181" s="12" customFormat="1">
      <c r="B181" s="243"/>
      <c r="C181" s="244"/>
      <c r="D181" s="240" t="s">
        <v>181</v>
      </c>
      <c r="E181" s="245" t="s">
        <v>1</v>
      </c>
      <c r="F181" s="246" t="s">
        <v>242</v>
      </c>
      <c r="G181" s="244"/>
      <c r="H181" s="247">
        <v>45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181</v>
      </c>
      <c r="AU181" s="253" t="s">
        <v>88</v>
      </c>
      <c r="AV181" s="12" t="s">
        <v>88</v>
      </c>
      <c r="AW181" s="12" t="s">
        <v>34</v>
      </c>
      <c r="AX181" s="12" t="s">
        <v>78</v>
      </c>
      <c r="AY181" s="253" t="s">
        <v>124</v>
      </c>
    </row>
    <row r="182" s="13" customFormat="1">
      <c r="B182" s="254"/>
      <c r="C182" s="255"/>
      <c r="D182" s="240" t="s">
        <v>181</v>
      </c>
      <c r="E182" s="256" t="s">
        <v>1</v>
      </c>
      <c r="F182" s="257" t="s">
        <v>197</v>
      </c>
      <c r="G182" s="255"/>
      <c r="H182" s="258">
        <v>80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AT182" s="264" t="s">
        <v>181</v>
      </c>
      <c r="AU182" s="264" t="s">
        <v>88</v>
      </c>
      <c r="AV182" s="13" t="s">
        <v>139</v>
      </c>
      <c r="AW182" s="13" t="s">
        <v>34</v>
      </c>
      <c r="AX182" s="13" t="s">
        <v>86</v>
      </c>
      <c r="AY182" s="264" t="s">
        <v>124</v>
      </c>
    </row>
    <row r="183" s="1" customFormat="1" ht="24" customHeight="1">
      <c r="B183" s="37"/>
      <c r="C183" s="213" t="s">
        <v>243</v>
      </c>
      <c r="D183" s="213" t="s">
        <v>125</v>
      </c>
      <c r="E183" s="214" t="s">
        <v>244</v>
      </c>
      <c r="F183" s="215" t="s">
        <v>245</v>
      </c>
      <c r="G183" s="216" t="s">
        <v>177</v>
      </c>
      <c r="H183" s="217">
        <v>726</v>
      </c>
      <c r="I183" s="218"/>
      <c r="J183" s="219">
        <f>ROUND(I183*H183,2)</f>
        <v>0</v>
      </c>
      <c r="K183" s="215" t="s">
        <v>188</v>
      </c>
      <c r="L183" s="42"/>
      <c r="M183" s="220" t="s">
        <v>1</v>
      </c>
      <c r="N183" s="221" t="s">
        <v>43</v>
      </c>
      <c r="O183" s="85"/>
      <c r="P183" s="222">
        <f>O183*H183</f>
        <v>0</v>
      </c>
      <c r="Q183" s="222">
        <v>3.0000000000000001E-05</v>
      </c>
      <c r="R183" s="222">
        <f>Q183*H183</f>
        <v>0.021780000000000001</v>
      </c>
      <c r="S183" s="222">
        <v>0.10299999999999999</v>
      </c>
      <c r="T183" s="223">
        <f>S183*H183</f>
        <v>74.777999999999992</v>
      </c>
      <c r="AR183" s="224" t="s">
        <v>139</v>
      </c>
      <c r="AT183" s="224" t="s">
        <v>125</v>
      </c>
      <c r="AU183" s="224" t="s">
        <v>88</v>
      </c>
      <c r="AY183" s="16" t="s">
        <v>124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6" t="s">
        <v>86</v>
      </c>
      <c r="BK183" s="225">
        <f>ROUND(I183*H183,2)</f>
        <v>0</v>
      </c>
      <c r="BL183" s="16" t="s">
        <v>139</v>
      </c>
      <c r="BM183" s="224" t="s">
        <v>246</v>
      </c>
    </row>
    <row r="184" s="1" customFormat="1">
      <c r="B184" s="37"/>
      <c r="C184" s="38"/>
      <c r="D184" s="240" t="s">
        <v>179</v>
      </c>
      <c r="E184" s="38"/>
      <c r="F184" s="241" t="s">
        <v>180</v>
      </c>
      <c r="G184" s="38"/>
      <c r="H184" s="38"/>
      <c r="I184" s="138"/>
      <c r="J184" s="38"/>
      <c r="K184" s="38"/>
      <c r="L184" s="42"/>
      <c r="M184" s="242"/>
      <c r="N184" s="85"/>
      <c r="O184" s="85"/>
      <c r="P184" s="85"/>
      <c r="Q184" s="85"/>
      <c r="R184" s="85"/>
      <c r="S184" s="85"/>
      <c r="T184" s="86"/>
      <c r="AT184" s="16" t="s">
        <v>179</v>
      </c>
      <c r="AU184" s="16" t="s">
        <v>88</v>
      </c>
    </row>
    <row r="185" s="12" customFormat="1">
      <c r="B185" s="243"/>
      <c r="C185" s="244"/>
      <c r="D185" s="240" t="s">
        <v>181</v>
      </c>
      <c r="E185" s="245" t="s">
        <v>1</v>
      </c>
      <c r="F185" s="246" t="s">
        <v>247</v>
      </c>
      <c r="G185" s="244"/>
      <c r="H185" s="247">
        <v>726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181</v>
      </c>
      <c r="AU185" s="253" t="s">
        <v>88</v>
      </c>
      <c r="AV185" s="12" t="s">
        <v>88</v>
      </c>
      <c r="AW185" s="12" t="s">
        <v>34</v>
      </c>
      <c r="AX185" s="12" t="s">
        <v>86</v>
      </c>
      <c r="AY185" s="253" t="s">
        <v>124</v>
      </c>
    </row>
    <row r="186" s="1" customFormat="1" ht="24" customHeight="1">
      <c r="B186" s="37"/>
      <c r="C186" s="213" t="s">
        <v>248</v>
      </c>
      <c r="D186" s="213" t="s">
        <v>125</v>
      </c>
      <c r="E186" s="214" t="s">
        <v>249</v>
      </c>
      <c r="F186" s="215" t="s">
        <v>250</v>
      </c>
      <c r="G186" s="216" t="s">
        <v>177</v>
      </c>
      <c r="H186" s="217">
        <v>509</v>
      </c>
      <c r="I186" s="218"/>
      <c r="J186" s="219">
        <f>ROUND(I186*H186,2)</f>
        <v>0</v>
      </c>
      <c r="K186" s="215" t="s">
        <v>188</v>
      </c>
      <c r="L186" s="42"/>
      <c r="M186" s="220" t="s">
        <v>1</v>
      </c>
      <c r="N186" s="221" t="s">
        <v>43</v>
      </c>
      <c r="O186" s="85"/>
      <c r="P186" s="222">
        <f>O186*H186</f>
        <v>0</v>
      </c>
      <c r="Q186" s="222">
        <v>9.0000000000000006E-05</v>
      </c>
      <c r="R186" s="222">
        <f>Q186*H186</f>
        <v>0.045810000000000003</v>
      </c>
      <c r="S186" s="222">
        <v>0.25600000000000001</v>
      </c>
      <c r="T186" s="223">
        <f>S186*H186</f>
        <v>130.304</v>
      </c>
      <c r="AR186" s="224" t="s">
        <v>139</v>
      </c>
      <c r="AT186" s="224" t="s">
        <v>125</v>
      </c>
      <c r="AU186" s="224" t="s">
        <v>88</v>
      </c>
      <c r="AY186" s="16" t="s">
        <v>124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6" t="s">
        <v>86</v>
      </c>
      <c r="BK186" s="225">
        <f>ROUND(I186*H186,2)</f>
        <v>0</v>
      </c>
      <c r="BL186" s="16" t="s">
        <v>139</v>
      </c>
      <c r="BM186" s="224" t="s">
        <v>251</v>
      </c>
    </row>
    <row r="187" s="1" customFormat="1">
      <c r="B187" s="37"/>
      <c r="C187" s="38"/>
      <c r="D187" s="240" t="s">
        <v>179</v>
      </c>
      <c r="E187" s="38"/>
      <c r="F187" s="241" t="s">
        <v>180</v>
      </c>
      <c r="G187" s="38"/>
      <c r="H187" s="38"/>
      <c r="I187" s="138"/>
      <c r="J187" s="38"/>
      <c r="K187" s="38"/>
      <c r="L187" s="42"/>
      <c r="M187" s="242"/>
      <c r="N187" s="85"/>
      <c r="O187" s="85"/>
      <c r="P187" s="85"/>
      <c r="Q187" s="85"/>
      <c r="R187" s="85"/>
      <c r="S187" s="85"/>
      <c r="T187" s="86"/>
      <c r="AT187" s="16" t="s">
        <v>179</v>
      </c>
      <c r="AU187" s="16" t="s">
        <v>88</v>
      </c>
    </row>
    <row r="188" s="14" customFormat="1">
      <c r="B188" s="265"/>
      <c r="C188" s="266"/>
      <c r="D188" s="240" t="s">
        <v>181</v>
      </c>
      <c r="E188" s="267" t="s">
        <v>1</v>
      </c>
      <c r="F188" s="268" t="s">
        <v>252</v>
      </c>
      <c r="G188" s="266"/>
      <c r="H188" s="267" t="s">
        <v>1</v>
      </c>
      <c r="I188" s="269"/>
      <c r="J188" s="266"/>
      <c r="K188" s="266"/>
      <c r="L188" s="270"/>
      <c r="M188" s="271"/>
      <c r="N188" s="272"/>
      <c r="O188" s="272"/>
      <c r="P188" s="272"/>
      <c r="Q188" s="272"/>
      <c r="R188" s="272"/>
      <c r="S188" s="272"/>
      <c r="T188" s="273"/>
      <c r="AT188" s="274" t="s">
        <v>181</v>
      </c>
      <c r="AU188" s="274" t="s">
        <v>88</v>
      </c>
      <c r="AV188" s="14" t="s">
        <v>86</v>
      </c>
      <c r="AW188" s="14" t="s">
        <v>34</v>
      </c>
      <c r="AX188" s="14" t="s">
        <v>78</v>
      </c>
      <c r="AY188" s="274" t="s">
        <v>124</v>
      </c>
    </row>
    <row r="189" s="12" customFormat="1">
      <c r="B189" s="243"/>
      <c r="C189" s="244"/>
      <c r="D189" s="240" t="s">
        <v>181</v>
      </c>
      <c r="E189" s="245" t="s">
        <v>1</v>
      </c>
      <c r="F189" s="246" t="s">
        <v>253</v>
      </c>
      <c r="G189" s="244"/>
      <c r="H189" s="247">
        <v>509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181</v>
      </c>
      <c r="AU189" s="253" t="s">
        <v>88</v>
      </c>
      <c r="AV189" s="12" t="s">
        <v>88</v>
      </c>
      <c r="AW189" s="12" t="s">
        <v>34</v>
      </c>
      <c r="AX189" s="12" t="s">
        <v>86</v>
      </c>
      <c r="AY189" s="253" t="s">
        <v>124</v>
      </c>
    </row>
    <row r="190" s="1" customFormat="1" ht="16.5" customHeight="1">
      <c r="B190" s="37"/>
      <c r="C190" s="213" t="s">
        <v>8</v>
      </c>
      <c r="D190" s="213" t="s">
        <v>125</v>
      </c>
      <c r="E190" s="214" t="s">
        <v>254</v>
      </c>
      <c r="F190" s="215" t="s">
        <v>255</v>
      </c>
      <c r="G190" s="216" t="s">
        <v>256</v>
      </c>
      <c r="H190" s="217">
        <v>92</v>
      </c>
      <c r="I190" s="218"/>
      <c r="J190" s="219">
        <f>ROUND(I190*H190,2)</f>
        <v>0</v>
      </c>
      <c r="K190" s="215" t="s">
        <v>188</v>
      </c>
      <c r="L190" s="42"/>
      <c r="M190" s="220" t="s">
        <v>1</v>
      </c>
      <c r="N190" s="221" t="s">
        <v>43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0.28999999999999998</v>
      </c>
      <c r="T190" s="223">
        <f>S190*H190</f>
        <v>26.68</v>
      </c>
      <c r="AR190" s="224" t="s">
        <v>139</v>
      </c>
      <c r="AT190" s="224" t="s">
        <v>125</v>
      </c>
      <c r="AU190" s="224" t="s">
        <v>88</v>
      </c>
      <c r="AY190" s="16" t="s">
        <v>124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6" t="s">
        <v>86</v>
      </c>
      <c r="BK190" s="225">
        <f>ROUND(I190*H190,2)</f>
        <v>0</v>
      </c>
      <c r="BL190" s="16" t="s">
        <v>139</v>
      </c>
      <c r="BM190" s="224" t="s">
        <v>257</v>
      </c>
    </row>
    <row r="191" s="1" customFormat="1">
      <c r="B191" s="37"/>
      <c r="C191" s="38"/>
      <c r="D191" s="240" t="s">
        <v>179</v>
      </c>
      <c r="E191" s="38"/>
      <c r="F191" s="241" t="s">
        <v>180</v>
      </c>
      <c r="G191" s="38"/>
      <c r="H191" s="38"/>
      <c r="I191" s="138"/>
      <c r="J191" s="38"/>
      <c r="K191" s="38"/>
      <c r="L191" s="42"/>
      <c r="M191" s="242"/>
      <c r="N191" s="85"/>
      <c r="O191" s="85"/>
      <c r="P191" s="85"/>
      <c r="Q191" s="85"/>
      <c r="R191" s="85"/>
      <c r="S191" s="85"/>
      <c r="T191" s="86"/>
      <c r="AT191" s="16" t="s">
        <v>179</v>
      </c>
      <c r="AU191" s="16" t="s">
        <v>88</v>
      </c>
    </row>
    <row r="192" s="12" customFormat="1">
      <c r="B192" s="243"/>
      <c r="C192" s="244"/>
      <c r="D192" s="240" t="s">
        <v>181</v>
      </c>
      <c r="E192" s="245" t="s">
        <v>1</v>
      </c>
      <c r="F192" s="246" t="s">
        <v>258</v>
      </c>
      <c r="G192" s="244"/>
      <c r="H192" s="247">
        <v>92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181</v>
      </c>
      <c r="AU192" s="253" t="s">
        <v>88</v>
      </c>
      <c r="AV192" s="12" t="s">
        <v>88</v>
      </c>
      <c r="AW192" s="12" t="s">
        <v>34</v>
      </c>
      <c r="AX192" s="12" t="s">
        <v>78</v>
      </c>
      <c r="AY192" s="253" t="s">
        <v>124</v>
      </c>
    </row>
    <row r="193" s="12" customFormat="1">
      <c r="B193" s="243"/>
      <c r="C193" s="244"/>
      <c r="D193" s="240" t="s">
        <v>181</v>
      </c>
      <c r="E193" s="245" t="s">
        <v>1</v>
      </c>
      <c r="F193" s="246" t="s">
        <v>258</v>
      </c>
      <c r="G193" s="244"/>
      <c r="H193" s="247">
        <v>92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AT193" s="253" t="s">
        <v>181</v>
      </c>
      <c r="AU193" s="253" t="s">
        <v>88</v>
      </c>
      <c r="AV193" s="12" t="s">
        <v>88</v>
      </c>
      <c r="AW193" s="12" t="s">
        <v>34</v>
      </c>
      <c r="AX193" s="12" t="s">
        <v>86</v>
      </c>
      <c r="AY193" s="253" t="s">
        <v>124</v>
      </c>
    </row>
    <row r="194" s="1" customFormat="1" ht="16.5" customHeight="1">
      <c r="B194" s="37"/>
      <c r="C194" s="213" t="s">
        <v>259</v>
      </c>
      <c r="D194" s="213" t="s">
        <v>125</v>
      </c>
      <c r="E194" s="214" t="s">
        <v>260</v>
      </c>
      <c r="F194" s="215" t="s">
        <v>261</v>
      </c>
      <c r="G194" s="216" t="s">
        <v>256</v>
      </c>
      <c r="H194" s="217">
        <v>949.75</v>
      </c>
      <c r="I194" s="218"/>
      <c r="J194" s="219">
        <f>ROUND(I194*H194,2)</f>
        <v>0</v>
      </c>
      <c r="K194" s="215" t="s">
        <v>188</v>
      </c>
      <c r="L194" s="42"/>
      <c r="M194" s="220" t="s">
        <v>1</v>
      </c>
      <c r="N194" s="221" t="s">
        <v>43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0.20499999999999999</v>
      </c>
      <c r="T194" s="223">
        <f>S194*H194</f>
        <v>194.69874999999999</v>
      </c>
      <c r="AR194" s="224" t="s">
        <v>139</v>
      </c>
      <c r="AT194" s="224" t="s">
        <v>125</v>
      </c>
      <c r="AU194" s="224" t="s">
        <v>88</v>
      </c>
      <c r="AY194" s="16" t="s">
        <v>124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6" t="s">
        <v>86</v>
      </c>
      <c r="BK194" s="225">
        <f>ROUND(I194*H194,2)</f>
        <v>0</v>
      </c>
      <c r="BL194" s="16" t="s">
        <v>139</v>
      </c>
      <c r="BM194" s="224" t="s">
        <v>262</v>
      </c>
    </row>
    <row r="195" s="1" customFormat="1">
      <c r="B195" s="37"/>
      <c r="C195" s="38"/>
      <c r="D195" s="240" t="s">
        <v>179</v>
      </c>
      <c r="E195" s="38"/>
      <c r="F195" s="241" t="s">
        <v>180</v>
      </c>
      <c r="G195" s="38"/>
      <c r="H195" s="38"/>
      <c r="I195" s="138"/>
      <c r="J195" s="38"/>
      <c r="K195" s="38"/>
      <c r="L195" s="42"/>
      <c r="M195" s="242"/>
      <c r="N195" s="85"/>
      <c r="O195" s="85"/>
      <c r="P195" s="85"/>
      <c r="Q195" s="85"/>
      <c r="R195" s="85"/>
      <c r="S195" s="85"/>
      <c r="T195" s="86"/>
      <c r="AT195" s="16" t="s">
        <v>179</v>
      </c>
      <c r="AU195" s="16" t="s">
        <v>88</v>
      </c>
    </row>
    <row r="196" s="12" customFormat="1">
      <c r="B196" s="243"/>
      <c r="C196" s="244"/>
      <c r="D196" s="240" t="s">
        <v>181</v>
      </c>
      <c r="E196" s="245" t="s">
        <v>1</v>
      </c>
      <c r="F196" s="246" t="s">
        <v>263</v>
      </c>
      <c r="G196" s="244"/>
      <c r="H196" s="247">
        <v>652.25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181</v>
      </c>
      <c r="AU196" s="253" t="s">
        <v>88</v>
      </c>
      <c r="AV196" s="12" t="s">
        <v>88</v>
      </c>
      <c r="AW196" s="12" t="s">
        <v>34</v>
      </c>
      <c r="AX196" s="12" t="s">
        <v>78</v>
      </c>
      <c r="AY196" s="253" t="s">
        <v>124</v>
      </c>
    </row>
    <row r="197" s="12" customFormat="1">
      <c r="B197" s="243"/>
      <c r="C197" s="244"/>
      <c r="D197" s="240" t="s">
        <v>181</v>
      </c>
      <c r="E197" s="245" t="s">
        <v>1</v>
      </c>
      <c r="F197" s="246" t="s">
        <v>264</v>
      </c>
      <c r="G197" s="244"/>
      <c r="H197" s="247">
        <v>253.5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AT197" s="253" t="s">
        <v>181</v>
      </c>
      <c r="AU197" s="253" t="s">
        <v>88</v>
      </c>
      <c r="AV197" s="12" t="s">
        <v>88</v>
      </c>
      <c r="AW197" s="12" t="s">
        <v>34</v>
      </c>
      <c r="AX197" s="12" t="s">
        <v>78</v>
      </c>
      <c r="AY197" s="253" t="s">
        <v>124</v>
      </c>
    </row>
    <row r="198" s="12" customFormat="1">
      <c r="B198" s="243"/>
      <c r="C198" s="244"/>
      <c r="D198" s="240" t="s">
        <v>181</v>
      </c>
      <c r="E198" s="245" t="s">
        <v>1</v>
      </c>
      <c r="F198" s="246" t="s">
        <v>265</v>
      </c>
      <c r="G198" s="244"/>
      <c r="H198" s="247">
        <v>44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181</v>
      </c>
      <c r="AU198" s="253" t="s">
        <v>88</v>
      </c>
      <c r="AV198" s="12" t="s">
        <v>88</v>
      </c>
      <c r="AW198" s="12" t="s">
        <v>34</v>
      </c>
      <c r="AX198" s="12" t="s">
        <v>78</v>
      </c>
      <c r="AY198" s="253" t="s">
        <v>124</v>
      </c>
    </row>
    <row r="199" s="13" customFormat="1">
      <c r="B199" s="254"/>
      <c r="C199" s="255"/>
      <c r="D199" s="240" t="s">
        <v>181</v>
      </c>
      <c r="E199" s="256" t="s">
        <v>1</v>
      </c>
      <c r="F199" s="257" t="s">
        <v>197</v>
      </c>
      <c r="G199" s="255"/>
      <c r="H199" s="258">
        <v>949.75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AT199" s="264" t="s">
        <v>181</v>
      </c>
      <c r="AU199" s="264" t="s">
        <v>88</v>
      </c>
      <c r="AV199" s="13" t="s">
        <v>139</v>
      </c>
      <c r="AW199" s="13" t="s">
        <v>34</v>
      </c>
      <c r="AX199" s="13" t="s">
        <v>86</v>
      </c>
      <c r="AY199" s="264" t="s">
        <v>124</v>
      </c>
    </row>
    <row r="200" s="1" customFormat="1" ht="16.5" customHeight="1">
      <c r="B200" s="37"/>
      <c r="C200" s="213" t="s">
        <v>266</v>
      </c>
      <c r="D200" s="213" t="s">
        <v>125</v>
      </c>
      <c r="E200" s="214" t="s">
        <v>267</v>
      </c>
      <c r="F200" s="215" t="s">
        <v>268</v>
      </c>
      <c r="G200" s="216" t="s">
        <v>256</v>
      </c>
      <c r="H200" s="217">
        <v>316.5</v>
      </c>
      <c r="I200" s="218"/>
      <c r="J200" s="219">
        <f>ROUND(I200*H200,2)</f>
        <v>0</v>
      </c>
      <c r="K200" s="215" t="s">
        <v>188</v>
      </c>
      <c r="L200" s="42"/>
      <c r="M200" s="220" t="s">
        <v>1</v>
      </c>
      <c r="N200" s="221" t="s">
        <v>43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0.11500000000000001</v>
      </c>
      <c r="T200" s="223">
        <f>S200*H200</f>
        <v>36.397500000000001</v>
      </c>
      <c r="AR200" s="224" t="s">
        <v>139</v>
      </c>
      <c r="AT200" s="224" t="s">
        <v>125</v>
      </c>
      <c r="AU200" s="224" t="s">
        <v>88</v>
      </c>
      <c r="AY200" s="16" t="s">
        <v>124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6" t="s">
        <v>86</v>
      </c>
      <c r="BK200" s="225">
        <f>ROUND(I200*H200,2)</f>
        <v>0</v>
      </c>
      <c r="BL200" s="16" t="s">
        <v>139</v>
      </c>
      <c r="BM200" s="224" t="s">
        <v>269</v>
      </c>
    </row>
    <row r="201" s="1" customFormat="1">
      <c r="B201" s="37"/>
      <c r="C201" s="38"/>
      <c r="D201" s="240" t="s">
        <v>179</v>
      </c>
      <c r="E201" s="38"/>
      <c r="F201" s="241" t="s">
        <v>180</v>
      </c>
      <c r="G201" s="38"/>
      <c r="H201" s="38"/>
      <c r="I201" s="138"/>
      <c r="J201" s="38"/>
      <c r="K201" s="38"/>
      <c r="L201" s="42"/>
      <c r="M201" s="242"/>
      <c r="N201" s="85"/>
      <c r="O201" s="85"/>
      <c r="P201" s="85"/>
      <c r="Q201" s="85"/>
      <c r="R201" s="85"/>
      <c r="S201" s="85"/>
      <c r="T201" s="86"/>
      <c r="AT201" s="16" t="s">
        <v>179</v>
      </c>
      <c r="AU201" s="16" t="s">
        <v>88</v>
      </c>
    </row>
    <row r="202" s="12" customFormat="1">
      <c r="B202" s="243"/>
      <c r="C202" s="244"/>
      <c r="D202" s="240" t="s">
        <v>181</v>
      </c>
      <c r="E202" s="245" t="s">
        <v>1</v>
      </c>
      <c r="F202" s="246" t="s">
        <v>270</v>
      </c>
      <c r="G202" s="244"/>
      <c r="H202" s="247">
        <v>264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181</v>
      </c>
      <c r="AU202" s="253" t="s">
        <v>88</v>
      </c>
      <c r="AV202" s="12" t="s">
        <v>88</v>
      </c>
      <c r="AW202" s="12" t="s">
        <v>34</v>
      </c>
      <c r="AX202" s="12" t="s">
        <v>78</v>
      </c>
      <c r="AY202" s="253" t="s">
        <v>124</v>
      </c>
    </row>
    <row r="203" s="12" customFormat="1">
      <c r="B203" s="243"/>
      <c r="C203" s="244"/>
      <c r="D203" s="240" t="s">
        <v>181</v>
      </c>
      <c r="E203" s="245" t="s">
        <v>1</v>
      </c>
      <c r="F203" s="246" t="s">
        <v>271</v>
      </c>
      <c r="G203" s="244"/>
      <c r="H203" s="247">
        <v>52.5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181</v>
      </c>
      <c r="AU203" s="253" t="s">
        <v>88</v>
      </c>
      <c r="AV203" s="12" t="s">
        <v>88</v>
      </c>
      <c r="AW203" s="12" t="s">
        <v>34</v>
      </c>
      <c r="AX203" s="12" t="s">
        <v>78</v>
      </c>
      <c r="AY203" s="253" t="s">
        <v>124</v>
      </c>
    </row>
    <row r="204" s="13" customFormat="1">
      <c r="B204" s="254"/>
      <c r="C204" s="255"/>
      <c r="D204" s="240" t="s">
        <v>181</v>
      </c>
      <c r="E204" s="256" t="s">
        <v>1</v>
      </c>
      <c r="F204" s="257" t="s">
        <v>197</v>
      </c>
      <c r="G204" s="255"/>
      <c r="H204" s="258">
        <v>316.5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181</v>
      </c>
      <c r="AU204" s="264" t="s">
        <v>88</v>
      </c>
      <c r="AV204" s="13" t="s">
        <v>139</v>
      </c>
      <c r="AW204" s="13" t="s">
        <v>34</v>
      </c>
      <c r="AX204" s="13" t="s">
        <v>86</v>
      </c>
      <c r="AY204" s="264" t="s">
        <v>124</v>
      </c>
    </row>
    <row r="205" s="1" customFormat="1" ht="24" customHeight="1">
      <c r="B205" s="37"/>
      <c r="C205" s="213" t="s">
        <v>272</v>
      </c>
      <c r="D205" s="213" t="s">
        <v>125</v>
      </c>
      <c r="E205" s="214" t="s">
        <v>273</v>
      </c>
      <c r="F205" s="215" t="s">
        <v>274</v>
      </c>
      <c r="G205" s="216" t="s">
        <v>275</v>
      </c>
      <c r="H205" s="217">
        <v>10.26</v>
      </c>
      <c r="I205" s="218"/>
      <c r="J205" s="219">
        <f>ROUND(I205*H205,2)</f>
        <v>0</v>
      </c>
      <c r="K205" s="215" t="s">
        <v>188</v>
      </c>
      <c r="L205" s="42"/>
      <c r="M205" s="220" t="s">
        <v>1</v>
      </c>
      <c r="N205" s="221" t="s">
        <v>43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AR205" s="224" t="s">
        <v>139</v>
      </c>
      <c r="AT205" s="224" t="s">
        <v>125</v>
      </c>
      <c r="AU205" s="224" t="s">
        <v>88</v>
      </c>
      <c r="AY205" s="16" t="s">
        <v>124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6" t="s">
        <v>86</v>
      </c>
      <c r="BK205" s="225">
        <f>ROUND(I205*H205,2)</f>
        <v>0</v>
      </c>
      <c r="BL205" s="16" t="s">
        <v>139</v>
      </c>
      <c r="BM205" s="224" t="s">
        <v>276</v>
      </c>
    </row>
    <row r="206" s="1" customFormat="1">
      <c r="B206" s="37"/>
      <c r="C206" s="38"/>
      <c r="D206" s="240" t="s">
        <v>179</v>
      </c>
      <c r="E206" s="38"/>
      <c r="F206" s="241" t="s">
        <v>180</v>
      </c>
      <c r="G206" s="38"/>
      <c r="H206" s="38"/>
      <c r="I206" s="138"/>
      <c r="J206" s="38"/>
      <c r="K206" s="38"/>
      <c r="L206" s="42"/>
      <c r="M206" s="242"/>
      <c r="N206" s="85"/>
      <c r="O206" s="85"/>
      <c r="P206" s="85"/>
      <c r="Q206" s="85"/>
      <c r="R206" s="85"/>
      <c r="S206" s="85"/>
      <c r="T206" s="86"/>
      <c r="AT206" s="16" t="s">
        <v>179</v>
      </c>
      <c r="AU206" s="16" t="s">
        <v>88</v>
      </c>
    </row>
    <row r="207" s="12" customFormat="1">
      <c r="B207" s="243"/>
      <c r="C207" s="244"/>
      <c r="D207" s="240" t="s">
        <v>181</v>
      </c>
      <c r="E207" s="245" t="s">
        <v>1</v>
      </c>
      <c r="F207" s="246" t="s">
        <v>277</v>
      </c>
      <c r="G207" s="244"/>
      <c r="H207" s="247">
        <v>10.26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181</v>
      </c>
      <c r="AU207" s="253" t="s">
        <v>88</v>
      </c>
      <c r="AV207" s="12" t="s">
        <v>88</v>
      </c>
      <c r="AW207" s="12" t="s">
        <v>34</v>
      </c>
      <c r="AX207" s="12" t="s">
        <v>86</v>
      </c>
      <c r="AY207" s="253" t="s">
        <v>124</v>
      </c>
    </row>
    <row r="208" s="1" customFormat="1" ht="24" customHeight="1">
      <c r="B208" s="37"/>
      <c r="C208" s="213" t="s">
        <v>278</v>
      </c>
      <c r="D208" s="213" t="s">
        <v>125</v>
      </c>
      <c r="E208" s="214" t="s">
        <v>279</v>
      </c>
      <c r="F208" s="215" t="s">
        <v>280</v>
      </c>
      <c r="G208" s="216" t="s">
        <v>275</v>
      </c>
      <c r="H208" s="217">
        <v>477.77300000000002</v>
      </c>
      <c r="I208" s="218"/>
      <c r="J208" s="219">
        <f>ROUND(I208*H208,2)</f>
        <v>0</v>
      </c>
      <c r="K208" s="215" t="s">
        <v>188</v>
      </c>
      <c r="L208" s="42"/>
      <c r="M208" s="220" t="s">
        <v>1</v>
      </c>
      <c r="N208" s="221" t="s">
        <v>43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AR208" s="224" t="s">
        <v>139</v>
      </c>
      <c r="AT208" s="224" t="s">
        <v>125</v>
      </c>
      <c r="AU208" s="224" t="s">
        <v>88</v>
      </c>
      <c r="AY208" s="16" t="s">
        <v>124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6" t="s">
        <v>86</v>
      </c>
      <c r="BK208" s="225">
        <f>ROUND(I208*H208,2)</f>
        <v>0</v>
      </c>
      <c r="BL208" s="16" t="s">
        <v>139</v>
      </c>
      <c r="BM208" s="224" t="s">
        <v>281</v>
      </c>
    </row>
    <row r="209" s="1" customFormat="1">
      <c r="B209" s="37"/>
      <c r="C209" s="38"/>
      <c r="D209" s="240" t="s">
        <v>179</v>
      </c>
      <c r="E209" s="38"/>
      <c r="F209" s="241" t="s">
        <v>180</v>
      </c>
      <c r="G209" s="38"/>
      <c r="H209" s="38"/>
      <c r="I209" s="138"/>
      <c r="J209" s="38"/>
      <c r="K209" s="38"/>
      <c r="L209" s="42"/>
      <c r="M209" s="242"/>
      <c r="N209" s="85"/>
      <c r="O209" s="85"/>
      <c r="P209" s="85"/>
      <c r="Q209" s="85"/>
      <c r="R209" s="85"/>
      <c r="S209" s="85"/>
      <c r="T209" s="86"/>
      <c r="AT209" s="16" t="s">
        <v>179</v>
      </c>
      <c r="AU209" s="16" t="s">
        <v>88</v>
      </c>
    </row>
    <row r="210" s="14" customFormat="1">
      <c r="B210" s="265"/>
      <c r="C210" s="266"/>
      <c r="D210" s="240" t="s">
        <v>181</v>
      </c>
      <c r="E210" s="267" t="s">
        <v>1</v>
      </c>
      <c r="F210" s="268" t="s">
        <v>282</v>
      </c>
      <c r="G210" s="266"/>
      <c r="H210" s="267" t="s">
        <v>1</v>
      </c>
      <c r="I210" s="269"/>
      <c r="J210" s="266"/>
      <c r="K210" s="266"/>
      <c r="L210" s="270"/>
      <c r="M210" s="271"/>
      <c r="N210" s="272"/>
      <c r="O210" s="272"/>
      <c r="P210" s="272"/>
      <c r="Q210" s="272"/>
      <c r="R210" s="272"/>
      <c r="S210" s="272"/>
      <c r="T210" s="273"/>
      <c r="AT210" s="274" t="s">
        <v>181</v>
      </c>
      <c r="AU210" s="274" t="s">
        <v>88</v>
      </c>
      <c r="AV210" s="14" t="s">
        <v>86</v>
      </c>
      <c r="AW210" s="14" t="s">
        <v>34</v>
      </c>
      <c r="AX210" s="14" t="s">
        <v>78</v>
      </c>
      <c r="AY210" s="274" t="s">
        <v>124</v>
      </c>
    </row>
    <row r="211" s="12" customFormat="1">
      <c r="B211" s="243"/>
      <c r="C211" s="244"/>
      <c r="D211" s="240" t="s">
        <v>181</v>
      </c>
      <c r="E211" s="245" t="s">
        <v>1</v>
      </c>
      <c r="F211" s="246" t="s">
        <v>283</v>
      </c>
      <c r="G211" s="244"/>
      <c r="H211" s="247">
        <v>477.77300000000002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181</v>
      </c>
      <c r="AU211" s="253" t="s">
        <v>88</v>
      </c>
      <c r="AV211" s="12" t="s">
        <v>88</v>
      </c>
      <c r="AW211" s="12" t="s">
        <v>34</v>
      </c>
      <c r="AX211" s="12" t="s">
        <v>86</v>
      </c>
      <c r="AY211" s="253" t="s">
        <v>124</v>
      </c>
    </row>
    <row r="212" s="1" customFormat="1" ht="16.5" customHeight="1">
      <c r="B212" s="37"/>
      <c r="C212" s="213" t="s">
        <v>284</v>
      </c>
      <c r="D212" s="213" t="s">
        <v>125</v>
      </c>
      <c r="E212" s="214" t="s">
        <v>285</v>
      </c>
      <c r="F212" s="215" t="s">
        <v>286</v>
      </c>
      <c r="G212" s="216" t="s">
        <v>275</v>
      </c>
      <c r="H212" s="217">
        <v>488.03300000000002</v>
      </c>
      <c r="I212" s="218"/>
      <c r="J212" s="219">
        <f>ROUND(I212*H212,2)</f>
        <v>0</v>
      </c>
      <c r="K212" s="215" t="s">
        <v>188</v>
      </c>
      <c r="L212" s="42"/>
      <c r="M212" s="220" t="s">
        <v>1</v>
      </c>
      <c r="N212" s="221" t="s">
        <v>43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AR212" s="224" t="s">
        <v>139</v>
      </c>
      <c r="AT212" s="224" t="s">
        <v>125</v>
      </c>
      <c r="AU212" s="224" t="s">
        <v>88</v>
      </c>
      <c r="AY212" s="16" t="s">
        <v>124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6" t="s">
        <v>86</v>
      </c>
      <c r="BK212" s="225">
        <f>ROUND(I212*H212,2)</f>
        <v>0</v>
      </c>
      <c r="BL212" s="16" t="s">
        <v>139</v>
      </c>
      <c r="BM212" s="224" t="s">
        <v>287</v>
      </c>
    </row>
    <row r="213" s="12" customFormat="1">
      <c r="B213" s="243"/>
      <c r="C213" s="244"/>
      <c r="D213" s="240" t="s">
        <v>181</v>
      </c>
      <c r="E213" s="245" t="s">
        <v>1</v>
      </c>
      <c r="F213" s="246" t="s">
        <v>288</v>
      </c>
      <c r="G213" s="244"/>
      <c r="H213" s="247">
        <v>488.03300000000002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181</v>
      </c>
      <c r="AU213" s="253" t="s">
        <v>88</v>
      </c>
      <c r="AV213" s="12" t="s">
        <v>88</v>
      </c>
      <c r="AW213" s="12" t="s">
        <v>34</v>
      </c>
      <c r="AX213" s="12" t="s">
        <v>86</v>
      </c>
      <c r="AY213" s="253" t="s">
        <v>124</v>
      </c>
    </row>
    <row r="214" s="1" customFormat="1" ht="24" customHeight="1">
      <c r="B214" s="37"/>
      <c r="C214" s="213" t="s">
        <v>7</v>
      </c>
      <c r="D214" s="213" t="s">
        <v>125</v>
      </c>
      <c r="E214" s="214" t="s">
        <v>289</v>
      </c>
      <c r="F214" s="215" t="s">
        <v>290</v>
      </c>
      <c r="G214" s="216" t="s">
        <v>275</v>
      </c>
      <c r="H214" s="217">
        <v>0.20000000000000001</v>
      </c>
      <c r="I214" s="218"/>
      <c r="J214" s="219">
        <f>ROUND(I214*H214,2)</f>
        <v>0</v>
      </c>
      <c r="K214" s="215" t="s">
        <v>188</v>
      </c>
      <c r="L214" s="42"/>
      <c r="M214" s="220" t="s">
        <v>1</v>
      </c>
      <c r="N214" s="221" t="s">
        <v>43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AR214" s="224" t="s">
        <v>139</v>
      </c>
      <c r="AT214" s="224" t="s">
        <v>125</v>
      </c>
      <c r="AU214" s="224" t="s">
        <v>88</v>
      </c>
      <c r="AY214" s="16" t="s">
        <v>124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6" t="s">
        <v>86</v>
      </c>
      <c r="BK214" s="225">
        <f>ROUND(I214*H214,2)</f>
        <v>0</v>
      </c>
      <c r="BL214" s="16" t="s">
        <v>139</v>
      </c>
      <c r="BM214" s="224" t="s">
        <v>291</v>
      </c>
    </row>
    <row r="215" s="1" customFormat="1">
      <c r="B215" s="37"/>
      <c r="C215" s="38"/>
      <c r="D215" s="240" t="s">
        <v>179</v>
      </c>
      <c r="E215" s="38"/>
      <c r="F215" s="241" t="s">
        <v>180</v>
      </c>
      <c r="G215" s="38"/>
      <c r="H215" s="38"/>
      <c r="I215" s="138"/>
      <c r="J215" s="38"/>
      <c r="K215" s="38"/>
      <c r="L215" s="42"/>
      <c r="M215" s="242"/>
      <c r="N215" s="85"/>
      <c r="O215" s="85"/>
      <c r="P215" s="85"/>
      <c r="Q215" s="85"/>
      <c r="R215" s="85"/>
      <c r="S215" s="85"/>
      <c r="T215" s="86"/>
      <c r="AT215" s="16" t="s">
        <v>179</v>
      </c>
      <c r="AU215" s="16" t="s">
        <v>88</v>
      </c>
    </row>
    <row r="216" s="12" customFormat="1">
      <c r="B216" s="243"/>
      <c r="C216" s="244"/>
      <c r="D216" s="240" t="s">
        <v>181</v>
      </c>
      <c r="E216" s="245" t="s">
        <v>1</v>
      </c>
      <c r="F216" s="246" t="s">
        <v>292</v>
      </c>
      <c r="G216" s="244"/>
      <c r="H216" s="247">
        <v>0.20000000000000001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AT216" s="253" t="s">
        <v>181</v>
      </c>
      <c r="AU216" s="253" t="s">
        <v>88</v>
      </c>
      <c r="AV216" s="12" t="s">
        <v>88</v>
      </c>
      <c r="AW216" s="12" t="s">
        <v>34</v>
      </c>
      <c r="AX216" s="12" t="s">
        <v>86</v>
      </c>
      <c r="AY216" s="253" t="s">
        <v>124</v>
      </c>
    </row>
    <row r="217" s="1" customFormat="1" ht="24" customHeight="1">
      <c r="B217" s="37"/>
      <c r="C217" s="213" t="s">
        <v>293</v>
      </c>
      <c r="D217" s="213" t="s">
        <v>125</v>
      </c>
      <c r="E217" s="214" t="s">
        <v>294</v>
      </c>
      <c r="F217" s="215" t="s">
        <v>295</v>
      </c>
      <c r="G217" s="216" t="s">
        <v>275</v>
      </c>
      <c r="H217" s="217">
        <v>1.8</v>
      </c>
      <c r="I217" s="218"/>
      <c r="J217" s="219">
        <f>ROUND(I217*H217,2)</f>
        <v>0</v>
      </c>
      <c r="K217" s="215" t="s">
        <v>188</v>
      </c>
      <c r="L217" s="42"/>
      <c r="M217" s="220" t="s">
        <v>1</v>
      </c>
      <c r="N217" s="221" t="s">
        <v>43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AR217" s="224" t="s">
        <v>139</v>
      </c>
      <c r="AT217" s="224" t="s">
        <v>125</v>
      </c>
      <c r="AU217" s="224" t="s">
        <v>88</v>
      </c>
      <c r="AY217" s="16" t="s">
        <v>124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6" t="s">
        <v>86</v>
      </c>
      <c r="BK217" s="225">
        <f>ROUND(I217*H217,2)</f>
        <v>0</v>
      </c>
      <c r="BL217" s="16" t="s">
        <v>139</v>
      </c>
      <c r="BM217" s="224" t="s">
        <v>296</v>
      </c>
    </row>
    <row r="218" s="1" customFormat="1">
      <c r="B218" s="37"/>
      <c r="C218" s="38"/>
      <c r="D218" s="240" t="s">
        <v>179</v>
      </c>
      <c r="E218" s="38"/>
      <c r="F218" s="241" t="s">
        <v>180</v>
      </c>
      <c r="G218" s="38"/>
      <c r="H218" s="38"/>
      <c r="I218" s="138"/>
      <c r="J218" s="38"/>
      <c r="K218" s="38"/>
      <c r="L218" s="42"/>
      <c r="M218" s="242"/>
      <c r="N218" s="85"/>
      <c r="O218" s="85"/>
      <c r="P218" s="85"/>
      <c r="Q218" s="85"/>
      <c r="R218" s="85"/>
      <c r="S218" s="85"/>
      <c r="T218" s="86"/>
      <c r="AT218" s="16" t="s">
        <v>179</v>
      </c>
      <c r="AU218" s="16" t="s">
        <v>88</v>
      </c>
    </row>
    <row r="219" s="12" customFormat="1">
      <c r="B219" s="243"/>
      <c r="C219" s="244"/>
      <c r="D219" s="240" t="s">
        <v>181</v>
      </c>
      <c r="E219" s="245" t="s">
        <v>1</v>
      </c>
      <c r="F219" s="246" t="s">
        <v>297</v>
      </c>
      <c r="G219" s="244"/>
      <c r="H219" s="247">
        <v>1.8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181</v>
      </c>
      <c r="AU219" s="253" t="s">
        <v>88</v>
      </c>
      <c r="AV219" s="12" t="s">
        <v>88</v>
      </c>
      <c r="AW219" s="12" t="s">
        <v>34</v>
      </c>
      <c r="AX219" s="12" t="s">
        <v>86</v>
      </c>
      <c r="AY219" s="253" t="s">
        <v>124</v>
      </c>
    </row>
    <row r="220" s="1" customFormat="1" ht="24" customHeight="1">
      <c r="B220" s="37"/>
      <c r="C220" s="213" t="s">
        <v>298</v>
      </c>
      <c r="D220" s="213" t="s">
        <v>125</v>
      </c>
      <c r="E220" s="214" t="s">
        <v>299</v>
      </c>
      <c r="F220" s="215" t="s">
        <v>300</v>
      </c>
      <c r="G220" s="216" t="s">
        <v>275</v>
      </c>
      <c r="H220" s="217">
        <v>1.8</v>
      </c>
      <c r="I220" s="218"/>
      <c r="J220" s="219">
        <f>ROUND(I220*H220,2)</f>
        <v>0</v>
      </c>
      <c r="K220" s="215" t="s">
        <v>188</v>
      </c>
      <c r="L220" s="42"/>
      <c r="M220" s="220" t="s">
        <v>1</v>
      </c>
      <c r="N220" s="221" t="s">
        <v>43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AR220" s="224" t="s">
        <v>139</v>
      </c>
      <c r="AT220" s="224" t="s">
        <v>125</v>
      </c>
      <c r="AU220" s="224" t="s">
        <v>88</v>
      </c>
      <c r="AY220" s="16" t="s">
        <v>124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6" t="s">
        <v>86</v>
      </c>
      <c r="BK220" s="225">
        <f>ROUND(I220*H220,2)</f>
        <v>0</v>
      </c>
      <c r="BL220" s="16" t="s">
        <v>139</v>
      </c>
      <c r="BM220" s="224" t="s">
        <v>301</v>
      </c>
    </row>
    <row r="221" s="1" customFormat="1" ht="24" customHeight="1">
      <c r="B221" s="37"/>
      <c r="C221" s="213" t="s">
        <v>302</v>
      </c>
      <c r="D221" s="213" t="s">
        <v>125</v>
      </c>
      <c r="E221" s="214" t="s">
        <v>303</v>
      </c>
      <c r="F221" s="215" t="s">
        <v>304</v>
      </c>
      <c r="G221" s="216" t="s">
        <v>275</v>
      </c>
      <c r="H221" s="217">
        <v>1.8</v>
      </c>
      <c r="I221" s="218"/>
      <c r="J221" s="219">
        <f>ROUND(I221*H221,2)</f>
        <v>0</v>
      </c>
      <c r="K221" s="215" t="s">
        <v>188</v>
      </c>
      <c r="L221" s="42"/>
      <c r="M221" s="220" t="s">
        <v>1</v>
      </c>
      <c r="N221" s="221" t="s">
        <v>43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AR221" s="224" t="s">
        <v>139</v>
      </c>
      <c r="AT221" s="224" t="s">
        <v>125</v>
      </c>
      <c r="AU221" s="224" t="s">
        <v>88</v>
      </c>
      <c r="AY221" s="16" t="s">
        <v>124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6" t="s">
        <v>86</v>
      </c>
      <c r="BK221" s="225">
        <f>ROUND(I221*H221,2)</f>
        <v>0</v>
      </c>
      <c r="BL221" s="16" t="s">
        <v>139</v>
      </c>
      <c r="BM221" s="224" t="s">
        <v>305</v>
      </c>
    </row>
    <row r="222" s="1" customFormat="1">
      <c r="B222" s="37"/>
      <c r="C222" s="38"/>
      <c r="D222" s="240" t="s">
        <v>179</v>
      </c>
      <c r="E222" s="38"/>
      <c r="F222" s="241" t="s">
        <v>180</v>
      </c>
      <c r="G222" s="38"/>
      <c r="H222" s="38"/>
      <c r="I222" s="138"/>
      <c r="J222" s="38"/>
      <c r="K222" s="38"/>
      <c r="L222" s="42"/>
      <c r="M222" s="242"/>
      <c r="N222" s="85"/>
      <c r="O222" s="85"/>
      <c r="P222" s="85"/>
      <c r="Q222" s="85"/>
      <c r="R222" s="85"/>
      <c r="S222" s="85"/>
      <c r="T222" s="86"/>
      <c r="AT222" s="16" t="s">
        <v>179</v>
      </c>
      <c r="AU222" s="16" t="s">
        <v>88</v>
      </c>
    </row>
    <row r="223" s="12" customFormat="1">
      <c r="B223" s="243"/>
      <c r="C223" s="244"/>
      <c r="D223" s="240" t="s">
        <v>181</v>
      </c>
      <c r="E223" s="245" t="s">
        <v>1</v>
      </c>
      <c r="F223" s="246" t="s">
        <v>306</v>
      </c>
      <c r="G223" s="244"/>
      <c r="H223" s="247">
        <v>1.8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181</v>
      </c>
      <c r="AU223" s="253" t="s">
        <v>88</v>
      </c>
      <c r="AV223" s="12" t="s">
        <v>88</v>
      </c>
      <c r="AW223" s="12" t="s">
        <v>34</v>
      </c>
      <c r="AX223" s="12" t="s">
        <v>86</v>
      </c>
      <c r="AY223" s="253" t="s">
        <v>124</v>
      </c>
    </row>
    <row r="224" s="1" customFormat="1" ht="24" customHeight="1">
      <c r="B224" s="37"/>
      <c r="C224" s="213" t="s">
        <v>307</v>
      </c>
      <c r="D224" s="213" t="s">
        <v>125</v>
      </c>
      <c r="E224" s="214" t="s">
        <v>308</v>
      </c>
      <c r="F224" s="215" t="s">
        <v>309</v>
      </c>
      <c r="G224" s="216" t="s">
        <v>275</v>
      </c>
      <c r="H224" s="217">
        <v>0.35999999999999999</v>
      </c>
      <c r="I224" s="218"/>
      <c r="J224" s="219">
        <f>ROUND(I224*H224,2)</f>
        <v>0</v>
      </c>
      <c r="K224" s="215" t="s">
        <v>188</v>
      </c>
      <c r="L224" s="42"/>
      <c r="M224" s="220" t="s">
        <v>1</v>
      </c>
      <c r="N224" s="221" t="s">
        <v>43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AR224" s="224" t="s">
        <v>139</v>
      </c>
      <c r="AT224" s="224" t="s">
        <v>125</v>
      </c>
      <c r="AU224" s="224" t="s">
        <v>88</v>
      </c>
      <c r="AY224" s="16" t="s">
        <v>124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6" t="s">
        <v>86</v>
      </c>
      <c r="BK224" s="225">
        <f>ROUND(I224*H224,2)</f>
        <v>0</v>
      </c>
      <c r="BL224" s="16" t="s">
        <v>139</v>
      </c>
      <c r="BM224" s="224" t="s">
        <v>310</v>
      </c>
    </row>
    <row r="225" s="1" customFormat="1">
      <c r="B225" s="37"/>
      <c r="C225" s="38"/>
      <c r="D225" s="240" t="s">
        <v>179</v>
      </c>
      <c r="E225" s="38"/>
      <c r="F225" s="241" t="s">
        <v>180</v>
      </c>
      <c r="G225" s="38"/>
      <c r="H225" s="38"/>
      <c r="I225" s="138"/>
      <c r="J225" s="38"/>
      <c r="K225" s="38"/>
      <c r="L225" s="42"/>
      <c r="M225" s="242"/>
      <c r="N225" s="85"/>
      <c r="O225" s="85"/>
      <c r="P225" s="85"/>
      <c r="Q225" s="85"/>
      <c r="R225" s="85"/>
      <c r="S225" s="85"/>
      <c r="T225" s="86"/>
      <c r="AT225" s="16" t="s">
        <v>179</v>
      </c>
      <c r="AU225" s="16" t="s">
        <v>88</v>
      </c>
    </row>
    <row r="226" s="12" customFormat="1">
      <c r="B226" s="243"/>
      <c r="C226" s="244"/>
      <c r="D226" s="240" t="s">
        <v>181</v>
      </c>
      <c r="E226" s="245" t="s">
        <v>1</v>
      </c>
      <c r="F226" s="246" t="s">
        <v>311</v>
      </c>
      <c r="G226" s="244"/>
      <c r="H226" s="247">
        <v>0.35999999999999999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AT226" s="253" t="s">
        <v>181</v>
      </c>
      <c r="AU226" s="253" t="s">
        <v>88</v>
      </c>
      <c r="AV226" s="12" t="s">
        <v>88</v>
      </c>
      <c r="AW226" s="12" t="s">
        <v>34</v>
      </c>
      <c r="AX226" s="12" t="s">
        <v>86</v>
      </c>
      <c r="AY226" s="253" t="s">
        <v>124</v>
      </c>
    </row>
    <row r="227" s="1" customFormat="1" ht="24" customHeight="1">
      <c r="B227" s="37"/>
      <c r="C227" s="213" t="s">
        <v>312</v>
      </c>
      <c r="D227" s="213" t="s">
        <v>125</v>
      </c>
      <c r="E227" s="214" t="s">
        <v>313</v>
      </c>
      <c r="F227" s="215" t="s">
        <v>314</v>
      </c>
      <c r="G227" s="216" t="s">
        <v>275</v>
      </c>
      <c r="H227" s="217">
        <v>9.0600000000000005</v>
      </c>
      <c r="I227" s="218"/>
      <c r="J227" s="219">
        <f>ROUND(I227*H227,2)</f>
        <v>0</v>
      </c>
      <c r="K227" s="215" t="s">
        <v>188</v>
      </c>
      <c r="L227" s="42"/>
      <c r="M227" s="220" t="s">
        <v>1</v>
      </c>
      <c r="N227" s="221" t="s">
        <v>43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AR227" s="224" t="s">
        <v>139</v>
      </c>
      <c r="AT227" s="224" t="s">
        <v>125</v>
      </c>
      <c r="AU227" s="224" t="s">
        <v>88</v>
      </c>
      <c r="AY227" s="16" t="s">
        <v>124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6" t="s">
        <v>86</v>
      </c>
      <c r="BK227" s="225">
        <f>ROUND(I227*H227,2)</f>
        <v>0</v>
      </c>
      <c r="BL227" s="16" t="s">
        <v>139</v>
      </c>
      <c r="BM227" s="224" t="s">
        <v>315</v>
      </c>
    </row>
    <row r="228" s="1" customFormat="1">
      <c r="B228" s="37"/>
      <c r="C228" s="38"/>
      <c r="D228" s="240" t="s">
        <v>179</v>
      </c>
      <c r="E228" s="38"/>
      <c r="F228" s="241" t="s">
        <v>180</v>
      </c>
      <c r="G228" s="38"/>
      <c r="H228" s="38"/>
      <c r="I228" s="138"/>
      <c r="J228" s="38"/>
      <c r="K228" s="38"/>
      <c r="L228" s="42"/>
      <c r="M228" s="242"/>
      <c r="N228" s="85"/>
      <c r="O228" s="85"/>
      <c r="P228" s="85"/>
      <c r="Q228" s="85"/>
      <c r="R228" s="85"/>
      <c r="S228" s="85"/>
      <c r="T228" s="86"/>
      <c r="AT228" s="16" t="s">
        <v>179</v>
      </c>
      <c r="AU228" s="16" t="s">
        <v>88</v>
      </c>
    </row>
    <row r="229" s="12" customFormat="1">
      <c r="B229" s="243"/>
      <c r="C229" s="244"/>
      <c r="D229" s="240" t="s">
        <v>181</v>
      </c>
      <c r="E229" s="245" t="s">
        <v>1</v>
      </c>
      <c r="F229" s="246" t="s">
        <v>316</v>
      </c>
      <c r="G229" s="244"/>
      <c r="H229" s="247">
        <v>9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181</v>
      </c>
      <c r="AU229" s="253" t="s">
        <v>88</v>
      </c>
      <c r="AV229" s="12" t="s">
        <v>88</v>
      </c>
      <c r="AW229" s="12" t="s">
        <v>34</v>
      </c>
      <c r="AX229" s="12" t="s">
        <v>78</v>
      </c>
      <c r="AY229" s="253" t="s">
        <v>124</v>
      </c>
    </row>
    <row r="230" s="12" customFormat="1">
      <c r="B230" s="243"/>
      <c r="C230" s="244"/>
      <c r="D230" s="240" t="s">
        <v>181</v>
      </c>
      <c r="E230" s="245" t="s">
        <v>1</v>
      </c>
      <c r="F230" s="246" t="s">
        <v>317</v>
      </c>
      <c r="G230" s="244"/>
      <c r="H230" s="247">
        <v>0.059999999999999998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AT230" s="253" t="s">
        <v>181</v>
      </c>
      <c r="AU230" s="253" t="s">
        <v>88</v>
      </c>
      <c r="AV230" s="12" t="s">
        <v>88</v>
      </c>
      <c r="AW230" s="12" t="s">
        <v>34</v>
      </c>
      <c r="AX230" s="12" t="s">
        <v>78</v>
      </c>
      <c r="AY230" s="253" t="s">
        <v>124</v>
      </c>
    </row>
    <row r="231" s="13" customFormat="1">
      <c r="B231" s="254"/>
      <c r="C231" s="255"/>
      <c r="D231" s="240" t="s">
        <v>181</v>
      </c>
      <c r="E231" s="256" t="s">
        <v>1</v>
      </c>
      <c r="F231" s="257" t="s">
        <v>197</v>
      </c>
      <c r="G231" s="255"/>
      <c r="H231" s="258">
        <v>9.0600000000000005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AT231" s="264" t="s">
        <v>181</v>
      </c>
      <c r="AU231" s="264" t="s">
        <v>88</v>
      </c>
      <c r="AV231" s="13" t="s">
        <v>139</v>
      </c>
      <c r="AW231" s="13" t="s">
        <v>34</v>
      </c>
      <c r="AX231" s="13" t="s">
        <v>86</v>
      </c>
      <c r="AY231" s="264" t="s">
        <v>124</v>
      </c>
    </row>
    <row r="232" s="1" customFormat="1" ht="24" customHeight="1">
      <c r="B232" s="37"/>
      <c r="C232" s="213" t="s">
        <v>318</v>
      </c>
      <c r="D232" s="213" t="s">
        <v>125</v>
      </c>
      <c r="E232" s="214" t="s">
        <v>319</v>
      </c>
      <c r="F232" s="215" t="s">
        <v>320</v>
      </c>
      <c r="G232" s="216" t="s">
        <v>275</v>
      </c>
      <c r="H232" s="217">
        <v>9.0600000000000005</v>
      </c>
      <c r="I232" s="218"/>
      <c r="J232" s="219">
        <f>ROUND(I232*H232,2)</f>
        <v>0</v>
      </c>
      <c r="K232" s="215" t="s">
        <v>188</v>
      </c>
      <c r="L232" s="42"/>
      <c r="M232" s="220" t="s">
        <v>1</v>
      </c>
      <c r="N232" s="221" t="s">
        <v>43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AR232" s="224" t="s">
        <v>139</v>
      </c>
      <c r="AT232" s="224" t="s">
        <v>125</v>
      </c>
      <c r="AU232" s="224" t="s">
        <v>88</v>
      </c>
      <c r="AY232" s="16" t="s">
        <v>124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6" t="s">
        <v>86</v>
      </c>
      <c r="BK232" s="225">
        <f>ROUND(I232*H232,2)</f>
        <v>0</v>
      </c>
      <c r="BL232" s="16" t="s">
        <v>139</v>
      </c>
      <c r="BM232" s="224" t="s">
        <v>321</v>
      </c>
    </row>
    <row r="233" s="1" customFormat="1" ht="24" customHeight="1">
      <c r="B233" s="37"/>
      <c r="C233" s="213" t="s">
        <v>322</v>
      </c>
      <c r="D233" s="213" t="s">
        <v>125</v>
      </c>
      <c r="E233" s="214" t="s">
        <v>323</v>
      </c>
      <c r="F233" s="215" t="s">
        <v>324</v>
      </c>
      <c r="G233" s="216" t="s">
        <v>275</v>
      </c>
      <c r="H233" s="217">
        <v>29.68</v>
      </c>
      <c r="I233" s="218"/>
      <c r="J233" s="219">
        <f>ROUND(I233*H233,2)</f>
        <v>0</v>
      </c>
      <c r="K233" s="215" t="s">
        <v>188</v>
      </c>
      <c r="L233" s="42"/>
      <c r="M233" s="220" t="s">
        <v>1</v>
      </c>
      <c r="N233" s="221" t="s">
        <v>43</v>
      </c>
      <c r="O233" s="85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AR233" s="224" t="s">
        <v>139</v>
      </c>
      <c r="AT233" s="224" t="s">
        <v>125</v>
      </c>
      <c r="AU233" s="224" t="s">
        <v>88</v>
      </c>
      <c r="AY233" s="16" t="s">
        <v>124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6" t="s">
        <v>86</v>
      </c>
      <c r="BK233" s="225">
        <f>ROUND(I233*H233,2)</f>
        <v>0</v>
      </c>
      <c r="BL233" s="16" t="s">
        <v>139</v>
      </c>
      <c r="BM233" s="224" t="s">
        <v>325</v>
      </c>
    </row>
    <row r="234" s="1" customFormat="1">
      <c r="B234" s="37"/>
      <c r="C234" s="38"/>
      <c r="D234" s="240" t="s">
        <v>179</v>
      </c>
      <c r="E234" s="38"/>
      <c r="F234" s="241" t="s">
        <v>180</v>
      </c>
      <c r="G234" s="38"/>
      <c r="H234" s="38"/>
      <c r="I234" s="138"/>
      <c r="J234" s="38"/>
      <c r="K234" s="38"/>
      <c r="L234" s="42"/>
      <c r="M234" s="242"/>
      <c r="N234" s="85"/>
      <c r="O234" s="85"/>
      <c r="P234" s="85"/>
      <c r="Q234" s="85"/>
      <c r="R234" s="85"/>
      <c r="S234" s="85"/>
      <c r="T234" s="86"/>
      <c r="AT234" s="16" t="s">
        <v>179</v>
      </c>
      <c r="AU234" s="16" t="s">
        <v>88</v>
      </c>
    </row>
    <row r="235" s="12" customFormat="1">
      <c r="B235" s="243"/>
      <c r="C235" s="244"/>
      <c r="D235" s="240" t="s">
        <v>181</v>
      </c>
      <c r="E235" s="245" t="s">
        <v>1</v>
      </c>
      <c r="F235" s="246" t="s">
        <v>326</v>
      </c>
      <c r="G235" s="244"/>
      <c r="H235" s="247">
        <v>10.24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181</v>
      </c>
      <c r="AU235" s="253" t="s">
        <v>88</v>
      </c>
      <c r="AV235" s="12" t="s">
        <v>88</v>
      </c>
      <c r="AW235" s="12" t="s">
        <v>34</v>
      </c>
      <c r="AX235" s="12" t="s">
        <v>78</v>
      </c>
      <c r="AY235" s="253" t="s">
        <v>124</v>
      </c>
    </row>
    <row r="236" s="12" customFormat="1">
      <c r="B236" s="243"/>
      <c r="C236" s="244"/>
      <c r="D236" s="240" t="s">
        <v>181</v>
      </c>
      <c r="E236" s="245" t="s">
        <v>1</v>
      </c>
      <c r="F236" s="246" t="s">
        <v>327</v>
      </c>
      <c r="G236" s="244"/>
      <c r="H236" s="247">
        <v>5.04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181</v>
      </c>
      <c r="AU236" s="253" t="s">
        <v>88</v>
      </c>
      <c r="AV236" s="12" t="s">
        <v>88</v>
      </c>
      <c r="AW236" s="12" t="s">
        <v>34</v>
      </c>
      <c r="AX236" s="12" t="s">
        <v>78</v>
      </c>
      <c r="AY236" s="253" t="s">
        <v>124</v>
      </c>
    </row>
    <row r="237" s="12" customFormat="1">
      <c r="B237" s="243"/>
      <c r="C237" s="244"/>
      <c r="D237" s="240" t="s">
        <v>181</v>
      </c>
      <c r="E237" s="245" t="s">
        <v>1</v>
      </c>
      <c r="F237" s="246" t="s">
        <v>328</v>
      </c>
      <c r="G237" s="244"/>
      <c r="H237" s="247">
        <v>14.4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AT237" s="253" t="s">
        <v>181</v>
      </c>
      <c r="AU237" s="253" t="s">
        <v>88</v>
      </c>
      <c r="AV237" s="12" t="s">
        <v>88</v>
      </c>
      <c r="AW237" s="12" t="s">
        <v>34</v>
      </c>
      <c r="AX237" s="12" t="s">
        <v>78</v>
      </c>
      <c r="AY237" s="253" t="s">
        <v>124</v>
      </c>
    </row>
    <row r="238" s="13" customFormat="1">
      <c r="B238" s="254"/>
      <c r="C238" s="255"/>
      <c r="D238" s="240" t="s">
        <v>181</v>
      </c>
      <c r="E238" s="256" t="s">
        <v>1</v>
      </c>
      <c r="F238" s="257" t="s">
        <v>197</v>
      </c>
      <c r="G238" s="255"/>
      <c r="H238" s="258">
        <v>29.68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AT238" s="264" t="s">
        <v>181</v>
      </c>
      <c r="AU238" s="264" t="s">
        <v>88</v>
      </c>
      <c r="AV238" s="13" t="s">
        <v>139</v>
      </c>
      <c r="AW238" s="13" t="s">
        <v>34</v>
      </c>
      <c r="AX238" s="13" t="s">
        <v>86</v>
      </c>
      <c r="AY238" s="264" t="s">
        <v>124</v>
      </c>
    </row>
    <row r="239" s="1" customFormat="1" ht="24" customHeight="1">
      <c r="B239" s="37"/>
      <c r="C239" s="213" t="s">
        <v>329</v>
      </c>
      <c r="D239" s="213" t="s">
        <v>125</v>
      </c>
      <c r="E239" s="214" t="s">
        <v>330</v>
      </c>
      <c r="F239" s="215" t="s">
        <v>331</v>
      </c>
      <c r="G239" s="216" t="s">
        <v>275</v>
      </c>
      <c r="H239" s="217">
        <v>29.68</v>
      </c>
      <c r="I239" s="218"/>
      <c r="J239" s="219">
        <f>ROUND(I239*H239,2)</f>
        <v>0</v>
      </c>
      <c r="K239" s="215" t="s">
        <v>188</v>
      </c>
      <c r="L239" s="42"/>
      <c r="M239" s="220" t="s">
        <v>1</v>
      </c>
      <c r="N239" s="221" t="s">
        <v>43</v>
      </c>
      <c r="O239" s="85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AR239" s="224" t="s">
        <v>139</v>
      </c>
      <c r="AT239" s="224" t="s">
        <v>125</v>
      </c>
      <c r="AU239" s="224" t="s">
        <v>88</v>
      </c>
      <c r="AY239" s="16" t="s">
        <v>124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6" t="s">
        <v>86</v>
      </c>
      <c r="BK239" s="225">
        <f>ROUND(I239*H239,2)</f>
        <v>0</v>
      </c>
      <c r="BL239" s="16" t="s">
        <v>139</v>
      </c>
      <c r="BM239" s="224" t="s">
        <v>332</v>
      </c>
    </row>
    <row r="240" s="1" customFormat="1" ht="16.5" customHeight="1">
      <c r="B240" s="37"/>
      <c r="C240" s="213" t="s">
        <v>333</v>
      </c>
      <c r="D240" s="213" t="s">
        <v>125</v>
      </c>
      <c r="E240" s="214" t="s">
        <v>334</v>
      </c>
      <c r="F240" s="215" t="s">
        <v>335</v>
      </c>
      <c r="G240" s="216" t="s">
        <v>275</v>
      </c>
      <c r="H240" s="217">
        <v>3.375</v>
      </c>
      <c r="I240" s="218"/>
      <c r="J240" s="219">
        <f>ROUND(I240*H240,2)</f>
        <v>0</v>
      </c>
      <c r="K240" s="215" t="s">
        <v>188</v>
      </c>
      <c r="L240" s="42"/>
      <c r="M240" s="220" t="s">
        <v>1</v>
      </c>
      <c r="N240" s="221" t="s">
        <v>43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AR240" s="224" t="s">
        <v>139</v>
      </c>
      <c r="AT240" s="224" t="s">
        <v>125</v>
      </c>
      <c r="AU240" s="224" t="s">
        <v>88</v>
      </c>
      <c r="AY240" s="16" t="s">
        <v>124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6" t="s">
        <v>86</v>
      </c>
      <c r="BK240" s="225">
        <f>ROUND(I240*H240,2)</f>
        <v>0</v>
      </c>
      <c r="BL240" s="16" t="s">
        <v>139</v>
      </c>
      <c r="BM240" s="224" t="s">
        <v>336</v>
      </c>
    </row>
    <row r="241" s="1" customFormat="1">
      <c r="B241" s="37"/>
      <c r="C241" s="38"/>
      <c r="D241" s="240" t="s">
        <v>179</v>
      </c>
      <c r="E241" s="38"/>
      <c r="F241" s="241" t="s">
        <v>180</v>
      </c>
      <c r="G241" s="38"/>
      <c r="H241" s="38"/>
      <c r="I241" s="138"/>
      <c r="J241" s="38"/>
      <c r="K241" s="38"/>
      <c r="L241" s="42"/>
      <c r="M241" s="242"/>
      <c r="N241" s="85"/>
      <c r="O241" s="85"/>
      <c r="P241" s="85"/>
      <c r="Q241" s="85"/>
      <c r="R241" s="85"/>
      <c r="S241" s="85"/>
      <c r="T241" s="86"/>
      <c r="AT241" s="16" t="s">
        <v>179</v>
      </c>
      <c r="AU241" s="16" t="s">
        <v>88</v>
      </c>
    </row>
    <row r="242" s="12" customFormat="1">
      <c r="B242" s="243"/>
      <c r="C242" s="244"/>
      <c r="D242" s="240" t="s">
        <v>181</v>
      </c>
      <c r="E242" s="245" t="s">
        <v>1</v>
      </c>
      <c r="F242" s="246" t="s">
        <v>337</v>
      </c>
      <c r="G242" s="244"/>
      <c r="H242" s="247">
        <v>3.375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AT242" s="253" t="s">
        <v>181</v>
      </c>
      <c r="AU242" s="253" t="s">
        <v>88</v>
      </c>
      <c r="AV242" s="12" t="s">
        <v>88</v>
      </c>
      <c r="AW242" s="12" t="s">
        <v>34</v>
      </c>
      <c r="AX242" s="12" t="s">
        <v>86</v>
      </c>
      <c r="AY242" s="253" t="s">
        <v>124</v>
      </c>
    </row>
    <row r="243" s="1" customFormat="1" ht="16.5" customHeight="1">
      <c r="B243" s="37"/>
      <c r="C243" s="213" t="s">
        <v>338</v>
      </c>
      <c r="D243" s="213" t="s">
        <v>125</v>
      </c>
      <c r="E243" s="214" t="s">
        <v>339</v>
      </c>
      <c r="F243" s="215" t="s">
        <v>340</v>
      </c>
      <c r="G243" s="216" t="s">
        <v>275</v>
      </c>
      <c r="H243" s="217">
        <v>3.375</v>
      </c>
      <c r="I243" s="218"/>
      <c r="J243" s="219">
        <f>ROUND(I243*H243,2)</f>
        <v>0</v>
      </c>
      <c r="K243" s="215" t="s">
        <v>188</v>
      </c>
      <c r="L243" s="42"/>
      <c r="M243" s="220" t="s">
        <v>1</v>
      </c>
      <c r="N243" s="221" t="s">
        <v>43</v>
      </c>
      <c r="O243" s="85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AR243" s="224" t="s">
        <v>139</v>
      </c>
      <c r="AT243" s="224" t="s">
        <v>125</v>
      </c>
      <c r="AU243" s="224" t="s">
        <v>88</v>
      </c>
      <c r="AY243" s="16" t="s">
        <v>124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6" t="s">
        <v>86</v>
      </c>
      <c r="BK243" s="225">
        <f>ROUND(I243*H243,2)</f>
        <v>0</v>
      </c>
      <c r="BL243" s="16" t="s">
        <v>139</v>
      </c>
      <c r="BM243" s="224" t="s">
        <v>341</v>
      </c>
    </row>
    <row r="244" s="1" customFormat="1" ht="24" customHeight="1">
      <c r="B244" s="37"/>
      <c r="C244" s="213" t="s">
        <v>342</v>
      </c>
      <c r="D244" s="213" t="s">
        <v>125</v>
      </c>
      <c r="E244" s="214" t="s">
        <v>343</v>
      </c>
      <c r="F244" s="215" t="s">
        <v>344</v>
      </c>
      <c r="G244" s="216" t="s">
        <v>275</v>
      </c>
      <c r="H244" s="217">
        <v>504.18799999999999</v>
      </c>
      <c r="I244" s="218"/>
      <c r="J244" s="219">
        <f>ROUND(I244*H244,2)</f>
        <v>0</v>
      </c>
      <c r="K244" s="215" t="s">
        <v>188</v>
      </c>
      <c r="L244" s="42"/>
      <c r="M244" s="220" t="s">
        <v>1</v>
      </c>
      <c r="N244" s="221" t="s">
        <v>43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AR244" s="224" t="s">
        <v>139</v>
      </c>
      <c r="AT244" s="224" t="s">
        <v>125</v>
      </c>
      <c r="AU244" s="224" t="s">
        <v>88</v>
      </c>
      <c r="AY244" s="16" t="s">
        <v>124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6" t="s">
        <v>86</v>
      </c>
      <c r="BK244" s="225">
        <f>ROUND(I244*H244,2)</f>
        <v>0</v>
      </c>
      <c r="BL244" s="16" t="s">
        <v>139</v>
      </c>
      <c r="BM244" s="224" t="s">
        <v>345</v>
      </c>
    </row>
    <row r="245" s="12" customFormat="1">
      <c r="B245" s="243"/>
      <c r="C245" s="244"/>
      <c r="D245" s="240" t="s">
        <v>181</v>
      </c>
      <c r="E245" s="245" t="s">
        <v>1</v>
      </c>
      <c r="F245" s="246" t="s">
        <v>346</v>
      </c>
      <c r="G245" s="244"/>
      <c r="H245" s="247">
        <v>488.03300000000002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AT245" s="253" t="s">
        <v>181</v>
      </c>
      <c r="AU245" s="253" t="s">
        <v>88</v>
      </c>
      <c r="AV245" s="12" t="s">
        <v>88</v>
      </c>
      <c r="AW245" s="12" t="s">
        <v>34</v>
      </c>
      <c r="AX245" s="12" t="s">
        <v>78</v>
      </c>
      <c r="AY245" s="253" t="s">
        <v>124</v>
      </c>
    </row>
    <row r="246" s="12" customFormat="1">
      <c r="B246" s="243"/>
      <c r="C246" s="244"/>
      <c r="D246" s="240" t="s">
        <v>181</v>
      </c>
      <c r="E246" s="245" t="s">
        <v>1</v>
      </c>
      <c r="F246" s="246" t="s">
        <v>347</v>
      </c>
      <c r="G246" s="244"/>
      <c r="H246" s="247">
        <v>40.899999999999999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AT246" s="253" t="s">
        <v>181</v>
      </c>
      <c r="AU246" s="253" t="s">
        <v>88</v>
      </c>
      <c r="AV246" s="12" t="s">
        <v>88</v>
      </c>
      <c r="AW246" s="12" t="s">
        <v>34</v>
      </c>
      <c r="AX246" s="12" t="s">
        <v>78</v>
      </c>
      <c r="AY246" s="253" t="s">
        <v>124</v>
      </c>
    </row>
    <row r="247" s="12" customFormat="1">
      <c r="B247" s="243"/>
      <c r="C247" s="244"/>
      <c r="D247" s="240" t="s">
        <v>181</v>
      </c>
      <c r="E247" s="245" t="s">
        <v>1</v>
      </c>
      <c r="F247" s="246" t="s">
        <v>348</v>
      </c>
      <c r="G247" s="244"/>
      <c r="H247" s="247">
        <v>2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AT247" s="253" t="s">
        <v>181</v>
      </c>
      <c r="AU247" s="253" t="s">
        <v>88</v>
      </c>
      <c r="AV247" s="12" t="s">
        <v>88</v>
      </c>
      <c r="AW247" s="12" t="s">
        <v>34</v>
      </c>
      <c r="AX247" s="12" t="s">
        <v>78</v>
      </c>
      <c r="AY247" s="253" t="s">
        <v>124</v>
      </c>
    </row>
    <row r="248" s="12" customFormat="1">
      <c r="B248" s="243"/>
      <c r="C248" s="244"/>
      <c r="D248" s="240" t="s">
        <v>181</v>
      </c>
      <c r="E248" s="245" t="s">
        <v>1</v>
      </c>
      <c r="F248" s="246" t="s">
        <v>349</v>
      </c>
      <c r="G248" s="244"/>
      <c r="H248" s="247">
        <v>3.375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181</v>
      </c>
      <c r="AU248" s="253" t="s">
        <v>88</v>
      </c>
      <c r="AV248" s="12" t="s">
        <v>88</v>
      </c>
      <c r="AW248" s="12" t="s">
        <v>34</v>
      </c>
      <c r="AX248" s="12" t="s">
        <v>78</v>
      </c>
      <c r="AY248" s="253" t="s">
        <v>124</v>
      </c>
    </row>
    <row r="249" s="12" customFormat="1">
      <c r="B249" s="243"/>
      <c r="C249" s="244"/>
      <c r="D249" s="240" t="s">
        <v>181</v>
      </c>
      <c r="E249" s="245" t="s">
        <v>1</v>
      </c>
      <c r="F249" s="246" t="s">
        <v>350</v>
      </c>
      <c r="G249" s="244"/>
      <c r="H249" s="247">
        <v>-30.120000000000001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AT249" s="253" t="s">
        <v>181</v>
      </c>
      <c r="AU249" s="253" t="s">
        <v>88</v>
      </c>
      <c r="AV249" s="12" t="s">
        <v>88</v>
      </c>
      <c r="AW249" s="12" t="s">
        <v>34</v>
      </c>
      <c r="AX249" s="12" t="s">
        <v>78</v>
      </c>
      <c r="AY249" s="253" t="s">
        <v>124</v>
      </c>
    </row>
    <row r="250" s="13" customFormat="1">
      <c r="B250" s="254"/>
      <c r="C250" s="255"/>
      <c r="D250" s="240" t="s">
        <v>181</v>
      </c>
      <c r="E250" s="256" t="s">
        <v>1</v>
      </c>
      <c r="F250" s="257" t="s">
        <v>197</v>
      </c>
      <c r="G250" s="255"/>
      <c r="H250" s="258">
        <v>504.18799999999999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AT250" s="264" t="s">
        <v>181</v>
      </c>
      <c r="AU250" s="264" t="s">
        <v>88</v>
      </c>
      <c r="AV250" s="13" t="s">
        <v>139</v>
      </c>
      <c r="AW250" s="13" t="s">
        <v>34</v>
      </c>
      <c r="AX250" s="13" t="s">
        <v>86</v>
      </c>
      <c r="AY250" s="264" t="s">
        <v>124</v>
      </c>
    </row>
    <row r="251" s="1" customFormat="1" ht="24" customHeight="1">
      <c r="B251" s="37"/>
      <c r="C251" s="213" t="s">
        <v>351</v>
      </c>
      <c r="D251" s="213" t="s">
        <v>125</v>
      </c>
      <c r="E251" s="214" t="s">
        <v>352</v>
      </c>
      <c r="F251" s="215" t="s">
        <v>353</v>
      </c>
      <c r="G251" s="216" t="s">
        <v>275</v>
      </c>
      <c r="H251" s="217">
        <v>5041.8800000000001</v>
      </c>
      <c r="I251" s="218"/>
      <c r="J251" s="219">
        <f>ROUND(I251*H251,2)</f>
        <v>0</v>
      </c>
      <c r="K251" s="215" t="s">
        <v>188</v>
      </c>
      <c r="L251" s="42"/>
      <c r="M251" s="220" t="s">
        <v>1</v>
      </c>
      <c r="N251" s="221" t="s">
        <v>43</v>
      </c>
      <c r="O251" s="85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AR251" s="224" t="s">
        <v>139</v>
      </c>
      <c r="AT251" s="224" t="s">
        <v>125</v>
      </c>
      <c r="AU251" s="224" t="s">
        <v>88</v>
      </c>
      <c r="AY251" s="16" t="s">
        <v>124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6" t="s">
        <v>86</v>
      </c>
      <c r="BK251" s="225">
        <f>ROUND(I251*H251,2)</f>
        <v>0</v>
      </c>
      <c r="BL251" s="16" t="s">
        <v>139</v>
      </c>
      <c r="BM251" s="224" t="s">
        <v>354</v>
      </c>
    </row>
    <row r="252" s="12" customFormat="1">
      <c r="B252" s="243"/>
      <c r="C252" s="244"/>
      <c r="D252" s="240" t="s">
        <v>181</v>
      </c>
      <c r="E252" s="245" t="s">
        <v>1</v>
      </c>
      <c r="F252" s="246" t="s">
        <v>355</v>
      </c>
      <c r="G252" s="244"/>
      <c r="H252" s="247">
        <v>5041.8800000000001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181</v>
      </c>
      <c r="AU252" s="253" t="s">
        <v>88</v>
      </c>
      <c r="AV252" s="12" t="s">
        <v>88</v>
      </c>
      <c r="AW252" s="12" t="s">
        <v>34</v>
      </c>
      <c r="AX252" s="12" t="s">
        <v>86</v>
      </c>
      <c r="AY252" s="253" t="s">
        <v>124</v>
      </c>
    </row>
    <row r="253" s="1" customFormat="1" ht="16.5" customHeight="1">
      <c r="B253" s="37"/>
      <c r="C253" s="213" t="s">
        <v>356</v>
      </c>
      <c r="D253" s="213" t="s">
        <v>125</v>
      </c>
      <c r="E253" s="214" t="s">
        <v>357</v>
      </c>
      <c r="F253" s="215" t="s">
        <v>358</v>
      </c>
      <c r="G253" s="216" t="s">
        <v>275</v>
      </c>
      <c r="H253" s="217">
        <v>504.18799999999999</v>
      </c>
      <c r="I253" s="218"/>
      <c r="J253" s="219">
        <f>ROUND(I253*H253,2)</f>
        <v>0</v>
      </c>
      <c r="K253" s="215" t="s">
        <v>188</v>
      </c>
      <c r="L253" s="42"/>
      <c r="M253" s="220" t="s">
        <v>1</v>
      </c>
      <c r="N253" s="221" t="s">
        <v>43</v>
      </c>
      <c r="O253" s="85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AR253" s="224" t="s">
        <v>139</v>
      </c>
      <c r="AT253" s="224" t="s">
        <v>125</v>
      </c>
      <c r="AU253" s="224" t="s">
        <v>88</v>
      </c>
      <c r="AY253" s="16" t="s">
        <v>124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6" t="s">
        <v>86</v>
      </c>
      <c r="BK253" s="225">
        <f>ROUND(I253*H253,2)</f>
        <v>0</v>
      </c>
      <c r="BL253" s="16" t="s">
        <v>139</v>
      </c>
      <c r="BM253" s="224" t="s">
        <v>359</v>
      </c>
    </row>
    <row r="254" s="1" customFormat="1" ht="24" customHeight="1">
      <c r="B254" s="37"/>
      <c r="C254" s="213" t="s">
        <v>360</v>
      </c>
      <c r="D254" s="213" t="s">
        <v>125</v>
      </c>
      <c r="E254" s="214" t="s">
        <v>361</v>
      </c>
      <c r="F254" s="215" t="s">
        <v>362</v>
      </c>
      <c r="G254" s="216" t="s">
        <v>363</v>
      </c>
      <c r="H254" s="217">
        <v>907.53800000000001</v>
      </c>
      <c r="I254" s="218"/>
      <c r="J254" s="219">
        <f>ROUND(I254*H254,2)</f>
        <v>0</v>
      </c>
      <c r="K254" s="215" t="s">
        <v>188</v>
      </c>
      <c r="L254" s="42"/>
      <c r="M254" s="220" t="s">
        <v>1</v>
      </c>
      <c r="N254" s="221" t="s">
        <v>43</v>
      </c>
      <c r="O254" s="85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AR254" s="224" t="s">
        <v>139</v>
      </c>
      <c r="AT254" s="224" t="s">
        <v>125</v>
      </c>
      <c r="AU254" s="224" t="s">
        <v>88</v>
      </c>
      <c r="AY254" s="16" t="s">
        <v>124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6" t="s">
        <v>86</v>
      </c>
      <c r="BK254" s="225">
        <f>ROUND(I254*H254,2)</f>
        <v>0</v>
      </c>
      <c r="BL254" s="16" t="s">
        <v>139</v>
      </c>
      <c r="BM254" s="224" t="s">
        <v>364</v>
      </c>
    </row>
    <row r="255" s="12" customFormat="1">
      <c r="B255" s="243"/>
      <c r="C255" s="244"/>
      <c r="D255" s="240" t="s">
        <v>181</v>
      </c>
      <c r="E255" s="245" t="s">
        <v>1</v>
      </c>
      <c r="F255" s="246" t="s">
        <v>365</v>
      </c>
      <c r="G255" s="244"/>
      <c r="H255" s="247">
        <v>907.53800000000001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AT255" s="253" t="s">
        <v>181</v>
      </c>
      <c r="AU255" s="253" t="s">
        <v>88</v>
      </c>
      <c r="AV255" s="12" t="s">
        <v>88</v>
      </c>
      <c r="AW255" s="12" t="s">
        <v>34</v>
      </c>
      <c r="AX255" s="12" t="s">
        <v>86</v>
      </c>
      <c r="AY255" s="253" t="s">
        <v>124</v>
      </c>
    </row>
    <row r="256" s="1" customFormat="1" ht="24" customHeight="1">
      <c r="B256" s="37"/>
      <c r="C256" s="213" t="s">
        <v>366</v>
      </c>
      <c r="D256" s="213" t="s">
        <v>125</v>
      </c>
      <c r="E256" s="214" t="s">
        <v>367</v>
      </c>
      <c r="F256" s="215" t="s">
        <v>368</v>
      </c>
      <c r="G256" s="216" t="s">
        <v>275</v>
      </c>
      <c r="H256" s="217">
        <v>30.120000000000001</v>
      </c>
      <c r="I256" s="218"/>
      <c r="J256" s="219">
        <f>ROUND(I256*H256,2)</f>
        <v>0</v>
      </c>
      <c r="K256" s="215" t="s">
        <v>188</v>
      </c>
      <c r="L256" s="42"/>
      <c r="M256" s="220" t="s">
        <v>1</v>
      </c>
      <c r="N256" s="221" t="s">
        <v>43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AR256" s="224" t="s">
        <v>139</v>
      </c>
      <c r="AT256" s="224" t="s">
        <v>125</v>
      </c>
      <c r="AU256" s="224" t="s">
        <v>88</v>
      </c>
      <c r="AY256" s="16" t="s">
        <v>124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6" t="s">
        <v>86</v>
      </c>
      <c r="BK256" s="225">
        <f>ROUND(I256*H256,2)</f>
        <v>0</v>
      </c>
      <c r="BL256" s="16" t="s">
        <v>139</v>
      </c>
      <c r="BM256" s="224" t="s">
        <v>369</v>
      </c>
    </row>
    <row r="257" s="1" customFormat="1">
      <c r="B257" s="37"/>
      <c r="C257" s="38"/>
      <c r="D257" s="240" t="s">
        <v>179</v>
      </c>
      <c r="E257" s="38"/>
      <c r="F257" s="241" t="s">
        <v>370</v>
      </c>
      <c r="G257" s="38"/>
      <c r="H257" s="38"/>
      <c r="I257" s="138"/>
      <c r="J257" s="38"/>
      <c r="K257" s="38"/>
      <c r="L257" s="42"/>
      <c r="M257" s="242"/>
      <c r="N257" s="85"/>
      <c r="O257" s="85"/>
      <c r="P257" s="85"/>
      <c r="Q257" s="85"/>
      <c r="R257" s="85"/>
      <c r="S257" s="85"/>
      <c r="T257" s="86"/>
      <c r="AT257" s="16" t="s">
        <v>179</v>
      </c>
      <c r="AU257" s="16" t="s">
        <v>88</v>
      </c>
    </row>
    <row r="258" s="12" customFormat="1">
      <c r="B258" s="243"/>
      <c r="C258" s="244"/>
      <c r="D258" s="240" t="s">
        <v>181</v>
      </c>
      <c r="E258" s="245" t="s">
        <v>1</v>
      </c>
      <c r="F258" s="246" t="s">
        <v>371</v>
      </c>
      <c r="G258" s="244"/>
      <c r="H258" s="247">
        <v>10.560000000000001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AT258" s="253" t="s">
        <v>181</v>
      </c>
      <c r="AU258" s="253" t="s">
        <v>88</v>
      </c>
      <c r="AV258" s="12" t="s">
        <v>88</v>
      </c>
      <c r="AW258" s="12" t="s">
        <v>34</v>
      </c>
      <c r="AX258" s="12" t="s">
        <v>78</v>
      </c>
      <c r="AY258" s="253" t="s">
        <v>124</v>
      </c>
    </row>
    <row r="259" s="12" customFormat="1">
      <c r="B259" s="243"/>
      <c r="C259" s="244"/>
      <c r="D259" s="240" t="s">
        <v>181</v>
      </c>
      <c r="E259" s="245" t="s">
        <v>1</v>
      </c>
      <c r="F259" s="246" t="s">
        <v>372</v>
      </c>
      <c r="G259" s="244"/>
      <c r="H259" s="247">
        <v>9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AT259" s="253" t="s">
        <v>181</v>
      </c>
      <c r="AU259" s="253" t="s">
        <v>88</v>
      </c>
      <c r="AV259" s="12" t="s">
        <v>88</v>
      </c>
      <c r="AW259" s="12" t="s">
        <v>34</v>
      </c>
      <c r="AX259" s="12" t="s">
        <v>78</v>
      </c>
      <c r="AY259" s="253" t="s">
        <v>124</v>
      </c>
    </row>
    <row r="260" s="12" customFormat="1">
      <c r="B260" s="243"/>
      <c r="C260" s="244"/>
      <c r="D260" s="240" t="s">
        <v>181</v>
      </c>
      <c r="E260" s="245" t="s">
        <v>1</v>
      </c>
      <c r="F260" s="246" t="s">
        <v>373</v>
      </c>
      <c r="G260" s="244"/>
      <c r="H260" s="247">
        <v>10.560000000000001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181</v>
      </c>
      <c r="AU260" s="253" t="s">
        <v>88</v>
      </c>
      <c r="AV260" s="12" t="s">
        <v>88</v>
      </c>
      <c r="AW260" s="12" t="s">
        <v>34</v>
      </c>
      <c r="AX260" s="12" t="s">
        <v>78</v>
      </c>
      <c r="AY260" s="253" t="s">
        <v>124</v>
      </c>
    </row>
    <row r="261" s="13" customFormat="1">
      <c r="B261" s="254"/>
      <c r="C261" s="255"/>
      <c r="D261" s="240" t="s">
        <v>181</v>
      </c>
      <c r="E261" s="256" t="s">
        <v>1</v>
      </c>
      <c r="F261" s="257" t="s">
        <v>197</v>
      </c>
      <c r="G261" s="255"/>
      <c r="H261" s="258">
        <v>30.120000000000001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AT261" s="264" t="s">
        <v>181</v>
      </c>
      <c r="AU261" s="264" t="s">
        <v>88</v>
      </c>
      <c r="AV261" s="13" t="s">
        <v>139</v>
      </c>
      <c r="AW261" s="13" t="s">
        <v>34</v>
      </c>
      <c r="AX261" s="13" t="s">
        <v>86</v>
      </c>
      <c r="AY261" s="264" t="s">
        <v>124</v>
      </c>
    </row>
    <row r="262" s="1" customFormat="1" ht="24" customHeight="1">
      <c r="B262" s="37"/>
      <c r="C262" s="213" t="s">
        <v>374</v>
      </c>
      <c r="D262" s="213" t="s">
        <v>125</v>
      </c>
      <c r="E262" s="214" t="s">
        <v>375</v>
      </c>
      <c r="F262" s="215" t="s">
        <v>376</v>
      </c>
      <c r="G262" s="216" t="s">
        <v>275</v>
      </c>
      <c r="H262" s="217">
        <v>3.0990000000000002</v>
      </c>
      <c r="I262" s="218"/>
      <c r="J262" s="219">
        <f>ROUND(I262*H262,2)</f>
        <v>0</v>
      </c>
      <c r="K262" s="215" t="s">
        <v>188</v>
      </c>
      <c r="L262" s="42"/>
      <c r="M262" s="220" t="s">
        <v>1</v>
      </c>
      <c r="N262" s="221" t="s">
        <v>43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AR262" s="224" t="s">
        <v>139</v>
      </c>
      <c r="AT262" s="224" t="s">
        <v>125</v>
      </c>
      <c r="AU262" s="224" t="s">
        <v>88</v>
      </c>
      <c r="AY262" s="16" t="s">
        <v>124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6" t="s">
        <v>86</v>
      </c>
      <c r="BK262" s="225">
        <f>ROUND(I262*H262,2)</f>
        <v>0</v>
      </c>
      <c r="BL262" s="16" t="s">
        <v>139</v>
      </c>
      <c r="BM262" s="224" t="s">
        <v>377</v>
      </c>
    </row>
    <row r="263" s="1" customFormat="1">
      <c r="B263" s="37"/>
      <c r="C263" s="38"/>
      <c r="D263" s="240" t="s">
        <v>179</v>
      </c>
      <c r="E263" s="38"/>
      <c r="F263" s="241" t="s">
        <v>378</v>
      </c>
      <c r="G263" s="38"/>
      <c r="H263" s="38"/>
      <c r="I263" s="138"/>
      <c r="J263" s="38"/>
      <c r="K263" s="38"/>
      <c r="L263" s="42"/>
      <c r="M263" s="242"/>
      <c r="N263" s="85"/>
      <c r="O263" s="85"/>
      <c r="P263" s="85"/>
      <c r="Q263" s="85"/>
      <c r="R263" s="85"/>
      <c r="S263" s="85"/>
      <c r="T263" s="86"/>
      <c r="AT263" s="16" t="s">
        <v>179</v>
      </c>
      <c r="AU263" s="16" t="s">
        <v>88</v>
      </c>
    </row>
    <row r="264" s="12" customFormat="1">
      <c r="B264" s="243"/>
      <c r="C264" s="244"/>
      <c r="D264" s="240" t="s">
        <v>181</v>
      </c>
      <c r="E264" s="245" t="s">
        <v>1</v>
      </c>
      <c r="F264" s="246" t="s">
        <v>379</v>
      </c>
      <c r="G264" s="244"/>
      <c r="H264" s="247">
        <v>3.0990000000000002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AT264" s="253" t="s">
        <v>181</v>
      </c>
      <c r="AU264" s="253" t="s">
        <v>88</v>
      </c>
      <c r="AV264" s="12" t="s">
        <v>88</v>
      </c>
      <c r="AW264" s="12" t="s">
        <v>34</v>
      </c>
      <c r="AX264" s="12" t="s">
        <v>86</v>
      </c>
      <c r="AY264" s="253" t="s">
        <v>124</v>
      </c>
    </row>
    <row r="265" s="1" customFormat="1" ht="16.5" customHeight="1">
      <c r="B265" s="37"/>
      <c r="C265" s="275" t="s">
        <v>380</v>
      </c>
      <c r="D265" s="275" t="s">
        <v>381</v>
      </c>
      <c r="E265" s="276" t="s">
        <v>382</v>
      </c>
      <c r="F265" s="277" t="s">
        <v>383</v>
      </c>
      <c r="G265" s="278" t="s">
        <v>363</v>
      </c>
      <c r="H265" s="279">
        <v>6.1980000000000004</v>
      </c>
      <c r="I265" s="280"/>
      <c r="J265" s="281">
        <f>ROUND(I265*H265,2)</f>
        <v>0</v>
      </c>
      <c r="K265" s="277" t="s">
        <v>188</v>
      </c>
      <c r="L265" s="282"/>
      <c r="M265" s="283" t="s">
        <v>1</v>
      </c>
      <c r="N265" s="284" t="s">
        <v>43</v>
      </c>
      <c r="O265" s="85"/>
      <c r="P265" s="222">
        <f>O265*H265</f>
        <v>0</v>
      </c>
      <c r="Q265" s="222">
        <v>1</v>
      </c>
      <c r="R265" s="222">
        <f>Q265*H265</f>
        <v>6.1980000000000004</v>
      </c>
      <c r="S265" s="222">
        <v>0</v>
      </c>
      <c r="T265" s="223">
        <f>S265*H265</f>
        <v>0</v>
      </c>
      <c r="AR265" s="224" t="s">
        <v>155</v>
      </c>
      <c r="AT265" s="224" t="s">
        <v>381</v>
      </c>
      <c r="AU265" s="224" t="s">
        <v>88</v>
      </c>
      <c r="AY265" s="16" t="s">
        <v>124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6" t="s">
        <v>86</v>
      </c>
      <c r="BK265" s="225">
        <f>ROUND(I265*H265,2)</f>
        <v>0</v>
      </c>
      <c r="BL265" s="16" t="s">
        <v>139</v>
      </c>
      <c r="BM265" s="224" t="s">
        <v>384</v>
      </c>
    </row>
    <row r="266" s="12" customFormat="1">
      <c r="B266" s="243"/>
      <c r="C266" s="244"/>
      <c r="D266" s="240" t="s">
        <v>181</v>
      </c>
      <c r="E266" s="244"/>
      <c r="F266" s="246" t="s">
        <v>385</v>
      </c>
      <c r="G266" s="244"/>
      <c r="H266" s="247">
        <v>6.1980000000000004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AT266" s="253" t="s">
        <v>181</v>
      </c>
      <c r="AU266" s="253" t="s">
        <v>88</v>
      </c>
      <c r="AV266" s="12" t="s">
        <v>88</v>
      </c>
      <c r="AW266" s="12" t="s">
        <v>4</v>
      </c>
      <c r="AX266" s="12" t="s">
        <v>86</v>
      </c>
      <c r="AY266" s="253" t="s">
        <v>124</v>
      </c>
    </row>
    <row r="267" s="1" customFormat="1" ht="24" customHeight="1">
      <c r="B267" s="37"/>
      <c r="C267" s="213" t="s">
        <v>386</v>
      </c>
      <c r="D267" s="213" t="s">
        <v>125</v>
      </c>
      <c r="E267" s="214" t="s">
        <v>387</v>
      </c>
      <c r="F267" s="215" t="s">
        <v>388</v>
      </c>
      <c r="G267" s="216" t="s">
        <v>275</v>
      </c>
      <c r="H267" s="217">
        <v>5.5199999999999996</v>
      </c>
      <c r="I267" s="218"/>
      <c r="J267" s="219">
        <f>ROUND(I267*H267,2)</f>
        <v>0</v>
      </c>
      <c r="K267" s="215" t="s">
        <v>188</v>
      </c>
      <c r="L267" s="42"/>
      <c r="M267" s="220" t="s">
        <v>1</v>
      </c>
      <c r="N267" s="221" t="s">
        <v>43</v>
      </c>
      <c r="O267" s="85"/>
      <c r="P267" s="222">
        <f>O267*H267</f>
        <v>0</v>
      </c>
      <c r="Q267" s="222">
        <v>0</v>
      </c>
      <c r="R267" s="222">
        <f>Q267*H267</f>
        <v>0</v>
      </c>
      <c r="S267" s="222">
        <v>0</v>
      </c>
      <c r="T267" s="223">
        <f>S267*H267</f>
        <v>0</v>
      </c>
      <c r="AR267" s="224" t="s">
        <v>139</v>
      </c>
      <c r="AT267" s="224" t="s">
        <v>125</v>
      </c>
      <c r="AU267" s="224" t="s">
        <v>88</v>
      </c>
      <c r="AY267" s="16" t="s">
        <v>124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6" t="s">
        <v>86</v>
      </c>
      <c r="BK267" s="225">
        <f>ROUND(I267*H267,2)</f>
        <v>0</v>
      </c>
      <c r="BL267" s="16" t="s">
        <v>139</v>
      </c>
      <c r="BM267" s="224" t="s">
        <v>389</v>
      </c>
    </row>
    <row r="268" s="1" customFormat="1">
      <c r="B268" s="37"/>
      <c r="C268" s="38"/>
      <c r="D268" s="240" t="s">
        <v>179</v>
      </c>
      <c r="E268" s="38"/>
      <c r="F268" s="241" t="s">
        <v>390</v>
      </c>
      <c r="G268" s="38"/>
      <c r="H268" s="38"/>
      <c r="I268" s="138"/>
      <c r="J268" s="38"/>
      <c r="K268" s="38"/>
      <c r="L268" s="42"/>
      <c r="M268" s="242"/>
      <c r="N268" s="85"/>
      <c r="O268" s="85"/>
      <c r="P268" s="85"/>
      <c r="Q268" s="85"/>
      <c r="R268" s="85"/>
      <c r="S268" s="85"/>
      <c r="T268" s="86"/>
      <c r="AT268" s="16" t="s">
        <v>179</v>
      </c>
      <c r="AU268" s="16" t="s">
        <v>88</v>
      </c>
    </row>
    <row r="269" s="12" customFormat="1">
      <c r="B269" s="243"/>
      <c r="C269" s="244"/>
      <c r="D269" s="240" t="s">
        <v>181</v>
      </c>
      <c r="E269" s="245" t="s">
        <v>1</v>
      </c>
      <c r="F269" s="246" t="s">
        <v>391</v>
      </c>
      <c r="G269" s="244"/>
      <c r="H269" s="247">
        <v>2.6400000000000001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AT269" s="253" t="s">
        <v>181</v>
      </c>
      <c r="AU269" s="253" t="s">
        <v>88</v>
      </c>
      <c r="AV269" s="12" t="s">
        <v>88</v>
      </c>
      <c r="AW269" s="12" t="s">
        <v>34</v>
      </c>
      <c r="AX269" s="12" t="s">
        <v>78</v>
      </c>
      <c r="AY269" s="253" t="s">
        <v>124</v>
      </c>
    </row>
    <row r="270" s="12" customFormat="1">
      <c r="B270" s="243"/>
      <c r="C270" s="244"/>
      <c r="D270" s="240" t="s">
        <v>181</v>
      </c>
      <c r="E270" s="245" t="s">
        <v>1</v>
      </c>
      <c r="F270" s="246" t="s">
        <v>392</v>
      </c>
      <c r="G270" s="244"/>
      <c r="H270" s="247">
        <v>2.8799999999999999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AT270" s="253" t="s">
        <v>181</v>
      </c>
      <c r="AU270" s="253" t="s">
        <v>88</v>
      </c>
      <c r="AV270" s="12" t="s">
        <v>88</v>
      </c>
      <c r="AW270" s="12" t="s">
        <v>34</v>
      </c>
      <c r="AX270" s="12" t="s">
        <v>78</v>
      </c>
      <c r="AY270" s="253" t="s">
        <v>124</v>
      </c>
    </row>
    <row r="271" s="13" customFormat="1">
      <c r="B271" s="254"/>
      <c r="C271" s="255"/>
      <c r="D271" s="240" t="s">
        <v>181</v>
      </c>
      <c r="E271" s="256" t="s">
        <v>1</v>
      </c>
      <c r="F271" s="257" t="s">
        <v>197</v>
      </c>
      <c r="G271" s="255"/>
      <c r="H271" s="258">
        <v>5.5199999999999996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AT271" s="264" t="s">
        <v>181</v>
      </c>
      <c r="AU271" s="264" t="s">
        <v>88</v>
      </c>
      <c r="AV271" s="13" t="s">
        <v>139</v>
      </c>
      <c r="AW271" s="13" t="s">
        <v>34</v>
      </c>
      <c r="AX271" s="13" t="s">
        <v>86</v>
      </c>
      <c r="AY271" s="264" t="s">
        <v>124</v>
      </c>
    </row>
    <row r="272" s="1" customFormat="1" ht="16.5" customHeight="1">
      <c r="B272" s="37"/>
      <c r="C272" s="275" t="s">
        <v>393</v>
      </c>
      <c r="D272" s="275" t="s">
        <v>381</v>
      </c>
      <c r="E272" s="276" t="s">
        <v>382</v>
      </c>
      <c r="F272" s="277" t="s">
        <v>383</v>
      </c>
      <c r="G272" s="278" t="s">
        <v>363</v>
      </c>
      <c r="H272" s="279">
        <v>11.039999999999999</v>
      </c>
      <c r="I272" s="280"/>
      <c r="J272" s="281">
        <f>ROUND(I272*H272,2)</f>
        <v>0</v>
      </c>
      <c r="K272" s="277" t="s">
        <v>188</v>
      </c>
      <c r="L272" s="282"/>
      <c r="M272" s="283" t="s">
        <v>1</v>
      </c>
      <c r="N272" s="284" t="s">
        <v>43</v>
      </c>
      <c r="O272" s="85"/>
      <c r="P272" s="222">
        <f>O272*H272</f>
        <v>0</v>
      </c>
      <c r="Q272" s="222">
        <v>1</v>
      </c>
      <c r="R272" s="222">
        <f>Q272*H272</f>
        <v>11.039999999999999</v>
      </c>
      <c r="S272" s="222">
        <v>0</v>
      </c>
      <c r="T272" s="223">
        <f>S272*H272</f>
        <v>0</v>
      </c>
      <c r="AR272" s="224" t="s">
        <v>155</v>
      </c>
      <c r="AT272" s="224" t="s">
        <v>381</v>
      </c>
      <c r="AU272" s="224" t="s">
        <v>88</v>
      </c>
      <c r="AY272" s="16" t="s">
        <v>124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6" t="s">
        <v>86</v>
      </c>
      <c r="BK272" s="225">
        <f>ROUND(I272*H272,2)</f>
        <v>0</v>
      </c>
      <c r="BL272" s="16" t="s">
        <v>139</v>
      </c>
      <c r="BM272" s="224" t="s">
        <v>394</v>
      </c>
    </row>
    <row r="273" s="12" customFormat="1">
      <c r="B273" s="243"/>
      <c r="C273" s="244"/>
      <c r="D273" s="240" t="s">
        <v>181</v>
      </c>
      <c r="E273" s="244"/>
      <c r="F273" s="246" t="s">
        <v>395</v>
      </c>
      <c r="G273" s="244"/>
      <c r="H273" s="247">
        <v>11.039999999999999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AT273" s="253" t="s">
        <v>181</v>
      </c>
      <c r="AU273" s="253" t="s">
        <v>88</v>
      </c>
      <c r="AV273" s="12" t="s">
        <v>88</v>
      </c>
      <c r="AW273" s="12" t="s">
        <v>4</v>
      </c>
      <c r="AX273" s="12" t="s">
        <v>86</v>
      </c>
      <c r="AY273" s="253" t="s">
        <v>124</v>
      </c>
    </row>
    <row r="274" s="1" customFormat="1" ht="16.5" customHeight="1">
      <c r="B274" s="37"/>
      <c r="C274" s="213" t="s">
        <v>396</v>
      </c>
      <c r="D274" s="213" t="s">
        <v>125</v>
      </c>
      <c r="E274" s="214" t="s">
        <v>397</v>
      </c>
      <c r="F274" s="215" t="s">
        <v>398</v>
      </c>
      <c r="G274" s="216" t="s">
        <v>177</v>
      </c>
      <c r="H274" s="217">
        <v>2275.1100000000001</v>
      </c>
      <c r="I274" s="218"/>
      <c r="J274" s="219">
        <f>ROUND(I274*H274,2)</f>
        <v>0</v>
      </c>
      <c r="K274" s="215" t="s">
        <v>188</v>
      </c>
      <c r="L274" s="42"/>
      <c r="M274" s="220" t="s">
        <v>1</v>
      </c>
      <c r="N274" s="221" t="s">
        <v>43</v>
      </c>
      <c r="O274" s="85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AR274" s="224" t="s">
        <v>139</v>
      </c>
      <c r="AT274" s="224" t="s">
        <v>125</v>
      </c>
      <c r="AU274" s="224" t="s">
        <v>88</v>
      </c>
      <c r="AY274" s="16" t="s">
        <v>124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6" t="s">
        <v>86</v>
      </c>
      <c r="BK274" s="225">
        <f>ROUND(I274*H274,2)</f>
        <v>0</v>
      </c>
      <c r="BL274" s="16" t="s">
        <v>139</v>
      </c>
      <c r="BM274" s="224" t="s">
        <v>399</v>
      </c>
    </row>
    <row r="275" s="1" customFormat="1">
      <c r="B275" s="37"/>
      <c r="C275" s="38"/>
      <c r="D275" s="240" t="s">
        <v>179</v>
      </c>
      <c r="E275" s="38"/>
      <c r="F275" s="241" t="s">
        <v>370</v>
      </c>
      <c r="G275" s="38"/>
      <c r="H275" s="38"/>
      <c r="I275" s="138"/>
      <c r="J275" s="38"/>
      <c r="K275" s="38"/>
      <c r="L275" s="42"/>
      <c r="M275" s="242"/>
      <c r="N275" s="85"/>
      <c r="O275" s="85"/>
      <c r="P275" s="85"/>
      <c r="Q275" s="85"/>
      <c r="R275" s="85"/>
      <c r="S275" s="85"/>
      <c r="T275" s="86"/>
      <c r="AT275" s="16" t="s">
        <v>179</v>
      </c>
      <c r="AU275" s="16" t="s">
        <v>88</v>
      </c>
    </row>
    <row r="276" s="12" customFormat="1">
      <c r="B276" s="243"/>
      <c r="C276" s="244"/>
      <c r="D276" s="240" t="s">
        <v>181</v>
      </c>
      <c r="E276" s="245" t="s">
        <v>1</v>
      </c>
      <c r="F276" s="246" t="s">
        <v>400</v>
      </c>
      <c r="G276" s="244"/>
      <c r="H276" s="247">
        <v>1590.5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AT276" s="253" t="s">
        <v>181</v>
      </c>
      <c r="AU276" s="253" t="s">
        <v>88</v>
      </c>
      <c r="AV276" s="12" t="s">
        <v>88</v>
      </c>
      <c r="AW276" s="12" t="s">
        <v>34</v>
      </c>
      <c r="AX276" s="12" t="s">
        <v>78</v>
      </c>
      <c r="AY276" s="253" t="s">
        <v>124</v>
      </c>
    </row>
    <row r="277" s="12" customFormat="1">
      <c r="B277" s="243"/>
      <c r="C277" s="244"/>
      <c r="D277" s="240" t="s">
        <v>181</v>
      </c>
      <c r="E277" s="245" t="s">
        <v>1</v>
      </c>
      <c r="F277" s="246" t="s">
        <v>401</v>
      </c>
      <c r="G277" s="244"/>
      <c r="H277" s="247">
        <v>116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AT277" s="253" t="s">
        <v>181</v>
      </c>
      <c r="AU277" s="253" t="s">
        <v>88</v>
      </c>
      <c r="AV277" s="12" t="s">
        <v>88</v>
      </c>
      <c r="AW277" s="12" t="s">
        <v>34</v>
      </c>
      <c r="AX277" s="12" t="s">
        <v>78</v>
      </c>
      <c r="AY277" s="253" t="s">
        <v>124</v>
      </c>
    </row>
    <row r="278" s="12" customFormat="1">
      <c r="B278" s="243"/>
      <c r="C278" s="244"/>
      <c r="D278" s="240" t="s">
        <v>181</v>
      </c>
      <c r="E278" s="245" t="s">
        <v>1</v>
      </c>
      <c r="F278" s="246" t="s">
        <v>402</v>
      </c>
      <c r="G278" s="244"/>
      <c r="H278" s="247">
        <v>334.88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181</v>
      </c>
      <c r="AU278" s="253" t="s">
        <v>88</v>
      </c>
      <c r="AV278" s="12" t="s">
        <v>88</v>
      </c>
      <c r="AW278" s="12" t="s">
        <v>34</v>
      </c>
      <c r="AX278" s="12" t="s">
        <v>78</v>
      </c>
      <c r="AY278" s="253" t="s">
        <v>124</v>
      </c>
    </row>
    <row r="279" s="12" customFormat="1">
      <c r="B279" s="243"/>
      <c r="C279" s="244"/>
      <c r="D279" s="240" t="s">
        <v>181</v>
      </c>
      <c r="E279" s="245" t="s">
        <v>1</v>
      </c>
      <c r="F279" s="246" t="s">
        <v>403</v>
      </c>
      <c r="G279" s="244"/>
      <c r="H279" s="247">
        <v>233.72999999999999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AT279" s="253" t="s">
        <v>181</v>
      </c>
      <c r="AU279" s="253" t="s">
        <v>88</v>
      </c>
      <c r="AV279" s="12" t="s">
        <v>88</v>
      </c>
      <c r="AW279" s="12" t="s">
        <v>34</v>
      </c>
      <c r="AX279" s="12" t="s">
        <v>78</v>
      </c>
      <c r="AY279" s="253" t="s">
        <v>124</v>
      </c>
    </row>
    <row r="280" s="13" customFormat="1">
      <c r="B280" s="254"/>
      <c r="C280" s="255"/>
      <c r="D280" s="240" t="s">
        <v>181</v>
      </c>
      <c r="E280" s="256" t="s">
        <v>1</v>
      </c>
      <c r="F280" s="257" t="s">
        <v>197</v>
      </c>
      <c r="G280" s="255"/>
      <c r="H280" s="258">
        <v>2275.1100000000001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AT280" s="264" t="s">
        <v>181</v>
      </c>
      <c r="AU280" s="264" t="s">
        <v>88</v>
      </c>
      <c r="AV280" s="13" t="s">
        <v>139</v>
      </c>
      <c r="AW280" s="13" t="s">
        <v>34</v>
      </c>
      <c r="AX280" s="13" t="s">
        <v>86</v>
      </c>
      <c r="AY280" s="264" t="s">
        <v>124</v>
      </c>
    </row>
    <row r="281" s="1" customFormat="1" ht="16.5" customHeight="1">
      <c r="B281" s="37"/>
      <c r="C281" s="213" t="s">
        <v>404</v>
      </c>
      <c r="D281" s="213" t="s">
        <v>125</v>
      </c>
      <c r="E281" s="214" t="s">
        <v>405</v>
      </c>
      <c r="F281" s="215" t="s">
        <v>406</v>
      </c>
      <c r="G281" s="216" t="s">
        <v>153</v>
      </c>
      <c r="H281" s="217">
        <v>12</v>
      </c>
      <c r="I281" s="218"/>
      <c r="J281" s="219">
        <f>ROUND(I281*H281,2)</f>
        <v>0</v>
      </c>
      <c r="K281" s="215" t="s">
        <v>1</v>
      </c>
      <c r="L281" s="42"/>
      <c r="M281" s="220" t="s">
        <v>1</v>
      </c>
      <c r="N281" s="221" t="s">
        <v>43</v>
      </c>
      <c r="O281" s="85"/>
      <c r="P281" s="222">
        <f>O281*H281</f>
        <v>0</v>
      </c>
      <c r="Q281" s="222">
        <v>0.05978</v>
      </c>
      <c r="R281" s="222">
        <f>Q281*H281</f>
        <v>0.71736</v>
      </c>
      <c r="S281" s="222">
        <v>0</v>
      </c>
      <c r="T281" s="223">
        <f>S281*H281</f>
        <v>0</v>
      </c>
      <c r="AR281" s="224" t="s">
        <v>139</v>
      </c>
      <c r="AT281" s="224" t="s">
        <v>125</v>
      </c>
      <c r="AU281" s="224" t="s">
        <v>88</v>
      </c>
      <c r="AY281" s="16" t="s">
        <v>124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6" t="s">
        <v>86</v>
      </c>
      <c r="BK281" s="225">
        <f>ROUND(I281*H281,2)</f>
        <v>0</v>
      </c>
      <c r="BL281" s="16" t="s">
        <v>139</v>
      </c>
      <c r="BM281" s="224" t="s">
        <v>407</v>
      </c>
    </row>
    <row r="282" s="1" customFormat="1">
      <c r="B282" s="37"/>
      <c r="C282" s="38"/>
      <c r="D282" s="240" t="s">
        <v>179</v>
      </c>
      <c r="E282" s="38"/>
      <c r="F282" s="241" t="s">
        <v>370</v>
      </c>
      <c r="G282" s="38"/>
      <c r="H282" s="38"/>
      <c r="I282" s="138"/>
      <c r="J282" s="38"/>
      <c r="K282" s="38"/>
      <c r="L282" s="42"/>
      <c r="M282" s="242"/>
      <c r="N282" s="85"/>
      <c r="O282" s="85"/>
      <c r="P282" s="85"/>
      <c r="Q282" s="85"/>
      <c r="R282" s="85"/>
      <c r="S282" s="85"/>
      <c r="T282" s="86"/>
      <c r="AT282" s="16" t="s">
        <v>179</v>
      </c>
      <c r="AU282" s="16" t="s">
        <v>88</v>
      </c>
    </row>
    <row r="283" s="10" customFormat="1" ht="22.8" customHeight="1">
      <c r="B283" s="199"/>
      <c r="C283" s="200"/>
      <c r="D283" s="201" t="s">
        <v>77</v>
      </c>
      <c r="E283" s="238" t="s">
        <v>88</v>
      </c>
      <c r="F283" s="238" t="s">
        <v>408</v>
      </c>
      <c r="G283" s="200"/>
      <c r="H283" s="200"/>
      <c r="I283" s="203"/>
      <c r="J283" s="239">
        <f>BK283</f>
        <v>0</v>
      </c>
      <c r="K283" s="200"/>
      <c r="L283" s="205"/>
      <c r="M283" s="206"/>
      <c r="N283" s="207"/>
      <c r="O283" s="207"/>
      <c r="P283" s="208">
        <f>SUM(P284:P308)</f>
        <v>0</v>
      </c>
      <c r="Q283" s="207"/>
      <c r="R283" s="208">
        <f>SUM(R284:R308)</f>
        <v>0.58604000000000001</v>
      </c>
      <c r="S283" s="207"/>
      <c r="T283" s="209">
        <f>SUM(T284:T308)</f>
        <v>0</v>
      </c>
      <c r="AR283" s="210" t="s">
        <v>86</v>
      </c>
      <c r="AT283" s="211" t="s">
        <v>77</v>
      </c>
      <c r="AU283" s="211" t="s">
        <v>86</v>
      </c>
      <c r="AY283" s="210" t="s">
        <v>124</v>
      </c>
      <c r="BK283" s="212">
        <f>SUM(BK284:BK308)</f>
        <v>0</v>
      </c>
    </row>
    <row r="284" s="1" customFormat="1" ht="24" customHeight="1">
      <c r="B284" s="37"/>
      <c r="C284" s="213" t="s">
        <v>409</v>
      </c>
      <c r="D284" s="213" t="s">
        <v>125</v>
      </c>
      <c r="E284" s="214" t="s">
        <v>410</v>
      </c>
      <c r="F284" s="215" t="s">
        <v>411</v>
      </c>
      <c r="G284" s="216" t="s">
        <v>275</v>
      </c>
      <c r="H284" s="217">
        <v>7.7999999999999998</v>
      </c>
      <c r="I284" s="218"/>
      <c r="J284" s="219">
        <f>ROUND(I284*H284,2)</f>
        <v>0</v>
      </c>
      <c r="K284" s="215" t="s">
        <v>188</v>
      </c>
      <c r="L284" s="42"/>
      <c r="M284" s="220" t="s">
        <v>1</v>
      </c>
      <c r="N284" s="221" t="s">
        <v>43</v>
      </c>
      <c r="O284" s="85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AR284" s="224" t="s">
        <v>139</v>
      </c>
      <c r="AT284" s="224" t="s">
        <v>125</v>
      </c>
      <c r="AU284" s="224" t="s">
        <v>88</v>
      </c>
      <c r="AY284" s="16" t="s">
        <v>124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6" t="s">
        <v>86</v>
      </c>
      <c r="BK284" s="225">
        <f>ROUND(I284*H284,2)</f>
        <v>0</v>
      </c>
      <c r="BL284" s="16" t="s">
        <v>139</v>
      </c>
      <c r="BM284" s="224" t="s">
        <v>412</v>
      </c>
    </row>
    <row r="285" s="1" customFormat="1">
      <c r="B285" s="37"/>
      <c r="C285" s="38"/>
      <c r="D285" s="240" t="s">
        <v>179</v>
      </c>
      <c r="E285" s="38"/>
      <c r="F285" s="241" t="s">
        <v>413</v>
      </c>
      <c r="G285" s="38"/>
      <c r="H285" s="38"/>
      <c r="I285" s="138"/>
      <c r="J285" s="38"/>
      <c r="K285" s="38"/>
      <c r="L285" s="42"/>
      <c r="M285" s="242"/>
      <c r="N285" s="85"/>
      <c r="O285" s="85"/>
      <c r="P285" s="85"/>
      <c r="Q285" s="85"/>
      <c r="R285" s="85"/>
      <c r="S285" s="85"/>
      <c r="T285" s="86"/>
      <c r="AT285" s="16" t="s">
        <v>179</v>
      </c>
      <c r="AU285" s="16" t="s">
        <v>88</v>
      </c>
    </row>
    <row r="286" s="14" customFormat="1">
      <c r="B286" s="265"/>
      <c r="C286" s="266"/>
      <c r="D286" s="240" t="s">
        <v>181</v>
      </c>
      <c r="E286" s="267" t="s">
        <v>1</v>
      </c>
      <c r="F286" s="268" t="s">
        <v>414</v>
      </c>
      <c r="G286" s="266"/>
      <c r="H286" s="267" t="s">
        <v>1</v>
      </c>
      <c r="I286" s="269"/>
      <c r="J286" s="266"/>
      <c r="K286" s="266"/>
      <c r="L286" s="270"/>
      <c r="M286" s="271"/>
      <c r="N286" s="272"/>
      <c r="O286" s="272"/>
      <c r="P286" s="272"/>
      <c r="Q286" s="272"/>
      <c r="R286" s="272"/>
      <c r="S286" s="272"/>
      <c r="T286" s="273"/>
      <c r="AT286" s="274" t="s">
        <v>181</v>
      </c>
      <c r="AU286" s="274" t="s">
        <v>88</v>
      </c>
      <c r="AV286" s="14" t="s">
        <v>86</v>
      </c>
      <c r="AW286" s="14" t="s">
        <v>34</v>
      </c>
      <c r="AX286" s="14" t="s">
        <v>78</v>
      </c>
      <c r="AY286" s="274" t="s">
        <v>124</v>
      </c>
    </row>
    <row r="287" s="12" customFormat="1">
      <c r="B287" s="243"/>
      <c r="C287" s="244"/>
      <c r="D287" s="240" t="s">
        <v>181</v>
      </c>
      <c r="E287" s="245" t="s">
        <v>1</v>
      </c>
      <c r="F287" s="246" t="s">
        <v>415</v>
      </c>
      <c r="G287" s="244"/>
      <c r="H287" s="247">
        <v>1.5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AT287" s="253" t="s">
        <v>181</v>
      </c>
      <c r="AU287" s="253" t="s">
        <v>88</v>
      </c>
      <c r="AV287" s="12" t="s">
        <v>88</v>
      </c>
      <c r="AW287" s="12" t="s">
        <v>34</v>
      </c>
      <c r="AX287" s="12" t="s">
        <v>78</v>
      </c>
      <c r="AY287" s="253" t="s">
        <v>124</v>
      </c>
    </row>
    <row r="288" s="12" customFormat="1">
      <c r="B288" s="243"/>
      <c r="C288" s="244"/>
      <c r="D288" s="240" t="s">
        <v>181</v>
      </c>
      <c r="E288" s="245" t="s">
        <v>1</v>
      </c>
      <c r="F288" s="246" t="s">
        <v>416</v>
      </c>
      <c r="G288" s="244"/>
      <c r="H288" s="247">
        <v>6.2999999999999998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181</v>
      </c>
      <c r="AU288" s="253" t="s">
        <v>88</v>
      </c>
      <c r="AV288" s="12" t="s">
        <v>88</v>
      </c>
      <c r="AW288" s="12" t="s">
        <v>34</v>
      </c>
      <c r="AX288" s="12" t="s">
        <v>78</v>
      </c>
      <c r="AY288" s="253" t="s">
        <v>124</v>
      </c>
    </row>
    <row r="289" s="13" customFormat="1">
      <c r="B289" s="254"/>
      <c r="C289" s="255"/>
      <c r="D289" s="240" t="s">
        <v>181</v>
      </c>
      <c r="E289" s="256" t="s">
        <v>1</v>
      </c>
      <c r="F289" s="257" t="s">
        <v>197</v>
      </c>
      <c r="G289" s="255"/>
      <c r="H289" s="258">
        <v>7.7999999999999998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AT289" s="264" t="s">
        <v>181</v>
      </c>
      <c r="AU289" s="264" t="s">
        <v>88</v>
      </c>
      <c r="AV289" s="13" t="s">
        <v>139</v>
      </c>
      <c r="AW289" s="13" t="s">
        <v>34</v>
      </c>
      <c r="AX289" s="13" t="s">
        <v>86</v>
      </c>
      <c r="AY289" s="264" t="s">
        <v>124</v>
      </c>
    </row>
    <row r="290" s="1" customFormat="1" ht="24" customHeight="1">
      <c r="B290" s="37"/>
      <c r="C290" s="213" t="s">
        <v>417</v>
      </c>
      <c r="D290" s="213" t="s">
        <v>125</v>
      </c>
      <c r="E290" s="214" t="s">
        <v>418</v>
      </c>
      <c r="F290" s="215" t="s">
        <v>419</v>
      </c>
      <c r="G290" s="216" t="s">
        <v>275</v>
      </c>
      <c r="H290" s="217">
        <v>3</v>
      </c>
      <c r="I290" s="218"/>
      <c r="J290" s="219">
        <f>ROUND(I290*H290,2)</f>
        <v>0</v>
      </c>
      <c r="K290" s="215" t="s">
        <v>188</v>
      </c>
      <c r="L290" s="42"/>
      <c r="M290" s="220" t="s">
        <v>1</v>
      </c>
      <c r="N290" s="221" t="s">
        <v>43</v>
      </c>
      <c r="O290" s="85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AR290" s="224" t="s">
        <v>139</v>
      </c>
      <c r="AT290" s="224" t="s">
        <v>125</v>
      </c>
      <c r="AU290" s="224" t="s">
        <v>88</v>
      </c>
      <c r="AY290" s="16" t="s">
        <v>124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6" t="s">
        <v>86</v>
      </c>
      <c r="BK290" s="225">
        <f>ROUND(I290*H290,2)</f>
        <v>0</v>
      </c>
      <c r="BL290" s="16" t="s">
        <v>139</v>
      </c>
      <c r="BM290" s="224" t="s">
        <v>420</v>
      </c>
    </row>
    <row r="291" s="1" customFormat="1">
      <c r="B291" s="37"/>
      <c r="C291" s="38"/>
      <c r="D291" s="240" t="s">
        <v>179</v>
      </c>
      <c r="E291" s="38"/>
      <c r="F291" s="241" t="s">
        <v>413</v>
      </c>
      <c r="G291" s="38"/>
      <c r="H291" s="38"/>
      <c r="I291" s="138"/>
      <c r="J291" s="38"/>
      <c r="K291" s="38"/>
      <c r="L291" s="42"/>
      <c r="M291" s="242"/>
      <c r="N291" s="85"/>
      <c r="O291" s="85"/>
      <c r="P291" s="85"/>
      <c r="Q291" s="85"/>
      <c r="R291" s="85"/>
      <c r="S291" s="85"/>
      <c r="T291" s="86"/>
      <c r="AT291" s="16" t="s">
        <v>179</v>
      </c>
      <c r="AU291" s="16" t="s">
        <v>88</v>
      </c>
    </row>
    <row r="292" s="14" customFormat="1">
      <c r="B292" s="265"/>
      <c r="C292" s="266"/>
      <c r="D292" s="240" t="s">
        <v>181</v>
      </c>
      <c r="E292" s="267" t="s">
        <v>1</v>
      </c>
      <c r="F292" s="268" t="s">
        <v>421</v>
      </c>
      <c r="G292" s="266"/>
      <c r="H292" s="267" t="s">
        <v>1</v>
      </c>
      <c r="I292" s="269"/>
      <c r="J292" s="266"/>
      <c r="K292" s="266"/>
      <c r="L292" s="270"/>
      <c r="M292" s="271"/>
      <c r="N292" s="272"/>
      <c r="O292" s="272"/>
      <c r="P292" s="272"/>
      <c r="Q292" s="272"/>
      <c r="R292" s="272"/>
      <c r="S292" s="272"/>
      <c r="T292" s="273"/>
      <c r="AT292" s="274" t="s">
        <v>181</v>
      </c>
      <c r="AU292" s="274" t="s">
        <v>88</v>
      </c>
      <c r="AV292" s="14" t="s">
        <v>86</v>
      </c>
      <c r="AW292" s="14" t="s">
        <v>34</v>
      </c>
      <c r="AX292" s="14" t="s">
        <v>78</v>
      </c>
      <c r="AY292" s="274" t="s">
        <v>124</v>
      </c>
    </row>
    <row r="293" s="12" customFormat="1">
      <c r="B293" s="243"/>
      <c r="C293" s="244"/>
      <c r="D293" s="240" t="s">
        <v>181</v>
      </c>
      <c r="E293" s="245" t="s">
        <v>1</v>
      </c>
      <c r="F293" s="246" t="s">
        <v>422</v>
      </c>
      <c r="G293" s="244"/>
      <c r="H293" s="247">
        <v>0.29999999999999999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AT293" s="253" t="s">
        <v>181</v>
      </c>
      <c r="AU293" s="253" t="s">
        <v>88</v>
      </c>
      <c r="AV293" s="12" t="s">
        <v>88</v>
      </c>
      <c r="AW293" s="12" t="s">
        <v>34</v>
      </c>
      <c r="AX293" s="12" t="s">
        <v>78</v>
      </c>
      <c r="AY293" s="253" t="s">
        <v>124</v>
      </c>
    </row>
    <row r="294" s="12" customFormat="1">
      <c r="B294" s="243"/>
      <c r="C294" s="244"/>
      <c r="D294" s="240" t="s">
        <v>181</v>
      </c>
      <c r="E294" s="245" t="s">
        <v>1</v>
      </c>
      <c r="F294" s="246" t="s">
        <v>423</v>
      </c>
      <c r="G294" s="244"/>
      <c r="H294" s="247">
        <v>2.7000000000000002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AT294" s="253" t="s">
        <v>181</v>
      </c>
      <c r="AU294" s="253" t="s">
        <v>88</v>
      </c>
      <c r="AV294" s="12" t="s">
        <v>88</v>
      </c>
      <c r="AW294" s="12" t="s">
        <v>34</v>
      </c>
      <c r="AX294" s="12" t="s">
        <v>78</v>
      </c>
      <c r="AY294" s="253" t="s">
        <v>124</v>
      </c>
    </row>
    <row r="295" s="13" customFormat="1">
      <c r="B295" s="254"/>
      <c r="C295" s="255"/>
      <c r="D295" s="240" t="s">
        <v>181</v>
      </c>
      <c r="E295" s="256" t="s">
        <v>1</v>
      </c>
      <c r="F295" s="257" t="s">
        <v>197</v>
      </c>
      <c r="G295" s="255"/>
      <c r="H295" s="258">
        <v>3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AT295" s="264" t="s">
        <v>181</v>
      </c>
      <c r="AU295" s="264" t="s">
        <v>88</v>
      </c>
      <c r="AV295" s="13" t="s">
        <v>139</v>
      </c>
      <c r="AW295" s="13" t="s">
        <v>34</v>
      </c>
      <c r="AX295" s="13" t="s">
        <v>86</v>
      </c>
      <c r="AY295" s="264" t="s">
        <v>124</v>
      </c>
    </row>
    <row r="296" s="1" customFormat="1" ht="24" customHeight="1">
      <c r="B296" s="37"/>
      <c r="C296" s="213" t="s">
        <v>424</v>
      </c>
      <c r="D296" s="213" t="s">
        <v>125</v>
      </c>
      <c r="E296" s="214" t="s">
        <v>425</v>
      </c>
      <c r="F296" s="215" t="s">
        <v>426</v>
      </c>
      <c r="G296" s="216" t="s">
        <v>177</v>
      </c>
      <c r="H296" s="217">
        <v>91</v>
      </c>
      <c r="I296" s="218"/>
      <c r="J296" s="219">
        <f>ROUND(I296*H296,2)</f>
        <v>0</v>
      </c>
      <c r="K296" s="215" t="s">
        <v>188</v>
      </c>
      <c r="L296" s="42"/>
      <c r="M296" s="220" t="s">
        <v>1</v>
      </c>
      <c r="N296" s="221" t="s">
        <v>43</v>
      </c>
      <c r="O296" s="85"/>
      <c r="P296" s="222">
        <f>O296*H296</f>
        <v>0</v>
      </c>
      <c r="Q296" s="222">
        <v>0.00031</v>
      </c>
      <c r="R296" s="222">
        <f>Q296*H296</f>
        <v>0.028209999999999999</v>
      </c>
      <c r="S296" s="222">
        <v>0</v>
      </c>
      <c r="T296" s="223">
        <f>S296*H296</f>
        <v>0</v>
      </c>
      <c r="AR296" s="224" t="s">
        <v>139</v>
      </c>
      <c r="AT296" s="224" t="s">
        <v>125</v>
      </c>
      <c r="AU296" s="224" t="s">
        <v>88</v>
      </c>
      <c r="AY296" s="16" t="s">
        <v>124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6" t="s">
        <v>86</v>
      </c>
      <c r="BK296" s="225">
        <f>ROUND(I296*H296,2)</f>
        <v>0</v>
      </c>
      <c r="BL296" s="16" t="s">
        <v>139</v>
      </c>
      <c r="BM296" s="224" t="s">
        <v>427</v>
      </c>
    </row>
    <row r="297" s="1" customFormat="1">
      <c r="B297" s="37"/>
      <c r="C297" s="38"/>
      <c r="D297" s="240" t="s">
        <v>179</v>
      </c>
      <c r="E297" s="38"/>
      <c r="F297" s="241" t="s">
        <v>413</v>
      </c>
      <c r="G297" s="38"/>
      <c r="H297" s="38"/>
      <c r="I297" s="138"/>
      <c r="J297" s="38"/>
      <c r="K297" s="38"/>
      <c r="L297" s="42"/>
      <c r="M297" s="242"/>
      <c r="N297" s="85"/>
      <c r="O297" s="85"/>
      <c r="P297" s="85"/>
      <c r="Q297" s="85"/>
      <c r="R297" s="85"/>
      <c r="S297" s="85"/>
      <c r="T297" s="86"/>
      <c r="AT297" s="16" t="s">
        <v>179</v>
      </c>
      <c r="AU297" s="16" t="s">
        <v>88</v>
      </c>
    </row>
    <row r="298" s="12" customFormat="1">
      <c r="B298" s="243"/>
      <c r="C298" s="244"/>
      <c r="D298" s="240" t="s">
        <v>181</v>
      </c>
      <c r="E298" s="245" t="s">
        <v>1</v>
      </c>
      <c r="F298" s="246" t="s">
        <v>428</v>
      </c>
      <c r="G298" s="244"/>
      <c r="H298" s="247">
        <v>10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181</v>
      </c>
      <c r="AU298" s="253" t="s">
        <v>88</v>
      </c>
      <c r="AV298" s="12" t="s">
        <v>88</v>
      </c>
      <c r="AW298" s="12" t="s">
        <v>34</v>
      </c>
      <c r="AX298" s="12" t="s">
        <v>78</v>
      </c>
      <c r="AY298" s="253" t="s">
        <v>124</v>
      </c>
    </row>
    <row r="299" s="12" customFormat="1">
      <c r="B299" s="243"/>
      <c r="C299" s="244"/>
      <c r="D299" s="240" t="s">
        <v>181</v>
      </c>
      <c r="E299" s="245" t="s">
        <v>1</v>
      </c>
      <c r="F299" s="246" t="s">
        <v>429</v>
      </c>
      <c r="G299" s="244"/>
      <c r="H299" s="247">
        <v>81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AT299" s="253" t="s">
        <v>181</v>
      </c>
      <c r="AU299" s="253" t="s">
        <v>88</v>
      </c>
      <c r="AV299" s="12" t="s">
        <v>88</v>
      </c>
      <c r="AW299" s="12" t="s">
        <v>34</v>
      </c>
      <c r="AX299" s="12" t="s">
        <v>78</v>
      </c>
      <c r="AY299" s="253" t="s">
        <v>124</v>
      </c>
    </row>
    <row r="300" s="13" customFormat="1">
      <c r="B300" s="254"/>
      <c r="C300" s="255"/>
      <c r="D300" s="240" t="s">
        <v>181</v>
      </c>
      <c r="E300" s="256" t="s">
        <v>1</v>
      </c>
      <c r="F300" s="257" t="s">
        <v>197</v>
      </c>
      <c r="G300" s="255"/>
      <c r="H300" s="258">
        <v>91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AT300" s="264" t="s">
        <v>181</v>
      </c>
      <c r="AU300" s="264" t="s">
        <v>88</v>
      </c>
      <c r="AV300" s="13" t="s">
        <v>139</v>
      </c>
      <c r="AW300" s="13" t="s">
        <v>34</v>
      </c>
      <c r="AX300" s="13" t="s">
        <v>86</v>
      </c>
      <c r="AY300" s="264" t="s">
        <v>124</v>
      </c>
    </row>
    <row r="301" s="1" customFormat="1" ht="16.5" customHeight="1">
      <c r="B301" s="37"/>
      <c r="C301" s="275" t="s">
        <v>430</v>
      </c>
      <c r="D301" s="275" t="s">
        <v>381</v>
      </c>
      <c r="E301" s="276" t="s">
        <v>431</v>
      </c>
      <c r="F301" s="277" t="s">
        <v>432</v>
      </c>
      <c r="G301" s="278" t="s">
        <v>177</v>
      </c>
      <c r="H301" s="279">
        <v>104.65000000000001</v>
      </c>
      <c r="I301" s="280"/>
      <c r="J301" s="281">
        <f>ROUND(I301*H301,2)</f>
        <v>0</v>
      </c>
      <c r="K301" s="277" t="s">
        <v>188</v>
      </c>
      <c r="L301" s="282"/>
      <c r="M301" s="283" t="s">
        <v>1</v>
      </c>
      <c r="N301" s="284" t="s">
        <v>43</v>
      </c>
      <c r="O301" s="85"/>
      <c r="P301" s="222">
        <f>O301*H301</f>
        <v>0</v>
      </c>
      <c r="Q301" s="222">
        <v>0.00029999999999999997</v>
      </c>
      <c r="R301" s="222">
        <f>Q301*H301</f>
        <v>0.031394999999999999</v>
      </c>
      <c r="S301" s="222">
        <v>0</v>
      </c>
      <c r="T301" s="223">
        <f>S301*H301</f>
        <v>0</v>
      </c>
      <c r="AR301" s="224" t="s">
        <v>155</v>
      </c>
      <c r="AT301" s="224" t="s">
        <v>381</v>
      </c>
      <c r="AU301" s="224" t="s">
        <v>88</v>
      </c>
      <c r="AY301" s="16" t="s">
        <v>124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6" t="s">
        <v>86</v>
      </c>
      <c r="BK301" s="225">
        <f>ROUND(I301*H301,2)</f>
        <v>0</v>
      </c>
      <c r="BL301" s="16" t="s">
        <v>139</v>
      </c>
      <c r="BM301" s="224" t="s">
        <v>433</v>
      </c>
    </row>
    <row r="302" s="12" customFormat="1">
      <c r="B302" s="243"/>
      <c r="C302" s="244"/>
      <c r="D302" s="240" t="s">
        <v>181</v>
      </c>
      <c r="E302" s="244"/>
      <c r="F302" s="246" t="s">
        <v>434</v>
      </c>
      <c r="G302" s="244"/>
      <c r="H302" s="247">
        <v>104.65000000000001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AT302" s="253" t="s">
        <v>181</v>
      </c>
      <c r="AU302" s="253" t="s">
        <v>88</v>
      </c>
      <c r="AV302" s="12" t="s">
        <v>88</v>
      </c>
      <c r="AW302" s="12" t="s">
        <v>4</v>
      </c>
      <c r="AX302" s="12" t="s">
        <v>86</v>
      </c>
      <c r="AY302" s="253" t="s">
        <v>124</v>
      </c>
    </row>
    <row r="303" s="1" customFormat="1" ht="24" customHeight="1">
      <c r="B303" s="37"/>
      <c r="C303" s="213" t="s">
        <v>435</v>
      </c>
      <c r="D303" s="213" t="s">
        <v>125</v>
      </c>
      <c r="E303" s="214" t="s">
        <v>436</v>
      </c>
      <c r="F303" s="215" t="s">
        <v>437</v>
      </c>
      <c r="G303" s="216" t="s">
        <v>177</v>
      </c>
      <c r="H303" s="217">
        <v>1183</v>
      </c>
      <c r="I303" s="218"/>
      <c r="J303" s="219">
        <f>ROUND(I303*H303,2)</f>
        <v>0</v>
      </c>
      <c r="K303" s="215" t="s">
        <v>188</v>
      </c>
      <c r="L303" s="42"/>
      <c r="M303" s="220" t="s">
        <v>1</v>
      </c>
      <c r="N303" s="221" t="s">
        <v>43</v>
      </c>
      <c r="O303" s="85"/>
      <c r="P303" s="222">
        <f>O303*H303</f>
        <v>0</v>
      </c>
      <c r="Q303" s="222">
        <v>0.00010000000000000001</v>
      </c>
      <c r="R303" s="222">
        <f>Q303*H303</f>
        <v>0.1183</v>
      </c>
      <c r="S303" s="222">
        <v>0</v>
      </c>
      <c r="T303" s="223">
        <f>S303*H303</f>
        <v>0</v>
      </c>
      <c r="AR303" s="224" t="s">
        <v>139</v>
      </c>
      <c r="AT303" s="224" t="s">
        <v>125</v>
      </c>
      <c r="AU303" s="224" t="s">
        <v>88</v>
      </c>
      <c r="AY303" s="16" t="s">
        <v>124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6" t="s">
        <v>86</v>
      </c>
      <c r="BK303" s="225">
        <f>ROUND(I303*H303,2)</f>
        <v>0</v>
      </c>
      <c r="BL303" s="16" t="s">
        <v>139</v>
      </c>
      <c r="BM303" s="224" t="s">
        <v>438</v>
      </c>
    </row>
    <row r="304" s="1" customFormat="1">
      <c r="B304" s="37"/>
      <c r="C304" s="38"/>
      <c r="D304" s="240" t="s">
        <v>179</v>
      </c>
      <c r="E304" s="38"/>
      <c r="F304" s="241" t="s">
        <v>413</v>
      </c>
      <c r="G304" s="38"/>
      <c r="H304" s="38"/>
      <c r="I304" s="138"/>
      <c r="J304" s="38"/>
      <c r="K304" s="38"/>
      <c r="L304" s="42"/>
      <c r="M304" s="242"/>
      <c r="N304" s="85"/>
      <c r="O304" s="85"/>
      <c r="P304" s="85"/>
      <c r="Q304" s="85"/>
      <c r="R304" s="85"/>
      <c r="S304" s="85"/>
      <c r="T304" s="86"/>
      <c r="AT304" s="16" t="s">
        <v>179</v>
      </c>
      <c r="AU304" s="16" t="s">
        <v>88</v>
      </c>
    </row>
    <row r="305" s="14" customFormat="1">
      <c r="B305" s="265"/>
      <c r="C305" s="266"/>
      <c r="D305" s="240" t="s">
        <v>181</v>
      </c>
      <c r="E305" s="267" t="s">
        <v>1</v>
      </c>
      <c r="F305" s="268" t="s">
        <v>282</v>
      </c>
      <c r="G305" s="266"/>
      <c r="H305" s="267" t="s">
        <v>1</v>
      </c>
      <c r="I305" s="269"/>
      <c r="J305" s="266"/>
      <c r="K305" s="266"/>
      <c r="L305" s="270"/>
      <c r="M305" s="271"/>
      <c r="N305" s="272"/>
      <c r="O305" s="272"/>
      <c r="P305" s="272"/>
      <c r="Q305" s="272"/>
      <c r="R305" s="272"/>
      <c r="S305" s="272"/>
      <c r="T305" s="273"/>
      <c r="AT305" s="274" t="s">
        <v>181</v>
      </c>
      <c r="AU305" s="274" t="s">
        <v>88</v>
      </c>
      <c r="AV305" s="14" t="s">
        <v>86</v>
      </c>
      <c r="AW305" s="14" t="s">
        <v>34</v>
      </c>
      <c r="AX305" s="14" t="s">
        <v>78</v>
      </c>
      <c r="AY305" s="274" t="s">
        <v>124</v>
      </c>
    </row>
    <row r="306" s="12" customFormat="1">
      <c r="B306" s="243"/>
      <c r="C306" s="244"/>
      <c r="D306" s="240" t="s">
        <v>181</v>
      </c>
      <c r="E306" s="245" t="s">
        <v>1</v>
      </c>
      <c r="F306" s="246" t="s">
        <v>439</v>
      </c>
      <c r="G306" s="244"/>
      <c r="H306" s="247">
        <v>1183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AT306" s="253" t="s">
        <v>181</v>
      </c>
      <c r="AU306" s="253" t="s">
        <v>88</v>
      </c>
      <c r="AV306" s="12" t="s">
        <v>88</v>
      </c>
      <c r="AW306" s="12" t="s">
        <v>34</v>
      </c>
      <c r="AX306" s="12" t="s">
        <v>86</v>
      </c>
      <c r="AY306" s="253" t="s">
        <v>124</v>
      </c>
    </row>
    <row r="307" s="1" customFormat="1" ht="16.5" customHeight="1">
      <c r="B307" s="37"/>
      <c r="C307" s="275" t="s">
        <v>440</v>
      </c>
      <c r="D307" s="275" t="s">
        <v>381</v>
      </c>
      <c r="E307" s="276" t="s">
        <v>431</v>
      </c>
      <c r="F307" s="277" t="s">
        <v>432</v>
      </c>
      <c r="G307" s="278" t="s">
        <v>177</v>
      </c>
      <c r="H307" s="279">
        <v>1360.4500000000001</v>
      </c>
      <c r="I307" s="280"/>
      <c r="J307" s="281">
        <f>ROUND(I307*H307,2)</f>
        <v>0</v>
      </c>
      <c r="K307" s="277" t="s">
        <v>188</v>
      </c>
      <c r="L307" s="282"/>
      <c r="M307" s="283" t="s">
        <v>1</v>
      </c>
      <c r="N307" s="284" t="s">
        <v>43</v>
      </c>
      <c r="O307" s="85"/>
      <c r="P307" s="222">
        <f>O307*H307</f>
        <v>0</v>
      </c>
      <c r="Q307" s="222">
        <v>0.00029999999999999997</v>
      </c>
      <c r="R307" s="222">
        <f>Q307*H307</f>
        <v>0.40813499999999997</v>
      </c>
      <c r="S307" s="222">
        <v>0</v>
      </c>
      <c r="T307" s="223">
        <f>S307*H307</f>
        <v>0</v>
      </c>
      <c r="AR307" s="224" t="s">
        <v>155</v>
      </c>
      <c r="AT307" s="224" t="s">
        <v>381</v>
      </c>
      <c r="AU307" s="224" t="s">
        <v>88</v>
      </c>
      <c r="AY307" s="16" t="s">
        <v>124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6" t="s">
        <v>86</v>
      </c>
      <c r="BK307" s="225">
        <f>ROUND(I307*H307,2)</f>
        <v>0</v>
      </c>
      <c r="BL307" s="16" t="s">
        <v>139</v>
      </c>
      <c r="BM307" s="224" t="s">
        <v>441</v>
      </c>
    </row>
    <row r="308" s="12" customFormat="1">
      <c r="B308" s="243"/>
      <c r="C308" s="244"/>
      <c r="D308" s="240" t="s">
        <v>181</v>
      </c>
      <c r="E308" s="244"/>
      <c r="F308" s="246" t="s">
        <v>442</v>
      </c>
      <c r="G308" s="244"/>
      <c r="H308" s="247">
        <v>1360.4500000000001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181</v>
      </c>
      <c r="AU308" s="253" t="s">
        <v>88</v>
      </c>
      <c r="AV308" s="12" t="s">
        <v>88</v>
      </c>
      <c r="AW308" s="12" t="s">
        <v>4</v>
      </c>
      <c r="AX308" s="12" t="s">
        <v>86</v>
      </c>
      <c r="AY308" s="253" t="s">
        <v>124</v>
      </c>
    </row>
    <row r="309" s="10" customFormat="1" ht="22.8" customHeight="1">
      <c r="B309" s="199"/>
      <c r="C309" s="200"/>
      <c r="D309" s="201" t="s">
        <v>77</v>
      </c>
      <c r="E309" s="238" t="s">
        <v>139</v>
      </c>
      <c r="F309" s="238" t="s">
        <v>443</v>
      </c>
      <c r="G309" s="200"/>
      <c r="H309" s="200"/>
      <c r="I309" s="203"/>
      <c r="J309" s="239">
        <f>BK309</f>
        <v>0</v>
      </c>
      <c r="K309" s="200"/>
      <c r="L309" s="205"/>
      <c r="M309" s="206"/>
      <c r="N309" s="207"/>
      <c r="O309" s="207"/>
      <c r="P309" s="208">
        <f>SUM(P310:P326)</f>
        <v>0</v>
      </c>
      <c r="Q309" s="207"/>
      <c r="R309" s="208">
        <f>SUM(R310:R326)</f>
        <v>359.35671200000002</v>
      </c>
      <c r="S309" s="207"/>
      <c r="T309" s="209">
        <f>SUM(T310:T326)</f>
        <v>0</v>
      </c>
      <c r="AR309" s="210" t="s">
        <v>86</v>
      </c>
      <c r="AT309" s="211" t="s">
        <v>77</v>
      </c>
      <c r="AU309" s="211" t="s">
        <v>86</v>
      </c>
      <c r="AY309" s="210" t="s">
        <v>124</v>
      </c>
      <c r="BK309" s="212">
        <f>SUM(BK310:BK326)</f>
        <v>0</v>
      </c>
    </row>
    <row r="310" s="1" customFormat="1" ht="16.5" customHeight="1">
      <c r="B310" s="37"/>
      <c r="C310" s="213" t="s">
        <v>444</v>
      </c>
      <c r="D310" s="213" t="s">
        <v>125</v>
      </c>
      <c r="E310" s="214" t="s">
        <v>445</v>
      </c>
      <c r="F310" s="215" t="s">
        <v>446</v>
      </c>
      <c r="G310" s="216" t="s">
        <v>275</v>
      </c>
      <c r="H310" s="217">
        <v>1.8400000000000001</v>
      </c>
      <c r="I310" s="218"/>
      <c r="J310" s="219">
        <f>ROUND(I310*H310,2)</f>
        <v>0</v>
      </c>
      <c r="K310" s="215" t="s">
        <v>188</v>
      </c>
      <c r="L310" s="42"/>
      <c r="M310" s="220" t="s">
        <v>1</v>
      </c>
      <c r="N310" s="221" t="s">
        <v>43</v>
      </c>
      <c r="O310" s="85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AR310" s="224" t="s">
        <v>139</v>
      </c>
      <c r="AT310" s="224" t="s">
        <v>125</v>
      </c>
      <c r="AU310" s="224" t="s">
        <v>88</v>
      </c>
      <c r="AY310" s="16" t="s">
        <v>124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6" t="s">
        <v>86</v>
      </c>
      <c r="BK310" s="225">
        <f>ROUND(I310*H310,2)</f>
        <v>0</v>
      </c>
      <c r="BL310" s="16" t="s">
        <v>139</v>
      </c>
      <c r="BM310" s="224" t="s">
        <v>447</v>
      </c>
    </row>
    <row r="311" s="1" customFormat="1">
      <c r="B311" s="37"/>
      <c r="C311" s="38"/>
      <c r="D311" s="240" t="s">
        <v>179</v>
      </c>
      <c r="E311" s="38"/>
      <c r="F311" s="241" t="s">
        <v>448</v>
      </c>
      <c r="G311" s="38"/>
      <c r="H311" s="38"/>
      <c r="I311" s="138"/>
      <c r="J311" s="38"/>
      <c r="K311" s="38"/>
      <c r="L311" s="42"/>
      <c r="M311" s="242"/>
      <c r="N311" s="85"/>
      <c r="O311" s="85"/>
      <c r="P311" s="85"/>
      <c r="Q311" s="85"/>
      <c r="R311" s="85"/>
      <c r="S311" s="85"/>
      <c r="T311" s="86"/>
      <c r="AT311" s="16" t="s">
        <v>179</v>
      </c>
      <c r="AU311" s="16" t="s">
        <v>88</v>
      </c>
    </row>
    <row r="312" s="12" customFormat="1">
      <c r="B312" s="243"/>
      <c r="C312" s="244"/>
      <c r="D312" s="240" t="s">
        <v>181</v>
      </c>
      <c r="E312" s="245" t="s">
        <v>1</v>
      </c>
      <c r="F312" s="246" t="s">
        <v>449</v>
      </c>
      <c r="G312" s="244"/>
      <c r="H312" s="247">
        <v>0.88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AT312" s="253" t="s">
        <v>181</v>
      </c>
      <c r="AU312" s="253" t="s">
        <v>88</v>
      </c>
      <c r="AV312" s="12" t="s">
        <v>88</v>
      </c>
      <c r="AW312" s="12" t="s">
        <v>34</v>
      </c>
      <c r="AX312" s="12" t="s">
        <v>78</v>
      </c>
      <c r="AY312" s="253" t="s">
        <v>124</v>
      </c>
    </row>
    <row r="313" s="12" customFormat="1">
      <c r="B313" s="243"/>
      <c r="C313" s="244"/>
      <c r="D313" s="240" t="s">
        <v>181</v>
      </c>
      <c r="E313" s="245" t="s">
        <v>1</v>
      </c>
      <c r="F313" s="246" t="s">
        <v>450</v>
      </c>
      <c r="G313" s="244"/>
      <c r="H313" s="247">
        <v>0.95999999999999996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AT313" s="253" t="s">
        <v>181</v>
      </c>
      <c r="AU313" s="253" t="s">
        <v>88</v>
      </c>
      <c r="AV313" s="12" t="s">
        <v>88</v>
      </c>
      <c r="AW313" s="12" t="s">
        <v>34</v>
      </c>
      <c r="AX313" s="12" t="s">
        <v>78</v>
      </c>
      <c r="AY313" s="253" t="s">
        <v>124</v>
      </c>
    </row>
    <row r="314" s="13" customFormat="1">
      <c r="B314" s="254"/>
      <c r="C314" s="255"/>
      <c r="D314" s="240" t="s">
        <v>181</v>
      </c>
      <c r="E314" s="256" t="s">
        <v>1</v>
      </c>
      <c r="F314" s="257" t="s">
        <v>197</v>
      </c>
      <c r="G314" s="255"/>
      <c r="H314" s="258">
        <v>1.8400000000000001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AT314" s="264" t="s">
        <v>181</v>
      </c>
      <c r="AU314" s="264" t="s">
        <v>88</v>
      </c>
      <c r="AV314" s="13" t="s">
        <v>139</v>
      </c>
      <c r="AW314" s="13" t="s">
        <v>34</v>
      </c>
      <c r="AX314" s="13" t="s">
        <v>86</v>
      </c>
      <c r="AY314" s="264" t="s">
        <v>124</v>
      </c>
    </row>
    <row r="315" s="1" customFormat="1" ht="24" customHeight="1">
      <c r="B315" s="37"/>
      <c r="C315" s="213" t="s">
        <v>451</v>
      </c>
      <c r="D315" s="213" t="s">
        <v>125</v>
      </c>
      <c r="E315" s="214" t="s">
        <v>452</v>
      </c>
      <c r="F315" s="215" t="s">
        <v>453</v>
      </c>
      <c r="G315" s="216" t="s">
        <v>177</v>
      </c>
      <c r="H315" s="217">
        <v>1773.2000000000001</v>
      </c>
      <c r="I315" s="218"/>
      <c r="J315" s="219">
        <f>ROUND(I315*H315,2)</f>
        <v>0</v>
      </c>
      <c r="K315" s="215" t="s">
        <v>188</v>
      </c>
      <c r="L315" s="42"/>
      <c r="M315" s="220" t="s">
        <v>1</v>
      </c>
      <c r="N315" s="221" t="s">
        <v>43</v>
      </c>
      <c r="O315" s="85"/>
      <c r="P315" s="222">
        <f>O315*H315</f>
        <v>0</v>
      </c>
      <c r="Q315" s="222">
        <v>0.20266000000000001</v>
      </c>
      <c r="R315" s="222">
        <f>Q315*H315</f>
        <v>359.35671200000002</v>
      </c>
      <c r="S315" s="222">
        <v>0</v>
      </c>
      <c r="T315" s="223">
        <f>S315*H315</f>
        <v>0</v>
      </c>
      <c r="AR315" s="224" t="s">
        <v>139</v>
      </c>
      <c r="AT315" s="224" t="s">
        <v>125</v>
      </c>
      <c r="AU315" s="224" t="s">
        <v>88</v>
      </c>
      <c r="AY315" s="16" t="s">
        <v>124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6" t="s">
        <v>86</v>
      </c>
      <c r="BK315" s="225">
        <f>ROUND(I315*H315,2)</f>
        <v>0</v>
      </c>
      <c r="BL315" s="16" t="s">
        <v>139</v>
      </c>
      <c r="BM315" s="224" t="s">
        <v>454</v>
      </c>
    </row>
    <row r="316" s="1" customFormat="1">
      <c r="B316" s="37"/>
      <c r="C316" s="38"/>
      <c r="D316" s="240" t="s">
        <v>179</v>
      </c>
      <c r="E316" s="38"/>
      <c r="F316" s="241" t="s">
        <v>413</v>
      </c>
      <c r="G316" s="38"/>
      <c r="H316" s="38"/>
      <c r="I316" s="138"/>
      <c r="J316" s="38"/>
      <c r="K316" s="38"/>
      <c r="L316" s="42"/>
      <c r="M316" s="242"/>
      <c r="N316" s="85"/>
      <c r="O316" s="85"/>
      <c r="P316" s="85"/>
      <c r="Q316" s="85"/>
      <c r="R316" s="85"/>
      <c r="S316" s="85"/>
      <c r="T316" s="86"/>
      <c r="AT316" s="16" t="s">
        <v>179</v>
      </c>
      <c r="AU316" s="16" t="s">
        <v>88</v>
      </c>
    </row>
    <row r="317" s="12" customFormat="1">
      <c r="B317" s="243"/>
      <c r="C317" s="244"/>
      <c r="D317" s="240" t="s">
        <v>181</v>
      </c>
      <c r="E317" s="245" t="s">
        <v>1</v>
      </c>
      <c r="F317" s="246" t="s">
        <v>455</v>
      </c>
      <c r="G317" s="244"/>
      <c r="H317" s="247">
        <v>1449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AT317" s="253" t="s">
        <v>181</v>
      </c>
      <c r="AU317" s="253" t="s">
        <v>88</v>
      </c>
      <c r="AV317" s="12" t="s">
        <v>88</v>
      </c>
      <c r="AW317" s="12" t="s">
        <v>34</v>
      </c>
      <c r="AX317" s="12" t="s">
        <v>78</v>
      </c>
      <c r="AY317" s="253" t="s">
        <v>124</v>
      </c>
    </row>
    <row r="318" s="12" customFormat="1">
      <c r="B318" s="243"/>
      <c r="C318" s="244"/>
      <c r="D318" s="240" t="s">
        <v>181</v>
      </c>
      <c r="E318" s="245" t="s">
        <v>1</v>
      </c>
      <c r="F318" s="246" t="s">
        <v>456</v>
      </c>
      <c r="G318" s="244"/>
      <c r="H318" s="247">
        <v>15.5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AT318" s="253" t="s">
        <v>181</v>
      </c>
      <c r="AU318" s="253" t="s">
        <v>88</v>
      </c>
      <c r="AV318" s="12" t="s">
        <v>88</v>
      </c>
      <c r="AW318" s="12" t="s">
        <v>34</v>
      </c>
      <c r="AX318" s="12" t="s">
        <v>78</v>
      </c>
      <c r="AY318" s="253" t="s">
        <v>124</v>
      </c>
    </row>
    <row r="319" s="12" customFormat="1">
      <c r="B319" s="243"/>
      <c r="C319" s="244"/>
      <c r="D319" s="240" t="s">
        <v>181</v>
      </c>
      <c r="E319" s="245" t="s">
        <v>1</v>
      </c>
      <c r="F319" s="246" t="s">
        <v>457</v>
      </c>
      <c r="G319" s="244"/>
      <c r="H319" s="247">
        <v>25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AT319" s="253" t="s">
        <v>181</v>
      </c>
      <c r="AU319" s="253" t="s">
        <v>88</v>
      </c>
      <c r="AV319" s="12" t="s">
        <v>88</v>
      </c>
      <c r="AW319" s="12" t="s">
        <v>34</v>
      </c>
      <c r="AX319" s="12" t="s">
        <v>78</v>
      </c>
      <c r="AY319" s="253" t="s">
        <v>124</v>
      </c>
    </row>
    <row r="320" s="12" customFormat="1">
      <c r="B320" s="243"/>
      <c r="C320" s="244"/>
      <c r="D320" s="240" t="s">
        <v>181</v>
      </c>
      <c r="E320" s="245" t="s">
        <v>1</v>
      </c>
      <c r="F320" s="246" t="s">
        <v>458</v>
      </c>
      <c r="G320" s="244"/>
      <c r="H320" s="247">
        <v>38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AT320" s="253" t="s">
        <v>181</v>
      </c>
      <c r="AU320" s="253" t="s">
        <v>88</v>
      </c>
      <c r="AV320" s="12" t="s">
        <v>88</v>
      </c>
      <c r="AW320" s="12" t="s">
        <v>34</v>
      </c>
      <c r="AX320" s="12" t="s">
        <v>78</v>
      </c>
      <c r="AY320" s="253" t="s">
        <v>124</v>
      </c>
    </row>
    <row r="321" s="12" customFormat="1">
      <c r="B321" s="243"/>
      <c r="C321" s="244"/>
      <c r="D321" s="240" t="s">
        <v>181</v>
      </c>
      <c r="E321" s="245" t="s">
        <v>1</v>
      </c>
      <c r="F321" s="246" t="s">
        <v>459</v>
      </c>
      <c r="G321" s="244"/>
      <c r="H321" s="247">
        <v>88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AT321" s="253" t="s">
        <v>181</v>
      </c>
      <c r="AU321" s="253" t="s">
        <v>88</v>
      </c>
      <c r="AV321" s="12" t="s">
        <v>88</v>
      </c>
      <c r="AW321" s="12" t="s">
        <v>34</v>
      </c>
      <c r="AX321" s="12" t="s">
        <v>78</v>
      </c>
      <c r="AY321" s="253" t="s">
        <v>124</v>
      </c>
    </row>
    <row r="322" s="12" customFormat="1">
      <c r="B322" s="243"/>
      <c r="C322" s="244"/>
      <c r="D322" s="240" t="s">
        <v>181</v>
      </c>
      <c r="E322" s="245" t="s">
        <v>1</v>
      </c>
      <c r="F322" s="246" t="s">
        <v>460</v>
      </c>
      <c r="G322" s="244"/>
      <c r="H322" s="247">
        <v>41.700000000000003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AT322" s="253" t="s">
        <v>181</v>
      </c>
      <c r="AU322" s="253" t="s">
        <v>88</v>
      </c>
      <c r="AV322" s="12" t="s">
        <v>88</v>
      </c>
      <c r="AW322" s="12" t="s">
        <v>34</v>
      </c>
      <c r="AX322" s="12" t="s">
        <v>78</v>
      </c>
      <c r="AY322" s="253" t="s">
        <v>124</v>
      </c>
    </row>
    <row r="323" s="12" customFormat="1">
      <c r="B323" s="243"/>
      <c r="C323" s="244"/>
      <c r="D323" s="240" t="s">
        <v>181</v>
      </c>
      <c r="E323" s="245" t="s">
        <v>1</v>
      </c>
      <c r="F323" s="246" t="s">
        <v>461</v>
      </c>
      <c r="G323" s="244"/>
      <c r="H323" s="247">
        <v>88.5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AT323" s="253" t="s">
        <v>181</v>
      </c>
      <c r="AU323" s="253" t="s">
        <v>88</v>
      </c>
      <c r="AV323" s="12" t="s">
        <v>88</v>
      </c>
      <c r="AW323" s="12" t="s">
        <v>34</v>
      </c>
      <c r="AX323" s="12" t="s">
        <v>78</v>
      </c>
      <c r="AY323" s="253" t="s">
        <v>124</v>
      </c>
    </row>
    <row r="324" s="12" customFormat="1">
      <c r="B324" s="243"/>
      <c r="C324" s="244"/>
      <c r="D324" s="240" t="s">
        <v>181</v>
      </c>
      <c r="E324" s="245" t="s">
        <v>1</v>
      </c>
      <c r="F324" s="246" t="s">
        <v>462</v>
      </c>
      <c r="G324" s="244"/>
      <c r="H324" s="247">
        <v>23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AT324" s="253" t="s">
        <v>181</v>
      </c>
      <c r="AU324" s="253" t="s">
        <v>88</v>
      </c>
      <c r="AV324" s="12" t="s">
        <v>88</v>
      </c>
      <c r="AW324" s="12" t="s">
        <v>34</v>
      </c>
      <c r="AX324" s="12" t="s">
        <v>78</v>
      </c>
      <c r="AY324" s="253" t="s">
        <v>124</v>
      </c>
    </row>
    <row r="325" s="12" customFormat="1">
      <c r="B325" s="243"/>
      <c r="C325" s="244"/>
      <c r="D325" s="240" t="s">
        <v>181</v>
      </c>
      <c r="E325" s="245" t="s">
        <v>1</v>
      </c>
      <c r="F325" s="246" t="s">
        <v>463</v>
      </c>
      <c r="G325" s="244"/>
      <c r="H325" s="247">
        <v>4.5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AT325" s="253" t="s">
        <v>181</v>
      </c>
      <c r="AU325" s="253" t="s">
        <v>88</v>
      </c>
      <c r="AV325" s="12" t="s">
        <v>88</v>
      </c>
      <c r="AW325" s="12" t="s">
        <v>34</v>
      </c>
      <c r="AX325" s="12" t="s">
        <v>78</v>
      </c>
      <c r="AY325" s="253" t="s">
        <v>124</v>
      </c>
    </row>
    <row r="326" s="13" customFormat="1">
      <c r="B326" s="254"/>
      <c r="C326" s="255"/>
      <c r="D326" s="240" t="s">
        <v>181</v>
      </c>
      <c r="E326" s="256" t="s">
        <v>1</v>
      </c>
      <c r="F326" s="257" t="s">
        <v>197</v>
      </c>
      <c r="G326" s="255"/>
      <c r="H326" s="258">
        <v>1773.2000000000001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AT326" s="264" t="s">
        <v>181</v>
      </c>
      <c r="AU326" s="264" t="s">
        <v>88</v>
      </c>
      <c r="AV326" s="13" t="s">
        <v>139</v>
      </c>
      <c r="AW326" s="13" t="s">
        <v>34</v>
      </c>
      <c r="AX326" s="13" t="s">
        <v>86</v>
      </c>
      <c r="AY326" s="264" t="s">
        <v>124</v>
      </c>
    </row>
    <row r="327" s="10" customFormat="1" ht="22.8" customHeight="1">
      <c r="B327" s="199"/>
      <c r="C327" s="200"/>
      <c r="D327" s="201" t="s">
        <v>77</v>
      </c>
      <c r="E327" s="238" t="s">
        <v>123</v>
      </c>
      <c r="F327" s="238" t="s">
        <v>464</v>
      </c>
      <c r="G327" s="200"/>
      <c r="H327" s="200"/>
      <c r="I327" s="203"/>
      <c r="J327" s="239">
        <f>BK327</f>
        <v>0</v>
      </c>
      <c r="K327" s="200"/>
      <c r="L327" s="205"/>
      <c r="M327" s="206"/>
      <c r="N327" s="207"/>
      <c r="O327" s="207"/>
      <c r="P327" s="208">
        <f>SUM(P328:P411)</f>
        <v>0</v>
      </c>
      <c r="Q327" s="207"/>
      <c r="R327" s="208">
        <f>SUM(R328:R411)</f>
        <v>458.38174500000002</v>
      </c>
      <c r="S327" s="207"/>
      <c r="T327" s="209">
        <f>SUM(T328:T411)</f>
        <v>0</v>
      </c>
      <c r="AR327" s="210" t="s">
        <v>86</v>
      </c>
      <c r="AT327" s="211" t="s">
        <v>77</v>
      </c>
      <c r="AU327" s="211" t="s">
        <v>86</v>
      </c>
      <c r="AY327" s="210" t="s">
        <v>124</v>
      </c>
      <c r="BK327" s="212">
        <f>SUM(BK328:BK411)</f>
        <v>0</v>
      </c>
    </row>
    <row r="328" s="1" customFormat="1" ht="16.5" customHeight="1">
      <c r="B328" s="37"/>
      <c r="C328" s="213" t="s">
        <v>465</v>
      </c>
      <c r="D328" s="213" t="s">
        <v>125</v>
      </c>
      <c r="E328" s="214" t="s">
        <v>466</v>
      </c>
      <c r="F328" s="215" t="s">
        <v>467</v>
      </c>
      <c r="G328" s="216" t="s">
        <v>177</v>
      </c>
      <c r="H328" s="217">
        <v>163.83000000000001</v>
      </c>
      <c r="I328" s="218"/>
      <c r="J328" s="219">
        <f>ROUND(I328*H328,2)</f>
        <v>0</v>
      </c>
      <c r="K328" s="215" t="s">
        <v>188</v>
      </c>
      <c r="L328" s="42"/>
      <c r="M328" s="220" t="s">
        <v>1</v>
      </c>
      <c r="N328" s="221" t="s">
        <v>43</v>
      </c>
      <c r="O328" s="85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AR328" s="224" t="s">
        <v>139</v>
      </c>
      <c r="AT328" s="224" t="s">
        <v>125</v>
      </c>
      <c r="AU328" s="224" t="s">
        <v>88</v>
      </c>
      <c r="AY328" s="16" t="s">
        <v>124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6" t="s">
        <v>86</v>
      </c>
      <c r="BK328" s="225">
        <f>ROUND(I328*H328,2)</f>
        <v>0</v>
      </c>
      <c r="BL328" s="16" t="s">
        <v>139</v>
      </c>
      <c r="BM328" s="224" t="s">
        <v>468</v>
      </c>
    </row>
    <row r="329" s="1" customFormat="1">
      <c r="B329" s="37"/>
      <c r="C329" s="38"/>
      <c r="D329" s="240" t="s">
        <v>179</v>
      </c>
      <c r="E329" s="38"/>
      <c r="F329" s="241" t="s">
        <v>413</v>
      </c>
      <c r="G329" s="38"/>
      <c r="H329" s="38"/>
      <c r="I329" s="138"/>
      <c r="J329" s="38"/>
      <c r="K329" s="38"/>
      <c r="L329" s="42"/>
      <c r="M329" s="242"/>
      <c r="N329" s="85"/>
      <c r="O329" s="85"/>
      <c r="P329" s="85"/>
      <c r="Q329" s="85"/>
      <c r="R329" s="85"/>
      <c r="S329" s="85"/>
      <c r="T329" s="86"/>
      <c r="AT329" s="16" t="s">
        <v>179</v>
      </c>
      <c r="AU329" s="16" t="s">
        <v>88</v>
      </c>
    </row>
    <row r="330" s="12" customFormat="1">
      <c r="B330" s="243"/>
      <c r="C330" s="244"/>
      <c r="D330" s="240" t="s">
        <v>181</v>
      </c>
      <c r="E330" s="245" t="s">
        <v>1</v>
      </c>
      <c r="F330" s="246" t="s">
        <v>469</v>
      </c>
      <c r="G330" s="244"/>
      <c r="H330" s="247">
        <v>157.53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AT330" s="253" t="s">
        <v>181</v>
      </c>
      <c r="AU330" s="253" t="s">
        <v>88</v>
      </c>
      <c r="AV330" s="12" t="s">
        <v>88</v>
      </c>
      <c r="AW330" s="12" t="s">
        <v>34</v>
      </c>
      <c r="AX330" s="12" t="s">
        <v>78</v>
      </c>
      <c r="AY330" s="253" t="s">
        <v>124</v>
      </c>
    </row>
    <row r="331" s="12" customFormat="1">
      <c r="B331" s="243"/>
      <c r="C331" s="244"/>
      <c r="D331" s="240" t="s">
        <v>181</v>
      </c>
      <c r="E331" s="245" t="s">
        <v>1</v>
      </c>
      <c r="F331" s="246" t="s">
        <v>470</v>
      </c>
      <c r="G331" s="244"/>
      <c r="H331" s="247">
        <v>6.2999999999999998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AT331" s="253" t="s">
        <v>181</v>
      </c>
      <c r="AU331" s="253" t="s">
        <v>88</v>
      </c>
      <c r="AV331" s="12" t="s">
        <v>88</v>
      </c>
      <c r="AW331" s="12" t="s">
        <v>34</v>
      </c>
      <c r="AX331" s="12" t="s">
        <v>78</v>
      </c>
      <c r="AY331" s="253" t="s">
        <v>124</v>
      </c>
    </row>
    <row r="332" s="13" customFormat="1">
      <c r="B332" s="254"/>
      <c r="C332" s="255"/>
      <c r="D332" s="240" t="s">
        <v>181</v>
      </c>
      <c r="E332" s="256" t="s">
        <v>1</v>
      </c>
      <c r="F332" s="257" t="s">
        <v>197</v>
      </c>
      <c r="G332" s="255"/>
      <c r="H332" s="258">
        <v>163.83000000000001</v>
      </c>
      <c r="I332" s="259"/>
      <c r="J332" s="255"/>
      <c r="K332" s="255"/>
      <c r="L332" s="260"/>
      <c r="M332" s="261"/>
      <c r="N332" s="262"/>
      <c r="O332" s="262"/>
      <c r="P332" s="262"/>
      <c r="Q332" s="262"/>
      <c r="R332" s="262"/>
      <c r="S332" s="262"/>
      <c r="T332" s="263"/>
      <c r="AT332" s="264" t="s">
        <v>181</v>
      </c>
      <c r="AU332" s="264" t="s">
        <v>88</v>
      </c>
      <c r="AV332" s="13" t="s">
        <v>139</v>
      </c>
      <c r="AW332" s="13" t="s">
        <v>34</v>
      </c>
      <c r="AX332" s="13" t="s">
        <v>86</v>
      </c>
      <c r="AY332" s="264" t="s">
        <v>124</v>
      </c>
    </row>
    <row r="333" s="1" customFormat="1" ht="16.5" customHeight="1">
      <c r="B333" s="37"/>
      <c r="C333" s="213" t="s">
        <v>471</v>
      </c>
      <c r="D333" s="213" t="s">
        <v>125</v>
      </c>
      <c r="E333" s="214" t="s">
        <v>472</v>
      </c>
      <c r="F333" s="215" t="s">
        <v>473</v>
      </c>
      <c r="G333" s="216" t="s">
        <v>177</v>
      </c>
      <c r="H333" s="217">
        <v>334.88</v>
      </c>
      <c r="I333" s="218"/>
      <c r="J333" s="219">
        <f>ROUND(I333*H333,2)</f>
        <v>0</v>
      </c>
      <c r="K333" s="215" t="s">
        <v>188</v>
      </c>
      <c r="L333" s="42"/>
      <c r="M333" s="220" t="s">
        <v>1</v>
      </c>
      <c r="N333" s="221" t="s">
        <v>43</v>
      </c>
      <c r="O333" s="85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AR333" s="224" t="s">
        <v>139</v>
      </c>
      <c r="AT333" s="224" t="s">
        <v>125</v>
      </c>
      <c r="AU333" s="224" t="s">
        <v>88</v>
      </c>
      <c r="AY333" s="16" t="s">
        <v>124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6" t="s">
        <v>86</v>
      </c>
      <c r="BK333" s="225">
        <f>ROUND(I333*H333,2)</f>
        <v>0</v>
      </c>
      <c r="BL333" s="16" t="s">
        <v>139</v>
      </c>
      <c r="BM333" s="224" t="s">
        <v>474</v>
      </c>
    </row>
    <row r="334" s="1" customFormat="1">
      <c r="B334" s="37"/>
      <c r="C334" s="38"/>
      <c r="D334" s="240" t="s">
        <v>179</v>
      </c>
      <c r="E334" s="38"/>
      <c r="F334" s="241" t="s">
        <v>413</v>
      </c>
      <c r="G334" s="38"/>
      <c r="H334" s="38"/>
      <c r="I334" s="138"/>
      <c r="J334" s="38"/>
      <c r="K334" s="38"/>
      <c r="L334" s="42"/>
      <c r="M334" s="242"/>
      <c r="N334" s="85"/>
      <c r="O334" s="85"/>
      <c r="P334" s="85"/>
      <c r="Q334" s="85"/>
      <c r="R334" s="85"/>
      <c r="S334" s="85"/>
      <c r="T334" s="86"/>
      <c r="AT334" s="16" t="s">
        <v>179</v>
      </c>
      <c r="AU334" s="16" t="s">
        <v>88</v>
      </c>
    </row>
    <row r="335" s="12" customFormat="1">
      <c r="B335" s="243"/>
      <c r="C335" s="244"/>
      <c r="D335" s="240" t="s">
        <v>181</v>
      </c>
      <c r="E335" s="245" t="s">
        <v>1</v>
      </c>
      <c r="F335" s="246" t="s">
        <v>475</v>
      </c>
      <c r="G335" s="244"/>
      <c r="H335" s="247">
        <v>334.88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AT335" s="253" t="s">
        <v>181</v>
      </c>
      <c r="AU335" s="253" t="s">
        <v>88</v>
      </c>
      <c r="AV335" s="12" t="s">
        <v>88</v>
      </c>
      <c r="AW335" s="12" t="s">
        <v>34</v>
      </c>
      <c r="AX335" s="12" t="s">
        <v>86</v>
      </c>
      <c r="AY335" s="253" t="s">
        <v>124</v>
      </c>
    </row>
    <row r="336" s="1" customFormat="1" ht="16.5" customHeight="1">
      <c r="B336" s="37"/>
      <c r="C336" s="213" t="s">
        <v>476</v>
      </c>
      <c r="D336" s="213" t="s">
        <v>125</v>
      </c>
      <c r="E336" s="214" t="s">
        <v>477</v>
      </c>
      <c r="F336" s="215" t="s">
        <v>478</v>
      </c>
      <c r="G336" s="216" t="s">
        <v>177</v>
      </c>
      <c r="H336" s="217">
        <v>116</v>
      </c>
      <c r="I336" s="218"/>
      <c r="J336" s="219">
        <f>ROUND(I336*H336,2)</f>
        <v>0</v>
      </c>
      <c r="K336" s="215" t="s">
        <v>188</v>
      </c>
      <c r="L336" s="42"/>
      <c r="M336" s="220" t="s">
        <v>1</v>
      </c>
      <c r="N336" s="221" t="s">
        <v>43</v>
      </c>
      <c r="O336" s="85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AR336" s="224" t="s">
        <v>139</v>
      </c>
      <c r="AT336" s="224" t="s">
        <v>125</v>
      </c>
      <c r="AU336" s="224" t="s">
        <v>88</v>
      </c>
      <c r="AY336" s="16" t="s">
        <v>124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6" t="s">
        <v>86</v>
      </c>
      <c r="BK336" s="225">
        <f>ROUND(I336*H336,2)</f>
        <v>0</v>
      </c>
      <c r="BL336" s="16" t="s">
        <v>139</v>
      </c>
      <c r="BM336" s="224" t="s">
        <v>479</v>
      </c>
    </row>
    <row r="337" s="1" customFormat="1">
      <c r="B337" s="37"/>
      <c r="C337" s="38"/>
      <c r="D337" s="240" t="s">
        <v>179</v>
      </c>
      <c r="E337" s="38"/>
      <c r="F337" s="241" t="s">
        <v>413</v>
      </c>
      <c r="G337" s="38"/>
      <c r="H337" s="38"/>
      <c r="I337" s="138"/>
      <c r="J337" s="38"/>
      <c r="K337" s="38"/>
      <c r="L337" s="42"/>
      <c r="M337" s="242"/>
      <c r="N337" s="85"/>
      <c r="O337" s="85"/>
      <c r="P337" s="85"/>
      <c r="Q337" s="85"/>
      <c r="R337" s="85"/>
      <c r="S337" s="85"/>
      <c r="T337" s="86"/>
      <c r="AT337" s="16" t="s">
        <v>179</v>
      </c>
      <c r="AU337" s="16" t="s">
        <v>88</v>
      </c>
    </row>
    <row r="338" s="14" customFormat="1">
      <c r="B338" s="265"/>
      <c r="C338" s="266"/>
      <c r="D338" s="240" t="s">
        <v>181</v>
      </c>
      <c r="E338" s="267" t="s">
        <v>1</v>
      </c>
      <c r="F338" s="268" t="s">
        <v>480</v>
      </c>
      <c r="G338" s="266"/>
      <c r="H338" s="267" t="s">
        <v>1</v>
      </c>
      <c r="I338" s="269"/>
      <c r="J338" s="266"/>
      <c r="K338" s="266"/>
      <c r="L338" s="270"/>
      <c r="M338" s="271"/>
      <c r="N338" s="272"/>
      <c r="O338" s="272"/>
      <c r="P338" s="272"/>
      <c r="Q338" s="272"/>
      <c r="R338" s="272"/>
      <c r="S338" s="272"/>
      <c r="T338" s="273"/>
      <c r="AT338" s="274" t="s">
        <v>181</v>
      </c>
      <c r="AU338" s="274" t="s">
        <v>88</v>
      </c>
      <c r="AV338" s="14" t="s">
        <v>86</v>
      </c>
      <c r="AW338" s="14" t="s">
        <v>34</v>
      </c>
      <c r="AX338" s="14" t="s">
        <v>78</v>
      </c>
      <c r="AY338" s="274" t="s">
        <v>124</v>
      </c>
    </row>
    <row r="339" s="12" customFormat="1">
      <c r="B339" s="243"/>
      <c r="C339" s="244"/>
      <c r="D339" s="240" t="s">
        <v>181</v>
      </c>
      <c r="E339" s="245" t="s">
        <v>1</v>
      </c>
      <c r="F339" s="246" t="s">
        <v>461</v>
      </c>
      <c r="G339" s="244"/>
      <c r="H339" s="247">
        <v>88.5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AT339" s="253" t="s">
        <v>181</v>
      </c>
      <c r="AU339" s="253" t="s">
        <v>88</v>
      </c>
      <c r="AV339" s="12" t="s">
        <v>88</v>
      </c>
      <c r="AW339" s="12" t="s">
        <v>34</v>
      </c>
      <c r="AX339" s="12" t="s">
        <v>78</v>
      </c>
      <c r="AY339" s="253" t="s">
        <v>124</v>
      </c>
    </row>
    <row r="340" s="12" customFormat="1">
      <c r="B340" s="243"/>
      <c r="C340" s="244"/>
      <c r="D340" s="240" t="s">
        <v>181</v>
      </c>
      <c r="E340" s="245" t="s">
        <v>1</v>
      </c>
      <c r="F340" s="246" t="s">
        <v>462</v>
      </c>
      <c r="G340" s="244"/>
      <c r="H340" s="247">
        <v>23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AT340" s="253" t="s">
        <v>181</v>
      </c>
      <c r="AU340" s="253" t="s">
        <v>88</v>
      </c>
      <c r="AV340" s="12" t="s">
        <v>88</v>
      </c>
      <c r="AW340" s="12" t="s">
        <v>34</v>
      </c>
      <c r="AX340" s="12" t="s">
        <v>78</v>
      </c>
      <c r="AY340" s="253" t="s">
        <v>124</v>
      </c>
    </row>
    <row r="341" s="12" customFormat="1">
      <c r="B341" s="243"/>
      <c r="C341" s="244"/>
      <c r="D341" s="240" t="s">
        <v>181</v>
      </c>
      <c r="E341" s="245" t="s">
        <v>1</v>
      </c>
      <c r="F341" s="246" t="s">
        <v>463</v>
      </c>
      <c r="G341" s="244"/>
      <c r="H341" s="247">
        <v>4.5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AT341" s="253" t="s">
        <v>181</v>
      </c>
      <c r="AU341" s="253" t="s">
        <v>88</v>
      </c>
      <c r="AV341" s="12" t="s">
        <v>88</v>
      </c>
      <c r="AW341" s="12" t="s">
        <v>34</v>
      </c>
      <c r="AX341" s="12" t="s">
        <v>78</v>
      </c>
      <c r="AY341" s="253" t="s">
        <v>124</v>
      </c>
    </row>
    <row r="342" s="13" customFormat="1">
      <c r="B342" s="254"/>
      <c r="C342" s="255"/>
      <c r="D342" s="240" t="s">
        <v>181</v>
      </c>
      <c r="E342" s="256" t="s">
        <v>1</v>
      </c>
      <c r="F342" s="257" t="s">
        <v>197</v>
      </c>
      <c r="G342" s="255"/>
      <c r="H342" s="258">
        <v>116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AT342" s="264" t="s">
        <v>181</v>
      </c>
      <c r="AU342" s="264" t="s">
        <v>88</v>
      </c>
      <c r="AV342" s="13" t="s">
        <v>139</v>
      </c>
      <c r="AW342" s="13" t="s">
        <v>34</v>
      </c>
      <c r="AX342" s="13" t="s">
        <v>86</v>
      </c>
      <c r="AY342" s="264" t="s">
        <v>124</v>
      </c>
    </row>
    <row r="343" s="1" customFormat="1" ht="16.5" customHeight="1">
      <c r="B343" s="37"/>
      <c r="C343" s="213" t="s">
        <v>481</v>
      </c>
      <c r="D343" s="213" t="s">
        <v>125</v>
      </c>
      <c r="E343" s="214" t="s">
        <v>482</v>
      </c>
      <c r="F343" s="215" t="s">
        <v>483</v>
      </c>
      <c r="G343" s="216" t="s">
        <v>177</v>
      </c>
      <c r="H343" s="217">
        <v>1821.5</v>
      </c>
      <c r="I343" s="218"/>
      <c r="J343" s="219">
        <f>ROUND(I343*H343,2)</f>
        <v>0</v>
      </c>
      <c r="K343" s="215" t="s">
        <v>188</v>
      </c>
      <c r="L343" s="42"/>
      <c r="M343" s="220" t="s">
        <v>1</v>
      </c>
      <c r="N343" s="221" t="s">
        <v>43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AR343" s="224" t="s">
        <v>139</v>
      </c>
      <c r="AT343" s="224" t="s">
        <v>125</v>
      </c>
      <c r="AU343" s="224" t="s">
        <v>88</v>
      </c>
      <c r="AY343" s="16" t="s">
        <v>124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6" t="s">
        <v>86</v>
      </c>
      <c r="BK343" s="225">
        <f>ROUND(I343*H343,2)</f>
        <v>0</v>
      </c>
      <c r="BL343" s="16" t="s">
        <v>139</v>
      </c>
      <c r="BM343" s="224" t="s">
        <v>484</v>
      </c>
    </row>
    <row r="344" s="1" customFormat="1">
      <c r="B344" s="37"/>
      <c r="C344" s="38"/>
      <c r="D344" s="240" t="s">
        <v>179</v>
      </c>
      <c r="E344" s="38"/>
      <c r="F344" s="241" t="s">
        <v>413</v>
      </c>
      <c r="G344" s="38"/>
      <c r="H344" s="38"/>
      <c r="I344" s="138"/>
      <c r="J344" s="38"/>
      <c r="K344" s="38"/>
      <c r="L344" s="42"/>
      <c r="M344" s="242"/>
      <c r="N344" s="85"/>
      <c r="O344" s="85"/>
      <c r="P344" s="85"/>
      <c r="Q344" s="85"/>
      <c r="R344" s="85"/>
      <c r="S344" s="85"/>
      <c r="T344" s="86"/>
      <c r="AT344" s="16" t="s">
        <v>179</v>
      </c>
      <c r="AU344" s="16" t="s">
        <v>88</v>
      </c>
    </row>
    <row r="345" s="12" customFormat="1">
      <c r="B345" s="243"/>
      <c r="C345" s="244"/>
      <c r="D345" s="240" t="s">
        <v>181</v>
      </c>
      <c r="E345" s="245" t="s">
        <v>1</v>
      </c>
      <c r="F345" s="246" t="s">
        <v>455</v>
      </c>
      <c r="G345" s="244"/>
      <c r="H345" s="247">
        <v>1449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AT345" s="253" t="s">
        <v>181</v>
      </c>
      <c r="AU345" s="253" t="s">
        <v>88</v>
      </c>
      <c r="AV345" s="12" t="s">
        <v>88</v>
      </c>
      <c r="AW345" s="12" t="s">
        <v>34</v>
      </c>
      <c r="AX345" s="12" t="s">
        <v>78</v>
      </c>
      <c r="AY345" s="253" t="s">
        <v>124</v>
      </c>
    </row>
    <row r="346" s="12" customFormat="1">
      <c r="B346" s="243"/>
      <c r="C346" s="244"/>
      <c r="D346" s="240" t="s">
        <v>181</v>
      </c>
      <c r="E346" s="245" t="s">
        <v>1</v>
      </c>
      <c r="F346" s="246" t="s">
        <v>456</v>
      </c>
      <c r="G346" s="244"/>
      <c r="H346" s="247">
        <v>15.5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AT346" s="253" t="s">
        <v>181</v>
      </c>
      <c r="AU346" s="253" t="s">
        <v>88</v>
      </c>
      <c r="AV346" s="12" t="s">
        <v>88</v>
      </c>
      <c r="AW346" s="12" t="s">
        <v>34</v>
      </c>
      <c r="AX346" s="12" t="s">
        <v>78</v>
      </c>
      <c r="AY346" s="253" t="s">
        <v>124</v>
      </c>
    </row>
    <row r="347" s="12" customFormat="1">
      <c r="B347" s="243"/>
      <c r="C347" s="244"/>
      <c r="D347" s="240" t="s">
        <v>181</v>
      </c>
      <c r="E347" s="245" t="s">
        <v>1</v>
      </c>
      <c r="F347" s="246" t="s">
        <v>457</v>
      </c>
      <c r="G347" s="244"/>
      <c r="H347" s="247">
        <v>25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AT347" s="253" t="s">
        <v>181</v>
      </c>
      <c r="AU347" s="253" t="s">
        <v>88</v>
      </c>
      <c r="AV347" s="12" t="s">
        <v>88</v>
      </c>
      <c r="AW347" s="12" t="s">
        <v>34</v>
      </c>
      <c r="AX347" s="12" t="s">
        <v>78</v>
      </c>
      <c r="AY347" s="253" t="s">
        <v>124</v>
      </c>
    </row>
    <row r="348" s="12" customFormat="1">
      <c r="B348" s="243"/>
      <c r="C348" s="244"/>
      <c r="D348" s="240" t="s">
        <v>181</v>
      </c>
      <c r="E348" s="245" t="s">
        <v>1</v>
      </c>
      <c r="F348" s="246" t="s">
        <v>458</v>
      </c>
      <c r="G348" s="244"/>
      <c r="H348" s="247">
        <v>38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AT348" s="253" t="s">
        <v>181</v>
      </c>
      <c r="AU348" s="253" t="s">
        <v>88</v>
      </c>
      <c r="AV348" s="12" t="s">
        <v>88</v>
      </c>
      <c r="AW348" s="12" t="s">
        <v>34</v>
      </c>
      <c r="AX348" s="12" t="s">
        <v>78</v>
      </c>
      <c r="AY348" s="253" t="s">
        <v>124</v>
      </c>
    </row>
    <row r="349" s="12" customFormat="1">
      <c r="B349" s="243"/>
      <c r="C349" s="244"/>
      <c r="D349" s="240" t="s">
        <v>181</v>
      </c>
      <c r="E349" s="245" t="s">
        <v>1</v>
      </c>
      <c r="F349" s="246" t="s">
        <v>459</v>
      </c>
      <c r="G349" s="244"/>
      <c r="H349" s="247">
        <v>88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AT349" s="253" t="s">
        <v>181</v>
      </c>
      <c r="AU349" s="253" t="s">
        <v>88</v>
      </c>
      <c r="AV349" s="12" t="s">
        <v>88</v>
      </c>
      <c r="AW349" s="12" t="s">
        <v>34</v>
      </c>
      <c r="AX349" s="12" t="s">
        <v>78</v>
      </c>
      <c r="AY349" s="253" t="s">
        <v>124</v>
      </c>
    </row>
    <row r="350" s="12" customFormat="1">
      <c r="B350" s="243"/>
      <c r="C350" s="244"/>
      <c r="D350" s="240" t="s">
        <v>181</v>
      </c>
      <c r="E350" s="245" t="s">
        <v>1</v>
      </c>
      <c r="F350" s="246" t="s">
        <v>485</v>
      </c>
      <c r="G350" s="244"/>
      <c r="H350" s="247">
        <v>206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AT350" s="253" t="s">
        <v>181</v>
      </c>
      <c r="AU350" s="253" t="s">
        <v>88</v>
      </c>
      <c r="AV350" s="12" t="s">
        <v>88</v>
      </c>
      <c r="AW350" s="12" t="s">
        <v>34</v>
      </c>
      <c r="AX350" s="12" t="s">
        <v>78</v>
      </c>
      <c r="AY350" s="253" t="s">
        <v>124</v>
      </c>
    </row>
    <row r="351" s="13" customFormat="1">
      <c r="B351" s="254"/>
      <c r="C351" s="255"/>
      <c r="D351" s="240" t="s">
        <v>181</v>
      </c>
      <c r="E351" s="256" t="s">
        <v>1</v>
      </c>
      <c r="F351" s="257" t="s">
        <v>197</v>
      </c>
      <c r="G351" s="255"/>
      <c r="H351" s="258">
        <v>1821.5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AT351" s="264" t="s">
        <v>181</v>
      </c>
      <c r="AU351" s="264" t="s">
        <v>88</v>
      </c>
      <c r="AV351" s="13" t="s">
        <v>139</v>
      </c>
      <c r="AW351" s="13" t="s">
        <v>34</v>
      </c>
      <c r="AX351" s="13" t="s">
        <v>86</v>
      </c>
      <c r="AY351" s="264" t="s">
        <v>124</v>
      </c>
    </row>
    <row r="352" s="1" customFormat="1" ht="16.5" customHeight="1">
      <c r="B352" s="37"/>
      <c r="C352" s="213" t="s">
        <v>486</v>
      </c>
      <c r="D352" s="213" t="s">
        <v>125</v>
      </c>
      <c r="E352" s="214" t="s">
        <v>487</v>
      </c>
      <c r="F352" s="215" t="s">
        <v>488</v>
      </c>
      <c r="G352" s="216" t="s">
        <v>177</v>
      </c>
      <c r="H352" s="217">
        <v>1592.577</v>
      </c>
      <c r="I352" s="218"/>
      <c r="J352" s="219">
        <f>ROUND(I352*H352,2)</f>
        <v>0</v>
      </c>
      <c r="K352" s="215" t="s">
        <v>188</v>
      </c>
      <c r="L352" s="42"/>
      <c r="M352" s="220" t="s">
        <v>1</v>
      </c>
      <c r="N352" s="221" t="s">
        <v>43</v>
      </c>
      <c r="O352" s="85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AR352" s="224" t="s">
        <v>139</v>
      </c>
      <c r="AT352" s="224" t="s">
        <v>125</v>
      </c>
      <c r="AU352" s="224" t="s">
        <v>88</v>
      </c>
      <c r="AY352" s="16" t="s">
        <v>124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6" t="s">
        <v>86</v>
      </c>
      <c r="BK352" s="225">
        <f>ROUND(I352*H352,2)</f>
        <v>0</v>
      </c>
      <c r="BL352" s="16" t="s">
        <v>139</v>
      </c>
      <c r="BM352" s="224" t="s">
        <v>489</v>
      </c>
    </row>
    <row r="353" s="1" customFormat="1">
      <c r="B353" s="37"/>
      <c r="C353" s="38"/>
      <c r="D353" s="240" t="s">
        <v>179</v>
      </c>
      <c r="E353" s="38"/>
      <c r="F353" s="241" t="s">
        <v>413</v>
      </c>
      <c r="G353" s="38"/>
      <c r="H353" s="38"/>
      <c r="I353" s="138"/>
      <c r="J353" s="38"/>
      <c r="K353" s="38"/>
      <c r="L353" s="42"/>
      <c r="M353" s="242"/>
      <c r="N353" s="85"/>
      <c r="O353" s="85"/>
      <c r="P353" s="85"/>
      <c r="Q353" s="85"/>
      <c r="R353" s="85"/>
      <c r="S353" s="85"/>
      <c r="T353" s="86"/>
      <c r="AT353" s="16" t="s">
        <v>179</v>
      </c>
      <c r="AU353" s="16" t="s">
        <v>88</v>
      </c>
    </row>
    <row r="354" s="14" customFormat="1">
      <c r="B354" s="265"/>
      <c r="C354" s="266"/>
      <c r="D354" s="240" t="s">
        <v>181</v>
      </c>
      <c r="E354" s="267" t="s">
        <v>1</v>
      </c>
      <c r="F354" s="268" t="s">
        <v>490</v>
      </c>
      <c r="G354" s="266"/>
      <c r="H354" s="267" t="s">
        <v>1</v>
      </c>
      <c r="I354" s="269"/>
      <c r="J354" s="266"/>
      <c r="K354" s="266"/>
      <c r="L354" s="270"/>
      <c r="M354" s="271"/>
      <c r="N354" s="272"/>
      <c r="O354" s="272"/>
      <c r="P354" s="272"/>
      <c r="Q354" s="272"/>
      <c r="R354" s="272"/>
      <c r="S354" s="272"/>
      <c r="T354" s="273"/>
      <c r="AT354" s="274" t="s">
        <v>181</v>
      </c>
      <c r="AU354" s="274" t="s">
        <v>88</v>
      </c>
      <c r="AV354" s="14" t="s">
        <v>86</v>
      </c>
      <c r="AW354" s="14" t="s">
        <v>34</v>
      </c>
      <c r="AX354" s="14" t="s">
        <v>78</v>
      </c>
      <c r="AY354" s="274" t="s">
        <v>124</v>
      </c>
    </row>
    <row r="355" s="12" customFormat="1">
      <c r="B355" s="243"/>
      <c r="C355" s="244"/>
      <c r="D355" s="240" t="s">
        <v>181</v>
      </c>
      <c r="E355" s="245" t="s">
        <v>1</v>
      </c>
      <c r="F355" s="246" t="s">
        <v>491</v>
      </c>
      <c r="G355" s="244"/>
      <c r="H355" s="247">
        <v>1592.577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AT355" s="253" t="s">
        <v>181</v>
      </c>
      <c r="AU355" s="253" t="s">
        <v>88</v>
      </c>
      <c r="AV355" s="12" t="s">
        <v>88</v>
      </c>
      <c r="AW355" s="12" t="s">
        <v>34</v>
      </c>
      <c r="AX355" s="12" t="s">
        <v>86</v>
      </c>
      <c r="AY355" s="253" t="s">
        <v>124</v>
      </c>
    </row>
    <row r="356" s="1" customFormat="1" ht="24" customHeight="1">
      <c r="B356" s="37"/>
      <c r="C356" s="213" t="s">
        <v>492</v>
      </c>
      <c r="D356" s="213" t="s">
        <v>125</v>
      </c>
      <c r="E356" s="214" t="s">
        <v>493</v>
      </c>
      <c r="F356" s="215" t="s">
        <v>494</v>
      </c>
      <c r="G356" s="216" t="s">
        <v>177</v>
      </c>
      <c r="H356" s="217">
        <v>322.875</v>
      </c>
      <c r="I356" s="218"/>
      <c r="J356" s="219">
        <f>ROUND(I356*H356,2)</f>
        <v>0</v>
      </c>
      <c r="K356" s="215" t="s">
        <v>188</v>
      </c>
      <c r="L356" s="42"/>
      <c r="M356" s="220" t="s">
        <v>1</v>
      </c>
      <c r="N356" s="221" t="s">
        <v>43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AR356" s="224" t="s">
        <v>139</v>
      </c>
      <c r="AT356" s="224" t="s">
        <v>125</v>
      </c>
      <c r="AU356" s="224" t="s">
        <v>88</v>
      </c>
      <c r="AY356" s="16" t="s">
        <v>124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6" t="s">
        <v>86</v>
      </c>
      <c r="BK356" s="225">
        <f>ROUND(I356*H356,2)</f>
        <v>0</v>
      </c>
      <c r="BL356" s="16" t="s">
        <v>139</v>
      </c>
      <c r="BM356" s="224" t="s">
        <v>495</v>
      </c>
    </row>
    <row r="357" s="1" customFormat="1">
      <c r="B357" s="37"/>
      <c r="C357" s="38"/>
      <c r="D357" s="240" t="s">
        <v>179</v>
      </c>
      <c r="E357" s="38"/>
      <c r="F357" s="241" t="s">
        <v>413</v>
      </c>
      <c r="G357" s="38"/>
      <c r="H357" s="38"/>
      <c r="I357" s="138"/>
      <c r="J357" s="38"/>
      <c r="K357" s="38"/>
      <c r="L357" s="42"/>
      <c r="M357" s="242"/>
      <c r="N357" s="85"/>
      <c r="O357" s="85"/>
      <c r="P357" s="85"/>
      <c r="Q357" s="85"/>
      <c r="R357" s="85"/>
      <c r="S357" s="85"/>
      <c r="T357" s="86"/>
      <c r="AT357" s="16" t="s">
        <v>179</v>
      </c>
      <c r="AU357" s="16" t="s">
        <v>88</v>
      </c>
    </row>
    <row r="358" s="12" customFormat="1">
      <c r="B358" s="243"/>
      <c r="C358" s="244"/>
      <c r="D358" s="240" t="s">
        <v>181</v>
      </c>
      <c r="E358" s="245" t="s">
        <v>1</v>
      </c>
      <c r="F358" s="246" t="s">
        <v>496</v>
      </c>
      <c r="G358" s="244"/>
      <c r="H358" s="247">
        <v>322.875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AT358" s="253" t="s">
        <v>181</v>
      </c>
      <c r="AU358" s="253" t="s">
        <v>88</v>
      </c>
      <c r="AV358" s="12" t="s">
        <v>88</v>
      </c>
      <c r="AW358" s="12" t="s">
        <v>34</v>
      </c>
      <c r="AX358" s="12" t="s">
        <v>86</v>
      </c>
      <c r="AY358" s="253" t="s">
        <v>124</v>
      </c>
    </row>
    <row r="359" s="1" customFormat="1" ht="24" customHeight="1">
      <c r="B359" s="37"/>
      <c r="C359" s="213" t="s">
        <v>497</v>
      </c>
      <c r="D359" s="213" t="s">
        <v>125</v>
      </c>
      <c r="E359" s="214" t="s">
        <v>498</v>
      </c>
      <c r="F359" s="215" t="s">
        <v>499</v>
      </c>
      <c r="G359" s="216" t="s">
        <v>177</v>
      </c>
      <c r="H359" s="217">
        <v>322</v>
      </c>
      <c r="I359" s="218"/>
      <c r="J359" s="219">
        <f>ROUND(I359*H359,2)</f>
        <v>0</v>
      </c>
      <c r="K359" s="215" t="s">
        <v>188</v>
      </c>
      <c r="L359" s="42"/>
      <c r="M359" s="220" t="s">
        <v>1</v>
      </c>
      <c r="N359" s="221" t="s">
        <v>43</v>
      </c>
      <c r="O359" s="85"/>
      <c r="P359" s="222">
        <f>O359*H359</f>
        <v>0</v>
      </c>
      <c r="Q359" s="222">
        <v>0.22616</v>
      </c>
      <c r="R359" s="222">
        <f>Q359*H359</f>
        <v>72.823520000000002</v>
      </c>
      <c r="S359" s="222">
        <v>0</v>
      </c>
      <c r="T359" s="223">
        <f>S359*H359</f>
        <v>0</v>
      </c>
      <c r="AR359" s="224" t="s">
        <v>139</v>
      </c>
      <c r="AT359" s="224" t="s">
        <v>125</v>
      </c>
      <c r="AU359" s="224" t="s">
        <v>88</v>
      </c>
      <c r="AY359" s="16" t="s">
        <v>124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6" t="s">
        <v>86</v>
      </c>
      <c r="BK359" s="225">
        <f>ROUND(I359*H359,2)</f>
        <v>0</v>
      </c>
      <c r="BL359" s="16" t="s">
        <v>139</v>
      </c>
      <c r="BM359" s="224" t="s">
        <v>500</v>
      </c>
    </row>
    <row r="360" s="1" customFormat="1">
      <c r="B360" s="37"/>
      <c r="C360" s="38"/>
      <c r="D360" s="240" t="s">
        <v>179</v>
      </c>
      <c r="E360" s="38"/>
      <c r="F360" s="241" t="s">
        <v>413</v>
      </c>
      <c r="G360" s="38"/>
      <c r="H360" s="38"/>
      <c r="I360" s="138"/>
      <c r="J360" s="38"/>
      <c r="K360" s="38"/>
      <c r="L360" s="42"/>
      <c r="M360" s="242"/>
      <c r="N360" s="85"/>
      <c r="O360" s="85"/>
      <c r="P360" s="85"/>
      <c r="Q360" s="85"/>
      <c r="R360" s="85"/>
      <c r="S360" s="85"/>
      <c r="T360" s="86"/>
      <c r="AT360" s="16" t="s">
        <v>179</v>
      </c>
      <c r="AU360" s="16" t="s">
        <v>88</v>
      </c>
    </row>
    <row r="361" s="12" customFormat="1">
      <c r="B361" s="243"/>
      <c r="C361" s="244"/>
      <c r="D361" s="240" t="s">
        <v>181</v>
      </c>
      <c r="E361" s="245" t="s">
        <v>1</v>
      </c>
      <c r="F361" s="246" t="s">
        <v>461</v>
      </c>
      <c r="G361" s="244"/>
      <c r="H361" s="247">
        <v>88.5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AT361" s="253" t="s">
        <v>181</v>
      </c>
      <c r="AU361" s="253" t="s">
        <v>88</v>
      </c>
      <c r="AV361" s="12" t="s">
        <v>88</v>
      </c>
      <c r="AW361" s="12" t="s">
        <v>34</v>
      </c>
      <c r="AX361" s="12" t="s">
        <v>78</v>
      </c>
      <c r="AY361" s="253" t="s">
        <v>124</v>
      </c>
    </row>
    <row r="362" s="12" customFormat="1">
      <c r="B362" s="243"/>
      <c r="C362" s="244"/>
      <c r="D362" s="240" t="s">
        <v>181</v>
      </c>
      <c r="E362" s="245" t="s">
        <v>1</v>
      </c>
      <c r="F362" s="246" t="s">
        <v>462</v>
      </c>
      <c r="G362" s="244"/>
      <c r="H362" s="247">
        <v>23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AT362" s="253" t="s">
        <v>181</v>
      </c>
      <c r="AU362" s="253" t="s">
        <v>88</v>
      </c>
      <c r="AV362" s="12" t="s">
        <v>88</v>
      </c>
      <c r="AW362" s="12" t="s">
        <v>34</v>
      </c>
      <c r="AX362" s="12" t="s">
        <v>78</v>
      </c>
      <c r="AY362" s="253" t="s">
        <v>124</v>
      </c>
    </row>
    <row r="363" s="12" customFormat="1">
      <c r="B363" s="243"/>
      <c r="C363" s="244"/>
      <c r="D363" s="240" t="s">
        <v>181</v>
      </c>
      <c r="E363" s="245" t="s">
        <v>1</v>
      </c>
      <c r="F363" s="246" t="s">
        <v>463</v>
      </c>
      <c r="G363" s="244"/>
      <c r="H363" s="247">
        <v>4.5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AT363" s="253" t="s">
        <v>181</v>
      </c>
      <c r="AU363" s="253" t="s">
        <v>88</v>
      </c>
      <c r="AV363" s="12" t="s">
        <v>88</v>
      </c>
      <c r="AW363" s="12" t="s">
        <v>34</v>
      </c>
      <c r="AX363" s="12" t="s">
        <v>78</v>
      </c>
      <c r="AY363" s="253" t="s">
        <v>124</v>
      </c>
    </row>
    <row r="364" s="12" customFormat="1">
      <c r="B364" s="243"/>
      <c r="C364" s="244"/>
      <c r="D364" s="240" t="s">
        <v>181</v>
      </c>
      <c r="E364" s="245" t="s">
        <v>1</v>
      </c>
      <c r="F364" s="246" t="s">
        <v>501</v>
      </c>
      <c r="G364" s="244"/>
      <c r="H364" s="247">
        <v>206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AT364" s="253" t="s">
        <v>181</v>
      </c>
      <c r="AU364" s="253" t="s">
        <v>88</v>
      </c>
      <c r="AV364" s="12" t="s">
        <v>88</v>
      </c>
      <c r="AW364" s="12" t="s">
        <v>34</v>
      </c>
      <c r="AX364" s="12" t="s">
        <v>78</v>
      </c>
      <c r="AY364" s="253" t="s">
        <v>124</v>
      </c>
    </row>
    <row r="365" s="13" customFormat="1">
      <c r="B365" s="254"/>
      <c r="C365" s="255"/>
      <c r="D365" s="240" t="s">
        <v>181</v>
      </c>
      <c r="E365" s="256" t="s">
        <v>1</v>
      </c>
      <c r="F365" s="257" t="s">
        <v>197</v>
      </c>
      <c r="G365" s="255"/>
      <c r="H365" s="258">
        <v>322</v>
      </c>
      <c r="I365" s="259"/>
      <c r="J365" s="255"/>
      <c r="K365" s="255"/>
      <c r="L365" s="260"/>
      <c r="M365" s="261"/>
      <c r="N365" s="262"/>
      <c r="O365" s="262"/>
      <c r="P365" s="262"/>
      <c r="Q365" s="262"/>
      <c r="R365" s="262"/>
      <c r="S365" s="262"/>
      <c r="T365" s="263"/>
      <c r="AT365" s="264" t="s">
        <v>181</v>
      </c>
      <c r="AU365" s="264" t="s">
        <v>88</v>
      </c>
      <c r="AV365" s="13" t="s">
        <v>139</v>
      </c>
      <c r="AW365" s="13" t="s">
        <v>34</v>
      </c>
      <c r="AX365" s="13" t="s">
        <v>86</v>
      </c>
      <c r="AY365" s="264" t="s">
        <v>124</v>
      </c>
    </row>
    <row r="366" s="1" customFormat="1" ht="24" customHeight="1">
      <c r="B366" s="37"/>
      <c r="C366" s="213" t="s">
        <v>502</v>
      </c>
      <c r="D366" s="213" t="s">
        <v>125</v>
      </c>
      <c r="E366" s="214" t="s">
        <v>503</v>
      </c>
      <c r="F366" s="215" t="s">
        <v>504</v>
      </c>
      <c r="G366" s="216" t="s">
        <v>177</v>
      </c>
      <c r="H366" s="217">
        <v>322.875</v>
      </c>
      <c r="I366" s="218"/>
      <c r="J366" s="219">
        <f>ROUND(I366*H366,2)</f>
        <v>0</v>
      </c>
      <c r="K366" s="215" t="s">
        <v>1</v>
      </c>
      <c r="L366" s="42"/>
      <c r="M366" s="220" t="s">
        <v>1</v>
      </c>
      <c r="N366" s="221" t="s">
        <v>43</v>
      </c>
      <c r="O366" s="85"/>
      <c r="P366" s="222">
        <f>O366*H366</f>
        <v>0</v>
      </c>
      <c r="Q366" s="222">
        <v>0</v>
      </c>
      <c r="R366" s="222">
        <f>Q366*H366</f>
        <v>0</v>
      </c>
      <c r="S366" s="222">
        <v>0</v>
      </c>
      <c r="T366" s="223">
        <f>S366*H366</f>
        <v>0</v>
      </c>
      <c r="AR366" s="224" t="s">
        <v>139</v>
      </c>
      <c r="AT366" s="224" t="s">
        <v>125</v>
      </c>
      <c r="AU366" s="224" t="s">
        <v>88</v>
      </c>
      <c r="AY366" s="16" t="s">
        <v>124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6" t="s">
        <v>86</v>
      </c>
      <c r="BK366" s="225">
        <f>ROUND(I366*H366,2)</f>
        <v>0</v>
      </c>
      <c r="BL366" s="16" t="s">
        <v>139</v>
      </c>
      <c r="BM366" s="224" t="s">
        <v>505</v>
      </c>
    </row>
    <row r="367" s="1" customFormat="1">
      <c r="B367" s="37"/>
      <c r="C367" s="38"/>
      <c r="D367" s="240" t="s">
        <v>179</v>
      </c>
      <c r="E367" s="38"/>
      <c r="F367" s="241" t="s">
        <v>413</v>
      </c>
      <c r="G367" s="38"/>
      <c r="H367" s="38"/>
      <c r="I367" s="138"/>
      <c r="J367" s="38"/>
      <c r="K367" s="38"/>
      <c r="L367" s="42"/>
      <c r="M367" s="242"/>
      <c r="N367" s="85"/>
      <c r="O367" s="85"/>
      <c r="P367" s="85"/>
      <c r="Q367" s="85"/>
      <c r="R367" s="85"/>
      <c r="S367" s="85"/>
      <c r="T367" s="86"/>
      <c r="AT367" s="16" t="s">
        <v>179</v>
      </c>
      <c r="AU367" s="16" t="s">
        <v>88</v>
      </c>
    </row>
    <row r="368" s="12" customFormat="1">
      <c r="B368" s="243"/>
      <c r="C368" s="244"/>
      <c r="D368" s="240" t="s">
        <v>181</v>
      </c>
      <c r="E368" s="245" t="s">
        <v>1</v>
      </c>
      <c r="F368" s="246" t="s">
        <v>496</v>
      </c>
      <c r="G368" s="244"/>
      <c r="H368" s="247">
        <v>322.875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AT368" s="253" t="s">
        <v>181</v>
      </c>
      <c r="AU368" s="253" t="s">
        <v>88</v>
      </c>
      <c r="AV368" s="12" t="s">
        <v>88</v>
      </c>
      <c r="AW368" s="12" t="s">
        <v>34</v>
      </c>
      <c r="AX368" s="12" t="s">
        <v>86</v>
      </c>
      <c r="AY368" s="253" t="s">
        <v>124</v>
      </c>
    </row>
    <row r="369" s="1" customFormat="1" ht="24" customHeight="1">
      <c r="B369" s="37"/>
      <c r="C369" s="213" t="s">
        <v>506</v>
      </c>
      <c r="D369" s="213" t="s">
        <v>125</v>
      </c>
      <c r="E369" s="214" t="s">
        <v>507</v>
      </c>
      <c r="F369" s="215" t="s">
        <v>508</v>
      </c>
      <c r="G369" s="216" t="s">
        <v>177</v>
      </c>
      <c r="H369" s="217">
        <v>645.75</v>
      </c>
      <c r="I369" s="218"/>
      <c r="J369" s="219">
        <f>ROUND(I369*H369,2)</f>
        <v>0</v>
      </c>
      <c r="K369" s="215" t="s">
        <v>188</v>
      </c>
      <c r="L369" s="42"/>
      <c r="M369" s="220" t="s">
        <v>1</v>
      </c>
      <c r="N369" s="221" t="s">
        <v>43</v>
      </c>
      <c r="O369" s="85"/>
      <c r="P369" s="222">
        <f>O369*H369</f>
        <v>0</v>
      </c>
      <c r="Q369" s="222">
        <v>0</v>
      </c>
      <c r="R369" s="222">
        <f>Q369*H369</f>
        <v>0</v>
      </c>
      <c r="S369" s="222">
        <v>0</v>
      </c>
      <c r="T369" s="223">
        <f>S369*H369</f>
        <v>0</v>
      </c>
      <c r="AR369" s="224" t="s">
        <v>139</v>
      </c>
      <c r="AT369" s="224" t="s">
        <v>125</v>
      </c>
      <c r="AU369" s="224" t="s">
        <v>88</v>
      </c>
      <c r="AY369" s="16" t="s">
        <v>124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6" t="s">
        <v>86</v>
      </c>
      <c r="BK369" s="225">
        <f>ROUND(I369*H369,2)</f>
        <v>0</v>
      </c>
      <c r="BL369" s="16" t="s">
        <v>139</v>
      </c>
      <c r="BM369" s="224" t="s">
        <v>509</v>
      </c>
    </row>
    <row r="370" s="1" customFormat="1">
      <c r="B370" s="37"/>
      <c r="C370" s="38"/>
      <c r="D370" s="240" t="s">
        <v>179</v>
      </c>
      <c r="E370" s="38"/>
      <c r="F370" s="241" t="s">
        <v>413</v>
      </c>
      <c r="G370" s="38"/>
      <c r="H370" s="38"/>
      <c r="I370" s="138"/>
      <c r="J370" s="38"/>
      <c r="K370" s="38"/>
      <c r="L370" s="42"/>
      <c r="M370" s="242"/>
      <c r="N370" s="85"/>
      <c r="O370" s="85"/>
      <c r="P370" s="85"/>
      <c r="Q370" s="85"/>
      <c r="R370" s="85"/>
      <c r="S370" s="85"/>
      <c r="T370" s="86"/>
      <c r="AT370" s="16" t="s">
        <v>179</v>
      </c>
      <c r="AU370" s="16" t="s">
        <v>88</v>
      </c>
    </row>
    <row r="371" s="12" customFormat="1">
      <c r="B371" s="243"/>
      <c r="C371" s="244"/>
      <c r="D371" s="240" t="s">
        <v>181</v>
      </c>
      <c r="E371" s="245" t="s">
        <v>1</v>
      </c>
      <c r="F371" s="246" t="s">
        <v>510</v>
      </c>
      <c r="G371" s="244"/>
      <c r="H371" s="247">
        <v>645.75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AT371" s="253" t="s">
        <v>181</v>
      </c>
      <c r="AU371" s="253" t="s">
        <v>88</v>
      </c>
      <c r="AV371" s="12" t="s">
        <v>88</v>
      </c>
      <c r="AW371" s="12" t="s">
        <v>34</v>
      </c>
      <c r="AX371" s="12" t="s">
        <v>86</v>
      </c>
      <c r="AY371" s="253" t="s">
        <v>124</v>
      </c>
    </row>
    <row r="372" s="1" customFormat="1" ht="24" customHeight="1">
      <c r="B372" s="37"/>
      <c r="C372" s="213" t="s">
        <v>511</v>
      </c>
      <c r="D372" s="213" t="s">
        <v>125</v>
      </c>
      <c r="E372" s="214" t="s">
        <v>512</v>
      </c>
      <c r="F372" s="215" t="s">
        <v>513</v>
      </c>
      <c r="G372" s="216" t="s">
        <v>177</v>
      </c>
      <c r="H372" s="217">
        <v>645.75</v>
      </c>
      <c r="I372" s="218"/>
      <c r="J372" s="219">
        <f>ROUND(I372*H372,2)</f>
        <v>0</v>
      </c>
      <c r="K372" s="215" t="s">
        <v>188</v>
      </c>
      <c r="L372" s="42"/>
      <c r="M372" s="220" t="s">
        <v>1</v>
      </c>
      <c r="N372" s="221" t="s">
        <v>43</v>
      </c>
      <c r="O372" s="85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AR372" s="224" t="s">
        <v>139</v>
      </c>
      <c r="AT372" s="224" t="s">
        <v>125</v>
      </c>
      <c r="AU372" s="224" t="s">
        <v>88</v>
      </c>
      <c r="AY372" s="16" t="s">
        <v>124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6" t="s">
        <v>86</v>
      </c>
      <c r="BK372" s="225">
        <f>ROUND(I372*H372,2)</f>
        <v>0</v>
      </c>
      <c r="BL372" s="16" t="s">
        <v>139</v>
      </c>
      <c r="BM372" s="224" t="s">
        <v>514</v>
      </c>
    </row>
    <row r="373" s="1" customFormat="1">
      <c r="B373" s="37"/>
      <c r="C373" s="38"/>
      <c r="D373" s="240" t="s">
        <v>179</v>
      </c>
      <c r="E373" s="38"/>
      <c r="F373" s="241" t="s">
        <v>413</v>
      </c>
      <c r="G373" s="38"/>
      <c r="H373" s="38"/>
      <c r="I373" s="138"/>
      <c r="J373" s="38"/>
      <c r="K373" s="38"/>
      <c r="L373" s="42"/>
      <c r="M373" s="242"/>
      <c r="N373" s="85"/>
      <c r="O373" s="85"/>
      <c r="P373" s="85"/>
      <c r="Q373" s="85"/>
      <c r="R373" s="85"/>
      <c r="S373" s="85"/>
      <c r="T373" s="86"/>
      <c r="AT373" s="16" t="s">
        <v>179</v>
      </c>
      <c r="AU373" s="16" t="s">
        <v>88</v>
      </c>
    </row>
    <row r="374" s="12" customFormat="1">
      <c r="B374" s="243"/>
      <c r="C374" s="244"/>
      <c r="D374" s="240" t="s">
        <v>181</v>
      </c>
      <c r="E374" s="245" t="s">
        <v>1</v>
      </c>
      <c r="F374" s="246" t="s">
        <v>510</v>
      </c>
      <c r="G374" s="244"/>
      <c r="H374" s="247">
        <v>645.75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AT374" s="253" t="s">
        <v>181</v>
      </c>
      <c r="AU374" s="253" t="s">
        <v>88</v>
      </c>
      <c r="AV374" s="12" t="s">
        <v>88</v>
      </c>
      <c r="AW374" s="12" t="s">
        <v>34</v>
      </c>
      <c r="AX374" s="12" t="s">
        <v>86</v>
      </c>
      <c r="AY374" s="253" t="s">
        <v>124</v>
      </c>
    </row>
    <row r="375" s="1" customFormat="1" ht="24" customHeight="1">
      <c r="B375" s="37"/>
      <c r="C375" s="213" t="s">
        <v>515</v>
      </c>
      <c r="D375" s="213" t="s">
        <v>125</v>
      </c>
      <c r="E375" s="214" t="s">
        <v>516</v>
      </c>
      <c r="F375" s="215" t="s">
        <v>517</v>
      </c>
      <c r="G375" s="216" t="s">
        <v>177</v>
      </c>
      <c r="H375" s="217">
        <v>1657.2000000000001</v>
      </c>
      <c r="I375" s="218"/>
      <c r="J375" s="219">
        <f>ROUND(I375*H375,2)</f>
        <v>0</v>
      </c>
      <c r="K375" s="215" t="s">
        <v>188</v>
      </c>
      <c r="L375" s="42"/>
      <c r="M375" s="220" t="s">
        <v>1</v>
      </c>
      <c r="N375" s="221" t="s">
        <v>43</v>
      </c>
      <c r="O375" s="85"/>
      <c r="P375" s="222">
        <f>O375*H375</f>
        <v>0</v>
      </c>
      <c r="Q375" s="222">
        <v>0.084250000000000005</v>
      </c>
      <c r="R375" s="222">
        <f>Q375*H375</f>
        <v>139.6191</v>
      </c>
      <c r="S375" s="222">
        <v>0</v>
      </c>
      <c r="T375" s="223">
        <f>S375*H375</f>
        <v>0</v>
      </c>
      <c r="AR375" s="224" t="s">
        <v>139</v>
      </c>
      <c r="AT375" s="224" t="s">
        <v>125</v>
      </c>
      <c r="AU375" s="224" t="s">
        <v>88</v>
      </c>
      <c r="AY375" s="16" t="s">
        <v>124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6" t="s">
        <v>86</v>
      </c>
      <c r="BK375" s="225">
        <f>ROUND(I375*H375,2)</f>
        <v>0</v>
      </c>
      <c r="BL375" s="16" t="s">
        <v>139</v>
      </c>
      <c r="BM375" s="224" t="s">
        <v>518</v>
      </c>
    </row>
    <row r="376" s="1" customFormat="1">
      <c r="B376" s="37"/>
      <c r="C376" s="38"/>
      <c r="D376" s="240" t="s">
        <v>179</v>
      </c>
      <c r="E376" s="38"/>
      <c r="F376" s="241" t="s">
        <v>413</v>
      </c>
      <c r="G376" s="38"/>
      <c r="H376" s="38"/>
      <c r="I376" s="138"/>
      <c r="J376" s="38"/>
      <c r="K376" s="38"/>
      <c r="L376" s="42"/>
      <c r="M376" s="242"/>
      <c r="N376" s="85"/>
      <c r="O376" s="85"/>
      <c r="P376" s="85"/>
      <c r="Q376" s="85"/>
      <c r="R376" s="85"/>
      <c r="S376" s="85"/>
      <c r="T376" s="86"/>
      <c r="AT376" s="16" t="s">
        <v>179</v>
      </c>
      <c r="AU376" s="16" t="s">
        <v>88</v>
      </c>
    </row>
    <row r="377" s="12" customFormat="1">
      <c r="B377" s="243"/>
      <c r="C377" s="244"/>
      <c r="D377" s="240" t="s">
        <v>181</v>
      </c>
      <c r="E377" s="245" t="s">
        <v>1</v>
      </c>
      <c r="F377" s="246" t="s">
        <v>455</v>
      </c>
      <c r="G377" s="244"/>
      <c r="H377" s="247">
        <v>1449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AT377" s="253" t="s">
        <v>181</v>
      </c>
      <c r="AU377" s="253" t="s">
        <v>88</v>
      </c>
      <c r="AV377" s="12" t="s">
        <v>88</v>
      </c>
      <c r="AW377" s="12" t="s">
        <v>34</v>
      </c>
      <c r="AX377" s="12" t="s">
        <v>78</v>
      </c>
      <c r="AY377" s="253" t="s">
        <v>124</v>
      </c>
    </row>
    <row r="378" s="12" customFormat="1">
      <c r="B378" s="243"/>
      <c r="C378" s="244"/>
      <c r="D378" s="240" t="s">
        <v>181</v>
      </c>
      <c r="E378" s="245" t="s">
        <v>1</v>
      </c>
      <c r="F378" s="246" t="s">
        <v>456</v>
      </c>
      <c r="G378" s="244"/>
      <c r="H378" s="247">
        <v>15.5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AT378" s="253" t="s">
        <v>181</v>
      </c>
      <c r="AU378" s="253" t="s">
        <v>88</v>
      </c>
      <c r="AV378" s="12" t="s">
        <v>88</v>
      </c>
      <c r="AW378" s="12" t="s">
        <v>34</v>
      </c>
      <c r="AX378" s="12" t="s">
        <v>78</v>
      </c>
      <c r="AY378" s="253" t="s">
        <v>124</v>
      </c>
    </row>
    <row r="379" s="12" customFormat="1">
      <c r="B379" s="243"/>
      <c r="C379" s="244"/>
      <c r="D379" s="240" t="s">
        <v>181</v>
      </c>
      <c r="E379" s="245" t="s">
        <v>1</v>
      </c>
      <c r="F379" s="246" t="s">
        <v>457</v>
      </c>
      <c r="G379" s="244"/>
      <c r="H379" s="247">
        <v>25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AT379" s="253" t="s">
        <v>181</v>
      </c>
      <c r="AU379" s="253" t="s">
        <v>88</v>
      </c>
      <c r="AV379" s="12" t="s">
        <v>88</v>
      </c>
      <c r="AW379" s="12" t="s">
        <v>34</v>
      </c>
      <c r="AX379" s="12" t="s">
        <v>78</v>
      </c>
      <c r="AY379" s="253" t="s">
        <v>124</v>
      </c>
    </row>
    <row r="380" s="12" customFormat="1">
      <c r="B380" s="243"/>
      <c r="C380" s="244"/>
      <c r="D380" s="240" t="s">
        <v>181</v>
      </c>
      <c r="E380" s="245" t="s">
        <v>1</v>
      </c>
      <c r="F380" s="246" t="s">
        <v>458</v>
      </c>
      <c r="G380" s="244"/>
      <c r="H380" s="247">
        <v>38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AT380" s="253" t="s">
        <v>181</v>
      </c>
      <c r="AU380" s="253" t="s">
        <v>88</v>
      </c>
      <c r="AV380" s="12" t="s">
        <v>88</v>
      </c>
      <c r="AW380" s="12" t="s">
        <v>34</v>
      </c>
      <c r="AX380" s="12" t="s">
        <v>78</v>
      </c>
      <c r="AY380" s="253" t="s">
        <v>124</v>
      </c>
    </row>
    <row r="381" s="12" customFormat="1">
      <c r="B381" s="243"/>
      <c r="C381" s="244"/>
      <c r="D381" s="240" t="s">
        <v>181</v>
      </c>
      <c r="E381" s="245" t="s">
        <v>1</v>
      </c>
      <c r="F381" s="246" t="s">
        <v>459</v>
      </c>
      <c r="G381" s="244"/>
      <c r="H381" s="247">
        <v>88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AT381" s="253" t="s">
        <v>181</v>
      </c>
      <c r="AU381" s="253" t="s">
        <v>88</v>
      </c>
      <c r="AV381" s="12" t="s">
        <v>88</v>
      </c>
      <c r="AW381" s="12" t="s">
        <v>34</v>
      </c>
      <c r="AX381" s="12" t="s">
        <v>78</v>
      </c>
      <c r="AY381" s="253" t="s">
        <v>124</v>
      </c>
    </row>
    <row r="382" s="12" customFormat="1">
      <c r="B382" s="243"/>
      <c r="C382" s="244"/>
      <c r="D382" s="240" t="s">
        <v>181</v>
      </c>
      <c r="E382" s="245" t="s">
        <v>1</v>
      </c>
      <c r="F382" s="246" t="s">
        <v>460</v>
      </c>
      <c r="G382" s="244"/>
      <c r="H382" s="247">
        <v>41.700000000000003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AT382" s="253" t="s">
        <v>181</v>
      </c>
      <c r="AU382" s="253" t="s">
        <v>88</v>
      </c>
      <c r="AV382" s="12" t="s">
        <v>88</v>
      </c>
      <c r="AW382" s="12" t="s">
        <v>34</v>
      </c>
      <c r="AX382" s="12" t="s">
        <v>78</v>
      </c>
      <c r="AY382" s="253" t="s">
        <v>124</v>
      </c>
    </row>
    <row r="383" s="13" customFormat="1">
      <c r="B383" s="254"/>
      <c r="C383" s="255"/>
      <c r="D383" s="240" t="s">
        <v>181</v>
      </c>
      <c r="E383" s="256" t="s">
        <v>1</v>
      </c>
      <c r="F383" s="257" t="s">
        <v>197</v>
      </c>
      <c r="G383" s="255"/>
      <c r="H383" s="258">
        <v>1657.2000000000001</v>
      </c>
      <c r="I383" s="259"/>
      <c r="J383" s="255"/>
      <c r="K383" s="255"/>
      <c r="L383" s="260"/>
      <c r="M383" s="261"/>
      <c r="N383" s="262"/>
      <c r="O383" s="262"/>
      <c r="P383" s="262"/>
      <c r="Q383" s="262"/>
      <c r="R383" s="262"/>
      <c r="S383" s="262"/>
      <c r="T383" s="263"/>
      <c r="AT383" s="264" t="s">
        <v>181</v>
      </c>
      <c r="AU383" s="264" t="s">
        <v>88</v>
      </c>
      <c r="AV383" s="13" t="s">
        <v>139</v>
      </c>
      <c r="AW383" s="13" t="s">
        <v>34</v>
      </c>
      <c r="AX383" s="13" t="s">
        <v>86</v>
      </c>
      <c r="AY383" s="264" t="s">
        <v>124</v>
      </c>
    </row>
    <row r="384" s="1" customFormat="1" ht="16.5" customHeight="1">
      <c r="B384" s="37"/>
      <c r="C384" s="275" t="s">
        <v>519</v>
      </c>
      <c r="D384" s="275" t="s">
        <v>381</v>
      </c>
      <c r="E384" s="276" t="s">
        <v>520</v>
      </c>
      <c r="F384" s="277" t="s">
        <v>521</v>
      </c>
      <c r="G384" s="278" t="s">
        <v>177</v>
      </c>
      <c r="H384" s="279">
        <v>39.140000000000001</v>
      </c>
      <c r="I384" s="280"/>
      <c r="J384" s="281">
        <f>ROUND(I384*H384,2)</f>
        <v>0</v>
      </c>
      <c r="K384" s="277" t="s">
        <v>1</v>
      </c>
      <c r="L384" s="282"/>
      <c r="M384" s="283" t="s">
        <v>1</v>
      </c>
      <c r="N384" s="284" t="s">
        <v>43</v>
      </c>
      <c r="O384" s="85"/>
      <c r="P384" s="222">
        <f>O384*H384</f>
        <v>0</v>
      </c>
      <c r="Q384" s="222">
        <v>0.13100000000000001</v>
      </c>
      <c r="R384" s="222">
        <f>Q384*H384</f>
        <v>5.1273400000000002</v>
      </c>
      <c r="S384" s="222">
        <v>0</v>
      </c>
      <c r="T384" s="223">
        <f>S384*H384</f>
        <v>0</v>
      </c>
      <c r="AR384" s="224" t="s">
        <v>155</v>
      </c>
      <c r="AT384" s="224" t="s">
        <v>381</v>
      </c>
      <c r="AU384" s="224" t="s">
        <v>88</v>
      </c>
      <c r="AY384" s="16" t="s">
        <v>124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6" t="s">
        <v>86</v>
      </c>
      <c r="BK384" s="225">
        <f>ROUND(I384*H384,2)</f>
        <v>0</v>
      </c>
      <c r="BL384" s="16" t="s">
        <v>139</v>
      </c>
      <c r="BM384" s="224" t="s">
        <v>522</v>
      </c>
    </row>
    <row r="385" s="12" customFormat="1">
      <c r="B385" s="243"/>
      <c r="C385" s="244"/>
      <c r="D385" s="240" t="s">
        <v>181</v>
      </c>
      <c r="E385" s="245" t="s">
        <v>1</v>
      </c>
      <c r="F385" s="246" t="s">
        <v>458</v>
      </c>
      <c r="G385" s="244"/>
      <c r="H385" s="247">
        <v>38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AT385" s="253" t="s">
        <v>181</v>
      </c>
      <c r="AU385" s="253" t="s">
        <v>88</v>
      </c>
      <c r="AV385" s="12" t="s">
        <v>88</v>
      </c>
      <c r="AW385" s="12" t="s">
        <v>34</v>
      </c>
      <c r="AX385" s="12" t="s">
        <v>86</v>
      </c>
      <c r="AY385" s="253" t="s">
        <v>124</v>
      </c>
    </row>
    <row r="386" s="12" customFormat="1">
      <c r="B386" s="243"/>
      <c r="C386" s="244"/>
      <c r="D386" s="240" t="s">
        <v>181</v>
      </c>
      <c r="E386" s="244"/>
      <c r="F386" s="246" t="s">
        <v>523</v>
      </c>
      <c r="G386" s="244"/>
      <c r="H386" s="247">
        <v>39.140000000000001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AT386" s="253" t="s">
        <v>181</v>
      </c>
      <c r="AU386" s="253" t="s">
        <v>88</v>
      </c>
      <c r="AV386" s="12" t="s">
        <v>88</v>
      </c>
      <c r="AW386" s="12" t="s">
        <v>4</v>
      </c>
      <c r="AX386" s="12" t="s">
        <v>86</v>
      </c>
      <c r="AY386" s="253" t="s">
        <v>124</v>
      </c>
    </row>
    <row r="387" s="1" customFormat="1" ht="16.5" customHeight="1">
      <c r="B387" s="37"/>
      <c r="C387" s="275" t="s">
        <v>524</v>
      </c>
      <c r="D387" s="275" t="s">
        <v>381</v>
      </c>
      <c r="E387" s="276" t="s">
        <v>525</v>
      </c>
      <c r="F387" s="277" t="s">
        <v>526</v>
      </c>
      <c r="G387" s="278" t="s">
        <v>177</v>
      </c>
      <c r="H387" s="279">
        <v>15.965</v>
      </c>
      <c r="I387" s="280"/>
      <c r="J387" s="281">
        <f>ROUND(I387*H387,2)</f>
        <v>0</v>
      </c>
      <c r="K387" s="277" t="s">
        <v>1</v>
      </c>
      <c r="L387" s="282"/>
      <c r="M387" s="283" t="s">
        <v>1</v>
      </c>
      <c r="N387" s="284" t="s">
        <v>43</v>
      </c>
      <c r="O387" s="85"/>
      <c r="P387" s="222">
        <f>O387*H387</f>
        <v>0</v>
      </c>
      <c r="Q387" s="222">
        <v>0.13100000000000001</v>
      </c>
      <c r="R387" s="222">
        <f>Q387*H387</f>
        <v>2.091415</v>
      </c>
      <c r="S387" s="222">
        <v>0</v>
      </c>
      <c r="T387" s="223">
        <f>S387*H387</f>
        <v>0</v>
      </c>
      <c r="AR387" s="224" t="s">
        <v>155</v>
      </c>
      <c r="AT387" s="224" t="s">
        <v>381</v>
      </c>
      <c r="AU387" s="224" t="s">
        <v>88</v>
      </c>
      <c r="AY387" s="16" t="s">
        <v>124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6" t="s">
        <v>86</v>
      </c>
      <c r="BK387" s="225">
        <f>ROUND(I387*H387,2)</f>
        <v>0</v>
      </c>
      <c r="BL387" s="16" t="s">
        <v>139</v>
      </c>
      <c r="BM387" s="224" t="s">
        <v>527</v>
      </c>
    </row>
    <row r="388" s="12" customFormat="1">
      <c r="B388" s="243"/>
      <c r="C388" s="244"/>
      <c r="D388" s="240" t="s">
        <v>181</v>
      </c>
      <c r="E388" s="245" t="s">
        <v>1</v>
      </c>
      <c r="F388" s="246" t="s">
        <v>456</v>
      </c>
      <c r="G388" s="244"/>
      <c r="H388" s="247">
        <v>15.5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AT388" s="253" t="s">
        <v>181</v>
      </c>
      <c r="AU388" s="253" t="s">
        <v>88</v>
      </c>
      <c r="AV388" s="12" t="s">
        <v>88</v>
      </c>
      <c r="AW388" s="12" t="s">
        <v>34</v>
      </c>
      <c r="AX388" s="12" t="s">
        <v>86</v>
      </c>
      <c r="AY388" s="253" t="s">
        <v>124</v>
      </c>
    </row>
    <row r="389" s="12" customFormat="1">
      <c r="B389" s="243"/>
      <c r="C389" s="244"/>
      <c r="D389" s="240" t="s">
        <v>181</v>
      </c>
      <c r="E389" s="244"/>
      <c r="F389" s="246" t="s">
        <v>528</v>
      </c>
      <c r="G389" s="244"/>
      <c r="H389" s="247">
        <v>15.965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AT389" s="253" t="s">
        <v>181</v>
      </c>
      <c r="AU389" s="253" t="s">
        <v>88</v>
      </c>
      <c r="AV389" s="12" t="s">
        <v>88</v>
      </c>
      <c r="AW389" s="12" t="s">
        <v>4</v>
      </c>
      <c r="AX389" s="12" t="s">
        <v>86</v>
      </c>
      <c r="AY389" s="253" t="s">
        <v>124</v>
      </c>
    </row>
    <row r="390" s="1" customFormat="1" ht="16.5" customHeight="1">
      <c r="B390" s="37"/>
      <c r="C390" s="275" t="s">
        <v>529</v>
      </c>
      <c r="D390" s="275" t="s">
        <v>381</v>
      </c>
      <c r="E390" s="276" t="s">
        <v>530</v>
      </c>
      <c r="F390" s="277" t="s">
        <v>531</v>
      </c>
      <c r="G390" s="278" t="s">
        <v>177</v>
      </c>
      <c r="H390" s="279">
        <v>1463.49</v>
      </c>
      <c r="I390" s="280"/>
      <c r="J390" s="281">
        <f>ROUND(I390*H390,2)</f>
        <v>0</v>
      </c>
      <c r="K390" s="277" t="s">
        <v>1</v>
      </c>
      <c r="L390" s="282"/>
      <c r="M390" s="283" t="s">
        <v>1</v>
      </c>
      <c r="N390" s="284" t="s">
        <v>43</v>
      </c>
      <c r="O390" s="85"/>
      <c r="P390" s="222">
        <f>O390*H390</f>
        <v>0</v>
      </c>
      <c r="Q390" s="222">
        <v>0.13100000000000001</v>
      </c>
      <c r="R390" s="222">
        <f>Q390*H390</f>
        <v>191.71719000000002</v>
      </c>
      <c r="S390" s="222">
        <v>0</v>
      </c>
      <c r="T390" s="223">
        <f>S390*H390</f>
        <v>0</v>
      </c>
      <c r="AR390" s="224" t="s">
        <v>155</v>
      </c>
      <c r="AT390" s="224" t="s">
        <v>381</v>
      </c>
      <c r="AU390" s="224" t="s">
        <v>88</v>
      </c>
      <c r="AY390" s="16" t="s">
        <v>124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6" t="s">
        <v>86</v>
      </c>
      <c r="BK390" s="225">
        <f>ROUND(I390*H390,2)</f>
        <v>0</v>
      </c>
      <c r="BL390" s="16" t="s">
        <v>139</v>
      </c>
      <c r="BM390" s="224" t="s">
        <v>532</v>
      </c>
    </row>
    <row r="391" s="12" customFormat="1">
      <c r="B391" s="243"/>
      <c r="C391" s="244"/>
      <c r="D391" s="240" t="s">
        <v>181</v>
      </c>
      <c r="E391" s="245" t="s">
        <v>1</v>
      </c>
      <c r="F391" s="246" t="s">
        <v>455</v>
      </c>
      <c r="G391" s="244"/>
      <c r="H391" s="247">
        <v>1449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AT391" s="253" t="s">
        <v>181</v>
      </c>
      <c r="AU391" s="253" t="s">
        <v>88</v>
      </c>
      <c r="AV391" s="12" t="s">
        <v>88</v>
      </c>
      <c r="AW391" s="12" t="s">
        <v>34</v>
      </c>
      <c r="AX391" s="12" t="s">
        <v>86</v>
      </c>
      <c r="AY391" s="253" t="s">
        <v>124</v>
      </c>
    </row>
    <row r="392" s="12" customFormat="1">
      <c r="B392" s="243"/>
      <c r="C392" s="244"/>
      <c r="D392" s="240" t="s">
        <v>181</v>
      </c>
      <c r="E392" s="244"/>
      <c r="F392" s="246" t="s">
        <v>533</v>
      </c>
      <c r="G392" s="244"/>
      <c r="H392" s="247">
        <v>1463.49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AT392" s="253" t="s">
        <v>181</v>
      </c>
      <c r="AU392" s="253" t="s">
        <v>88</v>
      </c>
      <c r="AV392" s="12" t="s">
        <v>88</v>
      </c>
      <c r="AW392" s="12" t="s">
        <v>4</v>
      </c>
      <c r="AX392" s="12" t="s">
        <v>86</v>
      </c>
      <c r="AY392" s="253" t="s">
        <v>124</v>
      </c>
    </row>
    <row r="393" s="1" customFormat="1" ht="16.5" customHeight="1">
      <c r="B393" s="37"/>
      <c r="C393" s="275" t="s">
        <v>534</v>
      </c>
      <c r="D393" s="275" t="s">
        <v>381</v>
      </c>
      <c r="E393" s="276" t="s">
        <v>535</v>
      </c>
      <c r="F393" s="277" t="s">
        <v>536</v>
      </c>
      <c r="G393" s="278" t="s">
        <v>177</v>
      </c>
      <c r="H393" s="279">
        <v>25.75</v>
      </c>
      <c r="I393" s="280"/>
      <c r="J393" s="281">
        <f>ROUND(I393*H393,2)</f>
        <v>0</v>
      </c>
      <c r="K393" s="277" t="s">
        <v>1</v>
      </c>
      <c r="L393" s="282"/>
      <c r="M393" s="283" t="s">
        <v>1</v>
      </c>
      <c r="N393" s="284" t="s">
        <v>43</v>
      </c>
      <c r="O393" s="85"/>
      <c r="P393" s="222">
        <f>O393*H393</f>
        <v>0</v>
      </c>
      <c r="Q393" s="222">
        <v>0.13100000000000001</v>
      </c>
      <c r="R393" s="222">
        <f>Q393*H393</f>
        <v>3.3732500000000001</v>
      </c>
      <c r="S393" s="222">
        <v>0</v>
      </c>
      <c r="T393" s="223">
        <f>S393*H393</f>
        <v>0</v>
      </c>
      <c r="AR393" s="224" t="s">
        <v>155</v>
      </c>
      <c r="AT393" s="224" t="s">
        <v>381</v>
      </c>
      <c r="AU393" s="224" t="s">
        <v>88</v>
      </c>
      <c r="AY393" s="16" t="s">
        <v>124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6" t="s">
        <v>86</v>
      </c>
      <c r="BK393" s="225">
        <f>ROUND(I393*H393,2)</f>
        <v>0</v>
      </c>
      <c r="BL393" s="16" t="s">
        <v>139</v>
      </c>
      <c r="BM393" s="224" t="s">
        <v>537</v>
      </c>
    </row>
    <row r="394" s="12" customFormat="1">
      <c r="B394" s="243"/>
      <c r="C394" s="244"/>
      <c r="D394" s="240" t="s">
        <v>181</v>
      </c>
      <c r="E394" s="245" t="s">
        <v>1</v>
      </c>
      <c r="F394" s="246" t="s">
        <v>457</v>
      </c>
      <c r="G394" s="244"/>
      <c r="H394" s="247">
        <v>25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AT394" s="253" t="s">
        <v>181</v>
      </c>
      <c r="AU394" s="253" t="s">
        <v>88</v>
      </c>
      <c r="AV394" s="12" t="s">
        <v>88</v>
      </c>
      <c r="AW394" s="12" t="s">
        <v>34</v>
      </c>
      <c r="AX394" s="12" t="s">
        <v>86</v>
      </c>
      <c r="AY394" s="253" t="s">
        <v>124</v>
      </c>
    </row>
    <row r="395" s="12" customFormat="1">
      <c r="B395" s="243"/>
      <c r="C395" s="244"/>
      <c r="D395" s="240" t="s">
        <v>181</v>
      </c>
      <c r="E395" s="244"/>
      <c r="F395" s="246" t="s">
        <v>538</v>
      </c>
      <c r="G395" s="244"/>
      <c r="H395" s="247">
        <v>25.75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AT395" s="253" t="s">
        <v>181</v>
      </c>
      <c r="AU395" s="253" t="s">
        <v>88</v>
      </c>
      <c r="AV395" s="12" t="s">
        <v>88</v>
      </c>
      <c r="AW395" s="12" t="s">
        <v>4</v>
      </c>
      <c r="AX395" s="12" t="s">
        <v>86</v>
      </c>
      <c r="AY395" s="253" t="s">
        <v>124</v>
      </c>
    </row>
    <row r="396" s="1" customFormat="1" ht="16.5" customHeight="1">
      <c r="B396" s="37"/>
      <c r="C396" s="275" t="s">
        <v>539</v>
      </c>
      <c r="D396" s="275" t="s">
        <v>381</v>
      </c>
      <c r="E396" s="276" t="s">
        <v>540</v>
      </c>
      <c r="F396" s="277" t="s">
        <v>541</v>
      </c>
      <c r="G396" s="278" t="s">
        <v>177</v>
      </c>
      <c r="H396" s="279">
        <v>90.640000000000001</v>
      </c>
      <c r="I396" s="280"/>
      <c r="J396" s="281">
        <f>ROUND(I396*H396,2)</f>
        <v>0</v>
      </c>
      <c r="K396" s="277" t="s">
        <v>1</v>
      </c>
      <c r="L396" s="282"/>
      <c r="M396" s="283" t="s">
        <v>1</v>
      </c>
      <c r="N396" s="284" t="s">
        <v>43</v>
      </c>
      <c r="O396" s="85"/>
      <c r="P396" s="222">
        <f>O396*H396</f>
        <v>0</v>
      </c>
      <c r="Q396" s="222">
        <v>0.13100000000000001</v>
      </c>
      <c r="R396" s="222">
        <f>Q396*H396</f>
        <v>11.873840000000001</v>
      </c>
      <c r="S396" s="222">
        <v>0</v>
      </c>
      <c r="T396" s="223">
        <f>S396*H396</f>
        <v>0</v>
      </c>
      <c r="AR396" s="224" t="s">
        <v>155</v>
      </c>
      <c r="AT396" s="224" t="s">
        <v>381</v>
      </c>
      <c r="AU396" s="224" t="s">
        <v>88</v>
      </c>
      <c r="AY396" s="16" t="s">
        <v>124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6" t="s">
        <v>86</v>
      </c>
      <c r="BK396" s="225">
        <f>ROUND(I396*H396,2)</f>
        <v>0</v>
      </c>
      <c r="BL396" s="16" t="s">
        <v>139</v>
      </c>
      <c r="BM396" s="224" t="s">
        <v>542</v>
      </c>
    </row>
    <row r="397" s="12" customFormat="1">
      <c r="B397" s="243"/>
      <c r="C397" s="244"/>
      <c r="D397" s="240" t="s">
        <v>181</v>
      </c>
      <c r="E397" s="245" t="s">
        <v>1</v>
      </c>
      <c r="F397" s="246" t="s">
        <v>459</v>
      </c>
      <c r="G397" s="244"/>
      <c r="H397" s="247">
        <v>88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AT397" s="253" t="s">
        <v>181</v>
      </c>
      <c r="AU397" s="253" t="s">
        <v>88</v>
      </c>
      <c r="AV397" s="12" t="s">
        <v>88</v>
      </c>
      <c r="AW397" s="12" t="s">
        <v>34</v>
      </c>
      <c r="AX397" s="12" t="s">
        <v>86</v>
      </c>
      <c r="AY397" s="253" t="s">
        <v>124</v>
      </c>
    </row>
    <row r="398" s="12" customFormat="1">
      <c r="B398" s="243"/>
      <c r="C398" s="244"/>
      <c r="D398" s="240" t="s">
        <v>181</v>
      </c>
      <c r="E398" s="244"/>
      <c r="F398" s="246" t="s">
        <v>543</v>
      </c>
      <c r="G398" s="244"/>
      <c r="H398" s="247">
        <v>90.640000000000001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AT398" s="253" t="s">
        <v>181</v>
      </c>
      <c r="AU398" s="253" t="s">
        <v>88</v>
      </c>
      <c r="AV398" s="12" t="s">
        <v>88</v>
      </c>
      <c r="AW398" s="12" t="s">
        <v>4</v>
      </c>
      <c r="AX398" s="12" t="s">
        <v>86</v>
      </c>
      <c r="AY398" s="253" t="s">
        <v>124</v>
      </c>
    </row>
    <row r="399" s="1" customFormat="1" ht="24" customHeight="1">
      <c r="B399" s="37"/>
      <c r="C399" s="213" t="s">
        <v>544</v>
      </c>
      <c r="D399" s="213" t="s">
        <v>125</v>
      </c>
      <c r="E399" s="214" t="s">
        <v>545</v>
      </c>
      <c r="F399" s="215" t="s">
        <v>546</v>
      </c>
      <c r="G399" s="216" t="s">
        <v>177</v>
      </c>
      <c r="H399" s="217">
        <v>116</v>
      </c>
      <c r="I399" s="218"/>
      <c r="J399" s="219">
        <f>ROUND(I399*H399,2)</f>
        <v>0</v>
      </c>
      <c r="K399" s="215" t="s">
        <v>188</v>
      </c>
      <c r="L399" s="42"/>
      <c r="M399" s="220" t="s">
        <v>1</v>
      </c>
      <c r="N399" s="221" t="s">
        <v>43</v>
      </c>
      <c r="O399" s="85"/>
      <c r="P399" s="222">
        <f>O399*H399</f>
        <v>0</v>
      </c>
      <c r="Q399" s="222">
        <v>0.10362</v>
      </c>
      <c r="R399" s="222">
        <f>Q399*H399</f>
        <v>12.019920000000001</v>
      </c>
      <c r="S399" s="222">
        <v>0</v>
      </c>
      <c r="T399" s="223">
        <f>S399*H399</f>
        <v>0</v>
      </c>
      <c r="AR399" s="224" t="s">
        <v>139</v>
      </c>
      <c r="AT399" s="224" t="s">
        <v>125</v>
      </c>
      <c r="AU399" s="224" t="s">
        <v>88</v>
      </c>
      <c r="AY399" s="16" t="s">
        <v>124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6" t="s">
        <v>86</v>
      </c>
      <c r="BK399" s="225">
        <f>ROUND(I399*H399,2)</f>
        <v>0</v>
      </c>
      <c r="BL399" s="16" t="s">
        <v>139</v>
      </c>
      <c r="BM399" s="224" t="s">
        <v>547</v>
      </c>
    </row>
    <row r="400" s="1" customFormat="1">
      <c r="B400" s="37"/>
      <c r="C400" s="38"/>
      <c r="D400" s="240" t="s">
        <v>179</v>
      </c>
      <c r="E400" s="38"/>
      <c r="F400" s="241" t="s">
        <v>413</v>
      </c>
      <c r="G400" s="38"/>
      <c r="H400" s="38"/>
      <c r="I400" s="138"/>
      <c r="J400" s="38"/>
      <c r="K400" s="38"/>
      <c r="L400" s="42"/>
      <c r="M400" s="242"/>
      <c r="N400" s="85"/>
      <c r="O400" s="85"/>
      <c r="P400" s="85"/>
      <c r="Q400" s="85"/>
      <c r="R400" s="85"/>
      <c r="S400" s="85"/>
      <c r="T400" s="86"/>
      <c r="AT400" s="16" t="s">
        <v>179</v>
      </c>
      <c r="AU400" s="16" t="s">
        <v>88</v>
      </c>
    </row>
    <row r="401" s="12" customFormat="1">
      <c r="B401" s="243"/>
      <c r="C401" s="244"/>
      <c r="D401" s="240" t="s">
        <v>181</v>
      </c>
      <c r="E401" s="245" t="s">
        <v>1</v>
      </c>
      <c r="F401" s="246" t="s">
        <v>461</v>
      </c>
      <c r="G401" s="244"/>
      <c r="H401" s="247">
        <v>88.5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AT401" s="253" t="s">
        <v>181</v>
      </c>
      <c r="AU401" s="253" t="s">
        <v>88</v>
      </c>
      <c r="AV401" s="12" t="s">
        <v>88</v>
      </c>
      <c r="AW401" s="12" t="s">
        <v>34</v>
      </c>
      <c r="AX401" s="12" t="s">
        <v>78</v>
      </c>
      <c r="AY401" s="253" t="s">
        <v>124</v>
      </c>
    </row>
    <row r="402" s="12" customFormat="1">
      <c r="B402" s="243"/>
      <c r="C402" s="244"/>
      <c r="D402" s="240" t="s">
        <v>181</v>
      </c>
      <c r="E402" s="245" t="s">
        <v>1</v>
      </c>
      <c r="F402" s="246" t="s">
        <v>462</v>
      </c>
      <c r="G402" s="244"/>
      <c r="H402" s="247">
        <v>23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AT402" s="253" t="s">
        <v>181</v>
      </c>
      <c r="AU402" s="253" t="s">
        <v>88</v>
      </c>
      <c r="AV402" s="12" t="s">
        <v>88</v>
      </c>
      <c r="AW402" s="12" t="s">
        <v>34</v>
      </c>
      <c r="AX402" s="12" t="s">
        <v>78</v>
      </c>
      <c r="AY402" s="253" t="s">
        <v>124</v>
      </c>
    </row>
    <row r="403" s="12" customFormat="1">
      <c r="B403" s="243"/>
      <c r="C403" s="244"/>
      <c r="D403" s="240" t="s">
        <v>181</v>
      </c>
      <c r="E403" s="245" t="s">
        <v>1</v>
      </c>
      <c r="F403" s="246" t="s">
        <v>463</v>
      </c>
      <c r="G403" s="244"/>
      <c r="H403" s="247">
        <v>4.5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AT403" s="253" t="s">
        <v>181</v>
      </c>
      <c r="AU403" s="253" t="s">
        <v>88</v>
      </c>
      <c r="AV403" s="12" t="s">
        <v>88</v>
      </c>
      <c r="AW403" s="12" t="s">
        <v>34</v>
      </c>
      <c r="AX403" s="12" t="s">
        <v>78</v>
      </c>
      <c r="AY403" s="253" t="s">
        <v>124</v>
      </c>
    </row>
    <row r="404" s="13" customFormat="1">
      <c r="B404" s="254"/>
      <c r="C404" s="255"/>
      <c r="D404" s="240" t="s">
        <v>181</v>
      </c>
      <c r="E404" s="256" t="s">
        <v>1</v>
      </c>
      <c r="F404" s="257" t="s">
        <v>197</v>
      </c>
      <c r="G404" s="255"/>
      <c r="H404" s="258">
        <v>116</v>
      </c>
      <c r="I404" s="259"/>
      <c r="J404" s="255"/>
      <c r="K404" s="255"/>
      <c r="L404" s="260"/>
      <c r="M404" s="261"/>
      <c r="N404" s="262"/>
      <c r="O404" s="262"/>
      <c r="P404" s="262"/>
      <c r="Q404" s="262"/>
      <c r="R404" s="262"/>
      <c r="S404" s="262"/>
      <c r="T404" s="263"/>
      <c r="AT404" s="264" t="s">
        <v>181</v>
      </c>
      <c r="AU404" s="264" t="s">
        <v>88</v>
      </c>
      <c r="AV404" s="13" t="s">
        <v>139</v>
      </c>
      <c r="AW404" s="13" t="s">
        <v>34</v>
      </c>
      <c r="AX404" s="13" t="s">
        <v>86</v>
      </c>
      <c r="AY404" s="264" t="s">
        <v>124</v>
      </c>
    </row>
    <row r="405" s="1" customFormat="1" ht="24" customHeight="1">
      <c r="B405" s="37"/>
      <c r="C405" s="275" t="s">
        <v>548</v>
      </c>
      <c r="D405" s="275" t="s">
        <v>381</v>
      </c>
      <c r="E405" s="276" t="s">
        <v>549</v>
      </c>
      <c r="F405" s="277" t="s">
        <v>550</v>
      </c>
      <c r="G405" s="278" t="s">
        <v>177</v>
      </c>
      <c r="H405" s="279">
        <v>23.690000000000001</v>
      </c>
      <c r="I405" s="280"/>
      <c r="J405" s="281">
        <f>ROUND(I405*H405,2)</f>
        <v>0</v>
      </c>
      <c r="K405" s="277" t="s">
        <v>1</v>
      </c>
      <c r="L405" s="282"/>
      <c r="M405" s="283" t="s">
        <v>1</v>
      </c>
      <c r="N405" s="284" t="s">
        <v>43</v>
      </c>
      <c r="O405" s="85"/>
      <c r="P405" s="222">
        <f>O405*H405</f>
        <v>0</v>
      </c>
      <c r="Q405" s="222">
        <v>0.13100000000000001</v>
      </c>
      <c r="R405" s="222">
        <f>Q405*H405</f>
        <v>3.1033900000000001</v>
      </c>
      <c r="S405" s="222">
        <v>0</v>
      </c>
      <c r="T405" s="223">
        <f>S405*H405</f>
        <v>0</v>
      </c>
      <c r="AR405" s="224" t="s">
        <v>155</v>
      </c>
      <c r="AT405" s="224" t="s">
        <v>381</v>
      </c>
      <c r="AU405" s="224" t="s">
        <v>88</v>
      </c>
      <c r="AY405" s="16" t="s">
        <v>124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6" t="s">
        <v>86</v>
      </c>
      <c r="BK405" s="225">
        <f>ROUND(I405*H405,2)</f>
        <v>0</v>
      </c>
      <c r="BL405" s="16" t="s">
        <v>139</v>
      </c>
      <c r="BM405" s="224" t="s">
        <v>551</v>
      </c>
    </row>
    <row r="406" s="12" customFormat="1">
      <c r="B406" s="243"/>
      <c r="C406" s="244"/>
      <c r="D406" s="240" t="s">
        <v>181</v>
      </c>
      <c r="E406" s="245" t="s">
        <v>1</v>
      </c>
      <c r="F406" s="246" t="s">
        <v>462</v>
      </c>
      <c r="G406" s="244"/>
      <c r="H406" s="247">
        <v>23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AT406" s="253" t="s">
        <v>181</v>
      </c>
      <c r="AU406" s="253" t="s">
        <v>88</v>
      </c>
      <c r="AV406" s="12" t="s">
        <v>88</v>
      </c>
      <c r="AW406" s="12" t="s">
        <v>34</v>
      </c>
      <c r="AX406" s="12" t="s">
        <v>86</v>
      </c>
      <c r="AY406" s="253" t="s">
        <v>124</v>
      </c>
    </row>
    <row r="407" s="12" customFormat="1">
      <c r="B407" s="243"/>
      <c r="C407" s="244"/>
      <c r="D407" s="240" t="s">
        <v>181</v>
      </c>
      <c r="E407" s="244"/>
      <c r="F407" s="246" t="s">
        <v>552</v>
      </c>
      <c r="G407" s="244"/>
      <c r="H407" s="247">
        <v>23.690000000000001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AT407" s="253" t="s">
        <v>181</v>
      </c>
      <c r="AU407" s="253" t="s">
        <v>88</v>
      </c>
      <c r="AV407" s="12" t="s">
        <v>88</v>
      </c>
      <c r="AW407" s="12" t="s">
        <v>4</v>
      </c>
      <c r="AX407" s="12" t="s">
        <v>86</v>
      </c>
      <c r="AY407" s="253" t="s">
        <v>124</v>
      </c>
    </row>
    <row r="408" s="1" customFormat="1" ht="16.5" customHeight="1">
      <c r="B408" s="37"/>
      <c r="C408" s="275" t="s">
        <v>553</v>
      </c>
      <c r="D408" s="275" t="s">
        <v>381</v>
      </c>
      <c r="E408" s="276" t="s">
        <v>554</v>
      </c>
      <c r="F408" s="277" t="s">
        <v>555</v>
      </c>
      <c r="G408" s="278" t="s">
        <v>177</v>
      </c>
      <c r="H408" s="279">
        <v>91.155000000000001</v>
      </c>
      <c r="I408" s="280"/>
      <c r="J408" s="281">
        <f>ROUND(I408*H408,2)</f>
        <v>0</v>
      </c>
      <c r="K408" s="277" t="s">
        <v>1</v>
      </c>
      <c r="L408" s="282"/>
      <c r="M408" s="283" t="s">
        <v>1</v>
      </c>
      <c r="N408" s="284" t="s">
        <v>43</v>
      </c>
      <c r="O408" s="85"/>
      <c r="P408" s="222">
        <f>O408*H408</f>
        <v>0</v>
      </c>
      <c r="Q408" s="222">
        <v>0.17599999999999999</v>
      </c>
      <c r="R408" s="222">
        <f>Q408*H408</f>
        <v>16.043279999999999</v>
      </c>
      <c r="S408" s="222">
        <v>0</v>
      </c>
      <c r="T408" s="223">
        <f>S408*H408</f>
        <v>0</v>
      </c>
      <c r="AR408" s="224" t="s">
        <v>155</v>
      </c>
      <c r="AT408" s="224" t="s">
        <v>381</v>
      </c>
      <c r="AU408" s="224" t="s">
        <v>88</v>
      </c>
      <c r="AY408" s="16" t="s">
        <v>124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6" t="s">
        <v>86</v>
      </c>
      <c r="BK408" s="225">
        <f>ROUND(I408*H408,2)</f>
        <v>0</v>
      </c>
      <c r="BL408" s="16" t="s">
        <v>139</v>
      </c>
      <c r="BM408" s="224" t="s">
        <v>556</v>
      </c>
    </row>
    <row r="409" s="12" customFormat="1">
      <c r="B409" s="243"/>
      <c r="C409" s="244"/>
      <c r="D409" s="240" t="s">
        <v>181</v>
      </c>
      <c r="E409" s="245" t="s">
        <v>1</v>
      </c>
      <c r="F409" s="246" t="s">
        <v>461</v>
      </c>
      <c r="G409" s="244"/>
      <c r="H409" s="247">
        <v>88.5</v>
      </c>
      <c r="I409" s="248"/>
      <c r="J409" s="244"/>
      <c r="K409" s="244"/>
      <c r="L409" s="249"/>
      <c r="M409" s="250"/>
      <c r="N409" s="251"/>
      <c r="O409" s="251"/>
      <c r="P409" s="251"/>
      <c r="Q409" s="251"/>
      <c r="R409" s="251"/>
      <c r="S409" s="251"/>
      <c r="T409" s="252"/>
      <c r="AT409" s="253" t="s">
        <v>181</v>
      </c>
      <c r="AU409" s="253" t="s">
        <v>88</v>
      </c>
      <c r="AV409" s="12" t="s">
        <v>88</v>
      </c>
      <c r="AW409" s="12" t="s">
        <v>34</v>
      </c>
      <c r="AX409" s="12" t="s">
        <v>86</v>
      </c>
      <c r="AY409" s="253" t="s">
        <v>124</v>
      </c>
    </row>
    <row r="410" s="12" customFormat="1">
      <c r="B410" s="243"/>
      <c r="C410" s="244"/>
      <c r="D410" s="240" t="s">
        <v>181</v>
      </c>
      <c r="E410" s="244"/>
      <c r="F410" s="246" t="s">
        <v>557</v>
      </c>
      <c r="G410" s="244"/>
      <c r="H410" s="247">
        <v>91.155000000000001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AT410" s="253" t="s">
        <v>181</v>
      </c>
      <c r="AU410" s="253" t="s">
        <v>88</v>
      </c>
      <c r="AV410" s="12" t="s">
        <v>88</v>
      </c>
      <c r="AW410" s="12" t="s">
        <v>4</v>
      </c>
      <c r="AX410" s="12" t="s">
        <v>86</v>
      </c>
      <c r="AY410" s="253" t="s">
        <v>124</v>
      </c>
    </row>
    <row r="411" s="1" customFormat="1" ht="16.5" customHeight="1">
      <c r="B411" s="37"/>
      <c r="C411" s="275" t="s">
        <v>558</v>
      </c>
      <c r="D411" s="275" t="s">
        <v>381</v>
      </c>
      <c r="E411" s="276" t="s">
        <v>559</v>
      </c>
      <c r="F411" s="277" t="s">
        <v>560</v>
      </c>
      <c r="G411" s="278" t="s">
        <v>177</v>
      </c>
      <c r="H411" s="279">
        <v>4.5</v>
      </c>
      <c r="I411" s="280"/>
      <c r="J411" s="281">
        <f>ROUND(I411*H411,2)</f>
        <v>0</v>
      </c>
      <c r="K411" s="277" t="s">
        <v>1</v>
      </c>
      <c r="L411" s="282"/>
      <c r="M411" s="283" t="s">
        <v>1</v>
      </c>
      <c r="N411" s="284" t="s">
        <v>43</v>
      </c>
      <c r="O411" s="85"/>
      <c r="P411" s="222">
        <f>O411*H411</f>
        <v>0</v>
      </c>
      <c r="Q411" s="222">
        <v>0.13100000000000001</v>
      </c>
      <c r="R411" s="222">
        <f>Q411*H411</f>
        <v>0.58950000000000002</v>
      </c>
      <c r="S411" s="222">
        <v>0</v>
      </c>
      <c r="T411" s="223">
        <f>S411*H411</f>
        <v>0</v>
      </c>
      <c r="AR411" s="224" t="s">
        <v>155</v>
      </c>
      <c r="AT411" s="224" t="s">
        <v>381</v>
      </c>
      <c r="AU411" s="224" t="s">
        <v>88</v>
      </c>
      <c r="AY411" s="16" t="s">
        <v>124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6" t="s">
        <v>86</v>
      </c>
      <c r="BK411" s="225">
        <f>ROUND(I411*H411,2)</f>
        <v>0</v>
      </c>
      <c r="BL411" s="16" t="s">
        <v>139</v>
      </c>
      <c r="BM411" s="224" t="s">
        <v>561</v>
      </c>
    </row>
    <row r="412" s="10" customFormat="1" ht="22.8" customHeight="1">
      <c r="B412" s="199"/>
      <c r="C412" s="200"/>
      <c r="D412" s="201" t="s">
        <v>77</v>
      </c>
      <c r="E412" s="238" t="s">
        <v>155</v>
      </c>
      <c r="F412" s="238" t="s">
        <v>562</v>
      </c>
      <c r="G412" s="200"/>
      <c r="H412" s="200"/>
      <c r="I412" s="203"/>
      <c r="J412" s="239">
        <f>BK412</f>
        <v>0</v>
      </c>
      <c r="K412" s="200"/>
      <c r="L412" s="205"/>
      <c r="M412" s="206"/>
      <c r="N412" s="207"/>
      <c r="O412" s="207"/>
      <c r="P412" s="208">
        <f>SUM(P413:P467)</f>
        <v>0</v>
      </c>
      <c r="Q412" s="207"/>
      <c r="R412" s="208">
        <f>SUM(R413:R467)</f>
        <v>18.2713</v>
      </c>
      <c r="S412" s="207"/>
      <c r="T412" s="209">
        <f>SUM(T413:T467)</f>
        <v>0</v>
      </c>
      <c r="AR412" s="210" t="s">
        <v>86</v>
      </c>
      <c r="AT412" s="211" t="s">
        <v>77</v>
      </c>
      <c r="AU412" s="211" t="s">
        <v>86</v>
      </c>
      <c r="AY412" s="210" t="s">
        <v>124</v>
      </c>
      <c r="BK412" s="212">
        <f>SUM(BK413:BK467)</f>
        <v>0</v>
      </c>
    </row>
    <row r="413" s="1" customFormat="1" ht="24" customHeight="1">
      <c r="B413" s="37"/>
      <c r="C413" s="213" t="s">
        <v>563</v>
      </c>
      <c r="D413" s="213" t="s">
        <v>125</v>
      </c>
      <c r="E413" s="214" t="s">
        <v>564</v>
      </c>
      <c r="F413" s="215" t="s">
        <v>565</v>
      </c>
      <c r="G413" s="216" t="s">
        <v>256</v>
      </c>
      <c r="H413" s="217">
        <v>3</v>
      </c>
      <c r="I413" s="218"/>
      <c r="J413" s="219">
        <f>ROUND(I413*H413,2)</f>
        <v>0</v>
      </c>
      <c r="K413" s="215" t="s">
        <v>188</v>
      </c>
      <c r="L413" s="42"/>
      <c r="M413" s="220" t="s">
        <v>1</v>
      </c>
      <c r="N413" s="221" t="s">
        <v>43</v>
      </c>
      <c r="O413" s="85"/>
      <c r="P413" s="222">
        <f>O413*H413</f>
        <v>0</v>
      </c>
      <c r="Q413" s="222">
        <v>0.0026800000000000001</v>
      </c>
      <c r="R413" s="222">
        <f>Q413*H413</f>
        <v>0.0080400000000000003</v>
      </c>
      <c r="S413" s="222">
        <v>0</v>
      </c>
      <c r="T413" s="223">
        <f>S413*H413</f>
        <v>0</v>
      </c>
      <c r="AR413" s="224" t="s">
        <v>139</v>
      </c>
      <c r="AT413" s="224" t="s">
        <v>125</v>
      </c>
      <c r="AU413" s="224" t="s">
        <v>88</v>
      </c>
      <c r="AY413" s="16" t="s">
        <v>124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6" t="s">
        <v>86</v>
      </c>
      <c r="BK413" s="225">
        <f>ROUND(I413*H413,2)</f>
        <v>0</v>
      </c>
      <c r="BL413" s="16" t="s">
        <v>139</v>
      </c>
      <c r="BM413" s="224" t="s">
        <v>566</v>
      </c>
    </row>
    <row r="414" s="1" customFormat="1">
      <c r="B414" s="37"/>
      <c r="C414" s="38"/>
      <c r="D414" s="240" t="s">
        <v>179</v>
      </c>
      <c r="E414" s="38"/>
      <c r="F414" s="241" t="s">
        <v>378</v>
      </c>
      <c r="G414" s="38"/>
      <c r="H414" s="38"/>
      <c r="I414" s="138"/>
      <c r="J414" s="38"/>
      <c r="K414" s="38"/>
      <c r="L414" s="42"/>
      <c r="M414" s="242"/>
      <c r="N414" s="85"/>
      <c r="O414" s="85"/>
      <c r="P414" s="85"/>
      <c r="Q414" s="85"/>
      <c r="R414" s="85"/>
      <c r="S414" s="85"/>
      <c r="T414" s="86"/>
      <c r="AT414" s="16" t="s">
        <v>179</v>
      </c>
      <c r="AU414" s="16" t="s">
        <v>88</v>
      </c>
    </row>
    <row r="415" s="12" customFormat="1">
      <c r="B415" s="243"/>
      <c r="C415" s="244"/>
      <c r="D415" s="240" t="s">
        <v>181</v>
      </c>
      <c r="E415" s="245" t="s">
        <v>1</v>
      </c>
      <c r="F415" s="246" t="s">
        <v>567</v>
      </c>
      <c r="G415" s="244"/>
      <c r="H415" s="247">
        <v>3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AT415" s="253" t="s">
        <v>181</v>
      </c>
      <c r="AU415" s="253" t="s">
        <v>88</v>
      </c>
      <c r="AV415" s="12" t="s">
        <v>88</v>
      </c>
      <c r="AW415" s="12" t="s">
        <v>34</v>
      </c>
      <c r="AX415" s="12" t="s">
        <v>86</v>
      </c>
      <c r="AY415" s="253" t="s">
        <v>124</v>
      </c>
    </row>
    <row r="416" s="1" customFormat="1" ht="24" customHeight="1">
      <c r="B416" s="37"/>
      <c r="C416" s="213" t="s">
        <v>568</v>
      </c>
      <c r="D416" s="213" t="s">
        <v>125</v>
      </c>
      <c r="E416" s="214" t="s">
        <v>569</v>
      </c>
      <c r="F416" s="215" t="s">
        <v>570</v>
      </c>
      <c r="G416" s="216" t="s">
        <v>256</v>
      </c>
      <c r="H416" s="217">
        <v>16</v>
      </c>
      <c r="I416" s="218"/>
      <c r="J416" s="219">
        <f>ROUND(I416*H416,2)</f>
        <v>0</v>
      </c>
      <c r="K416" s="215" t="s">
        <v>188</v>
      </c>
      <c r="L416" s="42"/>
      <c r="M416" s="220" t="s">
        <v>1</v>
      </c>
      <c r="N416" s="221" t="s">
        <v>43</v>
      </c>
      <c r="O416" s="85"/>
      <c r="P416" s="222">
        <f>O416*H416</f>
        <v>0</v>
      </c>
      <c r="Q416" s="222">
        <v>0.0042700000000000004</v>
      </c>
      <c r="R416" s="222">
        <f>Q416*H416</f>
        <v>0.068320000000000006</v>
      </c>
      <c r="S416" s="222">
        <v>0</v>
      </c>
      <c r="T416" s="223">
        <f>S416*H416</f>
        <v>0</v>
      </c>
      <c r="AR416" s="224" t="s">
        <v>139</v>
      </c>
      <c r="AT416" s="224" t="s">
        <v>125</v>
      </c>
      <c r="AU416" s="224" t="s">
        <v>88</v>
      </c>
      <c r="AY416" s="16" t="s">
        <v>124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6" t="s">
        <v>86</v>
      </c>
      <c r="BK416" s="225">
        <f>ROUND(I416*H416,2)</f>
        <v>0</v>
      </c>
      <c r="BL416" s="16" t="s">
        <v>139</v>
      </c>
      <c r="BM416" s="224" t="s">
        <v>571</v>
      </c>
    </row>
    <row r="417" s="1" customFormat="1">
      <c r="B417" s="37"/>
      <c r="C417" s="38"/>
      <c r="D417" s="240" t="s">
        <v>179</v>
      </c>
      <c r="E417" s="38"/>
      <c r="F417" s="241" t="s">
        <v>378</v>
      </c>
      <c r="G417" s="38"/>
      <c r="H417" s="38"/>
      <c r="I417" s="138"/>
      <c r="J417" s="38"/>
      <c r="K417" s="38"/>
      <c r="L417" s="42"/>
      <c r="M417" s="242"/>
      <c r="N417" s="85"/>
      <c r="O417" s="85"/>
      <c r="P417" s="85"/>
      <c r="Q417" s="85"/>
      <c r="R417" s="85"/>
      <c r="S417" s="85"/>
      <c r="T417" s="86"/>
      <c r="AT417" s="16" t="s">
        <v>179</v>
      </c>
      <c r="AU417" s="16" t="s">
        <v>88</v>
      </c>
    </row>
    <row r="418" s="12" customFormat="1">
      <c r="B418" s="243"/>
      <c r="C418" s="244"/>
      <c r="D418" s="240" t="s">
        <v>181</v>
      </c>
      <c r="E418" s="245" t="s">
        <v>1</v>
      </c>
      <c r="F418" s="246" t="s">
        <v>572</v>
      </c>
      <c r="G418" s="244"/>
      <c r="H418" s="247">
        <v>8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AT418" s="253" t="s">
        <v>181</v>
      </c>
      <c r="AU418" s="253" t="s">
        <v>88</v>
      </c>
      <c r="AV418" s="12" t="s">
        <v>88</v>
      </c>
      <c r="AW418" s="12" t="s">
        <v>34</v>
      </c>
      <c r="AX418" s="12" t="s">
        <v>78</v>
      </c>
      <c r="AY418" s="253" t="s">
        <v>124</v>
      </c>
    </row>
    <row r="419" s="12" customFormat="1">
      <c r="B419" s="243"/>
      <c r="C419" s="244"/>
      <c r="D419" s="240" t="s">
        <v>181</v>
      </c>
      <c r="E419" s="245" t="s">
        <v>1</v>
      </c>
      <c r="F419" s="246" t="s">
        <v>573</v>
      </c>
      <c r="G419" s="244"/>
      <c r="H419" s="247">
        <v>8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AT419" s="253" t="s">
        <v>181</v>
      </c>
      <c r="AU419" s="253" t="s">
        <v>88</v>
      </c>
      <c r="AV419" s="12" t="s">
        <v>88</v>
      </c>
      <c r="AW419" s="12" t="s">
        <v>34</v>
      </c>
      <c r="AX419" s="12" t="s">
        <v>78</v>
      </c>
      <c r="AY419" s="253" t="s">
        <v>124</v>
      </c>
    </row>
    <row r="420" s="13" customFormat="1">
      <c r="B420" s="254"/>
      <c r="C420" s="255"/>
      <c r="D420" s="240" t="s">
        <v>181</v>
      </c>
      <c r="E420" s="256" t="s">
        <v>1</v>
      </c>
      <c r="F420" s="257" t="s">
        <v>197</v>
      </c>
      <c r="G420" s="255"/>
      <c r="H420" s="258">
        <v>16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AT420" s="264" t="s">
        <v>181</v>
      </c>
      <c r="AU420" s="264" t="s">
        <v>88</v>
      </c>
      <c r="AV420" s="13" t="s">
        <v>139</v>
      </c>
      <c r="AW420" s="13" t="s">
        <v>34</v>
      </c>
      <c r="AX420" s="13" t="s">
        <v>86</v>
      </c>
      <c r="AY420" s="264" t="s">
        <v>124</v>
      </c>
    </row>
    <row r="421" s="1" customFormat="1" ht="24" customHeight="1">
      <c r="B421" s="37"/>
      <c r="C421" s="213" t="s">
        <v>574</v>
      </c>
      <c r="D421" s="213" t="s">
        <v>125</v>
      </c>
      <c r="E421" s="214" t="s">
        <v>575</v>
      </c>
      <c r="F421" s="215" t="s">
        <v>576</v>
      </c>
      <c r="G421" s="216" t="s">
        <v>153</v>
      </c>
      <c r="H421" s="217">
        <v>2</v>
      </c>
      <c r="I421" s="218"/>
      <c r="J421" s="219">
        <f>ROUND(I421*H421,2)</f>
        <v>0</v>
      </c>
      <c r="K421" s="215" t="s">
        <v>188</v>
      </c>
      <c r="L421" s="42"/>
      <c r="M421" s="220" t="s">
        <v>1</v>
      </c>
      <c r="N421" s="221" t="s">
        <v>43</v>
      </c>
      <c r="O421" s="85"/>
      <c r="P421" s="222">
        <f>O421*H421</f>
        <v>0</v>
      </c>
      <c r="Q421" s="222">
        <v>0</v>
      </c>
      <c r="R421" s="222">
        <f>Q421*H421</f>
        <v>0</v>
      </c>
      <c r="S421" s="222">
        <v>0</v>
      </c>
      <c r="T421" s="223">
        <f>S421*H421</f>
        <v>0</v>
      </c>
      <c r="AR421" s="224" t="s">
        <v>139</v>
      </c>
      <c r="AT421" s="224" t="s">
        <v>125</v>
      </c>
      <c r="AU421" s="224" t="s">
        <v>88</v>
      </c>
      <c r="AY421" s="16" t="s">
        <v>124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6" t="s">
        <v>86</v>
      </c>
      <c r="BK421" s="225">
        <f>ROUND(I421*H421,2)</f>
        <v>0</v>
      </c>
      <c r="BL421" s="16" t="s">
        <v>139</v>
      </c>
      <c r="BM421" s="224" t="s">
        <v>577</v>
      </c>
    </row>
    <row r="422" s="1" customFormat="1">
      <c r="B422" s="37"/>
      <c r="C422" s="38"/>
      <c r="D422" s="240" t="s">
        <v>179</v>
      </c>
      <c r="E422" s="38"/>
      <c r="F422" s="241" t="s">
        <v>390</v>
      </c>
      <c r="G422" s="38"/>
      <c r="H422" s="38"/>
      <c r="I422" s="138"/>
      <c r="J422" s="38"/>
      <c r="K422" s="38"/>
      <c r="L422" s="42"/>
      <c r="M422" s="242"/>
      <c r="N422" s="85"/>
      <c r="O422" s="85"/>
      <c r="P422" s="85"/>
      <c r="Q422" s="85"/>
      <c r="R422" s="85"/>
      <c r="S422" s="85"/>
      <c r="T422" s="86"/>
      <c r="AT422" s="16" t="s">
        <v>179</v>
      </c>
      <c r="AU422" s="16" t="s">
        <v>88</v>
      </c>
    </row>
    <row r="423" s="12" customFormat="1">
      <c r="B423" s="243"/>
      <c r="C423" s="244"/>
      <c r="D423" s="240" t="s">
        <v>181</v>
      </c>
      <c r="E423" s="245" t="s">
        <v>1</v>
      </c>
      <c r="F423" s="246" t="s">
        <v>578</v>
      </c>
      <c r="G423" s="244"/>
      <c r="H423" s="247">
        <v>2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AT423" s="253" t="s">
        <v>181</v>
      </c>
      <c r="AU423" s="253" t="s">
        <v>88</v>
      </c>
      <c r="AV423" s="12" t="s">
        <v>88</v>
      </c>
      <c r="AW423" s="12" t="s">
        <v>34</v>
      </c>
      <c r="AX423" s="12" t="s">
        <v>86</v>
      </c>
      <c r="AY423" s="253" t="s">
        <v>124</v>
      </c>
    </row>
    <row r="424" s="1" customFormat="1" ht="16.5" customHeight="1">
      <c r="B424" s="37"/>
      <c r="C424" s="275" t="s">
        <v>579</v>
      </c>
      <c r="D424" s="275" t="s">
        <v>381</v>
      </c>
      <c r="E424" s="276" t="s">
        <v>580</v>
      </c>
      <c r="F424" s="277" t="s">
        <v>581</v>
      </c>
      <c r="G424" s="278" t="s">
        <v>153</v>
      </c>
      <c r="H424" s="279">
        <v>2</v>
      </c>
      <c r="I424" s="280"/>
      <c r="J424" s="281">
        <f>ROUND(I424*H424,2)</f>
        <v>0</v>
      </c>
      <c r="K424" s="277" t="s">
        <v>188</v>
      </c>
      <c r="L424" s="282"/>
      <c r="M424" s="283" t="s">
        <v>1</v>
      </c>
      <c r="N424" s="284" t="s">
        <v>43</v>
      </c>
      <c r="O424" s="85"/>
      <c r="P424" s="222">
        <f>O424*H424</f>
        <v>0</v>
      </c>
      <c r="Q424" s="222">
        <v>0.00064000000000000005</v>
      </c>
      <c r="R424" s="222">
        <f>Q424*H424</f>
        <v>0.0012800000000000001</v>
      </c>
      <c r="S424" s="222">
        <v>0</v>
      </c>
      <c r="T424" s="223">
        <f>S424*H424</f>
        <v>0</v>
      </c>
      <c r="AR424" s="224" t="s">
        <v>155</v>
      </c>
      <c r="AT424" s="224" t="s">
        <v>381</v>
      </c>
      <c r="AU424" s="224" t="s">
        <v>88</v>
      </c>
      <c r="AY424" s="16" t="s">
        <v>124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6" t="s">
        <v>86</v>
      </c>
      <c r="BK424" s="225">
        <f>ROUND(I424*H424,2)</f>
        <v>0</v>
      </c>
      <c r="BL424" s="16" t="s">
        <v>139</v>
      </c>
      <c r="BM424" s="224" t="s">
        <v>582</v>
      </c>
    </row>
    <row r="425" s="1" customFormat="1" ht="24" customHeight="1">
      <c r="B425" s="37"/>
      <c r="C425" s="213" t="s">
        <v>583</v>
      </c>
      <c r="D425" s="213" t="s">
        <v>125</v>
      </c>
      <c r="E425" s="214" t="s">
        <v>584</v>
      </c>
      <c r="F425" s="215" t="s">
        <v>585</v>
      </c>
      <c r="G425" s="216" t="s">
        <v>153</v>
      </c>
      <c r="H425" s="217">
        <v>6</v>
      </c>
      <c r="I425" s="218"/>
      <c r="J425" s="219">
        <f>ROUND(I425*H425,2)</f>
        <v>0</v>
      </c>
      <c r="K425" s="215" t="s">
        <v>188</v>
      </c>
      <c r="L425" s="42"/>
      <c r="M425" s="220" t="s">
        <v>1</v>
      </c>
      <c r="N425" s="221" t="s">
        <v>43</v>
      </c>
      <c r="O425" s="85"/>
      <c r="P425" s="222">
        <f>O425*H425</f>
        <v>0</v>
      </c>
      <c r="Q425" s="222">
        <v>1.0000000000000001E-05</v>
      </c>
      <c r="R425" s="222">
        <f>Q425*H425</f>
        <v>6.0000000000000008E-05</v>
      </c>
      <c r="S425" s="222">
        <v>0</v>
      </c>
      <c r="T425" s="223">
        <f>S425*H425</f>
        <v>0</v>
      </c>
      <c r="AR425" s="224" t="s">
        <v>139</v>
      </c>
      <c r="AT425" s="224" t="s">
        <v>125</v>
      </c>
      <c r="AU425" s="224" t="s">
        <v>88</v>
      </c>
      <c r="AY425" s="16" t="s">
        <v>124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6" t="s">
        <v>86</v>
      </c>
      <c r="BK425" s="225">
        <f>ROUND(I425*H425,2)</f>
        <v>0</v>
      </c>
      <c r="BL425" s="16" t="s">
        <v>139</v>
      </c>
      <c r="BM425" s="224" t="s">
        <v>586</v>
      </c>
    </row>
    <row r="426" s="1" customFormat="1">
      <c r="B426" s="37"/>
      <c r="C426" s="38"/>
      <c r="D426" s="240" t="s">
        <v>179</v>
      </c>
      <c r="E426" s="38"/>
      <c r="F426" s="241" t="s">
        <v>378</v>
      </c>
      <c r="G426" s="38"/>
      <c r="H426" s="38"/>
      <c r="I426" s="138"/>
      <c r="J426" s="38"/>
      <c r="K426" s="38"/>
      <c r="L426" s="42"/>
      <c r="M426" s="242"/>
      <c r="N426" s="85"/>
      <c r="O426" s="85"/>
      <c r="P426" s="85"/>
      <c r="Q426" s="85"/>
      <c r="R426" s="85"/>
      <c r="S426" s="85"/>
      <c r="T426" s="86"/>
      <c r="AT426" s="16" t="s">
        <v>179</v>
      </c>
      <c r="AU426" s="16" t="s">
        <v>88</v>
      </c>
    </row>
    <row r="427" s="12" customFormat="1">
      <c r="B427" s="243"/>
      <c r="C427" s="244"/>
      <c r="D427" s="240" t="s">
        <v>181</v>
      </c>
      <c r="E427" s="245" t="s">
        <v>1</v>
      </c>
      <c r="F427" s="246" t="s">
        <v>587</v>
      </c>
      <c r="G427" s="244"/>
      <c r="H427" s="247">
        <v>6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AT427" s="253" t="s">
        <v>181</v>
      </c>
      <c r="AU427" s="253" t="s">
        <v>88</v>
      </c>
      <c r="AV427" s="12" t="s">
        <v>88</v>
      </c>
      <c r="AW427" s="12" t="s">
        <v>34</v>
      </c>
      <c r="AX427" s="12" t="s">
        <v>86</v>
      </c>
      <c r="AY427" s="253" t="s">
        <v>124</v>
      </c>
    </row>
    <row r="428" s="1" customFormat="1" ht="16.5" customHeight="1">
      <c r="B428" s="37"/>
      <c r="C428" s="275" t="s">
        <v>588</v>
      </c>
      <c r="D428" s="275" t="s">
        <v>381</v>
      </c>
      <c r="E428" s="276" t="s">
        <v>589</v>
      </c>
      <c r="F428" s="277" t="s">
        <v>590</v>
      </c>
      <c r="G428" s="278" t="s">
        <v>153</v>
      </c>
      <c r="H428" s="279">
        <v>6</v>
      </c>
      <c r="I428" s="280"/>
      <c r="J428" s="281">
        <f>ROUND(I428*H428,2)</f>
        <v>0</v>
      </c>
      <c r="K428" s="277" t="s">
        <v>188</v>
      </c>
      <c r="L428" s="282"/>
      <c r="M428" s="283" t="s">
        <v>1</v>
      </c>
      <c r="N428" s="284" t="s">
        <v>43</v>
      </c>
      <c r="O428" s="85"/>
      <c r="P428" s="222">
        <f>O428*H428</f>
        <v>0</v>
      </c>
      <c r="Q428" s="222">
        <v>0.0012099999999999999</v>
      </c>
      <c r="R428" s="222">
        <f>Q428*H428</f>
        <v>0.0072599999999999991</v>
      </c>
      <c r="S428" s="222">
        <v>0</v>
      </c>
      <c r="T428" s="223">
        <f>S428*H428</f>
        <v>0</v>
      </c>
      <c r="AR428" s="224" t="s">
        <v>155</v>
      </c>
      <c r="AT428" s="224" t="s">
        <v>381</v>
      </c>
      <c r="AU428" s="224" t="s">
        <v>88</v>
      </c>
      <c r="AY428" s="16" t="s">
        <v>124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6" t="s">
        <v>86</v>
      </c>
      <c r="BK428" s="225">
        <f>ROUND(I428*H428,2)</f>
        <v>0</v>
      </c>
      <c r="BL428" s="16" t="s">
        <v>139</v>
      </c>
      <c r="BM428" s="224" t="s">
        <v>591</v>
      </c>
    </row>
    <row r="429" s="1" customFormat="1" ht="16.5" customHeight="1">
      <c r="B429" s="37"/>
      <c r="C429" s="213" t="s">
        <v>592</v>
      </c>
      <c r="D429" s="213" t="s">
        <v>125</v>
      </c>
      <c r="E429" s="214" t="s">
        <v>593</v>
      </c>
      <c r="F429" s="215" t="s">
        <v>594</v>
      </c>
      <c r="G429" s="216" t="s">
        <v>153</v>
      </c>
      <c r="H429" s="217">
        <v>20</v>
      </c>
      <c r="I429" s="218"/>
      <c r="J429" s="219">
        <f>ROUND(I429*H429,2)</f>
        <v>0</v>
      </c>
      <c r="K429" s="215" t="s">
        <v>1</v>
      </c>
      <c r="L429" s="42"/>
      <c r="M429" s="220" t="s">
        <v>1</v>
      </c>
      <c r="N429" s="221" t="s">
        <v>43</v>
      </c>
      <c r="O429" s="85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AR429" s="224" t="s">
        <v>259</v>
      </c>
      <c r="AT429" s="224" t="s">
        <v>125</v>
      </c>
      <c r="AU429" s="224" t="s">
        <v>88</v>
      </c>
      <c r="AY429" s="16" t="s">
        <v>124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6" t="s">
        <v>86</v>
      </c>
      <c r="BK429" s="225">
        <f>ROUND(I429*H429,2)</f>
        <v>0</v>
      </c>
      <c r="BL429" s="16" t="s">
        <v>259</v>
      </c>
      <c r="BM429" s="224" t="s">
        <v>595</v>
      </c>
    </row>
    <row r="430" s="1" customFormat="1">
      <c r="B430" s="37"/>
      <c r="C430" s="38"/>
      <c r="D430" s="240" t="s">
        <v>179</v>
      </c>
      <c r="E430" s="38"/>
      <c r="F430" s="241" t="s">
        <v>378</v>
      </c>
      <c r="G430" s="38"/>
      <c r="H430" s="38"/>
      <c r="I430" s="138"/>
      <c r="J430" s="38"/>
      <c r="K430" s="38"/>
      <c r="L430" s="42"/>
      <c r="M430" s="242"/>
      <c r="N430" s="85"/>
      <c r="O430" s="85"/>
      <c r="P430" s="85"/>
      <c r="Q430" s="85"/>
      <c r="R430" s="85"/>
      <c r="S430" s="85"/>
      <c r="T430" s="86"/>
      <c r="AT430" s="16" t="s">
        <v>179</v>
      </c>
      <c r="AU430" s="16" t="s">
        <v>88</v>
      </c>
    </row>
    <row r="431" s="12" customFormat="1">
      <c r="B431" s="243"/>
      <c r="C431" s="244"/>
      <c r="D431" s="240" t="s">
        <v>181</v>
      </c>
      <c r="E431" s="245" t="s">
        <v>1</v>
      </c>
      <c r="F431" s="246" t="s">
        <v>596</v>
      </c>
      <c r="G431" s="244"/>
      <c r="H431" s="247">
        <v>20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AT431" s="253" t="s">
        <v>181</v>
      </c>
      <c r="AU431" s="253" t="s">
        <v>88</v>
      </c>
      <c r="AV431" s="12" t="s">
        <v>88</v>
      </c>
      <c r="AW431" s="12" t="s">
        <v>34</v>
      </c>
      <c r="AX431" s="12" t="s">
        <v>86</v>
      </c>
      <c r="AY431" s="253" t="s">
        <v>124</v>
      </c>
    </row>
    <row r="432" s="1" customFormat="1" ht="16.5" customHeight="1">
      <c r="B432" s="37"/>
      <c r="C432" s="213" t="s">
        <v>597</v>
      </c>
      <c r="D432" s="213" t="s">
        <v>125</v>
      </c>
      <c r="E432" s="214" t="s">
        <v>598</v>
      </c>
      <c r="F432" s="215" t="s">
        <v>599</v>
      </c>
      <c r="G432" s="216" t="s">
        <v>153</v>
      </c>
      <c r="H432" s="217">
        <v>1</v>
      </c>
      <c r="I432" s="218"/>
      <c r="J432" s="219">
        <f>ROUND(I432*H432,2)</f>
        <v>0</v>
      </c>
      <c r="K432" s="215" t="s">
        <v>1</v>
      </c>
      <c r="L432" s="42"/>
      <c r="M432" s="220" t="s">
        <v>1</v>
      </c>
      <c r="N432" s="221" t="s">
        <v>43</v>
      </c>
      <c r="O432" s="85"/>
      <c r="P432" s="222">
        <f>O432*H432</f>
        <v>0</v>
      </c>
      <c r="Q432" s="222">
        <v>0.00018000000000000001</v>
      </c>
      <c r="R432" s="222">
        <f>Q432*H432</f>
        <v>0.00018000000000000001</v>
      </c>
      <c r="S432" s="222">
        <v>0</v>
      </c>
      <c r="T432" s="223">
        <f>S432*H432</f>
        <v>0</v>
      </c>
      <c r="AR432" s="224" t="s">
        <v>139</v>
      </c>
      <c r="AT432" s="224" t="s">
        <v>125</v>
      </c>
      <c r="AU432" s="224" t="s">
        <v>88</v>
      </c>
      <c r="AY432" s="16" t="s">
        <v>124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6" t="s">
        <v>86</v>
      </c>
      <c r="BK432" s="225">
        <f>ROUND(I432*H432,2)</f>
        <v>0</v>
      </c>
      <c r="BL432" s="16" t="s">
        <v>139</v>
      </c>
      <c r="BM432" s="224" t="s">
        <v>600</v>
      </c>
    </row>
    <row r="433" s="1" customFormat="1">
      <c r="B433" s="37"/>
      <c r="C433" s="38"/>
      <c r="D433" s="240" t="s">
        <v>179</v>
      </c>
      <c r="E433" s="38"/>
      <c r="F433" s="241" t="s">
        <v>378</v>
      </c>
      <c r="G433" s="38"/>
      <c r="H433" s="38"/>
      <c r="I433" s="138"/>
      <c r="J433" s="38"/>
      <c r="K433" s="38"/>
      <c r="L433" s="42"/>
      <c r="M433" s="242"/>
      <c r="N433" s="85"/>
      <c r="O433" s="85"/>
      <c r="P433" s="85"/>
      <c r="Q433" s="85"/>
      <c r="R433" s="85"/>
      <c r="S433" s="85"/>
      <c r="T433" s="86"/>
      <c r="AT433" s="16" t="s">
        <v>179</v>
      </c>
      <c r="AU433" s="16" t="s">
        <v>88</v>
      </c>
    </row>
    <row r="434" s="12" customFormat="1">
      <c r="B434" s="243"/>
      <c r="C434" s="244"/>
      <c r="D434" s="240" t="s">
        <v>181</v>
      </c>
      <c r="E434" s="245" t="s">
        <v>1</v>
      </c>
      <c r="F434" s="246" t="s">
        <v>601</v>
      </c>
      <c r="G434" s="244"/>
      <c r="H434" s="247">
        <v>1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AT434" s="253" t="s">
        <v>181</v>
      </c>
      <c r="AU434" s="253" t="s">
        <v>88</v>
      </c>
      <c r="AV434" s="12" t="s">
        <v>88</v>
      </c>
      <c r="AW434" s="12" t="s">
        <v>34</v>
      </c>
      <c r="AX434" s="12" t="s">
        <v>86</v>
      </c>
      <c r="AY434" s="253" t="s">
        <v>124</v>
      </c>
    </row>
    <row r="435" s="1" customFormat="1" ht="24" customHeight="1">
      <c r="B435" s="37"/>
      <c r="C435" s="213" t="s">
        <v>602</v>
      </c>
      <c r="D435" s="213" t="s">
        <v>125</v>
      </c>
      <c r="E435" s="214" t="s">
        <v>603</v>
      </c>
      <c r="F435" s="215" t="s">
        <v>604</v>
      </c>
      <c r="G435" s="216" t="s">
        <v>153</v>
      </c>
      <c r="H435" s="217">
        <v>1</v>
      </c>
      <c r="I435" s="218"/>
      <c r="J435" s="219">
        <f>ROUND(I435*H435,2)</f>
        <v>0</v>
      </c>
      <c r="K435" s="215" t="s">
        <v>188</v>
      </c>
      <c r="L435" s="42"/>
      <c r="M435" s="220" t="s">
        <v>1</v>
      </c>
      <c r="N435" s="221" t="s">
        <v>43</v>
      </c>
      <c r="O435" s="85"/>
      <c r="P435" s="222">
        <f>O435*H435</f>
        <v>0</v>
      </c>
      <c r="Q435" s="222">
        <v>0.14494000000000001</v>
      </c>
      <c r="R435" s="222">
        <f>Q435*H435</f>
        <v>0.14494000000000001</v>
      </c>
      <c r="S435" s="222">
        <v>0</v>
      </c>
      <c r="T435" s="223">
        <f>S435*H435</f>
        <v>0</v>
      </c>
      <c r="AR435" s="224" t="s">
        <v>139</v>
      </c>
      <c r="AT435" s="224" t="s">
        <v>125</v>
      </c>
      <c r="AU435" s="224" t="s">
        <v>88</v>
      </c>
      <c r="AY435" s="16" t="s">
        <v>124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6" t="s">
        <v>86</v>
      </c>
      <c r="BK435" s="225">
        <f>ROUND(I435*H435,2)</f>
        <v>0</v>
      </c>
      <c r="BL435" s="16" t="s">
        <v>139</v>
      </c>
      <c r="BM435" s="224" t="s">
        <v>605</v>
      </c>
    </row>
    <row r="436" s="1" customFormat="1">
      <c r="B436" s="37"/>
      <c r="C436" s="38"/>
      <c r="D436" s="240" t="s">
        <v>179</v>
      </c>
      <c r="E436" s="38"/>
      <c r="F436" s="241" t="s">
        <v>378</v>
      </c>
      <c r="G436" s="38"/>
      <c r="H436" s="38"/>
      <c r="I436" s="138"/>
      <c r="J436" s="38"/>
      <c r="K436" s="38"/>
      <c r="L436" s="42"/>
      <c r="M436" s="242"/>
      <c r="N436" s="85"/>
      <c r="O436" s="85"/>
      <c r="P436" s="85"/>
      <c r="Q436" s="85"/>
      <c r="R436" s="85"/>
      <c r="S436" s="85"/>
      <c r="T436" s="86"/>
      <c r="AT436" s="16" t="s">
        <v>179</v>
      </c>
      <c r="AU436" s="16" t="s">
        <v>88</v>
      </c>
    </row>
    <row r="437" s="12" customFormat="1">
      <c r="B437" s="243"/>
      <c r="C437" s="244"/>
      <c r="D437" s="240" t="s">
        <v>181</v>
      </c>
      <c r="E437" s="245" t="s">
        <v>1</v>
      </c>
      <c r="F437" s="246" t="s">
        <v>606</v>
      </c>
      <c r="G437" s="244"/>
      <c r="H437" s="247">
        <v>1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AT437" s="253" t="s">
        <v>181</v>
      </c>
      <c r="AU437" s="253" t="s">
        <v>88</v>
      </c>
      <c r="AV437" s="12" t="s">
        <v>88</v>
      </c>
      <c r="AW437" s="12" t="s">
        <v>34</v>
      </c>
      <c r="AX437" s="12" t="s">
        <v>86</v>
      </c>
      <c r="AY437" s="253" t="s">
        <v>124</v>
      </c>
    </row>
    <row r="438" s="1" customFormat="1" ht="24" customHeight="1">
      <c r="B438" s="37"/>
      <c r="C438" s="275" t="s">
        <v>607</v>
      </c>
      <c r="D438" s="275" t="s">
        <v>381</v>
      </c>
      <c r="E438" s="276" t="s">
        <v>608</v>
      </c>
      <c r="F438" s="277" t="s">
        <v>609</v>
      </c>
      <c r="G438" s="278" t="s">
        <v>153</v>
      </c>
      <c r="H438" s="279">
        <v>1</v>
      </c>
      <c r="I438" s="280"/>
      <c r="J438" s="281">
        <f>ROUND(I438*H438,2)</f>
        <v>0</v>
      </c>
      <c r="K438" s="277" t="s">
        <v>188</v>
      </c>
      <c r="L438" s="282"/>
      <c r="M438" s="283" t="s">
        <v>1</v>
      </c>
      <c r="N438" s="284" t="s">
        <v>43</v>
      </c>
      <c r="O438" s="85"/>
      <c r="P438" s="222">
        <f>O438*H438</f>
        <v>0</v>
      </c>
      <c r="Q438" s="222">
        <v>0.071999999999999995</v>
      </c>
      <c r="R438" s="222">
        <f>Q438*H438</f>
        <v>0.071999999999999995</v>
      </c>
      <c r="S438" s="222">
        <v>0</v>
      </c>
      <c r="T438" s="223">
        <f>S438*H438</f>
        <v>0</v>
      </c>
      <c r="AR438" s="224" t="s">
        <v>155</v>
      </c>
      <c r="AT438" s="224" t="s">
        <v>381</v>
      </c>
      <c r="AU438" s="224" t="s">
        <v>88</v>
      </c>
      <c r="AY438" s="16" t="s">
        <v>124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6" t="s">
        <v>86</v>
      </c>
      <c r="BK438" s="225">
        <f>ROUND(I438*H438,2)</f>
        <v>0</v>
      </c>
      <c r="BL438" s="16" t="s">
        <v>139</v>
      </c>
      <c r="BM438" s="224" t="s">
        <v>610</v>
      </c>
    </row>
    <row r="439" s="1" customFormat="1" ht="24" customHeight="1">
      <c r="B439" s="37"/>
      <c r="C439" s="275" t="s">
        <v>611</v>
      </c>
      <c r="D439" s="275" t="s">
        <v>381</v>
      </c>
      <c r="E439" s="276" t="s">
        <v>612</v>
      </c>
      <c r="F439" s="277" t="s">
        <v>613</v>
      </c>
      <c r="G439" s="278" t="s">
        <v>153</v>
      </c>
      <c r="H439" s="279">
        <v>1</v>
      </c>
      <c r="I439" s="280"/>
      <c r="J439" s="281">
        <f>ROUND(I439*H439,2)</f>
        <v>0</v>
      </c>
      <c r="K439" s="277" t="s">
        <v>188</v>
      </c>
      <c r="L439" s="282"/>
      <c r="M439" s="283" t="s">
        <v>1</v>
      </c>
      <c r="N439" s="284" t="s">
        <v>43</v>
      </c>
      <c r="O439" s="85"/>
      <c r="P439" s="222">
        <f>O439*H439</f>
        <v>0</v>
      </c>
      <c r="Q439" s="222">
        <v>0.027</v>
      </c>
      <c r="R439" s="222">
        <f>Q439*H439</f>
        <v>0.027</v>
      </c>
      <c r="S439" s="222">
        <v>0</v>
      </c>
      <c r="T439" s="223">
        <f>S439*H439</f>
        <v>0</v>
      </c>
      <c r="AR439" s="224" t="s">
        <v>155</v>
      </c>
      <c r="AT439" s="224" t="s">
        <v>381</v>
      </c>
      <c r="AU439" s="224" t="s">
        <v>88</v>
      </c>
      <c r="AY439" s="16" t="s">
        <v>124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6" t="s">
        <v>86</v>
      </c>
      <c r="BK439" s="225">
        <f>ROUND(I439*H439,2)</f>
        <v>0</v>
      </c>
      <c r="BL439" s="16" t="s">
        <v>139</v>
      </c>
      <c r="BM439" s="224" t="s">
        <v>614</v>
      </c>
    </row>
    <row r="440" s="1" customFormat="1" ht="16.5" customHeight="1">
      <c r="B440" s="37"/>
      <c r="C440" s="275" t="s">
        <v>615</v>
      </c>
      <c r="D440" s="275" t="s">
        <v>381</v>
      </c>
      <c r="E440" s="276" t="s">
        <v>616</v>
      </c>
      <c r="F440" s="277" t="s">
        <v>617</v>
      </c>
      <c r="G440" s="278" t="s">
        <v>153</v>
      </c>
      <c r="H440" s="279">
        <v>1</v>
      </c>
      <c r="I440" s="280"/>
      <c r="J440" s="281">
        <f>ROUND(I440*H440,2)</f>
        <v>0</v>
      </c>
      <c r="K440" s="277" t="s">
        <v>188</v>
      </c>
      <c r="L440" s="282"/>
      <c r="M440" s="283" t="s">
        <v>1</v>
      </c>
      <c r="N440" s="284" t="s">
        <v>43</v>
      </c>
      <c r="O440" s="85"/>
      <c r="P440" s="222">
        <f>O440*H440</f>
        <v>0</v>
      </c>
      <c r="Q440" s="222">
        <v>0.058000000000000003</v>
      </c>
      <c r="R440" s="222">
        <f>Q440*H440</f>
        <v>0.058000000000000003</v>
      </c>
      <c r="S440" s="222">
        <v>0</v>
      </c>
      <c r="T440" s="223">
        <f>S440*H440</f>
        <v>0</v>
      </c>
      <c r="AR440" s="224" t="s">
        <v>155</v>
      </c>
      <c r="AT440" s="224" t="s">
        <v>381</v>
      </c>
      <c r="AU440" s="224" t="s">
        <v>88</v>
      </c>
      <c r="AY440" s="16" t="s">
        <v>124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6" t="s">
        <v>86</v>
      </c>
      <c r="BK440" s="225">
        <f>ROUND(I440*H440,2)</f>
        <v>0</v>
      </c>
      <c r="BL440" s="16" t="s">
        <v>139</v>
      </c>
      <c r="BM440" s="224" t="s">
        <v>618</v>
      </c>
    </row>
    <row r="441" s="1" customFormat="1" ht="24" customHeight="1">
      <c r="B441" s="37"/>
      <c r="C441" s="275" t="s">
        <v>619</v>
      </c>
      <c r="D441" s="275" t="s">
        <v>381</v>
      </c>
      <c r="E441" s="276" t="s">
        <v>620</v>
      </c>
      <c r="F441" s="277" t="s">
        <v>621</v>
      </c>
      <c r="G441" s="278" t="s">
        <v>153</v>
      </c>
      <c r="H441" s="279">
        <v>1</v>
      </c>
      <c r="I441" s="280"/>
      <c r="J441" s="281">
        <f>ROUND(I441*H441,2)</f>
        <v>0</v>
      </c>
      <c r="K441" s="277" t="s">
        <v>1</v>
      </c>
      <c r="L441" s="282"/>
      <c r="M441" s="283" t="s">
        <v>1</v>
      </c>
      <c r="N441" s="284" t="s">
        <v>43</v>
      </c>
      <c r="O441" s="85"/>
      <c r="P441" s="222">
        <f>O441*H441</f>
        <v>0</v>
      </c>
      <c r="Q441" s="222">
        <v>0.080000000000000002</v>
      </c>
      <c r="R441" s="222">
        <f>Q441*H441</f>
        <v>0.080000000000000002</v>
      </c>
      <c r="S441" s="222">
        <v>0</v>
      </c>
      <c r="T441" s="223">
        <f>S441*H441</f>
        <v>0</v>
      </c>
      <c r="AR441" s="224" t="s">
        <v>155</v>
      </c>
      <c r="AT441" s="224" t="s">
        <v>381</v>
      </c>
      <c r="AU441" s="224" t="s">
        <v>88</v>
      </c>
      <c r="AY441" s="16" t="s">
        <v>124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6" t="s">
        <v>86</v>
      </c>
      <c r="BK441" s="225">
        <f>ROUND(I441*H441,2)</f>
        <v>0</v>
      </c>
      <c r="BL441" s="16" t="s">
        <v>139</v>
      </c>
      <c r="BM441" s="224" t="s">
        <v>622</v>
      </c>
    </row>
    <row r="442" s="1" customFormat="1" ht="24" customHeight="1">
      <c r="B442" s="37"/>
      <c r="C442" s="275" t="s">
        <v>623</v>
      </c>
      <c r="D442" s="275" t="s">
        <v>381</v>
      </c>
      <c r="E442" s="276" t="s">
        <v>624</v>
      </c>
      <c r="F442" s="277" t="s">
        <v>625</v>
      </c>
      <c r="G442" s="278" t="s">
        <v>153</v>
      </c>
      <c r="H442" s="279">
        <v>2</v>
      </c>
      <c r="I442" s="280"/>
      <c r="J442" s="281">
        <f>ROUND(I442*H442,2)</f>
        <v>0</v>
      </c>
      <c r="K442" s="277" t="s">
        <v>188</v>
      </c>
      <c r="L442" s="282"/>
      <c r="M442" s="283" t="s">
        <v>1</v>
      </c>
      <c r="N442" s="284" t="s">
        <v>43</v>
      </c>
      <c r="O442" s="85"/>
      <c r="P442" s="222">
        <f>O442*H442</f>
        <v>0</v>
      </c>
      <c r="Q442" s="222">
        <v>0.057000000000000002</v>
      </c>
      <c r="R442" s="222">
        <f>Q442*H442</f>
        <v>0.114</v>
      </c>
      <c r="S442" s="222">
        <v>0</v>
      </c>
      <c r="T442" s="223">
        <f>S442*H442</f>
        <v>0</v>
      </c>
      <c r="AR442" s="224" t="s">
        <v>155</v>
      </c>
      <c r="AT442" s="224" t="s">
        <v>381</v>
      </c>
      <c r="AU442" s="224" t="s">
        <v>88</v>
      </c>
      <c r="AY442" s="16" t="s">
        <v>124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6" t="s">
        <v>86</v>
      </c>
      <c r="BK442" s="225">
        <f>ROUND(I442*H442,2)</f>
        <v>0</v>
      </c>
      <c r="BL442" s="16" t="s">
        <v>139</v>
      </c>
      <c r="BM442" s="224" t="s">
        <v>626</v>
      </c>
    </row>
    <row r="443" s="1" customFormat="1" ht="24" customHeight="1">
      <c r="B443" s="37"/>
      <c r="C443" s="213" t="s">
        <v>627</v>
      </c>
      <c r="D443" s="213" t="s">
        <v>125</v>
      </c>
      <c r="E443" s="214" t="s">
        <v>628</v>
      </c>
      <c r="F443" s="215" t="s">
        <v>629</v>
      </c>
      <c r="G443" s="216" t="s">
        <v>153</v>
      </c>
      <c r="H443" s="217">
        <v>1</v>
      </c>
      <c r="I443" s="218"/>
      <c r="J443" s="219">
        <f>ROUND(I443*H443,2)</f>
        <v>0</v>
      </c>
      <c r="K443" s="215" t="s">
        <v>188</v>
      </c>
      <c r="L443" s="42"/>
      <c r="M443" s="220" t="s">
        <v>1</v>
      </c>
      <c r="N443" s="221" t="s">
        <v>43</v>
      </c>
      <c r="O443" s="85"/>
      <c r="P443" s="222">
        <f>O443*H443</f>
        <v>0</v>
      </c>
      <c r="Q443" s="222">
        <v>0.21734000000000001</v>
      </c>
      <c r="R443" s="222">
        <f>Q443*H443</f>
        <v>0.21734000000000001</v>
      </c>
      <c r="S443" s="222">
        <v>0</v>
      </c>
      <c r="T443" s="223">
        <f>S443*H443</f>
        <v>0</v>
      </c>
      <c r="AR443" s="224" t="s">
        <v>139</v>
      </c>
      <c r="AT443" s="224" t="s">
        <v>125</v>
      </c>
      <c r="AU443" s="224" t="s">
        <v>88</v>
      </c>
      <c r="AY443" s="16" t="s">
        <v>124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6" t="s">
        <v>86</v>
      </c>
      <c r="BK443" s="225">
        <f>ROUND(I443*H443,2)</f>
        <v>0</v>
      </c>
      <c r="BL443" s="16" t="s">
        <v>139</v>
      </c>
      <c r="BM443" s="224" t="s">
        <v>630</v>
      </c>
    </row>
    <row r="444" s="1" customFormat="1">
      <c r="B444" s="37"/>
      <c r="C444" s="38"/>
      <c r="D444" s="240" t="s">
        <v>179</v>
      </c>
      <c r="E444" s="38"/>
      <c r="F444" s="241" t="s">
        <v>378</v>
      </c>
      <c r="G444" s="38"/>
      <c r="H444" s="38"/>
      <c r="I444" s="138"/>
      <c r="J444" s="38"/>
      <c r="K444" s="38"/>
      <c r="L444" s="42"/>
      <c r="M444" s="242"/>
      <c r="N444" s="85"/>
      <c r="O444" s="85"/>
      <c r="P444" s="85"/>
      <c r="Q444" s="85"/>
      <c r="R444" s="85"/>
      <c r="S444" s="85"/>
      <c r="T444" s="86"/>
      <c r="AT444" s="16" t="s">
        <v>179</v>
      </c>
      <c r="AU444" s="16" t="s">
        <v>88</v>
      </c>
    </row>
    <row r="445" s="1" customFormat="1" ht="16.5" customHeight="1">
      <c r="B445" s="37"/>
      <c r="C445" s="275" t="s">
        <v>631</v>
      </c>
      <c r="D445" s="275" t="s">
        <v>381</v>
      </c>
      <c r="E445" s="276" t="s">
        <v>632</v>
      </c>
      <c r="F445" s="277" t="s">
        <v>633</v>
      </c>
      <c r="G445" s="278" t="s">
        <v>153</v>
      </c>
      <c r="H445" s="279">
        <v>1</v>
      </c>
      <c r="I445" s="280"/>
      <c r="J445" s="281">
        <f>ROUND(I445*H445,2)</f>
        <v>0</v>
      </c>
      <c r="K445" s="277" t="s">
        <v>1</v>
      </c>
      <c r="L445" s="282"/>
      <c r="M445" s="283" t="s">
        <v>1</v>
      </c>
      <c r="N445" s="284" t="s">
        <v>43</v>
      </c>
      <c r="O445" s="85"/>
      <c r="P445" s="222">
        <f>O445*H445</f>
        <v>0</v>
      </c>
      <c r="Q445" s="222">
        <v>0.038600000000000002</v>
      </c>
      <c r="R445" s="222">
        <f>Q445*H445</f>
        <v>0.038600000000000002</v>
      </c>
      <c r="S445" s="222">
        <v>0</v>
      </c>
      <c r="T445" s="223">
        <f>S445*H445</f>
        <v>0</v>
      </c>
      <c r="AR445" s="224" t="s">
        <v>155</v>
      </c>
      <c r="AT445" s="224" t="s">
        <v>381</v>
      </c>
      <c r="AU445" s="224" t="s">
        <v>88</v>
      </c>
      <c r="AY445" s="16" t="s">
        <v>124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6" t="s">
        <v>86</v>
      </c>
      <c r="BK445" s="225">
        <f>ROUND(I445*H445,2)</f>
        <v>0</v>
      </c>
      <c r="BL445" s="16" t="s">
        <v>139</v>
      </c>
      <c r="BM445" s="224" t="s">
        <v>634</v>
      </c>
    </row>
    <row r="446" s="1" customFormat="1" ht="16.5" customHeight="1">
      <c r="B446" s="37"/>
      <c r="C446" s="275" t="s">
        <v>635</v>
      </c>
      <c r="D446" s="275" t="s">
        <v>381</v>
      </c>
      <c r="E446" s="276" t="s">
        <v>636</v>
      </c>
      <c r="F446" s="277" t="s">
        <v>637</v>
      </c>
      <c r="G446" s="278" t="s">
        <v>153</v>
      </c>
      <c r="H446" s="279">
        <v>1</v>
      </c>
      <c r="I446" s="280"/>
      <c r="J446" s="281">
        <f>ROUND(I446*H446,2)</f>
        <v>0</v>
      </c>
      <c r="K446" s="277" t="s">
        <v>1</v>
      </c>
      <c r="L446" s="282"/>
      <c r="M446" s="283" t="s">
        <v>1</v>
      </c>
      <c r="N446" s="284" t="s">
        <v>43</v>
      </c>
      <c r="O446" s="85"/>
      <c r="P446" s="222">
        <f>O446*H446</f>
        <v>0</v>
      </c>
      <c r="Q446" s="222">
        <v>0.0044999999999999997</v>
      </c>
      <c r="R446" s="222">
        <f>Q446*H446</f>
        <v>0.0044999999999999997</v>
      </c>
      <c r="S446" s="222">
        <v>0</v>
      </c>
      <c r="T446" s="223">
        <f>S446*H446</f>
        <v>0</v>
      </c>
      <c r="AR446" s="224" t="s">
        <v>155</v>
      </c>
      <c r="AT446" s="224" t="s">
        <v>381</v>
      </c>
      <c r="AU446" s="224" t="s">
        <v>88</v>
      </c>
      <c r="AY446" s="16" t="s">
        <v>124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6" t="s">
        <v>86</v>
      </c>
      <c r="BK446" s="225">
        <f>ROUND(I446*H446,2)</f>
        <v>0</v>
      </c>
      <c r="BL446" s="16" t="s">
        <v>139</v>
      </c>
      <c r="BM446" s="224" t="s">
        <v>638</v>
      </c>
    </row>
    <row r="447" s="1" customFormat="1" ht="24" customHeight="1">
      <c r="B447" s="37"/>
      <c r="C447" s="213" t="s">
        <v>639</v>
      </c>
      <c r="D447" s="213" t="s">
        <v>125</v>
      </c>
      <c r="E447" s="214" t="s">
        <v>640</v>
      </c>
      <c r="F447" s="215" t="s">
        <v>641</v>
      </c>
      <c r="G447" s="216" t="s">
        <v>153</v>
      </c>
      <c r="H447" s="217">
        <v>20</v>
      </c>
      <c r="I447" s="218"/>
      <c r="J447" s="219">
        <f>ROUND(I447*H447,2)</f>
        <v>0</v>
      </c>
      <c r="K447" s="215" t="s">
        <v>188</v>
      </c>
      <c r="L447" s="42"/>
      <c r="M447" s="220" t="s">
        <v>1</v>
      </c>
      <c r="N447" s="221" t="s">
        <v>43</v>
      </c>
      <c r="O447" s="85"/>
      <c r="P447" s="222">
        <f>O447*H447</f>
        <v>0</v>
      </c>
      <c r="Q447" s="222">
        <v>0.42368</v>
      </c>
      <c r="R447" s="222">
        <f>Q447*H447</f>
        <v>8.4735999999999994</v>
      </c>
      <c r="S447" s="222">
        <v>0</v>
      </c>
      <c r="T447" s="223">
        <f>S447*H447</f>
        <v>0</v>
      </c>
      <c r="AR447" s="224" t="s">
        <v>139</v>
      </c>
      <c r="AT447" s="224" t="s">
        <v>125</v>
      </c>
      <c r="AU447" s="224" t="s">
        <v>88</v>
      </c>
      <c r="AY447" s="16" t="s">
        <v>124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6" t="s">
        <v>86</v>
      </c>
      <c r="BK447" s="225">
        <f>ROUND(I447*H447,2)</f>
        <v>0</v>
      </c>
      <c r="BL447" s="16" t="s">
        <v>139</v>
      </c>
      <c r="BM447" s="224" t="s">
        <v>642</v>
      </c>
    </row>
    <row r="448" s="1" customFormat="1">
      <c r="B448" s="37"/>
      <c r="C448" s="38"/>
      <c r="D448" s="240" t="s">
        <v>179</v>
      </c>
      <c r="E448" s="38"/>
      <c r="F448" s="241" t="s">
        <v>378</v>
      </c>
      <c r="G448" s="38"/>
      <c r="H448" s="38"/>
      <c r="I448" s="138"/>
      <c r="J448" s="38"/>
      <c r="K448" s="38"/>
      <c r="L448" s="42"/>
      <c r="M448" s="242"/>
      <c r="N448" s="85"/>
      <c r="O448" s="85"/>
      <c r="P448" s="85"/>
      <c r="Q448" s="85"/>
      <c r="R448" s="85"/>
      <c r="S448" s="85"/>
      <c r="T448" s="86"/>
      <c r="AT448" s="16" t="s">
        <v>179</v>
      </c>
      <c r="AU448" s="16" t="s">
        <v>88</v>
      </c>
    </row>
    <row r="449" s="1" customFormat="1" ht="24" customHeight="1">
      <c r="B449" s="37"/>
      <c r="C449" s="213" t="s">
        <v>643</v>
      </c>
      <c r="D449" s="213" t="s">
        <v>125</v>
      </c>
      <c r="E449" s="214" t="s">
        <v>644</v>
      </c>
      <c r="F449" s="215" t="s">
        <v>645</v>
      </c>
      <c r="G449" s="216" t="s">
        <v>153</v>
      </c>
      <c r="H449" s="217">
        <v>1</v>
      </c>
      <c r="I449" s="218"/>
      <c r="J449" s="219">
        <f>ROUND(I449*H449,2)</f>
        <v>0</v>
      </c>
      <c r="K449" s="215" t="s">
        <v>188</v>
      </c>
      <c r="L449" s="42"/>
      <c r="M449" s="220" t="s">
        <v>1</v>
      </c>
      <c r="N449" s="221" t="s">
        <v>43</v>
      </c>
      <c r="O449" s="85"/>
      <c r="P449" s="222">
        <f>O449*H449</f>
        <v>0</v>
      </c>
      <c r="Q449" s="222">
        <v>0.42080000000000001</v>
      </c>
      <c r="R449" s="222">
        <f>Q449*H449</f>
        <v>0.42080000000000001</v>
      </c>
      <c r="S449" s="222">
        <v>0</v>
      </c>
      <c r="T449" s="223">
        <f>S449*H449</f>
        <v>0</v>
      </c>
      <c r="AR449" s="224" t="s">
        <v>139</v>
      </c>
      <c r="AT449" s="224" t="s">
        <v>125</v>
      </c>
      <c r="AU449" s="224" t="s">
        <v>88</v>
      </c>
      <c r="AY449" s="16" t="s">
        <v>124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6" t="s">
        <v>86</v>
      </c>
      <c r="BK449" s="225">
        <f>ROUND(I449*H449,2)</f>
        <v>0</v>
      </c>
      <c r="BL449" s="16" t="s">
        <v>139</v>
      </c>
      <c r="BM449" s="224" t="s">
        <v>646</v>
      </c>
    </row>
    <row r="450" s="1" customFormat="1">
      <c r="B450" s="37"/>
      <c r="C450" s="38"/>
      <c r="D450" s="240" t="s">
        <v>179</v>
      </c>
      <c r="E450" s="38"/>
      <c r="F450" s="241" t="s">
        <v>390</v>
      </c>
      <c r="G450" s="38"/>
      <c r="H450" s="38"/>
      <c r="I450" s="138"/>
      <c r="J450" s="38"/>
      <c r="K450" s="38"/>
      <c r="L450" s="42"/>
      <c r="M450" s="242"/>
      <c r="N450" s="85"/>
      <c r="O450" s="85"/>
      <c r="P450" s="85"/>
      <c r="Q450" s="85"/>
      <c r="R450" s="85"/>
      <c r="S450" s="85"/>
      <c r="T450" s="86"/>
      <c r="AT450" s="16" t="s">
        <v>179</v>
      </c>
      <c r="AU450" s="16" t="s">
        <v>88</v>
      </c>
    </row>
    <row r="451" s="1" customFormat="1" ht="24" customHeight="1">
      <c r="B451" s="37"/>
      <c r="C451" s="213" t="s">
        <v>647</v>
      </c>
      <c r="D451" s="213" t="s">
        <v>125</v>
      </c>
      <c r="E451" s="214" t="s">
        <v>648</v>
      </c>
      <c r="F451" s="215" t="s">
        <v>649</v>
      </c>
      <c r="G451" s="216" t="s">
        <v>153</v>
      </c>
      <c r="H451" s="217">
        <v>21</v>
      </c>
      <c r="I451" s="218"/>
      <c r="J451" s="219">
        <f>ROUND(I451*H451,2)</f>
        <v>0</v>
      </c>
      <c r="K451" s="215" t="s">
        <v>188</v>
      </c>
      <c r="L451" s="42"/>
      <c r="M451" s="220" t="s">
        <v>1</v>
      </c>
      <c r="N451" s="221" t="s">
        <v>43</v>
      </c>
      <c r="O451" s="85"/>
      <c r="P451" s="222">
        <f>O451*H451</f>
        <v>0</v>
      </c>
      <c r="Q451" s="222">
        <v>0.31108000000000002</v>
      </c>
      <c r="R451" s="222">
        <f>Q451*H451</f>
        <v>6.5326800000000009</v>
      </c>
      <c r="S451" s="222">
        <v>0</v>
      </c>
      <c r="T451" s="223">
        <f>S451*H451</f>
        <v>0</v>
      </c>
      <c r="AR451" s="224" t="s">
        <v>139</v>
      </c>
      <c r="AT451" s="224" t="s">
        <v>125</v>
      </c>
      <c r="AU451" s="224" t="s">
        <v>88</v>
      </c>
      <c r="AY451" s="16" t="s">
        <v>124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6" t="s">
        <v>86</v>
      </c>
      <c r="BK451" s="225">
        <f>ROUND(I451*H451,2)</f>
        <v>0</v>
      </c>
      <c r="BL451" s="16" t="s">
        <v>139</v>
      </c>
      <c r="BM451" s="224" t="s">
        <v>650</v>
      </c>
    </row>
    <row r="452" s="1" customFormat="1">
      <c r="B452" s="37"/>
      <c r="C452" s="38"/>
      <c r="D452" s="240" t="s">
        <v>179</v>
      </c>
      <c r="E452" s="38"/>
      <c r="F452" s="241" t="s">
        <v>378</v>
      </c>
      <c r="G452" s="38"/>
      <c r="H452" s="38"/>
      <c r="I452" s="138"/>
      <c r="J452" s="38"/>
      <c r="K452" s="38"/>
      <c r="L452" s="42"/>
      <c r="M452" s="242"/>
      <c r="N452" s="85"/>
      <c r="O452" s="85"/>
      <c r="P452" s="85"/>
      <c r="Q452" s="85"/>
      <c r="R452" s="85"/>
      <c r="S452" s="85"/>
      <c r="T452" s="86"/>
      <c r="AT452" s="16" t="s">
        <v>179</v>
      </c>
      <c r="AU452" s="16" t="s">
        <v>88</v>
      </c>
    </row>
    <row r="453" s="12" customFormat="1">
      <c r="B453" s="243"/>
      <c r="C453" s="244"/>
      <c r="D453" s="240" t="s">
        <v>181</v>
      </c>
      <c r="E453" s="245" t="s">
        <v>1</v>
      </c>
      <c r="F453" s="246" t="s">
        <v>651</v>
      </c>
      <c r="G453" s="244"/>
      <c r="H453" s="247">
        <v>2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AT453" s="253" t="s">
        <v>181</v>
      </c>
      <c r="AU453" s="253" t="s">
        <v>88</v>
      </c>
      <c r="AV453" s="12" t="s">
        <v>88</v>
      </c>
      <c r="AW453" s="12" t="s">
        <v>34</v>
      </c>
      <c r="AX453" s="12" t="s">
        <v>78</v>
      </c>
      <c r="AY453" s="253" t="s">
        <v>124</v>
      </c>
    </row>
    <row r="454" s="12" customFormat="1">
      <c r="B454" s="243"/>
      <c r="C454" s="244"/>
      <c r="D454" s="240" t="s">
        <v>181</v>
      </c>
      <c r="E454" s="245" t="s">
        <v>1</v>
      </c>
      <c r="F454" s="246" t="s">
        <v>652</v>
      </c>
      <c r="G454" s="244"/>
      <c r="H454" s="247">
        <v>19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AT454" s="253" t="s">
        <v>181</v>
      </c>
      <c r="AU454" s="253" t="s">
        <v>88</v>
      </c>
      <c r="AV454" s="12" t="s">
        <v>88</v>
      </c>
      <c r="AW454" s="12" t="s">
        <v>34</v>
      </c>
      <c r="AX454" s="12" t="s">
        <v>78</v>
      </c>
      <c r="AY454" s="253" t="s">
        <v>124</v>
      </c>
    </row>
    <row r="455" s="13" customFormat="1">
      <c r="B455" s="254"/>
      <c r="C455" s="255"/>
      <c r="D455" s="240" t="s">
        <v>181</v>
      </c>
      <c r="E455" s="256" t="s">
        <v>1</v>
      </c>
      <c r="F455" s="257" t="s">
        <v>197</v>
      </c>
      <c r="G455" s="255"/>
      <c r="H455" s="258">
        <v>21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AT455" s="264" t="s">
        <v>181</v>
      </c>
      <c r="AU455" s="264" t="s">
        <v>88</v>
      </c>
      <c r="AV455" s="13" t="s">
        <v>139</v>
      </c>
      <c r="AW455" s="13" t="s">
        <v>34</v>
      </c>
      <c r="AX455" s="13" t="s">
        <v>86</v>
      </c>
      <c r="AY455" s="264" t="s">
        <v>124</v>
      </c>
    </row>
    <row r="456" s="1" customFormat="1" ht="24" customHeight="1">
      <c r="B456" s="37"/>
      <c r="C456" s="275" t="s">
        <v>653</v>
      </c>
      <c r="D456" s="275" t="s">
        <v>381</v>
      </c>
      <c r="E456" s="276" t="s">
        <v>654</v>
      </c>
      <c r="F456" s="277" t="s">
        <v>655</v>
      </c>
      <c r="G456" s="278" t="s">
        <v>153</v>
      </c>
      <c r="H456" s="279">
        <v>19</v>
      </c>
      <c r="I456" s="280"/>
      <c r="J456" s="281">
        <f>ROUND(I456*H456,2)</f>
        <v>0</v>
      </c>
      <c r="K456" s="277" t="s">
        <v>188</v>
      </c>
      <c r="L456" s="282"/>
      <c r="M456" s="283" t="s">
        <v>1</v>
      </c>
      <c r="N456" s="284" t="s">
        <v>43</v>
      </c>
      <c r="O456" s="85"/>
      <c r="P456" s="222">
        <f>O456*H456</f>
        <v>0</v>
      </c>
      <c r="Q456" s="222">
        <v>0.013299999999999999</v>
      </c>
      <c r="R456" s="222">
        <f>Q456*H456</f>
        <v>0.25269999999999998</v>
      </c>
      <c r="S456" s="222">
        <v>0</v>
      </c>
      <c r="T456" s="223">
        <f>S456*H456</f>
        <v>0</v>
      </c>
      <c r="AR456" s="224" t="s">
        <v>155</v>
      </c>
      <c r="AT456" s="224" t="s">
        <v>381</v>
      </c>
      <c r="AU456" s="224" t="s">
        <v>88</v>
      </c>
      <c r="AY456" s="16" t="s">
        <v>124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6" t="s">
        <v>86</v>
      </c>
      <c r="BK456" s="225">
        <f>ROUND(I456*H456,2)</f>
        <v>0</v>
      </c>
      <c r="BL456" s="16" t="s">
        <v>139</v>
      </c>
      <c r="BM456" s="224" t="s">
        <v>656</v>
      </c>
    </row>
    <row r="457" s="1" customFormat="1" ht="16.5" customHeight="1">
      <c r="B457" s="37"/>
      <c r="C457" s="275" t="s">
        <v>657</v>
      </c>
      <c r="D457" s="275" t="s">
        <v>381</v>
      </c>
      <c r="E457" s="276" t="s">
        <v>658</v>
      </c>
      <c r="F457" s="277" t="s">
        <v>659</v>
      </c>
      <c r="G457" s="278" t="s">
        <v>153</v>
      </c>
      <c r="H457" s="279">
        <v>2</v>
      </c>
      <c r="I457" s="280"/>
      <c r="J457" s="281">
        <f>ROUND(I457*H457,2)</f>
        <v>0</v>
      </c>
      <c r="K457" s="277" t="s">
        <v>188</v>
      </c>
      <c r="L457" s="282"/>
      <c r="M457" s="283" t="s">
        <v>1</v>
      </c>
      <c r="N457" s="284" t="s">
        <v>43</v>
      </c>
      <c r="O457" s="85"/>
      <c r="P457" s="222">
        <f>O457*H457</f>
        <v>0</v>
      </c>
      <c r="Q457" s="222">
        <v>0.029499999999999998</v>
      </c>
      <c r="R457" s="222">
        <f>Q457*H457</f>
        <v>0.058999999999999997</v>
      </c>
      <c r="S457" s="222">
        <v>0</v>
      </c>
      <c r="T457" s="223">
        <f>S457*H457</f>
        <v>0</v>
      </c>
      <c r="AR457" s="224" t="s">
        <v>155</v>
      </c>
      <c r="AT457" s="224" t="s">
        <v>381</v>
      </c>
      <c r="AU457" s="224" t="s">
        <v>88</v>
      </c>
      <c r="AY457" s="16" t="s">
        <v>124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6" t="s">
        <v>86</v>
      </c>
      <c r="BK457" s="225">
        <f>ROUND(I457*H457,2)</f>
        <v>0</v>
      </c>
      <c r="BL457" s="16" t="s">
        <v>139</v>
      </c>
      <c r="BM457" s="224" t="s">
        <v>660</v>
      </c>
    </row>
    <row r="458" s="1" customFormat="1" ht="16.5" customHeight="1">
      <c r="B458" s="37"/>
      <c r="C458" s="213" t="s">
        <v>661</v>
      </c>
      <c r="D458" s="213" t="s">
        <v>125</v>
      </c>
      <c r="E458" s="214" t="s">
        <v>662</v>
      </c>
      <c r="F458" s="215" t="s">
        <v>663</v>
      </c>
      <c r="G458" s="216" t="s">
        <v>133</v>
      </c>
      <c r="H458" s="217">
        <v>2</v>
      </c>
      <c r="I458" s="218"/>
      <c r="J458" s="219">
        <f>ROUND(I458*H458,2)</f>
        <v>0</v>
      </c>
      <c r="K458" s="215" t="s">
        <v>1</v>
      </c>
      <c r="L458" s="42"/>
      <c r="M458" s="220" t="s">
        <v>1</v>
      </c>
      <c r="N458" s="221" t="s">
        <v>43</v>
      </c>
      <c r="O458" s="85"/>
      <c r="P458" s="222">
        <f>O458*H458</f>
        <v>0</v>
      </c>
      <c r="Q458" s="222">
        <v>0.26469999999999999</v>
      </c>
      <c r="R458" s="222">
        <f>Q458*H458</f>
        <v>0.52939999999999998</v>
      </c>
      <c r="S458" s="222">
        <v>0</v>
      </c>
      <c r="T458" s="223">
        <f>S458*H458</f>
        <v>0</v>
      </c>
      <c r="AR458" s="224" t="s">
        <v>139</v>
      </c>
      <c r="AT458" s="224" t="s">
        <v>125</v>
      </c>
      <c r="AU458" s="224" t="s">
        <v>88</v>
      </c>
      <c r="AY458" s="16" t="s">
        <v>124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6" t="s">
        <v>86</v>
      </c>
      <c r="BK458" s="225">
        <f>ROUND(I458*H458,2)</f>
        <v>0</v>
      </c>
      <c r="BL458" s="16" t="s">
        <v>139</v>
      </c>
      <c r="BM458" s="224" t="s">
        <v>664</v>
      </c>
    </row>
    <row r="459" s="1" customFormat="1">
      <c r="B459" s="37"/>
      <c r="C459" s="38"/>
      <c r="D459" s="240" t="s">
        <v>179</v>
      </c>
      <c r="E459" s="38"/>
      <c r="F459" s="241" t="s">
        <v>413</v>
      </c>
      <c r="G459" s="38"/>
      <c r="H459" s="38"/>
      <c r="I459" s="138"/>
      <c r="J459" s="38"/>
      <c r="K459" s="38"/>
      <c r="L459" s="42"/>
      <c r="M459" s="242"/>
      <c r="N459" s="85"/>
      <c r="O459" s="85"/>
      <c r="P459" s="85"/>
      <c r="Q459" s="85"/>
      <c r="R459" s="85"/>
      <c r="S459" s="85"/>
      <c r="T459" s="86"/>
      <c r="AT459" s="16" t="s">
        <v>179</v>
      </c>
      <c r="AU459" s="16" t="s">
        <v>88</v>
      </c>
    </row>
    <row r="460" s="14" customFormat="1">
      <c r="B460" s="265"/>
      <c r="C460" s="266"/>
      <c r="D460" s="240" t="s">
        <v>181</v>
      </c>
      <c r="E460" s="267" t="s">
        <v>1</v>
      </c>
      <c r="F460" s="268" t="s">
        <v>665</v>
      </c>
      <c r="G460" s="266"/>
      <c r="H460" s="267" t="s">
        <v>1</v>
      </c>
      <c r="I460" s="269"/>
      <c r="J460" s="266"/>
      <c r="K460" s="266"/>
      <c r="L460" s="270"/>
      <c r="M460" s="271"/>
      <c r="N460" s="272"/>
      <c r="O460" s="272"/>
      <c r="P460" s="272"/>
      <c r="Q460" s="272"/>
      <c r="R460" s="272"/>
      <c r="S460" s="272"/>
      <c r="T460" s="273"/>
      <c r="AT460" s="274" t="s">
        <v>181</v>
      </c>
      <c r="AU460" s="274" t="s">
        <v>88</v>
      </c>
      <c r="AV460" s="14" t="s">
        <v>86</v>
      </c>
      <c r="AW460" s="14" t="s">
        <v>34</v>
      </c>
      <c r="AX460" s="14" t="s">
        <v>78</v>
      </c>
      <c r="AY460" s="274" t="s">
        <v>124</v>
      </c>
    </row>
    <row r="461" s="12" customFormat="1">
      <c r="B461" s="243"/>
      <c r="C461" s="244"/>
      <c r="D461" s="240" t="s">
        <v>181</v>
      </c>
      <c r="E461" s="245" t="s">
        <v>1</v>
      </c>
      <c r="F461" s="246" t="s">
        <v>666</v>
      </c>
      <c r="G461" s="244"/>
      <c r="H461" s="247">
        <v>2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AT461" s="253" t="s">
        <v>181</v>
      </c>
      <c r="AU461" s="253" t="s">
        <v>88</v>
      </c>
      <c r="AV461" s="12" t="s">
        <v>88</v>
      </c>
      <c r="AW461" s="12" t="s">
        <v>34</v>
      </c>
      <c r="AX461" s="12" t="s">
        <v>86</v>
      </c>
      <c r="AY461" s="253" t="s">
        <v>124</v>
      </c>
    </row>
    <row r="462" s="1" customFormat="1" ht="16.5" customHeight="1">
      <c r="B462" s="37"/>
      <c r="C462" s="213" t="s">
        <v>667</v>
      </c>
      <c r="D462" s="213" t="s">
        <v>125</v>
      </c>
      <c r="E462" s="214" t="s">
        <v>668</v>
      </c>
      <c r="F462" s="215" t="s">
        <v>669</v>
      </c>
      <c r="G462" s="216" t="s">
        <v>256</v>
      </c>
      <c r="H462" s="217">
        <v>16</v>
      </c>
      <c r="I462" s="218"/>
      <c r="J462" s="219">
        <f>ROUND(I462*H462,2)</f>
        <v>0</v>
      </c>
      <c r="K462" s="215" t="s">
        <v>1</v>
      </c>
      <c r="L462" s="42"/>
      <c r="M462" s="220" t="s">
        <v>1</v>
      </c>
      <c r="N462" s="221" t="s">
        <v>43</v>
      </c>
      <c r="O462" s="85"/>
      <c r="P462" s="222">
        <f>O462*H462</f>
        <v>0</v>
      </c>
      <c r="Q462" s="222">
        <v>0.072599999999999998</v>
      </c>
      <c r="R462" s="222">
        <f>Q462*H462</f>
        <v>1.1616</v>
      </c>
      <c r="S462" s="222">
        <v>0</v>
      </c>
      <c r="T462" s="223">
        <f>S462*H462</f>
        <v>0</v>
      </c>
      <c r="AR462" s="224" t="s">
        <v>139</v>
      </c>
      <c r="AT462" s="224" t="s">
        <v>125</v>
      </c>
      <c r="AU462" s="224" t="s">
        <v>88</v>
      </c>
      <c r="AY462" s="16" t="s">
        <v>124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6" t="s">
        <v>86</v>
      </c>
      <c r="BK462" s="225">
        <f>ROUND(I462*H462,2)</f>
        <v>0</v>
      </c>
      <c r="BL462" s="16" t="s">
        <v>139</v>
      </c>
      <c r="BM462" s="224" t="s">
        <v>670</v>
      </c>
    </row>
    <row r="463" s="1" customFormat="1">
      <c r="B463" s="37"/>
      <c r="C463" s="38"/>
      <c r="D463" s="240" t="s">
        <v>179</v>
      </c>
      <c r="E463" s="38"/>
      <c r="F463" s="241" t="s">
        <v>413</v>
      </c>
      <c r="G463" s="38"/>
      <c r="H463" s="38"/>
      <c r="I463" s="138"/>
      <c r="J463" s="38"/>
      <c r="K463" s="38"/>
      <c r="L463" s="42"/>
      <c r="M463" s="242"/>
      <c r="N463" s="85"/>
      <c r="O463" s="85"/>
      <c r="P463" s="85"/>
      <c r="Q463" s="85"/>
      <c r="R463" s="85"/>
      <c r="S463" s="85"/>
      <c r="T463" s="86"/>
      <c r="AT463" s="16" t="s">
        <v>179</v>
      </c>
      <c r="AU463" s="16" t="s">
        <v>88</v>
      </c>
    </row>
    <row r="464" s="14" customFormat="1">
      <c r="B464" s="265"/>
      <c r="C464" s="266"/>
      <c r="D464" s="240" t="s">
        <v>181</v>
      </c>
      <c r="E464" s="267" t="s">
        <v>1</v>
      </c>
      <c r="F464" s="268" t="s">
        <v>671</v>
      </c>
      <c r="G464" s="266"/>
      <c r="H464" s="267" t="s">
        <v>1</v>
      </c>
      <c r="I464" s="269"/>
      <c r="J464" s="266"/>
      <c r="K464" s="266"/>
      <c r="L464" s="270"/>
      <c r="M464" s="271"/>
      <c r="N464" s="272"/>
      <c r="O464" s="272"/>
      <c r="P464" s="272"/>
      <c r="Q464" s="272"/>
      <c r="R464" s="272"/>
      <c r="S464" s="272"/>
      <c r="T464" s="273"/>
      <c r="AT464" s="274" t="s">
        <v>181</v>
      </c>
      <c r="AU464" s="274" t="s">
        <v>88</v>
      </c>
      <c r="AV464" s="14" t="s">
        <v>86</v>
      </c>
      <c r="AW464" s="14" t="s">
        <v>34</v>
      </c>
      <c r="AX464" s="14" t="s">
        <v>78</v>
      </c>
      <c r="AY464" s="274" t="s">
        <v>124</v>
      </c>
    </row>
    <row r="465" s="12" customFormat="1">
      <c r="B465" s="243"/>
      <c r="C465" s="244"/>
      <c r="D465" s="240" t="s">
        <v>181</v>
      </c>
      <c r="E465" s="245" t="s">
        <v>1</v>
      </c>
      <c r="F465" s="246" t="s">
        <v>672</v>
      </c>
      <c r="G465" s="244"/>
      <c r="H465" s="247">
        <v>11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AT465" s="253" t="s">
        <v>181</v>
      </c>
      <c r="AU465" s="253" t="s">
        <v>88</v>
      </c>
      <c r="AV465" s="12" t="s">
        <v>88</v>
      </c>
      <c r="AW465" s="12" t="s">
        <v>34</v>
      </c>
      <c r="AX465" s="12" t="s">
        <v>78</v>
      </c>
      <c r="AY465" s="253" t="s">
        <v>124</v>
      </c>
    </row>
    <row r="466" s="12" customFormat="1">
      <c r="B466" s="243"/>
      <c r="C466" s="244"/>
      <c r="D466" s="240" t="s">
        <v>181</v>
      </c>
      <c r="E466" s="245" t="s">
        <v>1</v>
      </c>
      <c r="F466" s="246" t="s">
        <v>673</v>
      </c>
      <c r="G466" s="244"/>
      <c r="H466" s="247">
        <v>5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AT466" s="253" t="s">
        <v>181</v>
      </c>
      <c r="AU466" s="253" t="s">
        <v>88</v>
      </c>
      <c r="AV466" s="12" t="s">
        <v>88</v>
      </c>
      <c r="AW466" s="12" t="s">
        <v>34</v>
      </c>
      <c r="AX466" s="12" t="s">
        <v>78</v>
      </c>
      <c r="AY466" s="253" t="s">
        <v>124</v>
      </c>
    </row>
    <row r="467" s="13" customFormat="1">
      <c r="B467" s="254"/>
      <c r="C467" s="255"/>
      <c r="D467" s="240" t="s">
        <v>181</v>
      </c>
      <c r="E467" s="256" t="s">
        <v>1</v>
      </c>
      <c r="F467" s="257" t="s">
        <v>197</v>
      </c>
      <c r="G467" s="255"/>
      <c r="H467" s="258">
        <v>16</v>
      </c>
      <c r="I467" s="259"/>
      <c r="J467" s="255"/>
      <c r="K467" s="255"/>
      <c r="L467" s="260"/>
      <c r="M467" s="261"/>
      <c r="N467" s="262"/>
      <c r="O467" s="262"/>
      <c r="P467" s="262"/>
      <c r="Q467" s="262"/>
      <c r="R467" s="262"/>
      <c r="S467" s="262"/>
      <c r="T467" s="263"/>
      <c r="AT467" s="264" t="s">
        <v>181</v>
      </c>
      <c r="AU467" s="264" t="s">
        <v>88</v>
      </c>
      <c r="AV467" s="13" t="s">
        <v>139</v>
      </c>
      <c r="AW467" s="13" t="s">
        <v>34</v>
      </c>
      <c r="AX467" s="13" t="s">
        <v>86</v>
      </c>
      <c r="AY467" s="264" t="s">
        <v>124</v>
      </c>
    </row>
    <row r="468" s="10" customFormat="1" ht="22.8" customHeight="1">
      <c r="B468" s="199"/>
      <c r="C468" s="200"/>
      <c r="D468" s="201" t="s">
        <v>77</v>
      </c>
      <c r="E468" s="238" t="s">
        <v>215</v>
      </c>
      <c r="F468" s="238" t="s">
        <v>674</v>
      </c>
      <c r="G468" s="200"/>
      <c r="H468" s="200"/>
      <c r="I468" s="203"/>
      <c r="J468" s="239">
        <f>BK468</f>
        <v>0</v>
      </c>
      <c r="K468" s="200"/>
      <c r="L468" s="205"/>
      <c r="M468" s="206"/>
      <c r="N468" s="207"/>
      <c r="O468" s="207"/>
      <c r="P468" s="208">
        <f>SUM(P469:P646)</f>
        <v>0</v>
      </c>
      <c r="Q468" s="207"/>
      <c r="R468" s="208">
        <f>SUM(R469:R646)</f>
        <v>538.62034896</v>
      </c>
      <c r="S468" s="207"/>
      <c r="T468" s="209">
        <f>SUM(T469:T646)</f>
        <v>8.0224999999999991</v>
      </c>
      <c r="AR468" s="210" t="s">
        <v>86</v>
      </c>
      <c r="AT468" s="211" t="s">
        <v>77</v>
      </c>
      <c r="AU468" s="211" t="s">
        <v>86</v>
      </c>
      <c r="AY468" s="210" t="s">
        <v>124</v>
      </c>
      <c r="BK468" s="212">
        <f>SUM(BK469:BK646)</f>
        <v>0</v>
      </c>
    </row>
    <row r="469" s="1" customFormat="1" ht="24" customHeight="1">
      <c r="B469" s="37"/>
      <c r="C469" s="213" t="s">
        <v>675</v>
      </c>
      <c r="D469" s="213" t="s">
        <v>125</v>
      </c>
      <c r="E469" s="214" t="s">
        <v>676</v>
      </c>
      <c r="F469" s="215" t="s">
        <v>677</v>
      </c>
      <c r="G469" s="216" t="s">
        <v>153</v>
      </c>
      <c r="H469" s="217">
        <v>20</v>
      </c>
      <c r="I469" s="218"/>
      <c r="J469" s="219">
        <f>ROUND(I469*H469,2)</f>
        <v>0</v>
      </c>
      <c r="K469" s="215" t="s">
        <v>188</v>
      </c>
      <c r="L469" s="42"/>
      <c r="M469" s="220" t="s">
        <v>1</v>
      </c>
      <c r="N469" s="221" t="s">
        <v>43</v>
      </c>
      <c r="O469" s="85"/>
      <c r="P469" s="222">
        <f>O469*H469</f>
        <v>0</v>
      </c>
      <c r="Q469" s="222">
        <v>0</v>
      </c>
      <c r="R469" s="222">
        <f>Q469*H469</f>
        <v>0</v>
      </c>
      <c r="S469" s="222">
        <v>0</v>
      </c>
      <c r="T469" s="223">
        <f>S469*H469</f>
        <v>0</v>
      </c>
      <c r="AR469" s="224" t="s">
        <v>139</v>
      </c>
      <c r="AT469" s="224" t="s">
        <v>125</v>
      </c>
      <c r="AU469" s="224" t="s">
        <v>88</v>
      </c>
      <c r="AY469" s="16" t="s">
        <v>124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6" t="s">
        <v>86</v>
      </c>
      <c r="BK469" s="225">
        <f>ROUND(I469*H469,2)</f>
        <v>0</v>
      </c>
      <c r="BL469" s="16" t="s">
        <v>139</v>
      </c>
      <c r="BM469" s="224" t="s">
        <v>678</v>
      </c>
    </row>
    <row r="470" s="1" customFormat="1">
      <c r="B470" s="37"/>
      <c r="C470" s="38"/>
      <c r="D470" s="240" t="s">
        <v>179</v>
      </c>
      <c r="E470" s="38"/>
      <c r="F470" s="241" t="s">
        <v>679</v>
      </c>
      <c r="G470" s="38"/>
      <c r="H470" s="38"/>
      <c r="I470" s="138"/>
      <c r="J470" s="38"/>
      <c r="K470" s="38"/>
      <c r="L470" s="42"/>
      <c r="M470" s="242"/>
      <c r="N470" s="85"/>
      <c r="O470" s="85"/>
      <c r="P470" s="85"/>
      <c r="Q470" s="85"/>
      <c r="R470" s="85"/>
      <c r="S470" s="85"/>
      <c r="T470" s="86"/>
      <c r="AT470" s="16" t="s">
        <v>179</v>
      </c>
      <c r="AU470" s="16" t="s">
        <v>88</v>
      </c>
    </row>
    <row r="471" s="12" customFormat="1">
      <c r="B471" s="243"/>
      <c r="C471" s="244"/>
      <c r="D471" s="240" t="s">
        <v>181</v>
      </c>
      <c r="E471" s="245" t="s">
        <v>1</v>
      </c>
      <c r="F471" s="246" t="s">
        <v>680</v>
      </c>
      <c r="G471" s="244"/>
      <c r="H471" s="247">
        <v>20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AT471" s="253" t="s">
        <v>181</v>
      </c>
      <c r="AU471" s="253" t="s">
        <v>88</v>
      </c>
      <c r="AV471" s="12" t="s">
        <v>88</v>
      </c>
      <c r="AW471" s="12" t="s">
        <v>34</v>
      </c>
      <c r="AX471" s="12" t="s">
        <v>86</v>
      </c>
      <c r="AY471" s="253" t="s">
        <v>124</v>
      </c>
    </row>
    <row r="472" s="1" customFormat="1" ht="24" customHeight="1">
      <c r="B472" s="37"/>
      <c r="C472" s="213" t="s">
        <v>681</v>
      </c>
      <c r="D472" s="213" t="s">
        <v>125</v>
      </c>
      <c r="E472" s="214" t="s">
        <v>682</v>
      </c>
      <c r="F472" s="215" t="s">
        <v>683</v>
      </c>
      <c r="G472" s="216" t="s">
        <v>153</v>
      </c>
      <c r="H472" s="217">
        <v>20</v>
      </c>
      <c r="I472" s="218"/>
      <c r="J472" s="219">
        <f>ROUND(I472*H472,2)</f>
        <v>0</v>
      </c>
      <c r="K472" s="215" t="s">
        <v>188</v>
      </c>
      <c r="L472" s="42"/>
      <c r="M472" s="220" t="s">
        <v>1</v>
      </c>
      <c r="N472" s="221" t="s">
        <v>43</v>
      </c>
      <c r="O472" s="85"/>
      <c r="P472" s="222">
        <f>O472*H472</f>
        <v>0</v>
      </c>
      <c r="Q472" s="222">
        <v>0</v>
      </c>
      <c r="R472" s="222">
        <f>Q472*H472</f>
        <v>0</v>
      </c>
      <c r="S472" s="222">
        <v>0</v>
      </c>
      <c r="T472" s="223">
        <f>S472*H472</f>
        <v>0</v>
      </c>
      <c r="AR472" s="224" t="s">
        <v>139</v>
      </c>
      <c r="AT472" s="224" t="s">
        <v>125</v>
      </c>
      <c r="AU472" s="224" t="s">
        <v>88</v>
      </c>
      <c r="AY472" s="16" t="s">
        <v>124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6" t="s">
        <v>86</v>
      </c>
      <c r="BK472" s="225">
        <f>ROUND(I472*H472,2)</f>
        <v>0</v>
      </c>
      <c r="BL472" s="16" t="s">
        <v>139</v>
      </c>
      <c r="BM472" s="224" t="s">
        <v>684</v>
      </c>
    </row>
    <row r="473" s="1" customFormat="1">
      <c r="B473" s="37"/>
      <c r="C473" s="38"/>
      <c r="D473" s="240" t="s">
        <v>179</v>
      </c>
      <c r="E473" s="38"/>
      <c r="F473" s="241" t="s">
        <v>679</v>
      </c>
      <c r="G473" s="38"/>
      <c r="H473" s="38"/>
      <c r="I473" s="138"/>
      <c r="J473" s="38"/>
      <c r="K473" s="38"/>
      <c r="L473" s="42"/>
      <c r="M473" s="242"/>
      <c r="N473" s="85"/>
      <c r="O473" s="85"/>
      <c r="P473" s="85"/>
      <c r="Q473" s="85"/>
      <c r="R473" s="85"/>
      <c r="S473" s="85"/>
      <c r="T473" s="86"/>
      <c r="AT473" s="16" t="s">
        <v>179</v>
      </c>
      <c r="AU473" s="16" t="s">
        <v>88</v>
      </c>
    </row>
    <row r="474" s="12" customFormat="1">
      <c r="B474" s="243"/>
      <c r="C474" s="244"/>
      <c r="D474" s="240" t="s">
        <v>181</v>
      </c>
      <c r="E474" s="245" t="s">
        <v>1</v>
      </c>
      <c r="F474" s="246" t="s">
        <v>680</v>
      </c>
      <c r="G474" s="244"/>
      <c r="H474" s="247">
        <v>20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AT474" s="253" t="s">
        <v>181</v>
      </c>
      <c r="AU474" s="253" t="s">
        <v>88</v>
      </c>
      <c r="AV474" s="12" t="s">
        <v>88</v>
      </c>
      <c r="AW474" s="12" t="s">
        <v>34</v>
      </c>
      <c r="AX474" s="12" t="s">
        <v>86</v>
      </c>
      <c r="AY474" s="253" t="s">
        <v>124</v>
      </c>
    </row>
    <row r="475" s="1" customFormat="1" ht="24" customHeight="1">
      <c r="B475" s="37"/>
      <c r="C475" s="213" t="s">
        <v>685</v>
      </c>
      <c r="D475" s="213" t="s">
        <v>125</v>
      </c>
      <c r="E475" s="214" t="s">
        <v>686</v>
      </c>
      <c r="F475" s="215" t="s">
        <v>687</v>
      </c>
      <c r="G475" s="216" t="s">
        <v>153</v>
      </c>
      <c r="H475" s="217">
        <v>1960</v>
      </c>
      <c r="I475" s="218"/>
      <c r="J475" s="219">
        <f>ROUND(I475*H475,2)</f>
        <v>0</v>
      </c>
      <c r="K475" s="215" t="s">
        <v>188</v>
      </c>
      <c r="L475" s="42"/>
      <c r="M475" s="220" t="s">
        <v>1</v>
      </c>
      <c r="N475" s="221" t="s">
        <v>43</v>
      </c>
      <c r="O475" s="85"/>
      <c r="P475" s="222">
        <f>O475*H475</f>
        <v>0</v>
      </c>
      <c r="Q475" s="222">
        <v>0</v>
      </c>
      <c r="R475" s="222">
        <f>Q475*H475</f>
        <v>0</v>
      </c>
      <c r="S475" s="222">
        <v>0</v>
      </c>
      <c r="T475" s="223">
        <f>S475*H475</f>
        <v>0</v>
      </c>
      <c r="AR475" s="224" t="s">
        <v>139</v>
      </c>
      <c r="AT475" s="224" t="s">
        <v>125</v>
      </c>
      <c r="AU475" s="224" t="s">
        <v>88</v>
      </c>
      <c r="AY475" s="16" t="s">
        <v>124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6" t="s">
        <v>86</v>
      </c>
      <c r="BK475" s="225">
        <f>ROUND(I475*H475,2)</f>
        <v>0</v>
      </c>
      <c r="BL475" s="16" t="s">
        <v>139</v>
      </c>
      <c r="BM475" s="224" t="s">
        <v>688</v>
      </c>
    </row>
    <row r="476" s="1" customFormat="1">
      <c r="B476" s="37"/>
      <c r="C476" s="38"/>
      <c r="D476" s="240" t="s">
        <v>179</v>
      </c>
      <c r="E476" s="38"/>
      <c r="F476" s="241" t="s">
        <v>679</v>
      </c>
      <c r="G476" s="38"/>
      <c r="H476" s="38"/>
      <c r="I476" s="138"/>
      <c r="J476" s="38"/>
      <c r="K476" s="38"/>
      <c r="L476" s="42"/>
      <c r="M476" s="242"/>
      <c r="N476" s="85"/>
      <c r="O476" s="85"/>
      <c r="P476" s="85"/>
      <c r="Q476" s="85"/>
      <c r="R476" s="85"/>
      <c r="S476" s="85"/>
      <c r="T476" s="86"/>
      <c r="AT476" s="16" t="s">
        <v>179</v>
      </c>
      <c r="AU476" s="16" t="s">
        <v>88</v>
      </c>
    </row>
    <row r="477" s="12" customFormat="1">
      <c r="B477" s="243"/>
      <c r="C477" s="244"/>
      <c r="D477" s="240" t="s">
        <v>181</v>
      </c>
      <c r="E477" s="245" t="s">
        <v>1</v>
      </c>
      <c r="F477" s="246" t="s">
        <v>689</v>
      </c>
      <c r="G477" s="244"/>
      <c r="H477" s="247">
        <v>1960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AT477" s="253" t="s">
        <v>181</v>
      </c>
      <c r="AU477" s="253" t="s">
        <v>88</v>
      </c>
      <c r="AV477" s="12" t="s">
        <v>88</v>
      </c>
      <c r="AW477" s="12" t="s">
        <v>34</v>
      </c>
      <c r="AX477" s="12" t="s">
        <v>86</v>
      </c>
      <c r="AY477" s="253" t="s">
        <v>124</v>
      </c>
    </row>
    <row r="478" s="1" customFormat="1" ht="24" customHeight="1">
      <c r="B478" s="37"/>
      <c r="C478" s="213" t="s">
        <v>690</v>
      </c>
      <c r="D478" s="213" t="s">
        <v>125</v>
      </c>
      <c r="E478" s="214" t="s">
        <v>691</v>
      </c>
      <c r="F478" s="215" t="s">
        <v>692</v>
      </c>
      <c r="G478" s="216" t="s">
        <v>153</v>
      </c>
      <c r="H478" s="217">
        <v>1960</v>
      </c>
      <c r="I478" s="218"/>
      <c r="J478" s="219">
        <f>ROUND(I478*H478,2)</f>
        <v>0</v>
      </c>
      <c r="K478" s="215" t="s">
        <v>188</v>
      </c>
      <c r="L478" s="42"/>
      <c r="M478" s="220" t="s">
        <v>1</v>
      </c>
      <c r="N478" s="221" t="s">
        <v>43</v>
      </c>
      <c r="O478" s="85"/>
      <c r="P478" s="222">
        <f>O478*H478</f>
        <v>0</v>
      </c>
      <c r="Q478" s="222">
        <v>0</v>
      </c>
      <c r="R478" s="222">
        <f>Q478*H478</f>
        <v>0</v>
      </c>
      <c r="S478" s="222">
        <v>0</v>
      </c>
      <c r="T478" s="223">
        <f>S478*H478</f>
        <v>0</v>
      </c>
      <c r="AR478" s="224" t="s">
        <v>139</v>
      </c>
      <c r="AT478" s="224" t="s">
        <v>125</v>
      </c>
      <c r="AU478" s="224" t="s">
        <v>88</v>
      </c>
      <c r="AY478" s="16" t="s">
        <v>124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6" t="s">
        <v>86</v>
      </c>
      <c r="BK478" s="225">
        <f>ROUND(I478*H478,2)</f>
        <v>0</v>
      </c>
      <c r="BL478" s="16" t="s">
        <v>139</v>
      </c>
      <c r="BM478" s="224" t="s">
        <v>693</v>
      </c>
    </row>
    <row r="479" s="1" customFormat="1">
      <c r="B479" s="37"/>
      <c r="C479" s="38"/>
      <c r="D479" s="240" t="s">
        <v>179</v>
      </c>
      <c r="E479" s="38"/>
      <c r="F479" s="241" t="s">
        <v>679</v>
      </c>
      <c r="G479" s="38"/>
      <c r="H479" s="38"/>
      <c r="I479" s="138"/>
      <c r="J479" s="38"/>
      <c r="K479" s="38"/>
      <c r="L479" s="42"/>
      <c r="M479" s="242"/>
      <c r="N479" s="85"/>
      <c r="O479" s="85"/>
      <c r="P479" s="85"/>
      <c r="Q479" s="85"/>
      <c r="R479" s="85"/>
      <c r="S479" s="85"/>
      <c r="T479" s="86"/>
      <c r="AT479" s="16" t="s">
        <v>179</v>
      </c>
      <c r="AU479" s="16" t="s">
        <v>88</v>
      </c>
    </row>
    <row r="480" s="12" customFormat="1">
      <c r="B480" s="243"/>
      <c r="C480" s="244"/>
      <c r="D480" s="240" t="s">
        <v>181</v>
      </c>
      <c r="E480" s="245" t="s">
        <v>1</v>
      </c>
      <c r="F480" s="246" t="s">
        <v>694</v>
      </c>
      <c r="G480" s="244"/>
      <c r="H480" s="247">
        <v>1960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AT480" s="253" t="s">
        <v>181</v>
      </c>
      <c r="AU480" s="253" t="s">
        <v>88</v>
      </c>
      <c r="AV480" s="12" t="s">
        <v>88</v>
      </c>
      <c r="AW480" s="12" t="s">
        <v>34</v>
      </c>
      <c r="AX480" s="12" t="s">
        <v>86</v>
      </c>
      <c r="AY480" s="253" t="s">
        <v>124</v>
      </c>
    </row>
    <row r="481" s="1" customFormat="1" ht="24" customHeight="1">
      <c r="B481" s="37"/>
      <c r="C481" s="213" t="s">
        <v>695</v>
      </c>
      <c r="D481" s="213" t="s">
        <v>125</v>
      </c>
      <c r="E481" s="214" t="s">
        <v>696</v>
      </c>
      <c r="F481" s="215" t="s">
        <v>697</v>
      </c>
      <c r="G481" s="216" t="s">
        <v>153</v>
      </c>
      <c r="H481" s="217">
        <v>25</v>
      </c>
      <c r="I481" s="218"/>
      <c r="J481" s="219">
        <f>ROUND(I481*H481,2)</f>
        <v>0</v>
      </c>
      <c r="K481" s="215" t="s">
        <v>188</v>
      </c>
      <c r="L481" s="42"/>
      <c r="M481" s="220" t="s">
        <v>1</v>
      </c>
      <c r="N481" s="221" t="s">
        <v>43</v>
      </c>
      <c r="O481" s="85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AR481" s="224" t="s">
        <v>139</v>
      </c>
      <c r="AT481" s="224" t="s">
        <v>125</v>
      </c>
      <c r="AU481" s="224" t="s">
        <v>88</v>
      </c>
      <c r="AY481" s="16" t="s">
        <v>124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6" t="s">
        <v>86</v>
      </c>
      <c r="BK481" s="225">
        <f>ROUND(I481*H481,2)</f>
        <v>0</v>
      </c>
      <c r="BL481" s="16" t="s">
        <v>139</v>
      </c>
      <c r="BM481" s="224" t="s">
        <v>698</v>
      </c>
    </row>
    <row r="482" s="1" customFormat="1">
      <c r="B482" s="37"/>
      <c r="C482" s="38"/>
      <c r="D482" s="240" t="s">
        <v>179</v>
      </c>
      <c r="E482" s="38"/>
      <c r="F482" s="241" t="s">
        <v>679</v>
      </c>
      <c r="G482" s="38"/>
      <c r="H482" s="38"/>
      <c r="I482" s="138"/>
      <c r="J482" s="38"/>
      <c r="K482" s="38"/>
      <c r="L482" s="42"/>
      <c r="M482" s="242"/>
      <c r="N482" s="85"/>
      <c r="O482" s="85"/>
      <c r="P482" s="85"/>
      <c r="Q482" s="85"/>
      <c r="R482" s="85"/>
      <c r="S482" s="85"/>
      <c r="T482" s="86"/>
      <c r="AT482" s="16" t="s">
        <v>179</v>
      </c>
      <c r="AU482" s="16" t="s">
        <v>88</v>
      </c>
    </row>
    <row r="483" s="12" customFormat="1">
      <c r="B483" s="243"/>
      <c r="C483" s="244"/>
      <c r="D483" s="240" t="s">
        <v>181</v>
      </c>
      <c r="E483" s="245" t="s">
        <v>1</v>
      </c>
      <c r="F483" s="246" t="s">
        <v>699</v>
      </c>
      <c r="G483" s="244"/>
      <c r="H483" s="247">
        <v>2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AT483" s="253" t="s">
        <v>181</v>
      </c>
      <c r="AU483" s="253" t="s">
        <v>88</v>
      </c>
      <c r="AV483" s="12" t="s">
        <v>88</v>
      </c>
      <c r="AW483" s="12" t="s">
        <v>34</v>
      </c>
      <c r="AX483" s="12" t="s">
        <v>78</v>
      </c>
      <c r="AY483" s="253" t="s">
        <v>124</v>
      </c>
    </row>
    <row r="484" s="12" customFormat="1">
      <c r="B484" s="243"/>
      <c r="C484" s="244"/>
      <c r="D484" s="240" t="s">
        <v>181</v>
      </c>
      <c r="E484" s="245" t="s">
        <v>1</v>
      </c>
      <c r="F484" s="246" t="s">
        <v>700</v>
      </c>
      <c r="G484" s="244"/>
      <c r="H484" s="247">
        <v>2</v>
      </c>
      <c r="I484" s="248"/>
      <c r="J484" s="244"/>
      <c r="K484" s="244"/>
      <c r="L484" s="249"/>
      <c r="M484" s="250"/>
      <c r="N484" s="251"/>
      <c r="O484" s="251"/>
      <c r="P484" s="251"/>
      <c r="Q484" s="251"/>
      <c r="R484" s="251"/>
      <c r="S484" s="251"/>
      <c r="T484" s="252"/>
      <c r="AT484" s="253" t="s">
        <v>181</v>
      </c>
      <c r="AU484" s="253" t="s">
        <v>88</v>
      </c>
      <c r="AV484" s="12" t="s">
        <v>88</v>
      </c>
      <c r="AW484" s="12" t="s">
        <v>34</v>
      </c>
      <c r="AX484" s="12" t="s">
        <v>78</v>
      </c>
      <c r="AY484" s="253" t="s">
        <v>124</v>
      </c>
    </row>
    <row r="485" s="12" customFormat="1">
      <c r="B485" s="243"/>
      <c r="C485" s="244"/>
      <c r="D485" s="240" t="s">
        <v>181</v>
      </c>
      <c r="E485" s="245" t="s">
        <v>1</v>
      </c>
      <c r="F485" s="246" t="s">
        <v>701</v>
      </c>
      <c r="G485" s="244"/>
      <c r="H485" s="247">
        <v>2</v>
      </c>
      <c r="I485" s="248"/>
      <c r="J485" s="244"/>
      <c r="K485" s="244"/>
      <c r="L485" s="249"/>
      <c r="M485" s="250"/>
      <c r="N485" s="251"/>
      <c r="O485" s="251"/>
      <c r="P485" s="251"/>
      <c r="Q485" s="251"/>
      <c r="R485" s="251"/>
      <c r="S485" s="251"/>
      <c r="T485" s="252"/>
      <c r="AT485" s="253" t="s">
        <v>181</v>
      </c>
      <c r="AU485" s="253" t="s">
        <v>88</v>
      </c>
      <c r="AV485" s="12" t="s">
        <v>88</v>
      </c>
      <c r="AW485" s="12" t="s">
        <v>34</v>
      </c>
      <c r="AX485" s="12" t="s">
        <v>78</v>
      </c>
      <c r="AY485" s="253" t="s">
        <v>124</v>
      </c>
    </row>
    <row r="486" s="12" customFormat="1">
      <c r="B486" s="243"/>
      <c r="C486" s="244"/>
      <c r="D486" s="240" t="s">
        <v>181</v>
      </c>
      <c r="E486" s="245" t="s">
        <v>1</v>
      </c>
      <c r="F486" s="246" t="s">
        <v>702</v>
      </c>
      <c r="G486" s="244"/>
      <c r="H486" s="247">
        <v>2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AT486" s="253" t="s">
        <v>181</v>
      </c>
      <c r="AU486" s="253" t="s">
        <v>88</v>
      </c>
      <c r="AV486" s="12" t="s">
        <v>88</v>
      </c>
      <c r="AW486" s="12" t="s">
        <v>34</v>
      </c>
      <c r="AX486" s="12" t="s">
        <v>78</v>
      </c>
      <c r="AY486" s="253" t="s">
        <v>124</v>
      </c>
    </row>
    <row r="487" s="12" customFormat="1">
      <c r="B487" s="243"/>
      <c r="C487" s="244"/>
      <c r="D487" s="240" t="s">
        <v>181</v>
      </c>
      <c r="E487" s="245" t="s">
        <v>1</v>
      </c>
      <c r="F487" s="246" t="s">
        <v>703</v>
      </c>
      <c r="G487" s="244"/>
      <c r="H487" s="247">
        <v>2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AT487" s="253" t="s">
        <v>181</v>
      </c>
      <c r="AU487" s="253" t="s">
        <v>88</v>
      </c>
      <c r="AV487" s="12" t="s">
        <v>88</v>
      </c>
      <c r="AW487" s="12" t="s">
        <v>34</v>
      </c>
      <c r="AX487" s="12" t="s">
        <v>78</v>
      </c>
      <c r="AY487" s="253" t="s">
        <v>124</v>
      </c>
    </row>
    <row r="488" s="12" customFormat="1">
      <c r="B488" s="243"/>
      <c r="C488" s="244"/>
      <c r="D488" s="240" t="s">
        <v>181</v>
      </c>
      <c r="E488" s="245" t="s">
        <v>1</v>
      </c>
      <c r="F488" s="246" t="s">
        <v>704</v>
      </c>
      <c r="G488" s="244"/>
      <c r="H488" s="247">
        <v>2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AT488" s="253" t="s">
        <v>181</v>
      </c>
      <c r="AU488" s="253" t="s">
        <v>88</v>
      </c>
      <c r="AV488" s="12" t="s">
        <v>88</v>
      </c>
      <c r="AW488" s="12" t="s">
        <v>34</v>
      </c>
      <c r="AX488" s="12" t="s">
        <v>78</v>
      </c>
      <c r="AY488" s="253" t="s">
        <v>124</v>
      </c>
    </row>
    <row r="489" s="12" customFormat="1">
      <c r="B489" s="243"/>
      <c r="C489" s="244"/>
      <c r="D489" s="240" t="s">
        <v>181</v>
      </c>
      <c r="E489" s="245" t="s">
        <v>1</v>
      </c>
      <c r="F489" s="246" t="s">
        <v>705</v>
      </c>
      <c r="G489" s="244"/>
      <c r="H489" s="247">
        <v>2</v>
      </c>
      <c r="I489" s="248"/>
      <c r="J489" s="244"/>
      <c r="K489" s="244"/>
      <c r="L489" s="249"/>
      <c r="M489" s="250"/>
      <c r="N489" s="251"/>
      <c r="O489" s="251"/>
      <c r="P489" s="251"/>
      <c r="Q489" s="251"/>
      <c r="R489" s="251"/>
      <c r="S489" s="251"/>
      <c r="T489" s="252"/>
      <c r="AT489" s="253" t="s">
        <v>181</v>
      </c>
      <c r="AU489" s="253" t="s">
        <v>88</v>
      </c>
      <c r="AV489" s="12" t="s">
        <v>88</v>
      </c>
      <c r="AW489" s="12" t="s">
        <v>34</v>
      </c>
      <c r="AX489" s="12" t="s">
        <v>78</v>
      </c>
      <c r="AY489" s="253" t="s">
        <v>124</v>
      </c>
    </row>
    <row r="490" s="12" customFormat="1">
      <c r="B490" s="243"/>
      <c r="C490" s="244"/>
      <c r="D490" s="240" t="s">
        <v>181</v>
      </c>
      <c r="E490" s="245" t="s">
        <v>1</v>
      </c>
      <c r="F490" s="246" t="s">
        <v>706</v>
      </c>
      <c r="G490" s="244"/>
      <c r="H490" s="247">
        <v>2</v>
      </c>
      <c r="I490" s="248"/>
      <c r="J490" s="244"/>
      <c r="K490" s="244"/>
      <c r="L490" s="249"/>
      <c r="M490" s="250"/>
      <c r="N490" s="251"/>
      <c r="O490" s="251"/>
      <c r="P490" s="251"/>
      <c r="Q490" s="251"/>
      <c r="R490" s="251"/>
      <c r="S490" s="251"/>
      <c r="T490" s="252"/>
      <c r="AT490" s="253" t="s">
        <v>181</v>
      </c>
      <c r="AU490" s="253" t="s">
        <v>88</v>
      </c>
      <c r="AV490" s="12" t="s">
        <v>88</v>
      </c>
      <c r="AW490" s="12" t="s">
        <v>34</v>
      </c>
      <c r="AX490" s="12" t="s">
        <v>78</v>
      </c>
      <c r="AY490" s="253" t="s">
        <v>124</v>
      </c>
    </row>
    <row r="491" s="12" customFormat="1">
      <c r="B491" s="243"/>
      <c r="C491" s="244"/>
      <c r="D491" s="240" t="s">
        <v>181</v>
      </c>
      <c r="E491" s="245" t="s">
        <v>1</v>
      </c>
      <c r="F491" s="246" t="s">
        <v>707</v>
      </c>
      <c r="G491" s="244"/>
      <c r="H491" s="247">
        <v>1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AT491" s="253" t="s">
        <v>181</v>
      </c>
      <c r="AU491" s="253" t="s">
        <v>88</v>
      </c>
      <c r="AV491" s="12" t="s">
        <v>88</v>
      </c>
      <c r="AW491" s="12" t="s">
        <v>34</v>
      </c>
      <c r="AX491" s="12" t="s">
        <v>78</v>
      </c>
      <c r="AY491" s="253" t="s">
        <v>124</v>
      </c>
    </row>
    <row r="492" s="12" customFormat="1">
      <c r="B492" s="243"/>
      <c r="C492" s="244"/>
      <c r="D492" s="240" t="s">
        <v>181</v>
      </c>
      <c r="E492" s="245" t="s">
        <v>1</v>
      </c>
      <c r="F492" s="246" t="s">
        <v>708</v>
      </c>
      <c r="G492" s="244"/>
      <c r="H492" s="247">
        <v>2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AT492" s="253" t="s">
        <v>181</v>
      </c>
      <c r="AU492" s="253" t="s">
        <v>88</v>
      </c>
      <c r="AV492" s="12" t="s">
        <v>88</v>
      </c>
      <c r="AW492" s="12" t="s">
        <v>34</v>
      </c>
      <c r="AX492" s="12" t="s">
        <v>78</v>
      </c>
      <c r="AY492" s="253" t="s">
        <v>124</v>
      </c>
    </row>
    <row r="493" s="12" customFormat="1">
      <c r="B493" s="243"/>
      <c r="C493" s="244"/>
      <c r="D493" s="240" t="s">
        <v>181</v>
      </c>
      <c r="E493" s="245" t="s">
        <v>1</v>
      </c>
      <c r="F493" s="246" t="s">
        <v>709</v>
      </c>
      <c r="G493" s="244"/>
      <c r="H493" s="247">
        <v>1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AT493" s="253" t="s">
        <v>181</v>
      </c>
      <c r="AU493" s="253" t="s">
        <v>88</v>
      </c>
      <c r="AV493" s="12" t="s">
        <v>88</v>
      </c>
      <c r="AW493" s="12" t="s">
        <v>34</v>
      </c>
      <c r="AX493" s="12" t="s">
        <v>78</v>
      </c>
      <c r="AY493" s="253" t="s">
        <v>124</v>
      </c>
    </row>
    <row r="494" s="12" customFormat="1">
      <c r="B494" s="243"/>
      <c r="C494" s="244"/>
      <c r="D494" s="240" t="s">
        <v>181</v>
      </c>
      <c r="E494" s="245" t="s">
        <v>1</v>
      </c>
      <c r="F494" s="246" t="s">
        <v>710</v>
      </c>
      <c r="G494" s="244"/>
      <c r="H494" s="247">
        <v>1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AT494" s="253" t="s">
        <v>181</v>
      </c>
      <c r="AU494" s="253" t="s">
        <v>88</v>
      </c>
      <c r="AV494" s="12" t="s">
        <v>88</v>
      </c>
      <c r="AW494" s="12" t="s">
        <v>34</v>
      </c>
      <c r="AX494" s="12" t="s">
        <v>78</v>
      </c>
      <c r="AY494" s="253" t="s">
        <v>124</v>
      </c>
    </row>
    <row r="495" s="12" customFormat="1">
      <c r="B495" s="243"/>
      <c r="C495" s="244"/>
      <c r="D495" s="240" t="s">
        <v>181</v>
      </c>
      <c r="E495" s="245" t="s">
        <v>1</v>
      </c>
      <c r="F495" s="246" t="s">
        <v>711</v>
      </c>
      <c r="G495" s="244"/>
      <c r="H495" s="247">
        <v>4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AT495" s="253" t="s">
        <v>181</v>
      </c>
      <c r="AU495" s="253" t="s">
        <v>88</v>
      </c>
      <c r="AV495" s="12" t="s">
        <v>88</v>
      </c>
      <c r="AW495" s="12" t="s">
        <v>34</v>
      </c>
      <c r="AX495" s="12" t="s">
        <v>78</v>
      </c>
      <c r="AY495" s="253" t="s">
        <v>124</v>
      </c>
    </row>
    <row r="496" s="13" customFormat="1">
      <c r="B496" s="254"/>
      <c r="C496" s="255"/>
      <c r="D496" s="240" t="s">
        <v>181</v>
      </c>
      <c r="E496" s="256" t="s">
        <v>1</v>
      </c>
      <c r="F496" s="257" t="s">
        <v>197</v>
      </c>
      <c r="G496" s="255"/>
      <c r="H496" s="258">
        <v>25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AT496" s="264" t="s">
        <v>181</v>
      </c>
      <c r="AU496" s="264" t="s">
        <v>88</v>
      </c>
      <c r="AV496" s="13" t="s">
        <v>139</v>
      </c>
      <c r="AW496" s="13" t="s">
        <v>34</v>
      </c>
      <c r="AX496" s="13" t="s">
        <v>86</v>
      </c>
      <c r="AY496" s="264" t="s">
        <v>124</v>
      </c>
    </row>
    <row r="497" s="1" customFormat="1" ht="24" customHeight="1">
      <c r="B497" s="37"/>
      <c r="C497" s="213" t="s">
        <v>712</v>
      </c>
      <c r="D497" s="213" t="s">
        <v>125</v>
      </c>
      <c r="E497" s="214" t="s">
        <v>713</v>
      </c>
      <c r="F497" s="215" t="s">
        <v>714</v>
      </c>
      <c r="G497" s="216" t="s">
        <v>153</v>
      </c>
      <c r="H497" s="217">
        <v>2450</v>
      </c>
      <c r="I497" s="218"/>
      <c r="J497" s="219">
        <f>ROUND(I497*H497,2)</f>
        <v>0</v>
      </c>
      <c r="K497" s="215" t="s">
        <v>188</v>
      </c>
      <c r="L497" s="42"/>
      <c r="M497" s="220" t="s">
        <v>1</v>
      </c>
      <c r="N497" s="221" t="s">
        <v>43</v>
      </c>
      <c r="O497" s="85"/>
      <c r="P497" s="222">
        <f>O497*H497</f>
        <v>0</v>
      </c>
      <c r="Q497" s="222">
        <v>0</v>
      </c>
      <c r="R497" s="222">
        <f>Q497*H497</f>
        <v>0</v>
      </c>
      <c r="S497" s="222">
        <v>0</v>
      </c>
      <c r="T497" s="223">
        <f>S497*H497</f>
        <v>0</v>
      </c>
      <c r="AR497" s="224" t="s">
        <v>139</v>
      </c>
      <c r="AT497" s="224" t="s">
        <v>125</v>
      </c>
      <c r="AU497" s="224" t="s">
        <v>88</v>
      </c>
      <c r="AY497" s="16" t="s">
        <v>124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6" t="s">
        <v>86</v>
      </c>
      <c r="BK497" s="225">
        <f>ROUND(I497*H497,2)</f>
        <v>0</v>
      </c>
      <c r="BL497" s="16" t="s">
        <v>139</v>
      </c>
      <c r="BM497" s="224" t="s">
        <v>715</v>
      </c>
    </row>
    <row r="498" s="12" customFormat="1">
      <c r="B498" s="243"/>
      <c r="C498" s="244"/>
      <c r="D498" s="240" t="s">
        <v>181</v>
      </c>
      <c r="E498" s="245" t="s">
        <v>1</v>
      </c>
      <c r="F498" s="246" t="s">
        <v>716</v>
      </c>
      <c r="G498" s="244"/>
      <c r="H498" s="247">
        <v>2450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AT498" s="253" t="s">
        <v>181</v>
      </c>
      <c r="AU498" s="253" t="s">
        <v>88</v>
      </c>
      <c r="AV498" s="12" t="s">
        <v>88</v>
      </c>
      <c r="AW498" s="12" t="s">
        <v>34</v>
      </c>
      <c r="AX498" s="12" t="s">
        <v>86</v>
      </c>
      <c r="AY498" s="253" t="s">
        <v>124</v>
      </c>
    </row>
    <row r="499" s="1" customFormat="1" ht="24" customHeight="1">
      <c r="B499" s="37"/>
      <c r="C499" s="213" t="s">
        <v>717</v>
      </c>
      <c r="D499" s="213" t="s">
        <v>125</v>
      </c>
      <c r="E499" s="214" t="s">
        <v>718</v>
      </c>
      <c r="F499" s="215" t="s">
        <v>719</v>
      </c>
      <c r="G499" s="216" t="s">
        <v>153</v>
      </c>
      <c r="H499" s="217">
        <v>6</v>
      </c>
      <c r="I499" s="218"/>
      <c r="J499" s="219">
        <f>ROUND(I499*H499,2)</f>
        <v>0</v>
      </c>
      <c r="K499" s="215" t="s">
        <v>188</v>
      </c>
      <c r="L499" s="42"/>
      <c r="M499" s="220" t="s">
        <v>1</v>
      </c>
      <c r="N499" s="221" t="s">
        <v>43</v>
      </c>
      <c r="O499" s="85"/>
      <c r="P499" s="222">
        <f>O499*H499</f>
        <v>0</v>
      </c>
      <c r="Q499" s="222">
        <v>0</v>
      </c>
      <c r="R499" s="222">
        <f>Q499*H499</f>
        <v>0</v>
      </c>
      <c r="S499" s="222">
        <v>0</v>
      </c>
      <c r="T499" s="223">
        <f>S499*H499</f>
        <v>0</v>
      </c>
      <c r="AR499" s="224" t="s">
        <v>139</v>
      </c>
      <c r="AT499" s="224" t="s">
        <v>125</v>
      </c>
      <c r="AU499" s="224" t="s">
        <v>88</v>
      </c>
      <c r="AY499" s="16" t="s">
        <v>124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6" t="s">
        <v>86</v>
      </c>
      <c r="BK499" s="225">
        <f>ROUND(I499*H499,2)</f>
        <v>0</v>
      </c>
      <c r="BL499" s="16" t="s">
        <v>139</v>
      </c>
      <c r="BM499" s="224" t="s">
        <v>720</v>
      </c>
    </row>
    <row r="500" s="1" customFormat="1">
      <c r="B500" s="37"/>
      <c r="C500" s="38"/>
      <c r="D500" s="240" t="s">
        <v>179</v>
      </c>
      <c r="E500" s="38"/>
      <c r="F500" s="241" t="s">
        <v>679</v>
      </c>
      <c r="G500" s="38"/>
      <c r="H500" s="38"/>
      <c r="I500" s="138"/>
      <c r="J500" s="38"/>
      <c r="K500" s="38"/>
      <c r="L500" s="42"/>
      <c r="M500" s="242"/>
      <c r="N500" s="85"/>
      <c r="O500" s="85"/>
      <c r="P500" s="85"/>
      <c r="Q500" s="85"/>
      <c r="R500" s="85"/>
      <c r="S500" s="85"/>
      <c r="T500" s="86"/>
      <c r="AT500" s="16" t="s">
        <v>179</v>
      </c>
      <c r="AU500" s="16" t="s">
        <v>88</v>
      </c>
    </row>
    <row r="501" s="1" customFormat="1" ht="24" customHeight="1">
      <c r="B501" s="37"/>
      <c r="C501" s="213" t="s">
        <v>721</v>
      </c>
      <c r="D501" s="213" t="s">
        <v>125</v>
      </c>
      <c r="E501" s="214" t="s">
        <v>722</v>
      </c>
      <c r="F501" s="215" t="s">
        <v>723</v>
      </c>
      <c r="G501" s="216" t="s">
        <v>153</v>
      </c>
      <c r="H501" s="217">
        <v>1176</v>
      </c>
      <c r="I501" s="218"/>
      <c r="J501" s="219">
        <f>ROUND(I501*H501,2)</f>
        <v>0</v>
      </c>
      <c r="K501" s="215" t="s">
        <v>188</v>
      </c>
      <c r="L501" s="42"/>
      <c r="M501" s="220" t="s">
        <v>1</v>
      </c>
      <c r="N501" s="221" t="s">
        <v>43</v>
      </c>
      <c r="O501" s="85"/>
      <c r="P501" s="222">
        <f>O501*H501</f>
        <v>0</v>
      </c>
      <c r="Q501" s="222">
        <v>0</v>
      </c>
      <c r="R501" s="222">
        <f>Q501*H501</f>
        <v>0</v>
      </c>
      <c r="S501" s="222">
        <v>0</v>
      </c>
      <c r="T501" s="223">
        <f>S501*H501</f>
        <v>0</v>
      </c>
      <c r="AR501" s="224" t="s">
        <v>139</v>
      </c>
      <c r="AT501" s="224" t="s">
        <v>125</v>
      </c>
      <c r="AU501" s="224" t="s">
        <v>88</v>
      </c>
      <c r="AY501" s="16" t="s">
        <v>124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6" t="s">
        <v>86</v>
      </c>
      <c r="BK501" s="225">
        <f>ROUND(I501*H501,2)</f>
        <v>0</v>
      </c>
      <c r="BL501" s="16" t="s">
        <v>139</v>
      </c>
      <c r="BM501" s="224" t="s">
        <v>724</v>
      </c>
    </row>
    <row r="502" s="12" customFormat="1">
      <c r="B502" s="243"/>
      <c r="C502" s="244"/>
      <c r="D502" s="240" t="s">
        <v>181</v>
      </c>
      <c r="E502" s="245" t="s">
        <v>1</v>
      </c>
      <c r="F502" s="246" t="s">
        <v>725</v>
      </c>
      <c r="G502" s="244"/>
      <c r="H502" s="247">
        <v>1176</v>
      </c>
      <c r="I502" s="248"/>
      <c r="J502" s="244"/>
      <c r="K502" s="244"/>
      <c r="L502" s="249"/>
      <c r="M502" s="250"/>
      <c r="N502" s="251"/>
      <c r="O502" s="251"/>
      <c r="P502" s="251"/>
      <c r="Q502" s="251"/>
      <c r="R502" s="251"/>
      <c r="S502" s="251"/>
      <c r="T502" s="252"/>
      <c r="AT502" s="253" t="s">
        <v>181</v>
      </c>
      <c r="AU502" s="253" t="s">
        <v>88</v>
      </c>
      <c r="AV502" s="12" t="s">
        <v>88</v>
      </c>
      <c r="AW502" s="12" t="s">
        <v>34</v>
      </c>
      <c r="AX502" s="12" t="s">
        <v>86</v>
      </c>
      <c r="AY502" s="253" t="s">
        <v>124</v>
      </c>
    </row>
    <row r="503" s="1" customFormat="1" ht="24" customHeight="1">
      <c r="B503" s="37"/>
      <c r="C503" s="213" t="s">
        <v>726</v>
      </c>
      <c r="D503" s="213" t="s">
        <v>125</v>
      </c>
      <c r="E503" s="214" t="s">
        <v>727</v>
      </c>
      <c r="F503" s="215" t="s">
        <v>728</v>
      </c>
      <c r="G503" s="216" t="s">
        <v>153</v>
      </c>
      <c r="H503" s="217">
        <v>20</v>
      </c>
      <c r="I503" s="218"/>
      <c r="J503" s="219">
        <f>ROUND(I503*H503,2)</f>
        <v>0</v>
      </c>
      <c r="K503" s="215" t="s">
        <v>188</v>
      </c>
      <c r="L503" s="42"/>
      <c r="M503" s="220" t="s">
        <v>1</v>
      </c>
      <c r="N503" s="221" t="s">
        <v>43</v>
      </c>
      <c r="O503" s="85"/>
      <c r="P503" s="222">
        <f>O503*H503</f>
        <v>0</v>
      </c>
      <c r="Q503" s="222">
        <v>0.00069999999999999999</v>
      </c>
      <c r="R503" s="222">
        <f>Q503*H503</f>
        <v>0.014</v>
      </c>
      <c r="S503" s="222">
        <v>0</v>
      </c>
      <c r="T503" s="223">
        <f>S503*H503</f>
        <v>0</v>
      </c>
      <c r="AR503" s="224" t="s">
        <v>139</v>
      </c>
      <c r="AT503" s="224" t="s">
        <v>125</v>
      </c>
      <c r="AU503" s="224" t="s">
        <v>88</v>
      </c>
      <c r="AY503" s="16" t="s">
        <v>124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16" t="s">
        <v>86</v>
      </c>
      <c r="BK503" s="225">
        <f>ROUND(I503*H503,2)</f>
        <v>0</v>
      </c>
      <c r="BL503" s="16" t="s">
        <v>139</v>
      </c>
      <c r="BM503" s="224" t="s">
        <v>729</v>
      </c>
    </row>
    <row r="504" s="1" customFormat="1">
      <c r="B504" s="37"/>
      <c r="C504" s="38"/>
      <c r="D504" s="240" t="s">
        <v>179</v>
      </c>
      <c r="E504" s="38"/>
      <c r="F504" s="241" t="s">
        <v>679</v>
      </c>
      <c r="G504" s="38"/>
      <c r="H504" s="38"/>
      <c r="I504" s="138"/>
      <c r="J504" s="38"/>
      <c r="K504" s="38"/>
      <c r="L504" s="42"/>
      <c r="M504" s="242"/>
      <c r="N504" s="85"/>
      <c r="O504" s="85"/>
      <c r="P504" s="85"/>
      <c r="Q504" s="85"/>
      <c r="R504" s="85"/>
      <c r="S504" s="85"/>
      <c r="T504" s="86"/>
      <c r="AT504" s="16" t="s">
        <v>179</v>
      </c>
      <c r="AU504" s="16" t="s">
        <v>88</v>
      </c>
    </row>
    <row r="505" s="14" customFormat="1">
      <c r="B505" s="265"/>
      <c r="C505" s="266"/>
      <c r="D505" s="240" t="s">
        <v>181</v>
      </c>
      <c r="E505" s="267" t="s">
        <v>1</v>
      </c>
      <c r="F505" s="268" t="s">
        <v>730</v>
      </c>
      <c r="G505" s="266"/>
      <c r="H505" s="267" t="s">
        <v>1</v>
      </c>
      <c r="I505" s="269"/>
      <c r="J505" s="266"/>
      <c r="K505" s="266"/>
      <c r="L505" s="270"/>
      <c r="M505" s="271"/>
      <c r="N505" s="272"/>
      <c r="O505" s="272"/>
      <c r="P505" s="272"/>
      <c r="Q505" s="272"/>
      <c r="R505" s="272"/>
      <c r="S505" s="272"/>
      <c r="T505" s="273"/>
      <c r="AT505" s="274" t="s">
        <v>181</v>
      </c>
      <c r="AU505" s="274" t="s">
        <v>88</v>
      </c>
      <c r="AV505" s="14" t="s">
        <v>86</v>
      </c>
      <c r="AW505" s="14" t="s">
        <v>34</v>
      </c>
      <c r="AX505" s="14" t="s">
        <v>78</v>
      </c>
      <c r="AY505" s="274" t="s">
        <v>124</v>
      </c>
    </row>
    <row r="506" s="12" customFormat="1">
      <c r="B506" s="243"/>
      <c r="C506" s="244"/>
      <c r="D506" s="240" t="s">
        <v>181</v>
      </c>
      <c r="E506" s="245" t="s">
        <v>1</v>
      </c>
      <c r="F506" s="246" t="s">
        <v>731</v>
      </c>
      <c r="G506" s="244"/>
      <c r="H506" s="247">
        <v>2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AT506" s="253" t="s">
        <v>181</v>
      </c>
      <c r="AU506" s="253" t="s">
        <v>88</v>
      </c>
      <c r="AV506" s="12" t="s">
        <v>88</v>
      </c>
      <c r="AW506" s="12" t="s">
        <v>34</v>
      </c>
      <c r="AX506" s="12" t="s">
        <v>78</v>
      </c>
      <c r="AY506" s="253" t="s">
        <v>124</v>
      </c>
    </row>
    <row r="507" s="12" customFormat="1">
      <c r="B507" s="243"/>
      <c r="C507" s="244"/>
      <c r="D507" s="240" t="s">
        <v>181</v>
      </c>
      <c r="E507" s="245" t="s">
        <v>1</v>
      </c>
      <c r="F507" s="246" t="s">
        <v>732</v>
      </c>
      <c r="G507" s="244"/>
      <c r="H507" s="247">
        <v>2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AT507" s="253" t="s">
        <v>181</v>
      </c>
      <c r="AU507" s="253" t="s">
        <v>88</v>
      </c>
      <c r="AV507" s="12" t="s">
        <v>88</v>
      </c>
      <c r="AW507" s="12" t="s">
        <v>34</v>
      </c>
      <c r="AX507" s="12" t="s">
        <v>78</v>
      </c>
      <c r="AY507" s="253" t="s">
        <v>124</v>
      </c>
    </row>
    <row r="508" s="12" customFormat="1">
      <c r="B508" s="243"/>
      <c r="C508" s="244"/>
      <c r="D508" s="240" t="s">
        <v>181</v>
      </c>
      <c r="E508" s="245" t="s">
        <v>1</v>
      </c>
      <c r="F508" s="246" t="s">
        <v>733</v>
      </c>
      <c r="G508" s="244"/>
      <c r="H508" s="247">
        <v>1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AT508" s="253" t="s">
        <v>181</v>
      </c>
      <c r="AU508" s="253" t="s">
        <v>88</v>
      </c>
      <c r="AV508" s="12" t="s">
        <v>88</v>
      </c>
      <c r="AW508" s="12" t="s">
        <v>34</v>
      </c>
      <c r="AX508" s="12" t="s">
        <v>78</v>
      </c>
      <c r="AY508" s="253" t="s">
        <v>124</v>
      </c>
    </row>
    <row r="509" s="12" customFormat="1">
      <c r="B509" s="243"/>
      <c r="C509" s="244"/>
      <c r="D509" s="240" t="s">
        <v>181</v>
      </c>
      <c r="E509" s="245" t="s">
        <v>1</v>
      </c>
      <c r="F509" s="246" t="s">
        <v>734</v>
      </c>
      <c r="G509" s="244"/>
      <c r="H509" s="247">
        <v>6</v>
      </c>
      <c r="I509" s="248"/>
      <c r="J509" s="244"/>
      <c r="K509" s="244"/>
      <c r="L509" s="249"/>
      <c r="M509" s="250"/>
      <c r="N509" s="251"/>
      <c r="O509" s="251"/>
      <c r="P509" s="251"/>
      <c r="Q509" s="251"/>
      <c r="R509" s="251"/>
      <c r="S509" s="251"/>
      <c r="T509" s="252"/>
      <c r="AT509" s="253" t="s">
        <v>181</v>
      </c>
      <c r="AU509" s="253" t="s">
        <v>88</v>
      </c>
      <c r="AV509" s="12" t="s">
        <v>88</v>
      </c>
      <c r="AW509" s="12" t="s">
        <v>34</v>
      </c>
      <c r="AX509" s="12" t="s">
        <v>78</v>
      </c>
      <c r="AY509" s="253" t="s">
        <v>124</v>
      </c>
    </row>
    <row r="510" s="12" customFormat="1">
      <c r="B510" s="243"/>
      <c r="C510" s="244"/>
      <c r="D510" s="240" t="s">
        <v>181</v>
      </c>
      <c r="E510" s="245" t="s">
        <v>1</v>
      </c>
      <c r="F510" s="246" t="s">
        <v>735</v>
      </c>
      <c r="G510" s="244"/>
      <c r="H510" s="247">
        <v>3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AT510" s="253" t="s">
        <v>181</v>
      </c>
      <c r="AU510" s="253" t="s">
        <v>88</v>
      </c>
      <c r="AV510" s="12" t="s">
        <v>88</v>
      </c>
      <c r="AW510" s="12" t="s">
        <v>34</v>
      </c>
      <c r="AX510" s="12" t="s">
        <v>78</v>
      </c>
      <c r="AY510" s="253" t="s">
        <v>124</v>
      </c>
    </row>
    <row r="511" s="12" customFormat="1">
      <c r="B511" s="243"/>
      <c r="C511" s="244"/>
      <c r="D511" s="240" t="s">
        <v>181</v>
      </c>
      <c r="E511" s="245" t="s">
        <v>1</v>
      </c>
      <c r="F511" s="246" t="s">
        <v>736</v>
      </c>
      <c r="G511" s="244"/>
      <c r="H511" s="247">
        <v>4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AT511" s="253" t="s">
        <v>181</v>
      </c>
      <c r="AU511" s="253" t="s">
        <v>88</v>
      </c>
      <c r="AV511" s="12" t="s">
        <v>88</v>
      </c>
      <c r="AW511" s="12" t="s">
        <v>34</v>
      </c>
      <c r="AX511" s="12" t="s">
        <v>78</v>
      </c>
      <c r="AY511" s="253" t="s">
        <v>124</v>
      </c>
    </row>
    <row r="512" s="14" customFormat="1">
      <c r="B512" s="265"/>
      <c r="C512" s="266"/>
      <c r="D512" s="240" t="s">
        <v>181</v>
      </c>
      <c r="E512" s="267" t="s">
        <v>1</v>
      </c>
      <c r="F512" s="268" t="s">
        <v>737</v>
      </c>
      <c r="G512" s="266"/>
      <c r="H512" s="267" t="s">
        <v>1</v>
      </c>
      <c r="I512" s="269"/>
      <c r="J512" s="266"/>
      <c r="K512" s="266"/>
      <c r="L512" s="270"/>
      <c r="M512" s="271"/>
      <c r="N512" s="272"/>
      <c r="O512" s="272"/>
      <c r="P512" s="272"/>
      <c r="Q512" s="272"/>
      <c r="R512" s="272"/>
      <c r="S512" s="272"/>
      <c r="T512" s="273"/>
      <c r="AT512" s="274" t="s">
        <v>181</v>
      </c>
      <c r="AU512" s="274" t="s">
        <v>88</v>
      </c>
      <c r="AV512" s="14" t="s">
        <v>86</v>
      </c>
      <c r="AW512" s="14" t="s">
        <v>34</v>
      </c>
      <c r="AX512" s="14" t="s">
        <v>78</v>
      </c>
      <c r="AY512" s="274" t="s">
        <v>124</v>
      </c>
    </row>
    <row r="513" s="12" customFormat="1">
      <c r="B513" s="243"/>
      <c r="C513" s="244"/>
      <c r="D513" s="240" t="s">
        <v>181</v>
      </c>
      <c r="E513" s="245" t="s">
        <v>1</v>
      </c>
      <c r="F513" s="246" t="s">
        <v>738</v>
      </c>
      <c r="G513" s="244"/>
      <c r="H513" s="247">
        <v>1</v>
      </c>
      <c r="I513" s="248"/>
      <c r="J513" s="244"/>
      <c r="K513" s="244"/>
      <c r="L513" s="249"/>
      <c r="M513" s="250"/>
      <c r="N513" s="251"/>
      <c r="O513" s="251"/>
      <c r="P513" s="251"/>
      <c r="Q513" s="251"/>
      <c r="R513" s="251"/>
      <c r="S513" s="251"/>
      <c r="T513" s="252"/>
      <c r="AT513" s="253" t="s">
        <v>181</v>
      </c>
      <c r="AU513" s="253" t="s">
        <v>88</v>
      </c>
      <c r="AV513" s="12" t="s">
        <v>88</v>
      </c>
      <c r="AW513" s="12" t="s">
        <v>34</v>
      </c>
      <c r="AX513" s="12" t="s">
        <v>78</v>
      </c>
      <c r="AY513" s="253" t="s">
        <v>124</v>
      </c>
    </row>
    <row r="514" s="12" customFormat="1">
      <c r="B514" s="243"/>
      <c r="C514" s="244"/>
      <c r="D514" s="240" t="s">
        <v>181</v>
      </c>
      <c r="E514" s="245" t="s">
        <v>1</v>
      </c>
      <c r="F514" s="246" t="s">
        <v>739</v>
      </c>
      <c r="G514" s="244"/>
      <c r="H514" s="247">
        <v>1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AT514" s="253" t="s">
        <v>181</v>
      </c>
      <c r="AU514" s="253" t="s">
        <v>88</v>
      </c>
      <c r="AV514" s="12" t="s">
        <v>88</v>
      </c>
      <c r="AW514" s="12" t="s">
        <v>34</v>
      </c>
      <c r="AX514" s="12" t="s">
        <v>78</v>
      </c>
      <c r="AY514" s="253" t="s">
        <v>124</v>
      </c>
    </row>
    <row r="515" s="13" customFormat="1">
      <c r="B515" s="254"/>
      <c r="C515" s="255"/>
      <c r="D515" s="240" t="s">
        <v>181</v>
      </c>
      <c r="E515" s="256" t="s">
        <v>1</v>
      </c>
      <c r="F515" s="257" t="s">
        <v>197</v>
      </c>
      <c r="G515" s="255"/>
      <c r="H515" s="258">
        <v>20</v>
      </c>
      <c r="I515" s="259"/>
      <c r="J515" s="255"/>
      <c r="K515" s="255"/>
      <c r="L515" s="260"/>
      <c r="M515" s="261"/>
      <c r="N515" s="262"/>
      <c r="O515" s="262"/>
      <c r="P515" s="262"/>
      <c r="Q515" s="262"/>
      <c r="R515" s="262"/>
      <c r="S515" s="262"/>
      <c r="T515" s="263"/>
      <c r="AT515" s="264" t="s">
        <v>181</v>
      </c>
      <c r="AU515" s="264" t="s">
        <v>88</v>
      </c>
      <c r="AV515" s="13" t="s">
        <v>139</v>
      </c>
      <c r="AW515" s="13" t="s">
        <v>34</v>
      </c>
      <c r="AX515" s="13" t="s">
        <v>86</v>
      </c>
      <c r="AY515" s="264" t="s">
        <v>124</v>
      </c>
    </row>
    <row r="516" s="1" customFormat="1" ht="16.5" customHeight="1">
      <c r="B516" s="37"/>
      <c r="C516" s="275" t="s">
        <v>740</v>
      </c>
      <c r="D516" s="275" t="s">
        <v>381</v>
      </c>
      <c r="E516" s="276" t="s">
        <v>741</v>
      </c>
      <c r="F516" s="277" t="s">
        <v>742</v>
      </c>
      <c r="G516" s="278" t="s">
        <v>153</v>
      </c>
      <c r="H516" s="279">
        <v>2</v>
      </c>
      <c r="I516" s="280"/>
      <c r="J516" s="281">
        <f>ROUND(I516*H516,2)</f>
        <v>0</v>
      </c>
      <c r="K516" s="277" t="s">
        <v>1</v>
      </c>
      <c r="L516" s="282"/>
      <c r="M516" s="283" t="s">
        <v>1</v>
      </c>
      <c r="N516" s="284" t="s">
        <v>43</v>
      </c>
      <c r="O516" s="85"/>
      <c r="P516" s="222">
        <f>O516*H516</f>
        <v>0</v>
      </c>
      <c r="Q516" s="222">
        <v>0.0040000000000000001</v>
      </c>
      <c r="R516" s="222">
        <f>Q516*H516</f>
        <v>0.0080000000000000002</v>
      </c>
      <c r="S516" s="222">
        <v>0</v>
      </c>
      <c r="T516" s="223">
        <f>S516*H516</f>
        <v>0</v>
      </c>
      <c r="AR516" s="224" t="s">
        <v>155</v>
      </c>
      <c r="AT516" s="224" t="s">
        <v>381</v>
      </c>
      <c r="AU516" s="224" t="s">
        <v>88</v>
      </c>
      <c r="AY516" s="16" t="s">
        <v>124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6" t="s">
        <v>86</v>
      </c>
      <c r="BK516" s="225">
        <f>ROUND(I516*H516,2)</f>
        <v>0</v>
      </c>
      <c r="BL516" s="16" t="s">
        <v>139</v>
      </c>
      <c r="BM516" s="224" t="s">
        <v>743</v>
      </c>
    </row>
    <row r="517" s="12" customFormat="1">
      <c r="B517" s="243"/>
      <c r="C517" s="244"/>
      <c r="D517" s="240" t="s">
        <v>181</v>
      </c>
      <c r="E517" s="245" t="s">
        <v>1</v>
      </c>
      <c r="F517" s="246" t="s">
        <v>738</v>
      </c>
      <c r="G517" s="244"/>
      <c r="H517" s="247">
        <v>1</v>
      </c>
      <c r="I517" s="248"/>
      <c r="J517" s="244"/>
      <c r="K517" s="244"/>
      <c r="L517" s="249"/>
      <c r="M517" s="250"/>
      <c r="N517" s="251"/>
      <c r="O517" s="251"/>
      <c r="P517" s="251"/>
      <c r="Q517" s="251"/>
      <c r="R517" s="251"/>
      <c r="S517" s="251"/>
      <c r="T517" s="252"/>
      <c r="AT517" s="253" t="s">
        <v>181</v>
      </c>
      <c r="AU517" s="253" t="s">
        <v>88</v>
      </c>
      <c r="AV517" s="12" t="s">
        <v>88</v>
      </c>
      <c r="AW517" s="12" t="s">
        <v>34</v>
      </c>
      <c r="AX517" s="12" t="s">
        <v>78</v>
      </c>
      <c r="AY517" s="253" t="s">
        <v>124</v>
      </c>
    </row>
    <row r="518" s="12" customFormat="1">
      <c r="B518" s="243"/>
      <c r="C518" s="244"/>
      <c r="D518" s="240" t="s">
        <v>181</v>
      </c>
      <c r="E518" s="245" t="s">
        <v>1</v>
      </c>
      <c r="F518" s="246" t="s">
        <v>739</v>
      </c>
      <c r="G518" s="244"/>
      <c r="H518" s="247">
        <v>1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AT518" s="253" t="s">
        <v>181</v>
      </c>
      <c r="AU518" s="253" t="s">
        <v>88</v>
      </c>
      <c r="AV518" s="12" t="s">
        <v>88</v>
      </c>
      <c r="AW518" s="12" t="s">
        <v>34</v>
      </c>
      <c r="AX518" s="12" t="s">
        <v>78</v>
      </c>
      <c r="AY518" s="253" t="s">
        <v>124</v>
      </c>
    </row>
    <row r="519" s="13" customFormat="1">
      <c r="B519" s="254"/>
      <c r="C519" s="255"/>
      <c r="D519" s="240" t="s">
        <v>181</v>
      </c>
      <c r="E519" s="256" t="s">
        <v>1</v>
      </c>
      <c r="F519" s="257" t="s">
        <v>197</v>
      </c>
      <c r="G519" s="255"/>
      <c r="H519" s="258">
        <v>2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AT519" s="264" t="s">
        <v>181</v>
      </c>
      <c r="AU519" s="264" t="s">
        <v>88</v>
      </c>
      <c r="AV519" s="13" t="s">
        <v>139</v>
      </c>
      <c r="AW519" s="13" t="s">
        <v>34</v>
      </c>
      <c r="AX519" s="13" t="s">
        <v>86</v>
      </c>
      <c r="AY519" s="264" t="s">
        <v>124</v>
      </c>
    </row>
    <row r="520" s="1" customFormat="1" ht="24" customHeight="1">
      <c r="B520" s="37"/>
      <c r="C520" s="213" t="s">
        <v>744</v>
      </c>
      <c r="D520" s="213" t="s">
        <v>125</v>
      </c>
      <c r="E520" s="214" t="s">
        <v>745</v>
      </c>
      <c r="F520" s="215" t="s">
        <v>746</v>
      </c>
      <c r="G520" s="216" t="s">
        <v>153</v>
      </c>
      <c r="H520" s="217">
        <v>14</v>
      </c>
      <c r="I520" s="218"/>
      <c r="J520" s="219">
        <f>ROUND(I520*H520,2)</f>
        <v>0</v>
      </c>
      <c r="K520" s="215" t="s">
        <v>188</v>
      </c>
      <c r="L520" s="42"/>
      <c r="M520" s="220" t="s">
        <v>1</v>
      </c>
      <c r="N520" s="221" t="s">
        <v>43</v>
      </c>
      <c r="O520" s="85"/>
      <c r="P520" s="222">
        <f>O520*H520</f>
        <v>0</v>
      </c>
      <c r="Q520" s="222">
        <v>0.11241</v>
      </c>
      <c r="R520" s="222">
        <f>Q520*H520</f>
        <v>1.5737399999999999</v>
      </c>
      <c r="S520" s="222">
        <v>0</v>
      </c>
      <c r="T520" s="223">
        <f>S520*H520</f>
        <v>0</v>
      </c>
      <c r="AR520" s="224" t="s">
        <v>139</v>
      </c>
      <c r="AT520" s="224" t="s">
        <v>125</v>
      </c>
      <c r="AU520" s="224" t="s">
        <v>88</v>
      </c>
      <c r="AY520" s="16" t="s">
        <v>124</v>
      </c>
      <c r="BE520" s="225">
        <f>IF(N520="základní",J520,0)</f>
        <v>0</v>
      </c>
      <c r="BF520" s="225">
        <f>IF(N520="snížená",J520,0)</f>
        <v>0</v>
      </c>
      <c r="BG520" s="225">
        <f>IF(N520="zákl. přenesená",J520,0)</f>
        <v>0</v>
      </c>
      <c r="BH520" s="225">
        <f>IF(N520="sníž. přenesená",J520,0)</f>
        <v>0</v>
      </c>
      <c r="BI520" s="225">
        <f>IF(N520="nulová",J520,0)</f>
        <v>0</v>
      </c>
      <c r="BJ520" s="16" t="s">
        <v>86</v>
      </c>
      <c r="BK520" s="225">
        <f>ROUND(I520*H520,2)</f>
        <v>0</v>
      </c>
      <c r="BL520" s="16" t="s">
        <v>139</v>
      </c>
      <c r="BM520" s="224" t="s">
        <v>747</v>
      </c>
    </row>
    <row r="521" s="1" customFormat="1">
      <c r="B521" s="37"/>
      <c r="C521" s="38"/>
      <c r="D521" s="240" t="s">
        <v>179</v>
      </c>
      <c r="E521" s="38"/>
      <c r="F521" s="241" t="s">
        <v>679</v>
      </c>
      <c r="G521" s="38"/>
      <c r="H521" s="38"/>
      <c r="I521" s="138"/>
      <c r="J521" s="38"/>
      <c r="K521" s="38"/>
      <c r="L521" s="42"/>
      <c r="M521" s="242"/>
      <c r="N521" s="85"/>
      <c r="O521" s="85"/>
      <c r="P521" s="85"/>
      <c r="Q521" s="85"/>
      <c r="R521" s="85"/>
      <c r="S521" s="85"/>
      <c r="T521" s="86"/>
      <c r="AT521" s="16" t="s">
        <v>179</v>
      </c>
      <c r="AU521" s="16" t="s">
        <v>88</v>
      </c>
    </row>
    <row r="522" s="12" customFormat="1">
      <c r="B522" s="243"/>
      <c r="C522" s="244"/>
      <c r="D522" s="240" t="s">
        <v>181</v>
      </c>
      <c r="E522" s="245" t="s">
        <v>1</v>
      </c>
      <c r="F522" s="246" t="s">
        <v>738</v>
      </c>
      <c r="G522" s="244"/>
      <c r="H522" s="247">
        <v>1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AT522" s="253" t="s">
        <v>181</v>
      </c>
      <c r="AU522" s="253" t="s">
        <v>88</v>
      </c>
      <c r="AV522" s="12" t="s">
        <v>88</v>
      </c>
      <c r="AW522" s="12" t="s">
        <v>34</v>
      </c>
      <c r="AX522" s="12" t="s">
        <v>78</v>
      </c>
      <c r="AY522" s="253" t="s">
        <v>124</v>
      </c>
    </row>
    <row r="523" s="12" customFormat="1">
      <c r="B523" s="243"/>
      <c r="C523" s="244"/>
      <c r="D523" s="240" t="s">
        <v>181</v>
      </c>
      <c r="E523" s="245" t="s">
        <v>1</v>
      </c>
      <c r="F523" s="246" t="s">
        <v>739</v>
      </c>
      <c r="G523" s="244"/>
      <c r="H523" s="247">
        <v>1</v>
      </c>
      <c r="I523" s="248"/>
      <c r="J523" s="244"/>
      <c r="K523" s="244"/>
      <c r="L523" s="249"/>
      <c r="M523" s="250"/>
      <c r="N523" s="251"/>
      <c r="O523" s="251"/>
      <c r="P523" s="251"/>
      <c r="Q523" s="251"/>
      <c r="R523" s="251"/>
      <c r="S523" s="251"/>
      <c r="T523" s="252"/>
      <c r="AT523" s="253" t="s">
        <v>181</v>
      </c>
      <c r="AU523" s="253" t="s">
        <v>88</v>
      </c>
      <c r="AV523" s="12" t="s">
        <v>88</v>
      </c>
      <c r="AW523" s="12" t="s">
        <v>34</v>
      </c>
      <c r="AX523" s="12" t="s">
        <v>78</v>
      </c>
      <c r="AY523" s="253" t="s">
        <v>124</v>
      </c>
    </row>
    <row r="524" s="12" customFormat="1">
      <c r="B524" s="243"/>
      <c r="C524" s="244"/>
      <c r="D524" s="240" t="s">
        <v>181</v>
      </c>
      <c r="E524" s="245" t="s">
        <v>1</v>
      </c>
      <c r="F524" s="246" t="s">
        <v>748</v>
      </c>
      <c r="G524" s="244"/>
      <c r="H524" s="247">
        <v>1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AT524" s="253" t="s">
        <v>181</v>
      </c>
      <c r="AU524" s="253" t="s">
        <v>88</v>
      </c>
      <c r="AV524" s="12" t="s">
        <v>88</v>
      </c>
      <c r="AW524" s="12" t="s">
        <v>34</v>
      </c>
      <c r="AX524" s="12" t="s">
        <v>78</v>
      </c>
      <c r="AY524" s="253" t="s">
        <v>124</v>
      </c>
    </row>
    <row r="525" s="12" customFormat="1">
      <c r="B525" s="243"/>
      <c r="C525" s="244"/>
      <c r="D525" s="240" t="s">
        <v>181</v>
      </c>
      <c r="E525" s="245" t="s">
        <v>1</v>
      </c>
      <c r="F525" s="246" t="s">
        <v>749</v>
      </c>
      <c r="G525" s="244"/>
      <c r="H525" s="247">
        <v>1</v>
      </c>
      <c r="I525" s="248"/>
      <c r="J525" s="244"/>
      <c r="K525" s="244"/>
      <c r="L525" s="249"/>
      <c r="M525" s="250"/>
      <c r="N525" s="251"/>
      <c r="O525" s="251"/>
      <c r="P525" s="251"/>
      <c r="Q525" s="251"/>
      <c r="R525" s="251"/>
      <c r="S525" s="251"/>
      <c r="T525" s="252"/>
      <c r="AT525" s="253" t="s">
        <v>181</v>
      </c>
      <c r="AU525" s="253" t="s">
        <v>88</v>
      </c>
      <c r="AV525" s="12" t="s">
        <v>88</v>
      </c>
      <c r="AW525" s="12" t="s">
        <v>34</v>
      </c>
      <c r="AX525" s="12" t="s">
        <v>78</v>
      </c>
      <c r="AY525" s="253" t="s">
        <v>124</v>
      </c>
    </row>
    <row r="526" s="12" customFormat="1">
      <c r="B526" s="243"/>
      <c r="C526" s="244"/>
      <c r="D526" s="240" t="s">
        <v>181</v>
      </c>
      <c r="E526" s="245" t="s">
        <v>1</v>
      </c>
      <c r="F526" s="246" t="s">
        <v>733</v>
      </c>
      <c r="G526" s="244"/>
      <c r="H526" s="247">
        <v>1</v>
      </c>
      <c r="I526" s="248"/>
      <c r="J526" s="244"/>
      <c r="K526" s="244"/>
      <c r="L526" s="249"/>
      <c r="M526" s="250"/>
      <c r="N526" s="251"/>
      <c r="O526" s="251"/>
      <c r="P526" s="251"/>
      <c r="Q526" s="251"/>
      <c r="R526" s="251"/>
      <c r="S526" s="251"/>
      <c r="T526" s="252"/>
      <c r="AT526" s="253" t="s">
        <v>181</v>
      </c>
      <c r="AU526" s="253" t="s">
        <v>88</v>
      </c>
      <c r="AV526" s="12" t="s">
        <v>88</v>
      </c>
      <c r="AW526" s="12" t="s">
        <v>34</v>
      </c>
      <c r="AX526" s="12" t="s">
        <v>78</v>
      </c>
      <c r="AY526" s="253" t="s">
        <v>124</v>
      </c>
    </row>
    <row r="527" s="12" customFormat="1">
      <c r="B527" s="243"/>
      <c r="C527" s="244"/>
      <c r="D527" s="240" t="s">
        <v>181</v>
      </c>
      <c r="E527" s="245" t="s">
        <v>1</v>
      </c>
      <c r="F527" s="246" t="s">
        <v>734</v>
      </c>
      <c r="G527" s="244"/>
      <c r="H527" s="247">
        <v>6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AT527" s="253" t="s">
        <v>181</v>
      </c>
      <c r="AU527" s="253" t="s">
        <v>88</v>
      </c>
      <c r="AV527" s="12" t="s">
        <v>88</v>
      </c>
      <c r="AW527" s="12" t="s">
        <v>34</v>
      </c>
      <c r="AX527" s="12" t="s">
        <v>78</v>
      </c>
      <c r="AY527" s="253" t="s">
        <v>124</v>
      </c>
    </row>
    <row r="528" s="12" customFormat="1">
      <c r="B528" s="243"/>
      <c r="C528" s="244"/>
      <c r="D528" s="240" t="s">
        <v>181</v>
      </c>
      <c r="E528" s="245" t="s">
        <v>1</v>
      </c>
      <c r="F528" s="246" t="s">
        <v>750</v>
      </c>
      <c r="G528" s="244"/>
      <c r="H528" s="247">
        <v>1</v>
      </c>
      <c r="I528" s="248"/>
      <c r="J528" s="244"/>
      <c r="K528" s="244"/>
      <c r="L528" s="249"/>
      <c r="M528" s="250"/>
      <c r="N528" s="251"/>
      <c r="O528" s="251"/>
      <c r="P528" s="251"/>
      <c r="Q528" s="251"/>
      <c r="R528" s="251"/>
      <c r="S528" s="251"/>
      <c r="T528" s="252"/>
      <c r="AT528" s="253" t="s">
        <v>181</v>
      </c>
      <c r="AU528" s="253" t="s">
        <v>88</v>
      </c>
      <c r="AV528" s="12" t="s">
        <v>88</v>
      </c>
      <c r="AW528" s="12" t="s">
        <v>34</v>
      </c>
      <c r="AX528" s="12" t="s">
        <v>78</v>
      </c>
      <c r="AY528" s="253" t="s">
        <v>124</v>
      </c>
    </row>
    <row r="529" s="12" customFormat="1">
      <c r="B529" s="243"/>
      <c r="C529" s="244"/>
      <c r="D529" s="240" t="s">
        <v>181</v>
      </c>
      <c r="E529" s="245" t="s">
        <v>1</v>
      </c>
      <c r="F529" s="246" t="s">
        <v>751</v>
      </c>
      <c r="G529" s="244"/>
      <c r="H529" s="247">
        <v>2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AT529" s="253" t="s">
        <v>181</v>
      </c>
      <c r="AU529" s="253" t="s">
        <v>88</v>
      </c>
      <c r="AV529" s="12" t="s">
        <v>88</v>
      </c>
      <c r="AW529" s="12" t="s">
        <v>34</v>
      </c>
      <c r="AX529" s="12" t="s">
        <v>78</v>
      </c>
      <c r="AY529" s="253" t="s">
        <v>124</v>
      </c>
    </row>
    <row r="530" s="13" customFormat="1">
      <c r="B530" s="254"/>
      <c r="C530" s="255"/>
      <c r="D530" s="240" t="s">
        <v>181</v>
      </c>
      <c r="E530" s="256" t="s">
        <v>1</v>
      </c>
      <c r="F530" s="257" t="s">
        <v>197</v>
      </c>
      <c r="G530" s="255"/>
      <c r="H530" s="258">
        <v>14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AT530" s="264" t="s">
        <v>181</v>
      </c>
      <c r="AU530" s="264" t="s">
        <v>88</v>
      </c>
      <c r="AV530" s="13" t="s">
        <v>139</v>
      </c>
      <c r="AW530" s="13" t="s">
        <v>34</v>
      </c>
      <c r="AX530" s="13" t="s">
        <v>86</v>
      </c>
      <c r="AY530" s="264" t="s">
        <v>124</v>
      </c>
    </row>
    <row r="531" s="1" customFormat="1" ht="16.5" customHeight="1">
      <c r="B531" s="37"/>
      <c r="C531" s="275" t="s">
        <v>752</v>
      </c>
      <c r="D531" s="275" t="s">
        <v>381</v>
      </c>
      <c r="E531" s="276" t="s">
        <v>753</v>
      </c>
      <c r="F531" s="277" t="s">
        <v>754</v>
      </c>
      <c r="G531" s="278" t="s">
        <v>153</v>
      </c>
      <c r="H531" s="279">
        <v>14</v>
      </c>
      <c r="I531" s="280"/>
      <c r="J531" s="281">
        <f>ROUND(I531*H531,2)</f>
        <v>0</v>
      </c>
      <c r="K531" s="277" t="s">
        <v>188</v>
      </c>
      <c r="L531" s="282"/>
      <c r="M531" s="283" t="s">
        <v>1</v>
      </c>
      <c r="N531" s="284" t="s">
        <v>43</v>
      </c>
      <c r="O531" s="85"/>
      <c r="P531" s="222">
        <f>O531*H531</f>
        <v>0</v>
      </c>
      <c r="Q531" s="222">
        <v>0.0061000000000000004</v>
      </c>
      <c r="R531" s="222">
        <f>Q531*H531</f>
        <v>0.085400000000000004</v>
      </c>
      <c r="S531" s="222">
        <v>0</v>
      </c>
      <c r="T531" s="223">
        <f>S531*H531</f>
        <v>0</v>
      </c>
      <c r="AR531" s="224" t="s">
        <v>155</v>
      </c>
      <c r="AT531" s="224" t="s">
        <v>381</v>
      </c>
      <c r="AU531" s="224" t="s">
        <v>88</v>
      </c>
      <c r="AY531" s="16" t="s">
        <v>124</v>
      </c>
      <c r="BE531" s="225">
        <f>IF(N531="základní",J531,0)</f>
        <v>0</v>
      </c>
      <c r="BF531" s="225">
        <f>IF(N531="snížená",J531,0)</f>
        <v>0</v>
      </c>
      <c r="BG531" s="225">
        <f>IF(N531="zákl. přenesená",J531,0)</f>
        <v>0</v>
      </c>
      <c r="BH531" s="225">
        <f>IF(N531="sníž. přenesená",J531,0)</f>
        <v>0</v>
      </c>
      <c r="BI531" s="225">
        <f>IF(N531="nulová",J531,0)</f>
        <v>0</v>
      </c>
      <c r="BJ531" s="16" t="s">
        <v>86</v>
      </c>
      <c r="BK531" s="225">
        <f>ROUND(I531*H531,2)</f>
        <v>0</v>
      </c>
      <c r="BL531" s="16" t="s">
        <v>139</v>
      </c>
      <c r="BM531" s="224" t="s">
        <v>755</v>
      </c>
    </row>
    <row r="532" s="1" customFormat="1" ht="16.5" customHeight="1">
      <c r="B532" s="37"/>
      <c r="C532" s="275" t="s">
        <v>756</v>
      </c>
      <c r="D532" s="275" t="s">
        <v>381</v>
      </c>
      <c r="E532" s="276" t="s">
        <v>757</v>
      </c>
      <c r="F532" s="277" t="s">
        <v>758</v>
      </c>
      <c r="G532" s="278" t="s">
        <v>153</v>
      </c>
      <c r="H532" s="279">
        <v>14</v>
      </c>
      <c r="I532" s="280"/>
      <c r="J532" s="281">
        <f>ROUND(I532*H532,2)</f>
        <v>0</v>
      </c>
      <c r="K532" s="277" t="s">
        <v>188</v>
      </c>
      <c r="L532" s="282"/>
      <c r="M532" s="283" t="s">
        <v>1</v>
      </c>
      <c r="N532" s="284" t="s">
        <v>43</v>
      </c>
      <c r="O532" s="85"/>
      <c r="P532" s="222">
        <f>O532*H532</f>
        <v>0</v>
      </c>
      <c r="Q532" s="222">
        <v>0.0030000000000000001</v>
      </c>
      <c r="R532" s="222">
        <f>Q532*H532</f>
        <v>0.042000000000000003</v>
      </c>
      <c r="S532" s="222">
        <v>0</v>
      </c>
      <c r="T532" s="223">
        <f>S532*H532</f>
        <v>0</v>
      </c>
      <c r="AR532" s="224" t="s">
        <v>155</v>
      </c>
      <c r="AT532" s="224" t="s">
        <v>381</v>
      </c>
      <c r="AU532" s="224" t="s">
        <v>88</v>
      </c>
      <c r="AY532" s="16" t="s">
        <v>124</v>
      </c>
      <c r="BE532" s="225">
        <f>IF(N532="základní",J532,0)</f>
        <v>0</v>
      </c>
      <c r="BF532" s="225">
        <f>IF(N532="snížená",J532,0)</f>
        <v>0</v>
      </c>
      <c r="BG532" s="225">
        <f>IF(N532="zákl. přenesená",J532,0)</f>
        <v>0</v>
      </c>
      <c r="BH532" s="225">
        <f>IF(N532="sníž. přenesená",J532,0)</f>
        <v>0</v>
      </c>
      <c r="BI532" s="225">
        <f>IF(N532="nulová",J532,0)</f>
        <v>0</v>
      </c>
      <c r="BJ532" s="16" t="s">
        <v>86</v>
      </c>
      <c r="BK532" s="225">
        <f>ROUND(I532*H532,2)</f>
        <v>0</v>
      </c>
      <c r="BL532" s="16" t="s">
        <v>139</v>
      </c>
      <c r="BM532" s="224" t="s">
        <v>759</v>
      </c>
    </row>
    <row r="533" s="1" customFormat="1" ht="16.5" customHeight="1">
      <c r="B533" s="37"/>
      <c r="C533" s="275" t="s">
        <v>760</v>
      </c>
      <c r="D533" s="275" t="s">
        <v>381</v>
      </c>
      <c r="E533" s="276" t="s">
        <v>761</v>
      </c>
      <c r="F533" s="277" t="s">
        <v>762</v>
      </c>
      <c r="G533" s="278" t="s">
        <v>153</v>
      </c>
      <c r="H533" s="279">
        <v>14</v>
      </c>
      <c r="I533" s="280"/>
      <c r="J533" s="281">
        <f>ROUND(I533*H533,2)</f>
        <v>0</v>
      </c>
      <c r="K533" s="277" t="s">
        <v>188</v>
      </c>
      <c r="L533" s="282"/>
      <c r="M533" s="283" t="s">
        <v>1</v>
      </c>
      <c r="N533" s="284" t="s">
        <v>43</v>
      </c>
      <c r="O533" s="85"/>
      <c r="P533" s="222">
        <f>O533*H533</f>
        <v>0</v>
      </c>
      <c r="Q533" s="222">
        <v>0.00010000000000000001</v>
      </c>
      <c r="R533" s="222">
        <f>Q533*H533</f>
        <v>0.0014</v>
      </c>
      <c r="S533" s="222">
        <v>0</v>
      </c>
      <c r="T533" s="223">
        <f>S533*H533</f>
        <v>0</v>
      </c>
      <c r="AR533" s="224" t="s">
        <v>155</v>
      </c>
      <c r="AT533" s="224" t="s">
        <v>381</v>
      </c>
      <c r="AU533" s="224" t="s">
        <v>88</v>
      </c>
      <c r="AY533" s="16" t="s">
        <v>124</v>
      </c>
      <c r="BE533" s="225">
        <f>IF(N533="základní",J533,0)</f>
        <v>0</v>
      </c>
      <c r="BF533" s="225">
        <f>IF(N533="snížená",J533,0)</f>
        <v>0</v>
      </c>
      <c r="BG533" s="225">
        <f>IF(N533="zákl. přenesená",J533,0)</f>
        <v>0</v>
      </c>
      <c r="BH533" s="225">
        <f>IF(N533="sníž. přenesená",J533,0)</f>
        <v>0</v>
      </c>
      <c r="BI533" s="225">
        <f>IF(N533="nulová",J533,0)</f>
        <v>0</v>
      </c>
      <c r="BJ533" s="16" t="s">
        <v>86</v>
      </c>
      <c r="BK533" s="225">
        <f>ROUND(I533*H533,2)</f>
        <v>0</v>
      </c>
      <c r="BL533" s="16" t="s">
        <v>139</v>
      </c>
      <c r="BM533" s="224" t="s">
        <v>763</v>
      </c>
    </row>
    <row r="534" s="1" customFormat="1" ht="16.5" customHeight="1">
      <c r="B534" s="37"/>
      <c r="C534" s="275" t="s">
        <v>764</v>
      </c>
      <c r="D534" s="275" t="s">
        <v>381</v>
      </c>
      <c r="E534" s="276" t="s">
        <v>765</v>
      </c>
      <c r="F534" s="277" t="s">
        <v>766</v>
      </c>
      <c r="G534" s="278" t="s">
        <v>153</v>
      </c>
      <c r="H534" s="279">
        <v>40</v>
      </c>
      <c r="I534" s="280"/>
      <c r="J534" s="281">
        <f>ROUND(I534*H534,2)</f>
        <v>0</v>
      </c>
      <c r="K534" s="277" t="s">
        <v>188</v>
      </c>
      <c r="L534" s="282"/>
      <c r="M534" s="283" t="s">
        <v>1</v>
      </c>
      <c r="N534" s="284" t="s">
        <v>43</v>
      </c>
      <c r="O534" s="85"/>
      <c r="P534" s="222">
        <f>O534*H534</f>
        <v>0</v>
      </c>
      <c r="Q534" s="222">
        <v>0.00035</v>
      </c>
      <c r="R534" s="222">
        <f>Q534*H534</f>
        <v>0.014</v>
      </c>
      <c r="S534" s="222">
        <v>0</v>
      </c>
      <c r="T534" s="223">
        <f>S534*H534</f>
        <v>0</v>
      </c>
      <c r="AR534" s="224" t="s">
        <v>155</v>
      </c>
      <c r="AT534" s="224" t="s">
        <v>381</v>
      </c>
      <c r="AU534" s="224" t="s">
        <v>88</v>
      </c>
      <c r="AY534" s="16" t="s">
        <v>124</v>
      </c>
      <c r="BE534" s="225">
        <f>IF(N534="základní",J534,0)</f>
        <v>0</v>
      </c>
      <c r="BF534" s="225">
        <f>IF(N534="snížená",J534,0)</f>
        <v>0</v>
      </c>
      <c r="BG534" s="225">
        <f>IF(N534="zákl. přenesená",J534,0)</f>
        <v>0</v>
      </c>
      <c r="BH534" s="225">
        <f>IF(N534="sníž. přenesená",J534,0)</f>
        <v>0</v>
      </c>
      <c r="BI534" s="225">
        <f>IF(N534="nulová",J534,0)</f>
        <v>0</v>
      </c>
      <c r="BJ534" s="16" t="s">
        <v>86</v>
      </c>
      <c r="BK534" s="225">
        <f>ROUND(I534*H534,2)</f>
        <v>0</v>
      </c>
      <c r="BL534" s="16" t="s">
        <v>139</v>
      </c>
      <c r="BM534" s="224" t="s">
        <v>767</v>
      </c>
    </row>
    <row r="535" s="1" customFormat="1" ht="16.5" customHeight="1">
      <c r="B535" s="37"/>
      <c r="C535" s="213" t="s">
        <v>768</v>
      </c>
      <c r="D535" s="213" t="s">
        <v>125</v>
      </c>
      <c r="E535" s="214" t="s">
        <v>769</v>
      </c>
      <c r="F535" s="215" t="s">
        <v>770</v>
      </c>
      <c r="G535" s="216" t="s">
        <v>158</v>
      </c>
      <c r="H535" s="217">
        <v>1</v>
      </c>
      <c r="I535" s="218"/>
      <c r="J535" s="219">
        <f>ROUND(I535*H535,2)</f>
        <v>0</v>
      </c>
      <c r="K535" s="215" t="s">
        <v>1</v>
      </c>
      <c r="L535" s="42"/>
      <c r="M535" s="220" t="s">
        <v>1</v>
      </c>
      <c r="N535" s="221" t="s">
        <v>43</v>
      </c>
      <c r="O535" s="85"/>
      <c r="P535" s="222">
        <f>O535*H535</f>
        <v>0</v>
      </c>
      <c r="Q535" s="222">
        <v>8.0000000000000007E-05</v>
      </c>
      <c r="R535" s="222">
        <f>Q535*H535</f>
        <v>8.0000000000000007E-05</v>
      </c>
      <c r="S535" s="222">
        <v>0</v>
      </c>
      <c r="T535" s="223">
        <f>S535*H535</f>
        <v>0</v>
      </c>
      <c r="AR535" s="224" t="s">
        <v>139</v>
      </c>
      <c r="AT535" s="224" t="s">
        <v>125</v>
      </c>
      <c r="AU535" s="224" t="s">
        <v>88</v>
      </c>
      <c r="AY535" s="16" t="s">
        <v>124</v>
      </c>
      <c r="BE535" s="225">
        <f>IF(N535="základní",J535,0)</f>
        <v>0</v>
      </c>
      <c r="BF535" s="225">
        <f>IF(N535="snížená",J535,0)</f>
        <v>0</v>
      </c>
      <c r="BG535" s="225">
        <f>IF(N535="zákl. přenesená",J535,0)</f>
        <v>0</v>
      </c>
      <c r="BH535" s="225">
        <f>IF(N535="sníž. přenesená",J535,0)</f>
        <v>0</v>
      </c>
      <c r="BI535" s="225">
        <f>IF(N535="nulová",J535,0)</f>
        <v>0</v>
      </c>
      <c r="BJ535" s="16" t="s">
        <v>86</v>
      </c>
      <c r="BK535" s="225">
        <f>ROUND(I535*H535,2)</f>
        <v>0</v>
      </c>
      <c r="BL535" s="16" t="s">
        <v>139</v>
      </c>
      <c r="BM535" s="224" t="s">
        <v>771</v>
      </c>
    </row>
    <row r="536" s="1" customFormat="1" ht="16.5" customHeight="1">
      <c r="B536" s="37"/>
      <c r="C536" s="213" t="s">
        <v>772</v>
      </c>
      <c r="D536" s="213" t="s">
        <v>125</v>
      </c>
      <c r="E536" s="214" t="s">
        <v>773</v>
      </c>
      <c r="F536" s="215" t="s">
        <v>774</v>
      </c>
      <c r="G536" s="216" t="s">
        <v>158</v>
      </c>
      <c r="H536" s="217">
        <v>1</v>
      </c>
      <c r="I536" s="218"/>
      <c r="J536" s="219">
        <f>ROUND(I536*H536,2)</f>
        <v>0</v>
      </c>
      <c r="K536" s="215" t="s">
        <v>1</v>
      </c>
      <c r="L536" s="42"/>
      <c r="M536" s="220" t="s">
        <v>1</v>
      </c>
      <c r="N536" s="221" t="s">
        <v>43</v>
      </c>
      <c r="O536" s="85"/>
      <c r="P536" s="222">
        <f>O536*H536</f>
        <v>0</v>
      </c>
      <c r="Q536" s="222">
        <v>0</v>
      </c>
      <c r="R536" s="222">
        <f>Q536*H536</f>
        <v>0</v>
      </c>
      <c r="S536" s="222">
        <v>0</v>
      </c>
      <c r="T536" s="223">
        <f>S536*H536</f>
        <v>0</v>
      </c>
      <c r="AR536" s="224" t="s">
        <v>139</v>
      </c>
      <c r="AT536" s="224" t="s">
        <v>125</v>
      </c>
      <c r="AU536" s="224" t="s">
        <v>88</v>
      </c>
      <c r="AY536" s="16" t="s">
        <v>124</v>
      </c>
      <c r="BE536" s="225">
        <f>IF(N536="základní",J536,0)</f>
        <v>0</v>
      </c>
      <c r="BF536" s="225">
        <f>IF(N536="snížená",J536,0)</f>
        <v>0</v>
      </c>
      <c r="BG536" s="225">
        <f>IF(N536="zákl. přenesená",J536,0)</f>
        <v>0</v>
      </c>
      <c r="BH536" s="225">
        <f>IF(N536="sníž. přenesená",J536,0)</f>
        <v>0</v>
      </c>
      <c r="BI536" s="225">
        <f>IF(N536="nulová",J536,0)</f>
        <v>0</v>
      </c>
      <c r="BJ536" s="16" t="s">
        <v>86</v>
      </c>
      <c r="BK536" s="225">
        <f>ROUND(I536*H536,2)</f>
        <v>0</v>
      </c>
      <c r="BL536" s="16" t="s">
        <v>139</v>
      </c>
      <c r="BM536" s="224" t="s">
        <v>775</v>
      </c>
    </row>
    <row r="537" s="14" customFormat="1">
      <c r="B537" s="265"/>
      <c r="C537" s="266"/>
      <c r="D537" s="240" t="s">
        <v>181</v>
      </c>
      <c r="E537" s="267" t="s">
        <v>1</v>
      </c>
      <c r="F537" s="268" t="s">
        <v>776</v>
      </c>
      <c r="G537" s="266"/>
      <c r="H537" s="267" t="s">
        <v>1</v>
      </c>
      <c r="I537" s="269"/>
      <c r="J537" s="266"/>
      <c r="K537" s="266"/>
      <c r="L537" s="270"/>
      <c r="M537" s="271"/>
      <c r="N537" s="272"/>
      <c r="O537" s="272"/>
      <c r="P537" s="272"/>
      <c r="Q537" s="272"/>
      <c r="R537" s="272"/>
      <c r="S537" s="272"/>
      <c r="T537" s="273"/>
      <c r="AT537" s="274" t="s">
        <v>181</v>
      </c>
      <c r="AU537" s="274" t="s">
        <v>88</v>
      </c>
      <c r="AV537" s="14" t="s">
        <v>86</v>
      </c>
      <c r="AW537" s="14" t="s">
        <v>34</v>
      </c>
      <c r="AX537" s="14" t="s">
        <v>78</v>
      </c>
      <c r="AY537" s="274" t="s">
        <v>124</v>
      </c>
    </row>
    <row r="538" s="14" customFormat="1">
      <c r="B538" s="265"/>
      <c r="C538" s="266"/>
      <c r="D538" s="240" t="s">
        <v>181</v>
      </c>
      <c r="E538" s="267" t="s">
        <v>1</v>
      </c>
      <c r="F538" s="268" t="s">
        <v>777</v>
      </c>
      <c r="G538" s="266"/>
      <c r="H538" s="267" t="s">
        <v>1</v>
      </c>
      <c r="I538" s="269"/>
      <c r="J538" s="266"/>
      <c r="K538" s="266"/>
      <c r="L538" s="270"/>
      <c r="M538" s="271"/>
      <c r="N538" s="272"/>
      <c r="O538" s="272"/>
      <c r="P538" s="272"/>
      <c r="Q538" s="272"/>
      <c r="R538" s="272"/>
      <c r="S538" s="272"/>
      <c r="T538" s="273"/>
      <c r="AT538" s="274" t="s">
        <v>181</v>
      </c>
      <c r="AU538" s="274" t="s">
        <v>88</v>
      </c>
      <c r="AV538" s="14" t="s">
        <v>86</v>
      </c>
      <c r="AW538" s="14" t="s">
        <v>34</v>
      </c>
      <c r="AX538" s="14" t="s">
        <v>78</v>
      </c>
      <c r="AY538" s="274" t="s">
        <v>124</v>
      </c>
    </row>
    <row r="539" s="12" customFormat="1">
      <c r="B539" s="243"/>
      <c r="C539" s="244"/>
      <c r="D539" s="240" t="s">
        <v>181</v>
      </c>
      <c r="E539" s="245" t="s">
        <v>1</v>
      </c>
      <c r="F539" s="246" t="s">
        <v>86</v>
      </c>
      <c r="G539" s="244"/>
      <c r="H539" s="247">
        <v>1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AT539" s="253" t="s">
        <v>181</v>
      </c>
      <c r="AU539" s="253" t="s">
        <v>88</v>
      </c>
      <c r="AV539" s="12" t="s">
        <v>88</v>
      </c>
      <c r="AW539" s="12" t="s">
        <v>34</v>
      </c>
      <c r="AX539" s="12" t="s">
        <v>86</v>
      </c>
      <c r="AY539" s="253" t="s">
        <v>124</v>
      </c>
    </row>
    <row r="540" s="1" customFormat="1" ht="24" customHeight="1">
      <c r="B540" s="37"/>
      <c r="C540" s="213" t="s">
        <v>778</v>
      </c>
      <c r="D540" s="213" t="s">
        <v>125</v>
      </c>
      <c r="E540" s="214" t="s">
        <v>779</v>
      </c>
      <c r="F540" s="215" t="s">
        <v>780</v>
      </c>
      <c r="G540" s="216" t="s">
        <v>256</v>
      </c>
      <c r="H540" s="217">
        <v>805</v>
      </c>
      <c r="I540" s="218"/>
      <c r="J540" s="219">
        <f>ROUND(I540*H540,2)</f>
        <v>0</v>
      </c>
      <c r="K540" s="215" t="s">
        <v>188</v>
      </c>
      <c r="L540" s="42"/>
      <c r="M540" s="220" t="s">
        <v>1</v>
      </c>
      <c r="N540" s="221" t="s">
        <v>43</v>
      </c>
      <c r="O540" s="85"/>
      <c r="P540" s="222">
        <f>O540*H540</f>
        <v>0</v>
      </c>
      <c r="Q540" s="222">
        <v>0.080879999999999994</v>
      </c>
      <c r="R540" s="222">
        <f>Q540*H540</f>
        <v>65.108399999999989</v>
      </c>
      <c r="S540" s="222">
        <v>0</v>
      </c>
      <c r="T540" s="223">
        <f>S540*H540</f>
        <v>0</v>
      </c>
      <c r="AR540" s="224" t="s">
        <v>139</v>
      </c>
      <c r="AT540" s="224" t="s">
        <v>125</v>
      </c>
      <c r="AU540" s="224" t="s">
        <v>88</v>
      </c>
      <c r="AY540" s="16" t="s">
        <v>124</v>
      </c>
      <c r="BE540" s="225">
        <f>IF(N540="základní",J540,0)</f>
        <v>0</v>
      </c>
      <c r="BF540" s="225">
        <f>IF(N540="snížená",J540,0)</f>
        <v>0</v>
      </c>
      <c r="BG540" s="225">
        <f>IF(N540="zákl. přenesená",J540,0)</f>
        <v>0</v>
      </c>
      <c r="BH540" s="225">
        <f>IF(N540="sníž. přenesená",J540,0)</f>
        <v>0</v>
      </c>
      <c r="BI540" s="225">
        <f>IF(N540="nulová",J540,0)</f>
        <v>0</v>
      </c>
      <c r="BJ540" s="16" t="s">
        <v>86</v>
      </c>
      <c r="BK540" s="225">
        <f>ROUND(I540*H540,2)</f>
        <v>0</v>
      </c>
      <c r="BL540" s="16" t="s">
        <v>139</v>
      </c>
      <c r="BM540" s="224" t="s">
        <v>781</v>
      </c>
    </row>
    <row r="541" s="1" customFormat="1">
      <c r="B541" s="37"/>
      <c r="C541" s="38"/>
      <c r="D541" s="240" t="s">
        <v>179</v>
      </c>
      <c r="E541" s="38"/>
      <c r="F541" s="241" t="s">
        <v>413</v>
      </c>
      <c r="G541" s="38"/>
      <c r="H541" s="38"/>
      <c r="I541" s="138"/>
      <c r="J541" s="38"/>
      <c r="K541" s="38"/>
      <c r="L541" s="42"/>
      <c r="M541" s="242"/>
      <c r="N541" s="85"/>
      <c r="O541" s="85"/>
      <c r="P541" s="85"/>
      <c r="Q541" s="85"/>
      <c r="R541" s="85"/>
      <c r="S541" s="85"/>
      <c r="T541" s="86"/>
      <c r="AT541" s="16" t="s">
        <v>179</v>
      </c>
      <c r="AU541" s="16" t="s">
        <v>88</v>
      </c>
    </row>
    <row r="542" s="12" customFormat="1">
      <c r="B542" s="243"/>
      <c r="C542" s="244"/>
      <c r="D542" s="240" t="s">
        <v>181</v>
      </c>
      <c r="E542" s="245" t="s">
        <v>1</v>
      </c>
      <c r="F542" s="246" t="s">
        <v>782</v>
      </c>
      <c r="G542" s="244"/>
      <c r="H542" s="247">
        <v>805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AT542" s="253" t="s">
        <v>181</v>
      </c>
      <c r="AU542" s="253" t="s">
        <v>88</v>
      </c>
      <c r="AV542" s="12" t="s">
        <v>88</v>
      </c>
      <c r="AW542" s="12" t="s">
        <v>34</v>
      </c>
      <c r="AX542" s="12" t="s">
        <v>86</v>
      </c>
      <c r="AY542" s="253" t="s">
        <v>124</v>
      </c>
    </row>
    <row r="543" s="1" customFormat="1" ht="16.5" customHeight="1">
      <c r="B543" s="37"/>
      <c r="C543" s="275" t="s">
        <v>783</v>
      </c>
      <c r="D543" s="275" t="s">
        <v>381</v>
      </c>
      <c r="E543" s="276" t="s">
        <v>784</v>
      </c>
      <c r="F543" s="277" t="s">
        <v>785</v>
      </c>
      <c r="G543" s="278" t="s">
        <v>153</v>
      </c>
      <c r="H543" s="279">
        <v>1610</v>
      </c>
      <c r="I543" s="280"/>
      <c r="J543" s="281">
        <f>ROUND(I543*H543,2)</f>
        <v>0</v>
      </c>
      <c r="K543" s="277" t="s">
        <v>1</v>
      </c>
      <c r="L543" s="282"/>
      <c r="M543" s="283" t="s">
        <v>1</v>
      </c>
      <c r="N543" s="284" t="s">
        <v>43</v>
      </c>
      <c r="O543" s="85"/>
      <c r="P543" s="222">
        <f>O543*H543</f>
        <v>0</v>
      </c>
      <c r="Q543" s="222">
        <v>0.028000000000000001</v>
      </c>
      <c r="R543" s="222">
        <f>Q543*H543</f>
        <v>45.079999999999998</v>
      </c>
      <c r="S543" s="222">
        <v>0</v>
      </c>
      <c r="T543" s="223">
        <f>S543*H543</f>
        <v>0</v>
      </c>
      <c r="AR543" s="224" t="s">
        <v>155</v>
      </c>
      <c r="AT543" s="224" t="s">
        <v>381</v>
      </c>
      <c r="AU543" s="224" t="s">
        <v>88</v>
      </c>
      <c r="AY543" s="16" t="s">
        <v>124</v>
      </c>
      <c r="BE543" s="225">
        <f>IF(N543="základní",J543,0)</f>
        <v>0</v>
      </c>
      <c r="BF543" s="225">
        <f>IF(N543="snížená",J543,0)</f>
        <v>0</v>
      </c>
      <c r="BG543" s="225">
        <f>IF(N543="zákl. přenesená",J543,0)</f>
        <v>0</v>
      </c>
      <c r="BH543" s="225">
        <f>IF(N543="sníž. přenesená",J543,0)</f>
        <v>0</v>
      </c>
      <c r="BI543" s="225">
        <f>IF(N543="nulová",J543,0)</f>
        <v>0</v>
      </c>
      <c r="BJ543" s="16" t="s">
        <v>86</v>
      </c>
      <c r="BK543" s="225">
        <f>ROUND(I543*H543,2)</f>
        <v>0</v>
      </c>
      <c r="BL543" s="16" t="s">
        <v>139</v>
      </c>
      <c r="BM543" s="224" t="s">
        <v>786</v>
      </c>
    </row>
    <row r="544" s="12" customFormat="1">
      <c r="B544" s="243"/>
      <c r="C544" s="244"/>
      <c r="D544" s="240" t="s">
        <v>181</v>
      </c>
      <c r="E544" s="244"/>
      <c r="F544" s="246" t="s">
        <v>787</v>
      </c>
      <c r="G544" s="244"/>
      <c r="H544" s="247">
        <v>1610</v>
      </c>
      <c r="I544" s="248"/>
      <c r="J544" s="244"/>
      <c r="K544" s="244"/>
      <c r="L544" s="249"/>
      <c r="M544" s="250"/>
      <c r="N544" s="251"/>
      <c r="O544" s="251"/>
      <c r="P544" s="251"/>
      <c r="Q544" s="251"/>
      <c r="R544" s="251"/>
      <c r="S544" s="251"/>
      <c r="T544" s="252"/>
      <c r="AT544" s="253" t="s">
        <v>181</v>
      </c>
      <c r="AU544" s="253" t="s">
        <v>88</v>
      </c>
      <c r="AV544" s="12" t="s">
        <v>88</v>
      </c>
      <c r="AW544" s="12" t="s">
        <v>4</v>
      </c>
      <c r="AX544" s="12" t="s">
        <v>86</v>
      </c>
      <c r="AY544" s="253" t="s">
        <v>124</v>
      </c>
    </row>
    <row r="545" s="1" customFormat="1" ht="24" customHeight="1">
      <c r="B545" s="37"/>
      <c r="C545" s="213" t="s">
        <v>788</v>
      </c>
      <c r="D545" s="213" t="s">
        <v>125</v>
      </c>
      <c r="E545" s="214" t="s">
        <v>789</v>
      </c>
      <c r="F545" s="215" t="s">
        <v>790</v>
      </c>
      <c r="G545" s="216" t="s">
        <v>256</v>
      </c>
      <c r="H545" s="217">
        <v>4025</v>
      </c>
      <c r="I545" s="218"/>
      <c r="J545" s="219">
        <f>ROUND(I545*H545,2)</f>
        <v>0</v>
      </c>
      <c r="K545" s="215" t="s">
        <v>188</v>
      </c>
      <c r="L545" s="42"/>
      <c r="M545" s="220" t="s">
        <v>1</v>
      </c>
      <c r="N545" s="221" t="s">
        <v>43</v>
      </c>
      <c r="O545" s="85"/>
      <c r="P545" s="222">
        <f>O545*H545</f>
        <v>0</v>
      </c>
      <c r="Q545" s="222">
        <v>0.0082199999999999999</v>
      </c>
      <c r="R545" s="222">
        <f>Q545*H545</f>
        <v>33.085499999999996</v>
      </c>
      <c r="S545" s="222">
        <v>0</v>
      </c>
      <c r="T545" s="223">
        <f>S545*H545</f>
        <v>0</v>
      </c>
      <c r="AR545" s="224" t="s">
        <v>139</v>
      </c>
      <c r="AT545" s="224" t="s">
        <v>125</v>
      </c>
      <c r="AU545" s="224" t="s">
        <v>88</v>
      </c>
      <c r="AY545" s="16" t="s">
        <v>124</v>
      </c>
      <c r="BE545" s="225">
        <f>IF(N545="základní",J545,0)</f>
        <v>0</v>
      </c>
      <c r="BF545" s="225">
        <f>IF(N545="snížená",J545,0)</f>
        <v>0</v>
      </c>
      <c r="BG545" s="225">
        <f>IF(N545="zákl. přenesená",J545,0)</f>
        <v>0</v>
      </c>
      <c r="BH545" s="225">
        <f>IF(N545="sníž. přenesená",J545,0)</f>
        <v>0</v>
      </c>
      <c r="BI545" s="225">
        <f>IF(N545="nulová",J545,0)</f>
        <v>0</v>
      </c>
      <c r="BJ545" s="16" t="s">
        <v>86</v>
      </c>
      <c r="BK545" s="225">
        <f>ROUND(I545*H545,2)</f>
        <v>0</v>
      </c>
      <c r="BL545" s="16" t="s">
        <v>139</v>
      </c>
      <c r="BM545" s="224" t="s">
        <v>791</v>
      </c>
    </row>
    <row r="546" s="12" customFormat="1">
      <c r="B546" s="243"/>
      <c r="C546" s="244"/>
      <c r="D546" s="240" t="s">
        <v>181</v>
      </c>
      <c r="E546" s="245" t="s">
        <v>1</v>
      </c>
      <c r="F546" s="246" t="s">
        <v>792</v>
      </c>
      <c r="G546" s="244"/>
      <c r="H546" s="247">
        <v>4025</v>
      </c>
      <c r="I546" s="248"/>
      <c r="J546" s="244"/>
      <c r="K546" s="244"/>
      <c r="L546" s="249"/>
      <c r="M546" s="250"/>
      <c r="N546" s="251"/>
      <c r="O546" s="251"/>
      <c r="P546" s="251"/>
      <c r="Q546" s="251"/>
      <c r="R546" s="251"/>
      <c r="S546" s="251"/>
      <c r="T546" s="252"/>
      <c r="AT546" s="253" t="s">
        <v>181</v>
      </c>
      <c r="AU546" s="253" t="s">
        <v>88</v>
      </c>
      <c r="AV546" s="12" t="s">
        <v>88</v>
      </c>
      <c r="AW546" s="12" t="s">
        <v>34</v>
      </c>
      <c r="AX546" s="12" t="s">
        <v>86</v>
      </c>
      <c r="AY546" s="253" t="s">
        <v>124</v>
      </c>
    </row>
    <row r="547" s="1" customFormat="1" ht="24" customHeight="1">
      <c r="B547" s="37"/>
      <c r="C547" s="213" t="s">
        <v>793</v>
      </c>
      <c r="D547" s="213" t="s">
        <v>125</v>
      </c>
      <c r="E547" s="214" t="s">
        <v>794</v>
      </c>
      <c r="F547" s="215" t="s">
        <v>795</v>
      </c>
      <c r="G547" s="216" t="s">
        <v>256</v>
      </c>
      <c r="H547" s="217">
        <v>19</v>
      </c>
      <c r="I547" s="218"/>
      <c r="J547" s="219">
        <f>ROUND(I547*H547,2)</f>
        <v>0</v>
      </c>
      <c r="K547" s="215" t="s">
        <v>188</v>
      </c>
      <c r="L547" s="42"/>
      <c r="M547" s="220" t="s">
        <v>1</v>
      </c>
      <c r="N547" s="221" t="s">
        <v>43</v>
      </c>
      <c r="O547" s="85"/>
      <c r="P547" s="222">
        <f>O547*H547</f>
        <v>0</v>
      </c>
      <c r="Q547" s="222">
        <v>0.089779999999999999</v>
      </c>
      <c r="R547" s="222">
        <f>Q547*H547</f>
        <v>1.7058199999999999</v>
      </c>
      <c r="S547" s="222">
        <v>0</v>
      </c>
      <c r="T547" s="223">
        <f>S547*H547</f>
        <v>0</v>
      </c>
      <c r="AR547" s="224" t="s">
        <v>139</v>
      </c>
      <c r="AT547" s="224" t="s">
        <v>125</v>
      </c>
      <c r="AU547" s="224" t="s">
        <v>88</v>
      </c>
      <c r="AY547" s="16" t="s">
        <v>124</v>
      </c>
      <c r="BE547" s="225">
        <f>IF(N547="základní",J547,0)</f>
        <v>0</v>
      </c>
      <c r="BF547" s="225">
        <f>IF(N547="snížená",J547,0)</f>
        <v>0</v>
      </c>
      <c r="BG547" s="225">
        <f>IF(N547="zákl. přenesená",J547,0)</f>
        <v>0</v>
      </c>
      <c r="BH547" s="225">
        <f>IF(N547="sníž. přenesená",J547,0)</f>
        <v>0</v>
      </c>
      <c r="BI547" s="225">
        <f>IF(N547="nulová",J547,0)</f>
        <v>0</v>
      </c>
      <c r="BJ547" s="16" t="s">
        <v>86</v>
      </c>
      <c r="BK547" s="225">
        <f>ROUND(I547*H547,2)</f>
        <v>0</v>
      </c>
      <c r="BL547" s="16" t="s">
        <v>139</v>
      </c>
      <c r="BM547" s="224" t="s">
        <v>796</v>
      </c>
    </row>
    <row r="548" s="1" customFormat="1">
      <c r="B548" s="37"/>
      <c r="C548" s="38"/>
      <c r="D548" s="240" t="s">
        <v>179</v>
      </c>
      <c r="E548" s="38"/>
      <c r="F548" s="241" t="s">
        <v>413</v>
      </c>
      <c r="G548" s="38"/>
      <c r="H548" s="38"/>
      <c r="I548" s="138"/>
      <c r="J548" s="38"/>
      <c r="K548" s="38"/>
      <c r="L548" s="42"/>
      <c r="M548" s="242"/>
      <c r="N548" s="85"/>
      <c r="O548" s="85"/>
      <c r="P548" s="85"/>
      <c r="Q548" s="85"/>
      <c r="R548" s="85"/>
      <c r="S548" s="85"/>
      <c r="T548" s="86"/>
      <c r="AT548" s="16" t="s">
        <v>179</v>
      </c>
      <c r="AU548" s="16" t="s">
        <v>88</v>
      </c>
    </row>
    <row r="549" s="14" customFormat="1">
      <c r="B549" s="265"/>
      <c r="C549" s="266"/>
      <c r="D549" s="240" t="s">
        <v>181</v>
      </c>
      <c r="E549" s="267" t="s">
        <v>1</v>
      </c>
      <c r="F549" s="268" t="s">
        <v>797</v>
      </c>
      <c r="G549" s="266"/>
      <c r="H549" s="267" t="s">
        <v>1</v>
      </c>
      <c r="I549" s="269"/>
      <c r="J549" s="266"/>
      <c r="K549" s="266"/>
      <c r="L549" s="270"/>
      <c r="M549" s="271"/>
      <c r="N549" s="272"/>
      <c r="O549" s="272"/>
      <c r="P549" s="272"/>
      <c r="Q549" s="272"/>
      <c r="R549" s="272"/>
      <c r="S549" s="272"/>
      <c r="T549" s="273"/>
      <c r="AT549" s="274" t="s">
        <v>181</v>
      </c>
      <c r="AU549" s="274" t="s">
        <v>88</v>
      </c>
      <c r="AV549" s="14" t="s">
        <v>86</v>
      </c>
      <c r="AW549" s="14" t="s">
        <v>34</v>
      </c>
      <c r="AX549" s="14" t="s">
        <v>78</v>
      </c>
      <c r="AY549" s="274" t="s">
        <v>124</v>
      </c>
    </row>
    <row r="550" s="12" customFormat="1">
      <c r="B550" s="243"/>
      <c r="C550" s="244"/>
      <c r="D550" s="240" t="s">
        <v>181</v>
      </c>
      <c r="E550" s="245" t="s">
        <v>1</v>
      </c>
      <c r="F550" s="246" t="s">
        <v>798</v>
      </c>
      <c r="G550" s="244"/>
      <c r="H550" s="247">
        <v>19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AT550" s="253" t="s">
        <v>181</v>
      </c>
      <c r="AU550" s="253" t="s">
        <v>88</v>
      </c>
      <c r="AV550" s="12" t="s">
        <v>88</v>
      </c>
      <c r="AW550" s="12" t="s">
        <v>34</v>
      </c>
      <c r="AX550" s="12" t="s">
        <v>86</v>
      </c>
      <c r="AY550" s="253" t="s">
        <v>124</v>
      </c>
    </row>
    <row r="551" s="1" customFormat="1" ht="24" customHeight="1">
      <c r="B551" s="37"/>
      <c r="C551" s="213" t="s">
        <v>799</v>
      </c>
      <c r="D551" s="213" t="s">
        <v>125</v>
      </c>
      <c r="E551" s="214" t="s">
        <v>800</v>
      </c>
      <c r="F551" s="215" t="s">
        <v>801</v>
      </c>
      <c r="G551" s="216" t="s">
        <v>256</v>
      </c>
      <c r="H551" s="217">
        <v>816.20000000000005</v>
      </c>
      <c r="I551" s="218"/>
      <c r="J551" s="219">
        <f>ROUND(I551*H551,2)</f>
        <v>0</v>
      </c>
      <c r="K551" s="215" t="s">
        <v>188</v>
      </c>
      <c r="L551" s="42"/>
      <c r="M551" s="220" t="s">
        <v>1</v>
      </c>
      <c r="N551" s="221" t="s">
        <v>43</v>
      </c>
      <c r="O551" s="85"/>
      <c r="P551" s="222">
        <f>O551*H551</f>
        <v>0</v>
      </c>
      <c r="Q551" s="222">
        <v>0.15540000000000001</v>
      </c>
      <c r="R551" s="222">
        <f>Q551*H551</f>
        <v>126.83748000000001</v>
      </c>
      <c r="S551" s="222">
        <v>0</v>
      </c>
      <c r="T551" s="223">
        <f>S551*H551</f>
        <v>0</v>
      </c>
      <c r="AR551" s="224" t="s">
        <v>139</v>
      </c>
      <c r="AT551" s="224" t="s">
        <v>125</v>
      </c>
      <c r="AU551" s="224" t="s">
        <v>88</v>
      </c>
      <c r="AY551" s="16" t="s">
        <v>124</v>
      </c>
      <c r="BE551" s="225">
        <f>IF(N551="základní",J551,0)</f>
        <v>0</v>
      </c>
      <c r="BF551" s="225">
        <f>IF(N551="snížená",J551,0)</f>
        <v>0</v>
      </c>
      <c r="BG551" s="225">
        <f>IF(N551="zákl. přenesená",J551,0)</f>
        <v>0</v>
      </c>
      <c r="BH551" s="225">
        <f>IF(N551="sníž. přenesená",J551,0)</f>
        <v>0</v>
      </c>
      <c r="BI551" s="225">
        <f>IF(N551="nulová",J551,0)</f>
        <v>0</v>
      </c>
      <c r="BJ551" s="16" t="s">
        <v>86</v>
      </c>
      <c r="BK551" s="225">
        <f>ROUND(I551*H551,2)</f>
        <v>0</v>
      </c>
      <c r="BL551" s="16" t="s">
        <v>139</v>
      </c>
      <c r="BM551" s="224" t="s">
        <v>802</v>
      </c>
    </row>
    <row r="552" s="1" customFormat="1">
      <c r="B552" s="37"/>
      <c r="C552" s="38"/>
      <c r="D552" s="240" t="s">
        <v>179</v>
      </c>
      <c r="E552" s="38"/>
      <c r="F552" s="241" t="s">
        <v>413</v>
      </c>
      <c r="G552" s="38"/>
      <c r="H552" s="38"/>
      <c r="I552" s="138"/>
      <c r="J552" s="38"/>
      <c r="K552" s="38"/>
      <c r="L552" s="42"/>
      <c r="M552" s="242"/>
      <c r="N552" s="85"/>
      <c r="O552" s="85"/>
      <c r="P552" s="85"/>
      <c r="Q552" s="85"/>
      <c r="R552" s="85"/>
      <c r="S552" s="85"/>
      <c r="T552" s="86"/>
      <c r="AT552" s="16" t="s">
        <v>179</v>
      </c>
      <c r="AU552" s="16" t="s">
        <v>88</v>
      </c>
    </row>
    <row r="553" s="12" customFormat="1">
      <c r="B553" s="243"/>
      <c r="C553" s="244"/>
      <c r="D553" s="240" t="s">
        <v>181</v>
      </c>
      <c r="E553" s="245" t="s">
        <v>1</v>
      </c>
      <c r="F553" s="246" t="s">
        <v>803</v>
      </c>
      <c r="G553" s="244"/>
      <c r="H553" s="247">
        <v>650.79999999999995</v>
      </c>
      <c r="I553" s="248"/>
      <c r="J553" s="244"/>
      <c r="K553" s="244"/>
      <c r="L553" s="249"/>
      <c r="M553" s="250"/>
      <c r="N553" s="251"/>
      <c r="O553" s="251"/>
      <c r="P553" s="251"/>
      <c r="Q553" s="251"/>
      <c r="R553" s="251"/>
      <c r="S553" s="251"/>
      <c r="T553" s="252"/>
      <c r="AT553" s="253" t="s">
        <v>181</v>
      </c>
      <c r="AU553" s="253" t="s">
        <v>88</v>
      </c>
      <c r="AV553" s="12" t="s">
        <v>88</v>
      </c>
      <c r="AW553" s="12" t="s">
        <v>34</v>
      </c>
      <c r="AX553" s="12" t="s">
        <v>78</v>
      </c>
      <c r="AY553" s="253" t="s">
        <v>124</v>
      </c>
    </row>
    <row r="554" s="12" customFormat="1">
      <c r="B554" s="243"/>
      <c r="C554" s="244"/>
      <c r="D554" s="240" t="s">
        <v>181</v>
      </c>
      <c r="E554" s="245" t="s">
        <v>1</v>
      </c>
      <c r="F554" s="246" t="s">
        <v>804</v>
      </c>
      <c r="G554" s="244"/>
      <c r="H554" s="247">
        <v>121.40000000000001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AT554" s="253" t="s">
        <v>181</v>
      </c>
      <c r="AU554" s="253" t="s">
        <v>88</v>
      </c>
      <c r="AV554" s="12" t="s">
        <v>88</v>
      </c>
      <c r="AW554" s="12" t="s">
        <v>34</v>
      </c>
      <c r="AX554" s="12" t="s">
        <v>78</v>
      </c>
      <c r="AY554" s="253" t="s">
        <v>124</v>
      </c>
    </row>
    <row r="555" s="12" customFormat="1">
      <c r="B555" s="243"/>
      <c r="C555" s="244"/>
      <c r="D555" s="240" t="s">
        <v>181</v>
      </c>
      <c r="E555" s="245" t="s">
        <v>1</v>
      </c>
      <c r="F555" s="246" t="s">
        <v>805</v>
      </c>
      <c r="G555" s="244"/>
      <c r="H555" s="247">
        <v>44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AT555" s="253" t="s">
        <v>181</v>
      </c>
      <c r="AU555" s="253" t="s">
        <v>88</v>
      </c>
      <c r="AV555" s="12" t="s">
        <v>88</v>
      </c>
      <c r="AW555" s="12" t="s">
        <v>34</v>
      </c>
      <c r="AX555" s="12" t="s">
        <v>78</v>
      </c>
      <c r="AY555" s="253" t="s">
        <v>124</v>
      </c>
    </row>
    <row r="556" s="13" customFormat="1">
      <c r="B556" s="254"/>
      <c r="C556" s="255"/>
      <c r="D556" s="240" t="s">
        <v>181</v>
      </c>
      <c r="E556" s="256" t="s">
        <v>1</v>
      </c>
      <c r="F556" s="257" t="s">
        <v>197</v>
      </c>
      <c r="G556" s="255"/>
      <c r="H556" s="258">
        <v>816.19999999999993</v>
      </c>
      <c r="I556" s="259"/>
      <c r="J556" s="255"/>
      <c r="K556" s="255"/>
      <c r="L556" s="260"/>
      <c r="M556" s="261"/>
      <c r="N556" s="262"/>
      <c r="O556" s="262"/>
      <c r="P556" s="262"/>
      <c r="Q556" s="262"/>
      <c r="R556" s="262"/>
      <c r="S556" s="262"/>
      <c r="T556" s="263"/>
      <c r="AT556" s="264" t="s">
        <v>181</v>
      </c>
      <c r="AU556" s="264" t="s">
        <v>88</v>
      </c>
      <c r="AV556" s="13" t="s">
        <v>139</v>
      </c>
      <c r="AW556" s="13" t="s">
        <v>34</v>
      </c>
      <c r="AX556" s="13" t="s">
        <v>86</v>
      </c>
      <c r="AY556" s="264" t="s">
        <v>124</v>
      </c>
    </row>
    <row r="557" s="1" customFormat="1" ht="16.5" customHeight="1">
      <c r="B557" s="37"/>
      <c r="C557" s="275" t="s">
        <v>806</v>
      </c>
      <c r="D557" s="275" t="s">
        <v>381</v>
      </c>
      <c r="E557" s="276" t="s">
        <v>807</v>
      </c>
      <c r="F557" s="277" t="s">
        <v>808</v>
      </c>
      <c r="G557" s="278" t="s">
        <v>256</v>
      </c>
      <c r="H557" s="279">
        <v>650.79999999999995</v>
      </c>
      <c r="I557" s="280"/>
      <c r="J557" s="281">
        <f>ROUND(I557*H557,2)</f>
        <v>0</v>
      </c>
      <c r="K557" s="277" t="s">
        <v>188</v>
      </c>
      <c r="L557" s="282"/>
      <c r="M557" s="283" t="s">
        <v>1</v>
      </c>
      <c r="N557" s="284" t="s">
        <v>43</v>
      </c>
      <c r="O557" s="85"/>
      <c r="P557" s="222">
        <f>O557*H557</f>
        <v>0</v>
      </c>
      <c r="Q557" s="222">
        <v>0.081000000000000003</v>
      </c>
      <c r="R557" s="222">
        <f>Q557*H557</f>
        <v>52.714799999999997</v>
      </c>
      <c r="S557" s="222">
        <v>0</v>
      </c>
      <c r="T557" s="223">
        <f>S557*H557</f>
        <v>0</v>
      </c>
      <c r="AR557" s="224" t="s">
        <v>155</v>
      </c>
      <c r="AT557" s="224" t="s">
        <v>381</v>
      </c>
      <c r="AU557" s="224" t="s">
        <v>88</v>
      </c>
      <c r="AY557" s="16" t="s">
        <v>124</v>
      </c>
      <c r="BE557" s="225">
        <f>IF(N557="základní",J557,0)</f>
        <v>0</v>
      </c>
      <c r="BF557" s="225">
        <f>IF(N557="snížená",J557,0)</f>
        <v>0</v>
      </c>
      <c r="BG557" s="225">
        <f>IF(N557="zákl. přenesená",J557,0)</f>
        <v>0</v>
      </c>
      <c r="BH557" s="225">
        <f>IF(N557="sníž. přenesená",J557,0)</f>
        <v>0</v>
      </c>
      <c r="BI557" s="225">
        <f>IF(N557="nulová",J557,0)</f>
        <v>0</v>
      </c>
      <c r="BJ557" s="16" t="s">
        <v>86</v>
      </c>
      <c r="BK557" s="225">
        <f>ROUND(I557*H557,2)</f>
        <v>0</v>
      </c>
      <c r="BL557" s="16" t="s">
        <v>139</v>
      </c>
      <c r="BM557" s="224" t="s">
        <v>809</v>
      </c>
    </row>
    <row r="558" s="1" customFormat="1" ht="16.5" customHeight="1">
      <c r="B558" s="37"/>
      <c r="C558" s="275" t="s">
        <v>810</v>
      </c>
      <c r="D558" s="275" t="s">
        <v>381</v>
      </c>
      <c r="E558" s="276" t="s">
        <v>811</v>
      </c>
      <c r="F558" s="277" t="s">
        <v>812</v>
      </c>
      <c r="G558" s="278" t="s">
        <v>256</v>
      </c>
      <c r="H558" s="279">
        <v>2.5</v>
      </c>
      <c r="I558" s="280"/>
      <c r="J558" s="281">
        <f>ROUND(I558*H558,2)</f>
        <v>0</v>
      </c>
      <c r="K558" s="277" t="s">
        <v>188</v>
      </c>
      <c r="L558" s="282"/>
      <c r="M558" s="283" t="s">
        <v>1</v>
      </c>
      <c r="N558" s="284" t="s">
        <v>43</v>
      </c>
      <c r="O558" s="85"/>
      <c r="P558" s="222">
        <f>O558*H558</f>
        <v>0</v>
      </c>
      <c r="Q558" s="222">
        <v>0.048399999999999999</v>
      </c>
      <c r="R558" s="222">
        <f>Q558*H558</f>
        <v>0.121</v>
      </c>
      <c r="S558" s="222">
        <v>0</v>
      </c>
      <c r="T558" s="223">
        <f>S558*H558</f>
        <v>0</v>
      </c>
      <c r="AR558" s="224" t="s">
        <v>155</v>
      </c>
      <c r="AT558" s="224" t="s">
        <v>381</v>
      </c>
      <c r="AU558" s="224" t="s">
        <v>88</v>
      </c>
      <c r="AY558" s="16" t="s">
        <v>124</v>
      </c>
      <c r="BE558" s="225">
        <f>IF(N558="základní",J558,0)</f>
        <v>0</v>
      </c>
      <c r="BF558" s="225">
        <f>IF(N558="snížená",J558,0)</f>
        <v>0</v>
      </c>
      <c r="BG558" s="225">
        <f>IF(N558="zákl. přenesená",J558,0)</f>
        <v>0</v>
      </c>
      <c r="BH558" s="225">
        <f>IF(N558="sníž. přenesená",J558,0)</f>
        <v>0</v>
      </c>
      <c r="BI558" s="225">
        <f>IF(N558="nulová",J558,0)</f>
        <v>0</v>
      </c>
      <c r="BJ558" s="16" t="s">
        <v>86</v>
      </c>
      <c r="BK558" s="225">
        <f>ROUND(I558*H558,2)</f>
        <v>0</v>
      </c>
      <c r="BL558" s="16" t="s">
        <v>139</v>
      </c>
      <c r="BM558" s="224" t="s">
        <v>813</v>
      </c>
    </row>
    <row r="559" s="1" customFormat="1" ht="24" customHeight="1">
      <c r="B559" s="37"/>
      <c r="C559" s="275" t="s">
        <v>814</v>
      </c>
      <c r="D559" s="275" t="s">
        <v>381</v>
      </c>
      <c r="E559" s="276" t="s">
        <v>815</v>
      </c>
      <c r="F559" s="277" t="s">
        <v>816</v>
      </c>
      <c r="G559" s="278" t="s">
        <v>256</v>
      </c>
      <c r="H559" s="279">
        <v>118.90000000000001</v>
      </c>
      <c r="I559" s="280"/>
      <c r="J559" s="281">
        <f>ROUND(I559*H559,2)</f>
        <v>0</v>
      </c>
      <c r="K559" s="277" t="s">
        <v>188</v>
      </c>
      <c r="L559" s="282"/>
      <c r="M559" s="283" t="s">
        <v>1</v>
      </c>
      <c r="N559" s="284" t="s">
        <v>43</v>
      </c>
      <c r="O559" s="85"/>
      <c r="P559" s="222">
        <f>O559*H559</f>
        <v>0</v>
      </c>
      <c r="Q559" s="222">
        <v>0.048300000000000003</v>
      </c>
      <c r="R559" s="222">
        <f>Q559*H559</f>
        <v>5.7428700000000008</v>
      </c>
      <c r="S559" s="222">
        <v>0</v>
      </c>
      <c r="T559" s="223">
        <f>S559*H559</f>
        <v>0</v>
      </c>
      <c r="AR559" s="224" t="s">
        <v>155</v>
      </c>
      <c r="AT559" s="224" t="s">
        <v>381</v>
      </c>
      <c r="AU559" s="224" t="s">
        <v>88</v>
      </c>
      <c r="AY559" s="16" t="s">
        <v>124</v>
      </c>
      <c r="BE559" s="225">
        <f>IF(N559="základní",J559,0)</f>
        <v>0</v>
      </c>
      <c r="BF559" s="225">
        <f>IF(N559="snížená",J559,0)</f>
        <v>0</v>
      </c>
      <c r="BG559" s="225">
        <f>IF(N559="zákl. přenesená",J559,0)</f>
        <v>0</v>
      </c>
      <c r="BH559" s="225">
        <f>IF(N559="sníž. přenesená",J559,0)</f>
        <v>0</v>
      </c>
      <c r="BI559" s="225">
        <f>IF(N559="nulová",J559,0)</f>
        <v>0</v>
      </c>
      <c r="BJ559" s="16" t="s">
        <v>86</v>
      </c>
      <c r="BK559" s="225">
        <f>ROUND(I559*H559,2)</f>
        <v>0</v>
      </c>
      <c r="BL559" s="16" t="s">
        <v>139</v>
      </c>
      <c r="BM559" s="224" t="s">
        <v>817</v>
      </c>
    </row>
    <row r="560" s="12" customFormat="1">
      <c r="B560" s="243"/>
      <c r="C560" s="244"/>
      <c r="D560" s="240" t="s">
        <v>181</v>
      </c>
      <c r="E560" s="245" t="s">
        <v>1</v>
      </c>
      <c r="F560" s="246" t="s">
        <v>818</v>
      </c>
      <c r="G560" s="244"/>
      <c r="H560" s="247">
        <v>118.90000000000001</v>
      </c>
      <c r="I560" s="248"/>
      <c r="J560" s="244"/>
      <c r="K560" s="244"/>
      <c r="L560" s="249"/>
      <c r="M560" s="250"/>
      <c r="N560" s="251"/>
      <c r="O560" s="251"/>
      <c r="P560" s="251"/>
      <c r="Q560" s="251"/>
      <c r="R560" s="251"/>
      <c r="S560" s="251"/>
      <c r="T560" s="252"/>
      <c r="AT560" s="253" t="s">
        <v>181</v>
      </c>
      <c r="AU560" s="253" t="s">
        <v>88</v>
      </c>
      <c r="AV560" s="12" t="s">
        <v>88</v>
      </c>
      <c r="AW560" s="12" t="s">
        <v>34</v>
      </c>
      <c r="AX560" s="12" t="s">
        <v>86</v>
      </c>
      <c r="AY560" s="253" t="s">
        <v>124</v>
      </c>
    </row>
    <row r="561" s="1" customFormat="1" ht="24" customHeight="1">
      <c r="B561" s="37"/>
      <c r="C561" s="275" t="s">
        <v>819</v>
      </c>
      <c r="D561" s="275" t="s">
        <v>381</v>
      </c>
      <c r="E561" s="276" t="s">
        <v>820</v>
      </c>
      <c r="F561" s="277" t="s">
        <v>821</v>
      </c>
      <c r="G561" s="278" t="s">
        <v>256</v>
      </c>
      <c r="H561" s="279">
        <v>44</v>
      </c>
      <c r="I561" s="280"/>
      <c r="J561" s="281">
        <f>ROUND(I561*H561,2)</f>
        <v>0</v>
      </c>
      <c r="K561" s="277" t="s">
        <v>188</v>
      </c>
      <c r="L561" s="282"/>
      <c r="M561" s="283" t="s">
        <v>1</v>
      </c>
      <c r="N561" s="284" t="s">
        <v>43</v>
      </c>
      <c r="O561" s="85"/>
      <c r="P561" s="222">
        <f>O561*H561</f>
        <v>0</v>
      </c>
      <c r="Q561" s="222">
        <v>0.064000000000000001</v>
      </c>
      <c r="R561" s="222">
        <f>Q561*H561</f>
        <v>2.8159999999999998</v>
      </c>
      <c r="S561" s="222">
        <v>0</v>
      </c>
      <c r="T561" s="223">
        <f>S561*H561</f>
        <v>0</v>
      </c>
      <c r="AR561" s="224" t="s">
        <v>155</v>
      </c>
      <c r="AT561" s="224" t="s">
        <v>381</v>
      </c>
      <c r="AU561" s="224" t="s">
        <v>88</v>
      </c>
      <c r="AY561" s="16" t="s">
        <v>124</v>
      </c>
      <c r="BE561" s="225">
        <f>IF(N561="základní",J561,0)</f>
        <v>0</v>
      </c>
      <c r="BF561" s="225">
        <f>IF(N561="snížená",J561,0)</f>
        <v>0</v>
      </c>
      <c r="BG561" s="225">
        <f>IF(N561="zákl. přenesená",J561,0)</f>
        <v>0</v>
      </c>
      <c r="BH561" s="225">
        <f>IF(N561="sníž. přenesená",J561,0)</f>
        <v>0</v>
      </c>
      <c r="BI561" s="225">
        <f>IF(N561="nulová",J561,0)</f>
        <v>0</v>
      </c>
      <c r="BJ561" s="16" t="s">
        <v>86</v>
      </c>
      <c r="BK561" s="225">
        <f>ROUND(I561*H561,2)</f>
        <v>0</v>
      </c>
      <c r="BL561" s="16" t="s">
        <v>139</v>
      </c>
      <c r="BM561" s="224" t="s">
        <v>822</v>
      </c>
    </row>
    <row r="562" s="12" customFormat="1">
      <c r="B562" s="243"/>
      <c r="C562" s="244"/>
      <c r="D562" s="240" t="s">
        <v>181</v>
      </c>
      <c r="E562" s="245" t="s">
        <v>1</v>
      </c>
      <c r="F562" s="246" t="s">
        <v>805</v>
      </c>
      <c r="G562" s="244"/>
      <c r="H562" s="247">
        <v>44</v>
      </c>
      <c r="I562" s="248"/>
      <c r="J562" s="244"/>
      <c r="K562" s="244"/>
      <c r="L562" s="249"/>
      <c r="M562" s="250"/>
      <c r="N562" s="251"/>
      <c r="O562" s="251"/>
      <c r="P562" s="251"/>
      <c r="Q562" s="251"/>
      <c r="R562" s="251"/>
      <c r="S562" s="251"/>
      <c r="T562" s="252"/>
      <c r="AT562" s="253" t="s">
        <v>181</v>
      </c>
      <c r="AU562" s="253" t="s">
        <v>88</v>
      </c>
      <c r="AV562" s="12" t="s">
        <v>88</v>
      </c>
      <c r="AW562" s="12" t="s">
        <v>34</v>
      </c>
      <c r="AX562" s="12" t="s">
        <v>86</v>
      </c>
      <c r="AY562" s="253" t="s">
        <v>124</v>
      </c>
    </row>
    <row r="563" s="1" customFormat="1" ht="24" customHeight="1">
      <c r="B563" s="37"/>
      <c r="C563" s="213" t="s">
        <v>823</v>
      </c>
      <c r="D563" s="213" t="s">
        <v>125</v>
      </c>
      <c r="E563" s="214" t="s">
        <v>824</v>
      </c>
      <c r="F563" s="215" t="s">
        <v>825</v>
      </c>
      <c r="G563" s="216" t="s">
        <v>256</v>
      </c>
      <c r="H563" s="217">
        <v>779.10000000000002</v>
      </c>
      <c r="I563" s="218"/>
      <c r="J563" s="219">
        <f>ROUND(I563*H563,2)</f>
        <v>0</v>
      </c>
      <c r="K563" s="215" t="s">
        <v>188</v>
      </c>
      <c r="L563" s="42"/>
      <c r="M563" s="220" t="s">
        <v>1</v>
      </c>
      <c r="N563" s="221" t="s">
        <v>43</v>
      </c>
      <c r="O563" s="85"/>
      <c r="P563" s="222">
        <f>O563*H563</f>
        <v>0</v>
      </c>
      <c r="Q563" s="222">
        <v>0.1295</v>
      </c>
      <c r="R563" s="222">
        <f>Q563*H563</f>
        <v>100.89345</v>
      </c>
      <c r="S563" s="222">
        <v>0</v>
      </c>
      <c r="T563" s="223">
        <f>S563*H563</f>
        <v>0</v>
      </c>
      <c r="AR563" s="224" t="s">
        <v>139</v>
      </c>
      <c r="AT563" s="224" t="s">
        <v>125</v>
      </c>
      <c r="AU563" s="224" t="s">
        <v>88</v>
      </c>
      <c r="AY563" s="16" t="s">
        <v>124</v>
      </c>
      <c r="BE563" s="225">
        <f>IF(N563="základní",J563,0)</f>
        <v>0</v>
      </c>
      <c r="BF563" s="225">
        <f>IF(N563="snížená",J563,0)</f>
        <v>0</v>
      </c>
      <c r="BG563" s="225">
        <f>IF(N563="zákl. přenesená",J563,0)</f>
        <v>0</v>
      </c>
      <c r="BH563" s="225">
        <f>IF(N563="sníž. přenesená",J563,0)</f>
        <v>0</v>
      </c>
      <c r="BI563" s="225">
        <f>IF(N563="nulová",J563,0)</f>
        <v>0</v>
      </c>
      <c r="BJ563" s="16" t="s">
        <v>86</v>
      </c>
      <c r="BK563" s="225">
        <f>ROUND(I563*H563,2)</f>
        <v>0</v>
      </c>
      <c r="BL563" s="16" t="s">
        <v>139</v>
      </c>
      <c r="BM563" s="224" t="s">
        <v>826</v>
      </c>
    </row>
    <row r="564" s="1" customFormat="1">
      <c r="B564" s="37"/>
      <c r="C564" s="38"/>
      <c r="D564" s="240" t="s">
        <v>179</v>
      </c>
      <c r="E564" s="38"/>
      <c r="F564" s="241" t="s">
        <v>413</v>
      </c>
      <c r="G564" s="38"/>
      <c r="H564" s="38"/>
      <c r="I564" s="138"/>
      <c r="J564" s="38"/>
      <c r="K564" s="38"/>
      <c r="L564" s="42"/>
      <c r="M564" s="242"/>
      <c r="N564" s="85"/>
      <c r="O564" s="85"/>
      <c r="P564" s="85"/>
      <c r="Q564" s="85"/>
      <c r="R564" s="85"/>
      <c r="S564" s="85"/>
      <c r="T564" s="86"/>
      <c r="AT564" s="16" t="s">
        <v>179</v>
      </c>
      <c r="AU564" s="16" t="s">
        <v>88</v>
      </c>
    </row>
    <row r="565" s="12" customFormat="1">
      <c r="B565" s="243"/>
      <c r="C565" s="244"/>
      <c r="D565" s="240" t="s">
        <v>181</v>
      </c>
      <c r="E565" s="245" t="s">
        <v>1</v>
      </c>
      <c r="F565" s="246" t="s">
        <v>827</v>
      </c>
      <c r="G565" s="244"/>
      <c r="H565" s="247">
        <v>525.10000000000002</v>
      </c>
      <c r="I565" s="248"/>
      <c r="J565" s="244"/>
      <c r="K565" s="244"/>
      <c r="L565" s="249"/>
      <c r="M565" s="250"/>
      <c r="N565" s="251"/>
      <c r="O565" s="251"/>
      <c r="P565" s="251"/>
      <c r="Q565" s="251"/>
      <c r="R565" s="251"/>
      <c r="S565" s="251"/>
      <c r="T565" s="252"/>
      <c r="AT565" s="253" t="s">
        <v>181</v>
      </c>
      <c r="AU565" s="253" t="s">
        <v>88</v>
      </c>
      <c r="AV565" s="12" t="s">
        <v>88</v>
      </c>
      <c r="AW565" s="12" t="s">
        <v>34</v>
      </c>
      <c r="AX565" s="12" t="s">
        <v>78</v>
      </c>
      <c r="AY565" s="253" t="s">
        <v>124</v>
      </c>
    </row>
    <row r="566" s="14" customFormat="1">
      <c r="B566" s="265"/>
      <c r="C566" s="266"/>
      <c r="D566" s="240" t="s">
        <v>181</v>
      </c>
      <c r="E566" s="267" t="s">
        <v>1</v>
      </c>
      <c r="F566" s="268" t="s">
        <v>828</v>
      </c>
      <c r="G566" s="266"/>
      <c r="H566" s="267" t="s">
        <v>1</v>
      </c>
      <c r="I566" s="269"/>
      <c r="J566" s="266"/>
      <c r="K566" s="266"/>
      <c r="L566" s="270"/>
      <c r="M566" s="271"/>
      <c r="N566" s="272"/>
      <c r="O566" s="272"/>
      <c r="P566" s="272"/>
      <c r="Q566" s="272"/>
      <c r="R566" s="272"/>
      <c r="S566" s="272"/>
      <c r="T566" s="273"/>
      <c r="AT566" s="274" t="s">
        <v>181</v>
      </c>
      <c r="AU566" s="274" t="s">
        <v>88</v>
      </c>
      <c r="AV566" s="14" t="s">
        <v>86</v>
      </c>
      <c r="AW566" s="14" t="s">
        <v>34</v>
      </c>
      <c r="AX566" s="14" t="s">
        <v>78</v>
      </c>
      <c r="AY566" s="274" t="s">
        <v>124</v>
      </c>
    </row>
    <row r="567" s="12" customFormat="1">
      <c r="B567" s="243"/>
      <c r="C567" s="244"/>
      <c r="D567" s="240" t="s">
        <v>181</v>
      </c>
      <c r="E567" s="245" t="s">
        <v>1</v>
      </c>
      <c r="F567" s="246" t="s">
        <v>829</v>
      </c>
      <c r="G567" s="244"/>
      <c r="H567" s="247">
        <v>254</v>
      </c>
      <c r="I567" s="248"/>
      <c r="J567" s="244"/>
      <c r="K567" s="244"/>
      <c r="L567" s="249"/>
      <c r="M567" s="250"/>
      <c r="N567" s="251"/>
      <c r="O567" s="251"/>
      <c r="P567" s="251"/>
      <c r="Q567" s="251"/>
      <c r="R567" s="251"/>
      <c r="S567" s="251"/>
      <c r="T567" s="252"/>
      <c r="AT567" s="253" t="s">
        <v>181</v>
      </c>
      <c r="AU567" s="253" t="s">
        <v>88</v>
      </c>
      <c r="AV567" s="12" t="s">
        <v>88</v>
      </c>
      <c r="AW567" s="12" t="s">
        <v>34</v>
      </c>
      <c r="AX567" s="12" t="s">
        <v>78</v>
      </c>
      <c r="AY567" s="253" t="s">
        <v>124</v>
      </c>
    </row>
    <row r="568" s="13" customFormat="1">
      <c r="B568" s="254"/>
      <c r="C568" s="255"/>
      <c r="D568" s="240" t="s">
        <v>181</v>
      </c>
      <c r="E568" s="256" t="s">
        <v>1</v>
      </c>
      <c r="F568" s="257" t="s">
        <v>197</v>
      </c>
      <c r="G568" s="255"/>
      <c r="H568" s="258">
        <v>779.10000000000002</v>
      </c>
      <c r="I568" s="259"/>
      <c r="J568" s="255"/>
      <c r="K568" s="255"/>
      <c r="L568" s="260"/>
      <c r="M568" s="261"/>
      <c r="N568" s="262"/>
      <c r="O568" s="262"/>
      <c r="P568" s="262"/>
      <c r="Q568" s="262"/>
      <c r="R568" s="262"/>
      <c r="S568" s="262"/>
      <c r="T568" s="263"/>
      <c r="AT568" s="264" t="s">
        <v>181</v>
      </c>
      <c r="AU568" s="264" t="s">
        <v>88</v>
      </c>
      <c r="AV568" s="13" t="s">
        <v>139</v>
      </c>
      <c r="AW568" s="13" t="s">
        <v>34</v>
      </c>
      <c r="AX568" s="13" t="s">
        <v>86</v>
      </c>
      <c r="AY568" s="264" t="s">
        <v>124</v>
      </c>
    </row>
    <row r="569" s="1" customFormat="1" ht="16.5" customHeight="1">
      <c r="B569" s="37"/>
      <c r="C569" s="275" t="s">
        <v>830</v>
      </c>
      <c r="D569" s="275" t="s">
        <v>381</v>
      </c>
      <c r="E569" s="276" t="s">
        <v>831</v>
      </c>
      <c r="F569" s="277" t="s">
        <v>832</v>
      </c>
      <c r="G569" s="278" t="s">
        <v>256</v>
      </c>
      <c r="H569" s="279">
        <v>779.10000000000002</v>
      </c>
      <c r="I569" s="280"/>
      <c r="J569" s="281">
        <f>ROUND(I569*H569,2)</f>
        <v>0</v>
      </c>
      <c r="K569" s="277" t="s">
        <v>188</v>
      </c>
      <c r="L569" s="282"/>
      <c r="M569" s="283" t="s">
        <v>1</v>
      </c>
      <c r="N569" s="284" t="s">
        <v>43</v>
      </c>
      <c r="O569" s="85"/>
      <c r="P569" s="222">
        <f>O569*H569</f>
        <v>0</v>
      </c>
      <c r="Q569" s="222">
        <v>0.048000000000000001</v>
      </c>
      <c r="R569" s="222">
        <f>Q569*H569</f>
        <v>37.396799999999999</v>
      </c>
      <c r="S569" s="222">
        <v>0</v>
      </c>
      <c r="T569" s="223">
        <f>S569*H569</f>
        <v>0</v>
      </c>
      <c r="AR569" s="224" t="s">
        <v>155</v>
      </c>
      <c r="AT569" s="224" t="s">
        <v>381</v>
      </c>
      <c r="AU569" s="224" t="s">
        <v>88</v>
      </c>
      <c r="AY569" s="16" t="s">
        <v>124</v>
      </c>
      <c r="BE569" s="225">
        <f>IF(N569="základní",J569,0)</f>
        <v>0</v>
      </c>
      <c r="BF569" s="225">
        <f>IF(N569="snížená",J569,0)</f>
        <v>0</v>
      </c>
      <c r="BG569" s="225">
        <f>IF(N569="zákl. přenesená",J569,0)</f>
        <v>0</v>
      </c>
      <c r="BH569" s="225">
        <f>IF(N569="sníž. přenesená",J569,0)</f>
        <v>0</v>
      </c>
      <c r="BI569" s="225">
        <f>IF(N569="nulová",J569,0)</f>
        <v>0</v>
      </c>
      <c r="BJ569" s="16" t="s">
        <v>86</v>
      </c>
      <c r="BK569" s="225">
        <f>ROUND(I569*H569,2)</f>
        <v>0</v>
      </c>
      <c r="BL569" s="16" t="s">
        <v>139</v>
      </c>
      <c r="BM569" s="224" t="s">
        <v>833</v>
      </c>
    </row>
    <row r="570" s="1" customFormat="1" ht="24" customHeight="1">
      <c r="B570" s="37"/>
      <c r="C570" s="213" t="s">
        <v>834</v>
      </c>
      <c r="D570" s="213" t="s">
        <v>125</v>
      </c>
      <c r="E570" s="214" t="s">
        <v>835</v>
      </c>
      <c r="F570" s="215" t="s">
        <v>836</v>
      </c>
      <c r="G570" s="216" t="s">
        <v>256</v>
      </c>
      <c r="H570" s="217">
        <v>21</v>
      </c>
      <c r="I570" s="218"/>
      <c r="J570" s="219">
        <f>ROUND(I570*H570,2)</f>
        <v>0</v>
      </c>
      <c r="K570" s="215" t="s">
        <v>188</v>
      </c>
      <c r="L570" s="42"/>
      <c r="M570" s="220" t="s">
        <v>1</v>
      </c>
      <c r="N570" s="221" t="s">
        <v>43</v>
      </c>
      <c r="O570" s="85"/>
      <c r="P570" s="222">
        <f>O570*H570</f>
        <v>0</v>
      </c>
      <c r="Q570" s="222">
        <v>0.14066999999999999</v>
      </c>
      <c r="R570" s="222">
        <f>Q570*H570</f>
        <v>2.9540699999999998</v>
      </c>
      <c r="S570" s="222">
        <v>0</v>
      </c>
      <c r="T570" s="223">
        <f>S570*H570</f>
        <v>0</v>
      </c>
      <c r="AR570" s="224" t="s">
        <v>139</v>
      </c>
      <c r="AT570" s="224" t="s">
        <v>125</v>
      </c>
      <c r="AU570" s="224" t="s">
        <v>88</v>
      </c>
      <c r="AY570" s="16" t="s">
        <v>124</v>
      </c>
      <c r="BE570" s="225">
        <f>IF(N570="základní",J570,0)</f>
        <v>0</v>
      </c>
      <c r="BF570" s="225">
        <f>IF(N570="snížená",J570,0)</f>
        <v>0</v>
      </c>
      <c r="BG570" s="225">
        <f>IF(N570="zákl. přenesená",J570,0)</f>
        <v>0</v>
      </c>
      <c r="BH570" s="225">
        <f>IF(N570="sníž. přenesená",J570,0)</f>
        <v>0</v>
      </c>
      <c r="BI570" s="225">
        <f>IF(N570="nulová",J570,0)</f>
        <v>0</v>
      </c>
      <c r="BJ570" s="16" t="s">
        <v>86</v>
      </c>
      <c r="BK570" s="225">
        <f>ROUND(I570*H570,2)</f>
        <v>0</v>
      </c>
      <c r="BL570" s="16" t="s">
        <v>139</v>
      </c>
      <c r="BM570" s="224" t="s">
        <v>837</v>
      </c>
    </row>
    <row r="571" s="1" customFormat="1">
      <c r="B571" s="37"/>
      <c r="C571" s="38"/>
      <c r="D571" s="240" t="s">
        <v>179</v>
      </c>
      <c r="E571" s="38"/>
      <c r="F571" s="241" t="s">
        <v>413</v>
      </c>
      <c r="G571" s="38"/>
      <c r="H571" s="38"/>
      <c r="I571" s="138"/>
      <c r="J571" s="38"/>
      <c r="K571" s="38"/>
      <c r="L571" s="42"/>
      <c r="M571" s="242"/>
      <c r="N571" s="85"/>
      <c r="O571" s="85"/>
      <c r="P571" s="85"/>
      <c r="Q571" s="85"/>
      <c r="R571" s="85"/>
      <c r="S571" s="85"/>
      <c r="T571" s="86"/>
      <c r="AT571" s="16" t="s">
        <v>179</v>
      </c>
      <c r="AU571" s="16" t="s">
        <v>88</v>
      </c>
    </row>
    <row r="572" s="12" customFormat="1">
      <c r="B572" s="243"/>
      <c r="C572" s="244"/>
      <c r="D572" s="240" t="s">
        <v>181</v>
      </c>
      <c r="E572" s="245" t="s">
        <v>1</v>
      </c>
      <c r="F572" s="246" t="s">
        <v>838</v>
      </c>
      <c r="G572" s="244"/>
      <c r="H572" s="247">
        <v>21</v>
      </c>
      <c r="I572" s="248"/>
      <c r="J572" s="244"/>
      <c r="K572" s="244"/>
      <c r="L572" s="249"/>
      <c r="M572" s="250"/>
      <c r="N572" s="251"/>
      <c r="O572" s="251"/>
      <c r="P572" s="251"/>
      <c r="Q572" s="251"/>
      <c r="R572" s="251"/>
      <c r="S572" s="251"/>
      <c r="T572" s="252"/>
      <c r="AT572" s="253" t="s">
        <v>181</v>
      </c>
      <c r="AU572" s="253" t="s">
        <v>88</v>
      </c>
      <c r="AV572" s="12" t="s">
        <v>88</v>
      </c>
      <c r="AW572" s="12" t="s">
        <v>34</v>
      </c>
      <c r="AX572" s="12" t="s">
        <v>86</v>
      </c>
      <c r="AY572" s="253" t="s">
        <v>124</v>
      </c>
    </row>
    <row r="573" s="1" customFormat="1" ht="16.5" customHeight="1">
      <c r="B573" s="37"/>
      <c r="C573" s="275" t="s">
        <v>839</v>
      </c>
      <c r="D573" s="275" t="s">
        <v>381</v>
      </c>
      <c r="E573" s="276" t="s">
        <v>840</v>
      </c>
      <c r="F573" s="277" t="s">
        <v>841</v>
      </c>
      <c r="G573" s="278" t="s">
        <v>256</v>
      </c>
      <c r="H573" s="279">
        <v>21</v>
      </c>
      <c r="I573" s="280"/>
      <c r="J573" s="281">
        <f>ROUND(I573*H573,2)</f>
        <v>0</v>
      </c>
      <c r="K573" s="277" t="s">
        <v>188</v>
      </c>
      <c r="L573" s="282"/>
      <c r="M573" s="283" t="s">
        <v>1</v>
      </c>
      <c r="N573" s="284" t="s">
        <v>43</v>
      </c>
      <c r="O573" s="85"/>
      <c r="P573" s="222">
        <f>O573*H573</f>
        <v>0</v>
      </c>
      <c r="Q573" s="222">
        <v>0.089999999999999997</v>
      </c>
      <c r="R573" s="222">
        <f>Q573*H573</f>
        <v>1.8899999999999999</v>
      </c>
      <c r="S573" s="222">
        <v>0</v>
      </c>
      <c r="T573" s="223">
        <f>S573*H573</f>
        <v>0</v>
      </c>
      <c r="AR573" s="224" t="s">
        <v>155</v>
      </c>
      <c r="AT573" s="224" t="s">
        <v>381</v>
      </c>
      <c r="AU573" s="224" t="s">
        <v>88</v>
      </c>
      <c r="AY573" s="16" t="s">
        <v>124</v>
      </c>
      <c r="BE573" s="225">
        <f>IF(N573="základní",J573,0)</f>
        <v>0</v>
      </c>
      <c r="BF573" s="225">
        <f>IF(N573="snížená",J573,0)</f>
        <v>0</v>
      </c>
      <c r="BG573" s="225">
        <f>IF(N573="zákl. přenesená",J573,0)</f>
        <v>0</v>
      </c>
      <c r="BH573" s="225">
        <f>IF(N573="sníž. přenesená",J573,0)</f>
        <v>0</v>
      </c>
      <c r="BI573" s="225">
        <f>IF(N573="nulová",J573,0)</f>
        <v>0</v>
      </c>
      <c r="BJ573" s="16" t="s">
        <v>86</v>
      </c>
      <c r="BK573" s="225">
        <f>ROUND(I573*H573,2)</f>
        <v>0</v>
      </c>
      <c r="BL573" s="16" t="s">
        <v>139</v>
      </c>
      <c r="BM573" s="224" t="s">
        <v>842</v>
      </c>
    </row>
    <row r="574" s="12" customFormat="1">
      <c r="B574" s="243"/>
      <c r="C574" s="244"/>
      <c r="D574" s="240" t="s">
        <v>181</v>
      </c>
      <c r="E574" s="245" t="s">
        <v>1</v>
      </c>
      <c r="F574" s="246" t="s">
        <v>843</v>
      </c>
      <c r="G574" s="244"/>
      <c r="H574" s="247">
        <v>21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AT574" s="253" t="s">
        <v>181</v>
      </c>
      <c r="AU574" s="253" t="s">
        <v>88</v>
      </c>
      <c r="AV574" s="12" t="s">
        <v>88</v>
      </c>
      <c r="AW574" s="12" t="s">
        <v>34</v>
      </c>
      <c r="AX574" s="12" t="s">
        <v>86</v>
      </c>
      <c r="AY574" s="253" t="s">
        <v>124</v>
      </c>
    </row>
    <row r="575" s="1" customFormat="1" ht="24" customHeight="1">
      <c r="B575" s="37"/>
      <c r="C575" s="213" t="s">
        <v>844</v>
      </c>
      <c r="D575" s="213" t="s">
        <v>125</v>
      </c>
      <c r="E575" s="214" t="s">
        <v>845</v>
      </c>
      <c r="F575" s="215" t="s">
        <v>846</v>
      </c>
      <c r="G575" s="216" t="s">
        <v>275</v>
      </c>
      <c r="H575" s="217">
        <v>26.693999999999999</v>
      </c>
      <c r="I575" s="218"/>
      <c r="J575" s="219">
        <f>ROUND(I575*H575,2)</f>
        <v>0</v>
      </c>
      <c r="K575" s="215" t="s">
        <v>188</v>
      </c>
      <c r="L575" s="42"/>
      <c r="M575" s="220" t="s">
        <v>1</v>
      </c>
      <c r="N575" s="221" t="s">
        <v>43</v>
      </c>
      <c r="O575" s="85"/>
      <c r="P575" s="222">
        <f>O575*H575</f>
        <v>0</v>
      </c>
      <c r="Q575" s="222">
        <v>2.2563399999999998</v>
      </c>
      <c r="R575" s="222">
        <f>Q575*H575</f>
        <v>60.230739959999994</v>
      </c>
      <c r="S575" s="222">
        <v>0</v>
      </c>
      <c r="T575" s="223">
        <f>S575*H575</f>
        <v>0</v>
      </c>
      <c r="AR575" s="224" t="s">
        <v>139</v>
      </c>
      <c r="AT575" s="224" t="s">
        <v>125</v>
      </c>
      <c r="AU575" s="224" t="s">
        <v>88</v>
      </c>
      <c r="AY575" s="16" t="s">
        <v>124</v>
      </c>
      <c r="BE575" s="225">
        <f>IF(N575="základní",J575,0)</f>
        <v>0</v>
      </c>
      <c r="BF575" s="225">
        <f>IF(N575="snížená",J575,0)</f>
        <v>0</v>
      </c>
      <c r="BG575" s="225">
        <f>IF(N575="zákl. přenesená",J575,0)</f>
        <v>0</v>
      </c>
      <c r="BH575" s="225">
        <f>IF(N575="sníž. přenesená",J575,0)</f>
        <v>0</v>
      </c>
      <c r="BI575" s="225">
        <f>IF(N575="nulová",J575,0)</f>
        <v>0</v>
      </c>
      <c r="BJ575" s="16" t="s">
        <v>86</v>
      </c>
      <c r="BK575" s="225">
        <f>ROUND(I575*H575,2)</f>
        <v>0</v>
      </c>
      <c r="BL575" s="16" t="s">
        <v>139</v>
      </c>
      <c r="BM575" s="224" t="s">
        <v>847</v>
      </c>
    </row>
    <row r="576" s="1" customFormat="1">
      <c r="B576" s="37"/>
      <c r="C576" s="38"/>
      <c r="D576" s="240" t="s">
        <v>179</v>
      </c>
      <c r="E576" s="38"/>
      <c r="F576" s="241" t="s">
        <v>413</v>
      </c>
      <c r="G576" s="38"/>
      <c r="H576" s="38"/>
      <c r="I576" s="138"/>
      <c r="J576" s="38"/>
      <c r="K576" s="38"/>
      <c r="L576" s="42"/>
      <c r="M576" s="242"/>
      <c r="N576" s="85"/>
      <c r="O576" s="85"/>
      <c r="P576" s="85"/>
      <c r="Q576" s="85"/>
      <c r="R576" s="85"/>
      <c r="S576" s="85"/>
      <c r="T576" s="86"/>
      <c r="AT576" s="16" t="s">
        <v>179</v>
      </c>
      <c r="AU576" s="16" t="s">
        <v>88</v>
      </c>
    </row>
    <row r="577" s="12" customFormat="1">
      <c r="B577" s="243"/>
      <c r="C577" s="244"/>
      <c r="D577" s="240" t="s">
        <v>181</v>
      </c>
      <c r="E577" s="245" t="s">
        <v>1</v>
      </c>
      <c r="F577" s="246" t="s">
        <v>848</v>
      </c>
      <c r="G577" s="244"/>
      <c r="H577" s="247">
        <v>14.692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AT577" s="253" t="s">
        <v>181</v>
      </c>
      <c r="AU577" s="253" t="s">
        <v>88</v>
      </c>
      <c r="AV577" s="12" t="s">
        <v>88</v>
      </c>
      <c r="AW577" s="12" t="s">
        <v>34</v>
      </c>
      <c r="AX577" s="12" t="s">
        <v>78</v>
      </c>
      <c r="AY577" s="253" t="s">
        <v>124</v>
      </c>
    </row>
    <row r="578" s="12" customFormat="1">
      <c r="B578" s="243"/>
      <c r="C578" s="244"/>
      <c r="D578" s="240" t="s">
        <v>181</v>
      </c>
      <c r="E578" s="245" t="s">
        <v>1</v>
      </c>
      <c r="F578" s="246" t="s">
        <v>849</v>
      </c>
      <c r="G578" s="244"/>
      <c r="H578" s="247">
        <v>0.315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AT578" s="253" t="s">
        <v>181</v>
      </c>
      <c r="AU578" s="253" t="s">
        <v>88</v>
      </c>
      <c r="AV578" s="12" t="s">
        <v>88</v>
      </c>
      <c r="AW578" s="12" t="s">
        <v>34</v>
      </c>
      <c r="AX578" s="12" t="s">
        <v>78</v>
      </c>
      <c r="AY578" s="253" t="s">
        <v>124</v>
      </c>
    </row>
    <row r="579" s="12" customFormat="1">
      <c r="B579" s="243"/>
      <c r="C579" s="244"/>
      <c r="D579" s="240" t="s">
        <v>181</v>
      </c>
      <c r="E579" s="245" t="s">
        <v>1</v>
      </c>
      <c r="F579" s="246" t="s">
        <v>850</v>
      </c>
      <c r="G579" s="244"/>
      <c r="H579" s="247">
        <v>11.686999999999999</v>
      </c>
      <c r="I579" s="248"/>
      <c r="J579" s="244"/>
      <c r="K579" s="244"/>
      <c r="L579" s="249"/>
      <c r="M579" s="250"/>
      <c r="N579" s="251"/>
      <c r="O579" s="251"/>
      <c r="P579" s="251"/>
      <c r="Q579" s="251"/>
      <c r="R579" s="251"/>
      <c r="S579" s="251"/>
      <c r="T579" s="252"/>
      <c r="AT579" s="253" t="s">
        <v>181</v>
      </c>
      <c r="AU579" s="253" t="s">
        <v>88</v>
      </c>
      <c r="AV579" s="12" t="s">
        <v>88</v>
      </c>
      <c r="AW579" s="12" t="s">
        <v>34</v>
      </c>
      <c r="AX579" s="12" t="s">
        <v>78</v>
      </c>
      <c r="AY579" s="253" t="s">
        <v>124</v>
      </c>
    </row>
    <row r="580" s="13" customFormat="1">
      <c r="B580" s="254"/>
      <c r="C580" s="255"/>
      <c r="D580" s="240" t="s">
        <v>181</v>
      </c>
      <c r="E580" s="256" t="s">
        <v>1</v>
      </c>
      <c r="F580" s="257" t="s">
        <v>197</v>
      </c>
      <c r="G580" s="255"/>
      <c r="H580" s="258">
        <v>26.693999999999999</v>
      </c>
      <c r="I580" s="259"/>
      <c r="J580" s="255"/>
      <c r="K580" s="255"/>
      <c r="L580" s="260"/>
      <c r="M580" s="261"/>
      <c r="N580" s="262"/>
      <c r="O580" s="262"/>
      <c r="P580" s="262"/>
      <c r="Q580" s="262"/>
      <c r="R580" s="262"/>
      <c r="S580" s="262"/>
      <c r="T580" s="263"/>
      <c r="AT580" s="264" t="s">
        <v>181</v>
      </c>
      <c r="AU580" s="264" t="s">
        <v>88</v>
      </c>
      <c r="AV580" s="13" t="s">
        <v>139</v>
      </c>
      <c r="AW580" s="13" t="s">
        <v>34</v>
      </c>
      <c r="AX580" s="13" t="s">
        <v>86</v>
      </c>
      <c r="AY580" s="264" t="s">
        <v>124</v>
      </c>
    </row>
    <row r="581" s="1" customFormat="1" ht="24" customHeight="1">
      <c r="B581" s="37"/>
      <c r="C581" s="213" t="s">
        <v>851</v>
      </c>
      <c r="D581" s="213" t="s">
        <v>125</v>
      </c>
      <c r="E581" s="214" t="s">
        <v>852</v>
      </c>
      <c r="F581" s="215" t="s">
        <v>853</v>
      </c>
      <c r="G581" s="216" t="s">
        <v>256</v>
      </c>
      <c r="H581" s="217">
        <v>850.60000000000002</v>
      </c>
      <c r="I581" s="218"/>
      <c r="J581" s="219">
        <f>ROUND(I581*H581,2)</f>
        <v>0</v>
      </c>
      <c r="K581" s="215" t="s">
        <v>188</v>
      </c>
      <c r="L581" s="42"/>
      <c r="M581" s="220" t="s">
        <v>1</v>
      </c>
      <c r="N581" s="221" t="s">
        <v>43</v>
      </c>
      <c r="O581" s="85"/>
      <c r="P581" s="222">
        <f>O581*H581</f>
        <v>0</v>
      </c>
      <c r="Q581" s="222">
        <v>1.0000000000000001E-05</v>
      </c>
      <c r="R581" s="222">
        <f>Q581*H581</f>
        <v>0.0085060000000000014</v>
      </c>
      <c r="S581" s="222">
        <v>0</v>
      </c>
      <c r="T581" s="223">
        <f>S581*H581</f>
        <v>0</v>
      </c>
      <c r="AR581" s="224" t="s">
        <v>139</v>
      </c>
      <c r="AT581" s="224" t="s">
        <v>125</v>
      </c>
      <c r="AU581" s="224" t="s">
        <v>88</v>
      </c>
      <c r="AY581" s="16" t="s">
        <v>124</v>
      </c>
      <c r="BE581" s="225">
        <f>IF(N581="základní",J581,0)</f>
        <v>0</v>
      </c>
      <c r="BF581" s="225">
        <f>IF(N581="snížená",J581,0)</f>
        <v>0</v>
      </c>
      <c r="BG581" s="225">
        <f>IF(N581="zákl. přenesená",J581,0)</f>
        <v>0</v>
      </c>
      <c r="BH581" s="225">
        <f>IF(N581="sníž. přenesená",J581,0)</f>
        <v>0</v>
      </c>
      <c r="BI581" s="225">
        <f>IF(N581="nulová",J581,0)</f>
        <v>0</v>
      </c>
      <c r="BJ581" s="16" t="s">
        <v>86</v>
      </c>
      <c r="BK581" s="225">
        <f>ROUND(I581*H581,2)</f>
        <v>0</v>
      </c>
      <c r="BL581" s="16" t="s">
        <v>139</v>
      </c>
      <c r="BM581" s="224" t="s">
        <v>854</v>
      </c>
    </row>
    <row r="582" s="1" customFormat="1">
      <c r="B582" s="37"/>
      <c r="C582" s="38"/>
      <c r="D582" s="240" t="s">
        <v>179</v>
      </c>
      <c r="E582" s="38"/>
      <c r="F582" s="241" t="s">
        <v>855</v>
      </c>
      <c r="G582" s="38"/>
      <c r="H582" s="38"/>
      <c r="I582" s="138"/>
      <c r="J582" s="38"/>
      <c r="K582" s="38"/>
      <c r="L582" s="42"/>
      <c r="M582" s="242"/>
      <c r="N582" s="85"/>
      <c r="O582" s="85"/>
      <c r="P582" s="85"/>
      <c r="Q582" s="85"/>
      <c r="R582" s="85"/>
      <c r="S582" s="85"/>
      <c r="T582" s="86"/>
      <c r="AT582" s="16" t="s">
        <v>179</v>
      </c>
      <c r="AU582" s="16" t="s">
        <v>88</v>
      </c>
    </row>
    <row r="583" s="12" customFormat="1">
      <c r="B583" s="243"/>
      <c r="C583" s="244"/>
      <c r="D583" s="240" t="s">
        <v>181</v>
      </c>
      <c r="E583" s="245" t="s">
        <v>1</v>
      </c>
      <c r="F583" s="246" t="s">
        <v>856</v>
      </c>
      <c r="G583" s="244"/>
      <c r="H583" s="247">
        <v>850.60000000000002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AT583" s="253" t="s">
        <v>181</v>
      </c>
      <c r="AU583" s="253" t="s">
        <v>88</v>
      </c>
      <c r="AV583" s="12" t="s">
        <v>88</v>
      </c>
      <c r="AW583" s="12" t="s">
        <v>34</v>
      </c>
      <c r="AX583" s="12" t="s">
        <v>86</v>
      </c>
      <c r="AY583" s="253" t="s">
        <v>124</v>
      </c>
    </row>
    <row r="584" s="1" customFormat="1" ht="24" customHeight="1">
      <c r="B584" s="37"/>
      <c r="C584" s="213" t="s">
        <v>857</v>
      </c>
      <c r="D584" s="213" t="s">
        <v>125</v>
      </c>
      <c r="E584" s="214" t="s">
        <v>858</v>
      </c>
      <c r="F584" s="215" t="s">
        <v>859</v>
      </c>
      <c r="G584" s="216" t="s">
        <v>256</v>
      </c>
      <c r="H584" s="217">
        <v>850.60000000000002</v>
      </c>
      <c r="I584" s="218"/>
      <c r="J584" s="219">
        <f>ROUND(I584*H584,2)</f>
        <v>0</v>
      </c>
      <c r="K584" s="215" t="s">
        <v>188</v>
      </c>
      <c r="L584" s="42"/>
      <c r="M584" s="220" t="s">
        <v>1</v>
      </c>
      <c r="N584" s="221" t="s">
        <v>43</v>
      </c>
      <c r="O584" s="85"/>
      <c r="P584" s="222">
        <f>O584*H584</f>
        <v>0</v>
      </c>
      <c r="Q584" s="222">
        <v>0.00034000000000000002</v>
      </c>
      <c r="R584" s="222">
        <f>Q584*H584</f>
        <v>0.28920400000000002</v>
      </c>
      <c r="S584" s="222">
        <v>0</v>
      </c>
      <c r="T584" s="223">
        <f>S584*H584</f>
        <v>0</v>
      </c>
      <c r="AR584" s="224" t="s">
        <v>139</v>
      </c>
      <c r="AT584" s="224" t="s">
        <v>125</v>
      </c>
      <c r="AU584" s="224" t="s">
        <v>88</v>
      </c>
      <c r="AY584" s="16" t="s">
        <v>124</v>
      </c>
      <c r="BE584" s="225">
        <f>IF(N584="základní",J584,0)</f>
        <v>0</v>
      </c>
      <c r="BF584" s="225">
        <f>IF(N584="snížená",J584,0)</f>
        <v>0</v>
      </c>
      <c r="BG584" s="225">
        <f>IF(N584="zákl. přenesená",J584,0)</f>
        <v>0</v>
      </c>
      <c r="BH584" s="225">
        <f>IF(N584="sníž. přenesená",J584,0)</f>
        <v>0</v>
      </c>
      <c r="BI584" s="225">
        <f>IF(N584="nulová",J584,0)</f>
        <v>0</v>
      </c>
      <c r="BJ584" s="16" t="s">
        <v>86</v>
      </c>
      <c r="BK584" s="225">
        <f>ROUND(I584*H584,2)</f>
        <v>0</v>
      </c>
      <c r="BL584" s="16" t="s">
        <v>139</v>
      </c>
      <c r="BM584" s="224" t="s">
        <v>860</v>
      </c>
    </row>
    <row r="585" s="1" customFormat="1">
      <c r="B585" s="37"/>
      <c r="C585" s="38"/>
      <c r="D585" s="240" t="s">
        <v>179</v>
      </c>
      <c r="E585" s="38"/>
      <c r="F585" s="241" t="s">
        <v>855</v>
      </c>
      <c r="G585" s="38"/>
      <c r="H585" s="38"/>
      <c r="I585" s="138"/>
      <c r="J585" s="38"/>
      <c r="K585" s="38"/>
      <c r="L585" s="42"/>
      <c r="M585" s="242"/>
      <c r="N585" s="85"/>
      <c r="O585" s="85"/>
      <c r="P585" s="85"/>
      <c r="Q585" s="85"/>
      <c r="R585" s="85"/>
      <c r="S585" s="85"/>
      <c r="T585" s="86"/>
      <c r="AT585" s="16" t="s">
        <v>179</v>
      </c>
      <c r="AU585" s="16" t="s">
        <v>88</v>
      </c>
    </row>
    <row r="586" s="12" customFormat="1">
      <c r="B586" s="243"/>
      <c r="C586" s="244"/>
      <c r="D586" s="240" t="s">
        <v>181</v>
      </c>
      <c r="E586" s="245" t="s">
        <v>1</v>
      </c>
      <c r="F586" s="246" t="s">
        <v>856</v>
      </c>
      <c r="G586" s="244"/>
      <c r="H586" s="247">
        <v>850.60000000000002</v>
      </c>
      <c r="I586" s="248"/>
      <c r="J586" s="244"/>
      <c r="K586" s="244"/>
      <c r="L586" s="249"/>
      <c r="M586" s="250"/>
      <c r="N586" s="251"/>
      <c r="O586" s="251"/>
      <c r="P586" s="251"/>
      <c r="Q586" s="251"/>
      <c r="R586" s="251"/>
      <c r="S586" s="251"/>
      <c r="T586" s="252"/>
      <c r="AT586" s="253" t="s">
        <v>181</v>
      </c>
      <c r="AU586" s="253" t="s">
        <v>88</v>
      </c>
      <c r="AV586" s="12" t="s">
        <v>88</v>
      </c>
      <c r="AW586" s="12" t="s">
        <v>34</v>
      </c>
      <c r="AX586" s="12" t="s">
        <v>86</v>
      </c>
      <c r="AY586" s="253" t="s">
        <v>124</v>
      </c>
    </row>
    <row r="587" s="1" customFormat="1" ht="16.5" customHeight="1">
      <c r="B587" s="37"/>
      <c r="C587" s="213" t="s">
        <v>861</v>
      </c>
      <c r="D587" s="213" t="s">
        <v>125</v>
      </c>
      <c r="E587" s="214" t="s">
        <v>862</v>
      </c>
      <c r="F587" s="215" t="s">
        <v>863</v>
      </c>
      <c r="G587" s="216" t="s">
        <v>256</v>
      </c>
      <c r="H587" s="217">
        <v>854.60000000000002</v>
      </c>
      <c r="I587" s="218"/>
      <c r="J587" s="219">
        <f>ROUND(I587*H587,2)</f>
        <v>0</v>
      </c>
      <c r="K587" s="215" t="s">
        <v>188</v>
      </c>
      <c r="L587" s="42"/>
      <c r="M587" s="220" t="s">
        <v>1</v>
      </c>
      <c r="N587" s="221" t="s">
        <v>43</v>
      </c>
      <c r="O587" s="85"/>
      <c r="P587" s="222">
        <f>O587*H587</f>
        <v>0</v>
      </c>
      <c r="Q587" s="222">
        <v>0</v>
      </c>
      <c r="R587" s="222">
        <f>Q587*H587</f>
        <v>0</v>
      </c>
      <c r="S587" s="222">
        <v>0</v>
      </c>
      <c r="T587" s="223">
        <f>S587*H587</f>
        <v>0</v>
      </c>
      <c r="AR587" s="224" t="s">
        <v>139</v>
      </c>
      <c r="AT587" s="224" t="s">
        <v>125</v>
      </c>
      <c r="AU587" s="224" t="s">
        <v>88</v>
      </c>
      <c r="AY587" s="16" t="s">
        <v>124</v>
      </c>
      <c r="BE587" s="225">
        <f>IF(N587="základní",J587,0)</f>
        <v>0</v>
      </c>
      <c r="BF587" s="225">
        <f>IF(N587="snížená",J587,0)</f>
        <v>0</v>
      </c>
      <c r="BG587" s="225">
        <f>IF(N587="zákl. přenesená",J587,0)</f>
        <v>0</v>
      </c>
      <c r="BH587" s="225">
        <f>IF(N587="sníž. přenesená",J587,0)</f>
        <v>0</v>
      </c>
      <c r="BI587" s="225">
        <f>IF(N587="nulová",J587,0)</f>
        <v>0</v>
      </c>
      <c r="BJ587" s="16" t="s">
        <v>86</v>
      </c>
      <c r="BK587" s="225">
        <f>ROUND(I587*H587,2)</f>
        <v>0</v>
      </c>
      <c r="BL587" s="16" t="s">
        <v>139</v>
      </c>
      <c r="BM587" s="224" t="s">
        <v>864</v>
      </c>
    </row>
    <row r="588" s="1" customFormat="1">
      <c r="B588" s="37"/>
      <c r="C588" s="38"/>
      <c r="D588" s="240" t="s">
        <v>179</v>
      </c>
      <c r="E588" s="38"/>
      <c r="F588" s="241" t="s">
        <v>855</v>
      </c>
      <c r="G588" s="38"/>
      <c r="H588" s="38"/>
      <c r="I588" s="138"/>
      <c r="J588" s="38"/>
      <c r="K588" s="38"/>
      <c r="L588" s="42"/>
      <c r="M588" s="242"/>
      <c r="N588" s="85"/>
      <c r="O588" s="85"/>
      <c r="P588" s="85"/>
      <c r="Q588" s="85"/>
      <c r="R588" s="85"/>
      <c r="S588" s="85"/>
      <c r="T588" s="86"/>
      <c r="AT588" s="16" t="s">
        <v>179</v>
      </c>
      <c r="AU588" s="16" t="s">
        <v>88</v>
      </c>
    </row>
    <row r="589" s="12" customFormat="1">
      <c r="B589" s="243"/>
      <c r="C589" s="244"/>
      <c r="D589" s="240" t="s">
        <v>181</v>
      </c>
      <c r="E589" s="245" t="s">
        <v>1</v>
      </c>
      <c r="F589" s="246" t="s">
        <v>865</v>
      </c>
      <c r="G589" s="244"/>
      <c r="H589" s="247">
        <v>850.60000000000002</v>
      </c>
      <c r="I589" s="248"/>
      <c r="J589" s="244"/>
      <c r="K589" s="244"/>
      <c r="L589" s="249"/>
      <c r="M589" s="250"/>
      <c r="N589" s="251"/>
      <c r="O589" s="251"/>
      <c r="P589" s="251"/>
      <c r="Q589" s="251"/>
      <c r="R589" s="251"/>
      <c r="S589" s="251"/>
      <c r="T589" s="252"/>
      <c r="AT589" s="253" t="s">
        <v>181</v>
      </c>
      <c r="AU589" s="253" t="s">
        <v>88</v>
      </c>
      <c r="AV589" s="12" t="s">
        <v>88</v>
      </c>
      <c r="AW589" s="12" t="s">
        <v>34</v>
      </c>
      <c r="AX589" s="12" t="s">
        <v>78</v>
      </c>
      <c r="AY589" s="253" t="s">
        <v>124</v>
      </c>
    </row>
    <row r="590" s="12" customFormat="1">
      <c r="B590" s="243"/>
      <c r="C590" s="244"/>
      <c r="D590" s="240" t="s">
        <v>181</v>
      </c>
      <c r="E590" s="245" t="s">
        <v>1</v>
      </c>
      <c r="F590" s="246" t="s">
        <v>866</v>
      </c>
      <c r="G590" s="244"/>
      <c r="H590" s="247">
        <v>4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AT590" s="253" t="s">
        <v>181</v>
      </c>
      <c r="AU590" s="253" t="s">
        <v>88</v>
      </c>
      <c r="AV590" s="12" t="s">
        <v>88</v>
      </c>
      <c r="AW590" s="12" t="s">
        <v>34</v>
      </c>
      <c r="AX590" s="12" t="s">
        <v>78</v>
      </c>
      <c r="AY590" s="253" t="s">
        <v>124</v>
      </c>
    </row>
    <row r="591" s="13" customFormat="1">
      <c r="B591" s="254"/>
      <c r="C591" s="255"/>
      <c r="D591" s="240" t="s">
        <v>181</v>
      </c>
      <c r="E591" s="256" t="s">
        <v>1</v>
      </c>
      <c r="F591" s="257" t="s">
        <v>197</v>
      </c>
      <c r="G591" s="255"/>
      <c r="H591" s="258">
        <v>854.60000000000002</v>
      </c>
      <c r="I591" s="259"/>
      <c r="J591" s="255"/>
      <c r="K591" s="255"/>
      <c r="L591" s="260"/>
      <c r="M591" s="261"/>
      <c r="N591" s="262"/>
      <c r="O591" s="262"/>
      <c r="P591" s="262"/>
      <c r="Q591" s="262"/>
      <c r="R591" s="262"/>
      <c r="S591" s="262"/>
      <c r="T591" s="263"/>
      <c r="AT591" s="264" t="s">
        <v>181</v>
      </c>
      <c r="AU591" s="264" t="s">
        <v>88</v>
      </c>
      <c r="AV591" s="13" t="s">
        <v>139</v>
      </c>
      <c r="AW591" s="13" t="s">
        <v>34</v>
      </c>
      <c r="AX591" s="13" t="s">
        <v>86</v>
      </c>
      <c r="AY591" s="264" t="s">
        <v>124</v>
      </c>
    </row>
    <row r="592" s="1" customFormat="1" ht="16.5" customHeight="1">
      <c r="B592" s="37"/>
      <c r="C592" s="213" t="s">
        <v>867</v>
      </c>
      <c r="D592" s="213" t="s">
        <v>125</v>
      </c>
      <c r="E592" s="214" t="s">
        <v>868</v>
      </c>
      <c r="F592" s="215" t="s">
        <v>869</v>
      </c>
      <c r="G592" s="216" t="s">
        <v>256</v>
      </c>
      <c r="H592" s="217">
        <v>425.30000000000001</v>
      </c>
      <c r="I592" s="218"/>
      <c r="J592" s="219">
        <f>ROUND(I592*H592,2)</f>
        <v>0</v>
      </c>
      <c r="K592" s="215" t="s">
        <v>188</v>
      </c>
      <c r="L592" s="42"/>
      <c r="M592" s="220" t="s">
        <v>1</v>
      </c>
      <c r="N592" s="221" t="s">
        <v>43</v>
      </c>
      <c r="O592" s="85"/>
      <c r="P592" s="222">
        <f>O592*H592</f>
        <v>0</v>
      </c>
      <c r="Q592" s="222">
        <v>0</v>
      </c>
      <c r="R592" s="222">
        <f>Q592*H592</f>
        <v>0</v>
      </c>
      <c r="S592" s="222">
        <v>0</v>
      </c>
      <c r="T592" s="223">
        <f>S592*H592</f>
        <v>0</v>
      </c>
      <c r="AR592" s="224" t="s">
        <v>139</v>
      </c>
      <c r="AT592" s="224" t="s">
        <v>125</v>
      </c>
      <c r="AU592" s="224" t="s">
        <v>88</v>
      </c>
      <c r="AY592" s="16" t="s">
        <v>124</v>
      </c>
      <c r="BE592" s="225">
        <f>IF(N592="základní",J592,0)</f>
        <v>0</v>
      </c>
      <c r="BF592" s="225">
        <f>IF(N592="snížená",J592,0)</f>
        <v>0</v>
      </c>
      <c r="BG592" s="225">
        <f>IF(N592="zákl. přenesená",J592,0)</f>
        <v>0</v>
      </c>
      <c r="BH592" s="225">
        <f>IF(N592="sníž. přenesená",J592,0)</f>
        <v>0</v>
      </c>
      <c r="BI592" s="225">
        <f>IF(N592="nulová",J592,0)</f>
        <v>0</v>
      </c>
      <c r="BJ592" s="16" t="s">
        <v>86</v>
      </c>
      <c r="BK592" s="225">
        <f>ROUND(I592*H592,2)</f>
        <v>0</v>
      </c>
      <c r="BL592" s="16" t="s">
        <v>139</v>
      </c>
      <c r="BM592" s="224" t="s">
        <v>870</v>
      </c>
    </row>
    <row r="593" s="1" customFormat="1">
      <c r="B593" s="37"/>
      <c r="C593" s="38"/>
      <c r="D593" s="240" t="s">
        <v>179</v>
      </c>
      <c r="E593" s="38"/>
      <c r="F593" s="241" t="s">
        <v>855</v>
      </c>
      <c r="G593" s="38"/>
      <c r="H593" s="38"/>
      <c r="I593" s="138"/>
      <c r="J593" s="38"/>
      <c r="K593" s="38"/>
      <c r="L593" s="42"/>
      <c r="M593" s="242"/>
      <c r="N593" s="85"/>
      <c r="O593" s="85"/>
      <c r="P593" s="85"/>
      <c r="Q593" s="85"/>
      <c r="R593" s="85"/>
      <c r="S593" s="85"/>
      <c r="T593" s="86"/>
      <c r="AT593" s="16" t="s">
        <v>179</v>
      </c>
      <c r="AU593" s="16" t="s">
        <v>88</v>
      </c>
    </row>
    <row r="594" s="12" customFormat="1">
      <c r="B594" s="243"/>
      <c r="C594" s="244"/>
      <c r="D594" s="240" t="s">
        <v>181</v>
      </c>
      <c r="E594" s="245" t="s">
        <v>1</v>
      </c>
      <c r="F594" s="246" t="s">
        <v>871</v>
      </c>
      <c r="G594" s="244"/>
      <c r="H594" s="247">
        <v>425.30000000000001</v>
      </c>
      <c r="I594" s="248"/>
      <c r="J594" s="244"/>
      <c r="K594" s="244"/>
      <c r="L594" s="249"/>
      <c r="M594" s="250"/>
      <c r="N594" s="251"/>
      <c r="O594" s="251"/>
      <c r="P594" s="251"/>
      <c r="Q594" s="251"/>
      <c r="R594" s="251"/>
      <c r="S594" s="251"/>
      <c r="T594" s="252"/>
      <c r="AT594" s="253" t="s">
        <v>181</v>
      </c>
      <c r="AU594" s="253" t="s">
        <v>88</v>
      </c>
      <c r="AV594" s="12" t="s">
        <v>88</v>
      </c>
      <c r="AW594" s="12" t="s">
        <v>34</v>
      </c>
      <c r="AX594" s="12" t="s">
        <v>86</v>
      </c>
      <c r="AY594" s="253" t="s">
        <v>124</v>
      </c>
    </row>
    <row r="595" s="1" customFormat="1" ht="16.5" customHeight="1">
      <c r="B595" s="37"/>
      <c r="C595" s="213" t="s">
        <v>872</v>
      </c>
      <c r="D595" s="213" t="s">
        <v>125</v>
      </c>
      <c r="E595" s="214" t="s">
        <v>873</v>
      </c>
      <c r="F595" s="215" t="s">
        <v>874</v>
      </c>
      <c r="G595" s="216" t="s">
        <v>256</v>
      </c>
      <c r="H595" s="217">
        <v>89.299999999999997</v>
      </c>
      <c r="I595" s="218"/>
      <c r="J595" s="219">
        <f>ROUND(I595*H595,2)</f>
        <v>0</v>
      </c>
      <c r="K595" s="215" t="s">
        <v>188</v>
      </c>
      <c r="L595" s="42"/>
      <c r="M595" s="220" t="s">
        <v>1</v>
      </c>
      <c r="N595" s="221" t="s">
        <v>43</v>
      </c>
      <c r="O595" s="85"/>
      <c r="P595" s="222">
        <f>O595*H595</f>
        <v>0</v>
      </c>
      <c r="Q595" s="222">
        <v>3.0000000000000001E-05</v>
      </c>
      <c r="R595" s="222">
        <f>Q595*H595</f>
        <v>0.002679</v>
      </c>
      <c r="S595" s="222">
        <v>0</v>
      </c>
      <c r="T595" s="223">
        <f>S595*H595</f>
        <v>0</v>
      </c>
      <c r="AR595" s="224" t="s">
        <v>139</v>
      </c>
      <c r="AT595" s="224" t="s">
        <v>125</v>
      </c>
      <c r="AU595" s="224" t="s">
        <v>88</v>
      </c>
      <c r="AY595" s="16" t="s">
        <v>124</v>
      </c>
      <c r="BE595" s="225">
        <f>IF(N595="základní",J595,0)</f>
        <v>0</v>
      </c>
      <c r="BF595" s="225">
        <f>IF(N595="snížená",J595,0)</f>
        <v>0</v>
      </c>
      <c r="BG595" s="225">
        <f>IF(N595="zákl. přenesená",J595,0)</f>
        <v>0</v>
      </c>
      <c r="BH595" s="225">
        <f>IF(N595="sníž. přenesená",J595,0)</f>
        <v>0</v>
      </c>
      <c r="BI595" s="225">
        <f>IF(N595="nulová",J595,0)</f>
        <v>0</v>
      </c>
      <c r="BJ595" s="16" t="s">
        <v>86</v>
      </c>
      <c r="BK595" s="225">
        <f>ROUND(I595*H595,2)</f>
        <v>0</v>
      </c>
      <c r="BL595" s="16" t="s">
        <v>139</v>
      </c>
      <c r="BM595" s="224" t="s">
        <v>875</v>
      </c>
    </row>
    <row r="596" s="1" customFormat="1">
      <c r="B596" s="37"/>
      <c r="C596" s="38"/>
      <c r="D596" s="240" t="s">
        <v>179</v>
      </c>
      <c r="E596" s="38"/>
      <c r="F596" s="241" t="s">
        <v>855</v>
      </c>
      <c r="G596" s="38"/>
      <c r="H596" s="38"/>
      <c r="I596" s="138"/>
      <c r="J596" s="38"/>
      <c r="K596" s="38"/>
      <c r="L596" s="42"/>
      <c r="M596" s="242"/>
      <c r="N596" s="85"/>
      <c r="O596" s="85"/>
      <c r="P596" s="85"/>
      <c r="Q596" s="85"/>
      <c r="R596" s="85"/>
      <c r="S596" s="85"/>
      <c r="T596" s="86"/>
      <c r="AT596" s="16" t="s">
        <v>179</v>
      </c>
      <c r="AU596" s="16" t="s">
        <v>88</v>
      </c>
    </row>
    <row r="597" s="12" customFormat="1">
      <c r="B597" s="243"/>
      <c r="C597" s="244"/>
      <c r="D597" s="240" t="s">
        <v>181</v>
      </c>
      <c r="E597" s="245" t="s">
        <v>1</v>
      </c>
      <c r="F597" s="246" t="s">
        <v>876</v>
      </c>
      <c r="G597" s="244"/>
      <c r="H597" s="247">
        <v>73.299999999999997</v>
      </c>
      <c r="I597" s="248"/>
      <c r="J597" s="244"/>
      <c r="K597" s="244"/>
      <c r="L597" s="249"/>
      <c r="M597" s="250"/>
      <c r="N597" s="251"/>
      <c r="O597" s="251"/>
      <c r="P597" s="251"/>
      <c r="Q597" s="251"/>
      <c r="R597" s="251"/>
      <c r="S597" s="251"/>
      <c r="T597" s="252"/>
      <c r="AT597" s="253" t="s">
        <v>181</v>
      </c>
      <c r="AU597" s="253" t="s">
        <v>88</v>
      </c>
      <c r="AV597" s="12" t="s">
        <v>88</v>
      </c>
      <c r="AW597" s="12" t="s">
        <v>34</v>
      </c>
      <c r="AX597" s="12" t="s">
        <v>78</v>
      </c>
      <c r="AY597" s="253" t="s">
        <v>124</v>
      </c>
    </row>
    <row r="598" s="12" customFormat="1">
      <c r="B598" s="243"/>
      <c r="C598" s="244"/>
      <c r="D598" s="240" t="s">
        <v>181</v>
      </c>
      <c r="E598" s="245" t="s">
        <v>1</v>
      </c>
      <c r="F598" s="246" t="s">
        <v>877</v>
      </c>
      <c r="G598" s="244"/>
      <c r="H598" s="247">
        <v>16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AT598" s="253" t="s">
        <v>181</v>
      </c>
      <c r="AU598" s="253" t="s">
        <v>88</v>
      </c>
      <c r="AV598" s="12" t="s">
        <v>88</v>
      </c>
      <c r="AW598" s="12" t="s">
        <v>34</v>
      </c>
      <c r="AX598" s="12" t="s">
        <v>78</v>
      </c>
      <c r="AY598" s="253" t="s">
        <v>124</v>
      </c>
    </row>
    <row r="599" s="13" customFormat="1">
      <c r="B599" s="254"/>
      <c r="C599" s="255"/>
      <c r="D599" s="240" t="s">
        <v>181</v>
      </c>
      <c r="E599" s="256" t="s">
        <v>1</v>
      </c>
      <c r="F599" s="257" t="s">
        <v>197</v>
      </c>
      <c r="G599" s="255"/>
      <c r="H599" s="258">
        <v>89.299999999999997</v>
      </c>
      <c r="I599" s="259"/>
      <c r="J599" s="255"/>
      <c r="K599" s="255"/>
      <c r="L599" s="260"/>
      <c r="M599" s="261"/>
      <c r="N599" s="262"/>
      <c r="O599" s="262"/>
      <c r="P599" s="262"/>
      <c r="Q599" s="262"/>
      <c r="R599" s="262"/>
      <c r="S599" s="262"/>
      <c r="T599" s="263"/>
      <c r="AT599" s="264" t="s">
        <v>181</v>
      </c>
      <c r="AU599" s="264" t="s">
        <v>88</v>
      </c>
      <c r="AV599" s="13" t="s">
        <v>139</v>
      </c>
      <c r="AW599" s="13" t="s">
        <v>34</v>
      </c>
      <c r="AX599" s="13" t="s">
        <v>86</v>
      </c>
      <c r="AY599" s="264" t="s">
        <v>124</v>
      </c>
    </row>
    <row r="600" s="1" customFormat="1" ht="24" customHeight="1">
      <c r="B600" s="37"/>
      <c r="C600" s="213" t="s">
        <v>878</v>
      </c>
      <c r="D600" s="213" t="s">
        <v>125</v>
      </c>
      <c r="E600" s="214" t="s">
        <v>879</v>
      </c>
      <c r="F600" s="215" t="s">
        <v>880</v>
      </c>
      <c r="G600" s="216" t="s">
        <v>153</v>
      </c>
      <c r="H600" s="217">
        <v>3</v>
      </c>
      <c r="I600" s="218"/>
      <c r="J600" s="219">
        <f>ROUND(I600*H600,2)</f>
        <v>0</v>
      </c>
      <c r="K600" s="215" t="s">
        <v>1</v>
      </c>
      <c r="L600" s="42"/>
      <c r="M600" s="220" t="s">
        <v>1</v>
      </c>
      <c r="N600" s="221" t="s">
        <v>43</v>
      </c>
      <c r="O600" s="85"/>
      <c r="P600" s="222">
        <f>O600*H600</f>
        <v>0</v>
      </c>
      <c r="Q600" s="222">
        <v>0.00147</v>
      </c>
      <c r="R600" s="222">
        <f>Q600*H600</f>
        <v>0.0044099999999999999</v>
      </c>
      <c r="S600" s="222">
        <v>0.48349999999999999</v>
      </c>
      <c r="T600" s="223">
        <f>S600*H600</f>
        <v>1.4504999999999999</v>
      </c>
      <c r="AR600" s="224" t="s">
        <v>139</v>
      </c>
      <c r="AT600" s="224" t="s">
        <v>125</v>
      </c>
      <c r="AU600" s="224" t="s">
        <v>88</v>
      </c>
      <c r="AY600" s="16" t="s">
        <v>124</v>
      </c>
      <c r="BE600" s="225">
        <f>IF(N600="základní",J600,0)</f>
        <v>0</v>
      </c>
      <c r="BF600" s="225">
        <f>IF(N600="snížená",J600,0)</f>
        <v>0</v>
      </c>
      <c r="BG600" s="225">
        <f>IF(N600="zákl. přenesená",J600,0)</f>
        <v>0</v>
      </c>
      <c r="BH600" s="225">
        <f>IF(N600="sníž. přenesená",J600,0)</f>
        <v>0</v>
      </c>
      <c r="BI600" s="225">
        <f>IF(N600="nulová",J600,0)</f>
        <v>0</v>
      </c>
      <c r="BJ600" s="16" t="s">
        <v>86</v>
      </c>
      <c r="BK600" s="225">
        <f>ROUND(I600*H600,2)</f>
        <v>0</v>
      </c>
      <c r="BL600" s="16" t="s">
        <v>139</v>
      </c>
      <c r="BM600" s="224" t="s">
        <v>881</v>
      </c>
    </row>
    <row r="601" s="1" customFormat="1">
      <c r="B601" s="37"/>
      <c r="C601" s="38"/>
      <c r="D601" s="240" t="s">
        <v>179</v>
      </c>
      <c r="E601" s="38"/>
      <c r="F601" s="241" t="s">
        <v>448</v>
      </c>
      <c r="G601" s="38"/>
      <c r="H601" s="38"/>
      <c r="I601" s="138"/>
      <c r="J601" s="38"/>
      <c r="K601" s="38"/>
      <c r="L601" s="42"/>
      <c r="M601" s="242"/>
      <c r="N601" s="85"/>
      <c r="O601" s="85"/>
      <c r="P601" s="85"/>
      <c r="Q601" s="85"/>
      <c r="R601" s="85"/>
      <c r="S601" s="85"/>
      <c r="T601" s="86"/>
      <c r="AT601" s="16" t="s">
        <v>179</v>
      </c>
      <c r="AU601" s="16" t="s">
        <v>88</v>
      </c>
    </row>
    <row r="602" s="14" customFormat="1">
      <c r="B602" s="265"/>
      <c r="C602" s="266"/>
      <c r="D602" s="240" t="s">
        <v>181</v>
      </c>
      <c r="E602" s="267" t="s">
        <v>1</v>
      </c>
      <c r="F602" s="268" t="s">
        <v>882</v>
      </c>
      <c r="G602" s="266"/>
      <c r="H602" s="267" t="s">
        <v>1</v>
      </c>
      <c r="I602" s="269"/>
      <c r="J602" s="266"/>
      <c r="K602" s="266"/>
      <c r="L602" s="270"/>
      <c r="M602" s="271"/>
      <c r="N602" s="272"/>
      <c r="O602" s="272"/>
      <c r="P602" s="272"/>
      <c r="Q602" s="272"/>
      <c r="R602" s="272"/>
      <c r="S602" s="272"/>
      <c r="T602" s="273"/>
      <c r="AT602" s="274" t="s">
        <v>181</v>
      </c>
      <c r="AU602" s="274" t="s">
        <v>88</v>
      </c>
      <c r="AV602" s="14" t="s">
        <v>86</v>
      </c>
      <c r="AW602" s="14" t="s">
        <v>34</v>
      </c>
      <c r="AX602" s="14" t="s">
        <v>78</v>
      </c>
      <c r="AY602" s="274" t="s">
        <v>124</v>
      </c>
    </row>
    <row r="603" s="12" customFormat="1">
      <c r="B603" s="243"/>
      <c r="C603" s="244"/>
      <c r="D603" s="240" t="s">
        <v>181</v>
      </c>
      <c r="E603" s="245" t="s">
        <v>1</v>
      </c>
      <c r="F603" s="246" t="s">
        <v>883</v>
      </c>
      <c r="G603" s="244"/>
      <c r="H603" s="247">
        <v>3</v>
      </c>
      <c r="I603" s="248"/>
      <c r="J603" s="244"/>
      <c r="K603" s="244"/>
      <c r="L603" s="249"/>
      <c r="M603" s="250"/>
      <c r="N603" s="251"/>
      <c r="O603" s="251"/>
      <c r="P603" s="251"/>
      <c r="Q603" s="251"/>
      <c r="R603" s="251"/>
      <c r="S603" s="251"/>
      <c r="T603" s="252"/>
      <c r="AT603" s="253" t="s">
        <v>181</v>
      </c>
      <c r="AU603" s="253" t="s">
        <v>88</v>
      </c>
      <c r="AV603" s="12" t="s">
        <v>88</v>
      </c>
      <c r="AW603" s="12" t="s">
        <v>34</v>
      </c>
      <c r="AX603" s="12" t="s">
        <v>86</v>
      </c>
      <c r="AY603" s="253" t="s">
        <v>124</v>
      </c>
    </row>
    <row r="604" s="1" customFormat="1" ht="16.5" customHeight="1">
      <c r="B604" s="37"/>
      <c r="C604" s="213" t="s">
        <v>884</v>
      </c>
      <c r="D604" s="213" t="s">
        <v>125</v>
      </c>
      <c r="E604" s="214" t="s">
        <v>885</v>
      </c>
      <c r="F604" s="215" t="s">
        <v>886</v>
      </c>
      <c r="G604" s="216" t="s">
        <v>153</v>
      </c>
      <c r="H604" s="217">
        <v>5</v>
      </c>
      <c r="I604" s="218"/>
      <c r="J604" s="219">
        <f>ROUND(I604*H604,2)</f>
        <v>0</v>
      </c>
      <c r="K604" s="215" t="s">
        <v>1</v>
      </c>
      <c r="L604" s="42"/>
      <c r="M604" s="220" t="s">
        <v>1</v>
      </c>
      <c r="N604" s="221" t="s">
        <v>43</v>
      </c>
      <c r="O604" s="85"/>
      <c r="P604" s="222">
        <f>O604*H604</f>
        <v>0</v>
      </c>
      <c r="Q604" s="222">
        <v>0</v>
      </c>
      <c r="R604" s="222">
        <f>Q604*H604</f>
        <v>0</v>
      </c>
      <c r="S604" s="222">
        <v>0.48199999999999998</v>
      </c>
      <c r="T604" s="223">
        <f>S604*H604</f>
        <v>2.4100000000000001</v>
      </c>
      <c r="AR604" s="224" t="s">
        <v>139</v>
      </c>
      <c r="AT604" s="224" t="s">
        <v>125</v>
      </c>
      <c r="AU604" s="224" t="s">
        <v>88</v>
      </c>
      <c r="AY604" s="16" t="s">
        <v>124</v>
      </c>
      <c r="BE604" s="225">
        <f>IF(N604="základní",J604,0)</f>
        <v>0</v>
      </c>
      <c r="BF604" s="225">
        <f>IF(N604="snížená",J604,0)</f>
        <v>0</v>
      </c>
      <c r="BG604" s="225">
        <f>IF(N604="zákl. přenesená",J604,0)</f>
        <v>0</v>
      </c>
      <c r="BH604" s="225">
        <f>IF(N604="sníž. přenesená",J604,0)</f>
        <v>0</v>
      </c>
      <c r="BI604" s="225">
        <f>IF(N604="nulová",J604,0)</f>
        <v>0</v>
      </c>
      <c r="BJ604" s="16" t="s">
        <v>86</v>
      </c>
      <c r="BK604" s="225">
        <f>ROUND(I604*H604,2)</f>
        <v>0</v>
      </c>
      <c r="BL604" s="16" t="s">
        <v>139</v>
      </c>
      <c r="BM604" s="224" t="s">
        <v>887</v>
      </c>
    </row>
    <row r="605" s="1" customFormat="1">
      <c r="B605" s="37"/>
      <c r="C605" s="38"/>
      <c r="D605" s="240" t="s">
        <v>179</v>
      </c>
      <c r="E605" s="38"/>
      <c r="F605" s="241" t="s">
        <v>855</v>
      </c>
      <c r="G605" s="38"/>
      <c r="H605" s="38"/>
      <c r="I605" s="138"/>
      <c r="J605" s="38"/>
      <c r="K605" s="38"/>
      <c r="L605" s="42"/>
      <c r="M605" s="242"/>
      <c r="N605" s="85"/>
      <c r="O605" s="85"/>
      <c r="P605" s="85"/>
      <c r="Q605" s="85"/>
      <c r="R605" s="85"/>
      <c r="S605" s="85"/>
      <c r="T605" s="86"/>
      <c r="AT605" s="16" t="s">
        <v>179</v>
      </c>
      <c r="AU605" s="16" t="s">
        <v>88</v>
      </c>
    </row>
    <row r="606" s="1" customFormat="1" ht="16.5" customHeight="1">
      <c r="B606" s="37"/>
      <c r="C606" s="213" t="s">
        <v>888</v>
      </c>
      <c r="D606" s="213" t="s">
        <v>125</v>
      </c>
      <c r="E606" s="214" t="s">
        <v>889</v>
      </c>
      <c r="F606" s="215" t="s">
        <v>890</v>
      </c>
      <c r="G606" s="216" t="s">
        <v>153</v>
      </c>
      <c r="H606" s="217">
        <v>4</v>
      </c>
      <c r="I606" s="218"/>
      <c r="J606" s="219">
        <f>ROUND(I606*H606,2)</f>
        <v>0</v>
      </c>
      <c r="K606" s="215" t="s">
        <v>1</v>
      </c>
      <c r="L606" s="42"/>
      <c r="M606" s="220" t="s">
        <v>1</v>
      </c>
      <c r="N606" s="221" t="s">
        <v>43</v>
      </c>
      <c r="O606" s="85"/>
      <c r="P606" s="222">
        <f>O606*H606</f>
        <v>0</v>
      </c>
      <c r="Q606" s="222">
        <v>0</v>
      </c>
      <c r="R606" s="222">
        <f>Q606*H606</f>
        <v>0</v>
      </c>
      <c r="S606" s="222">
        <v>0.48199999999999998</v>
      </c>
      <c r="T606" s="223">
        <f>S606*H606</f>
        <v>1.9279999999999999</v>
      </c>
      <c r="AR606" s="224" t="s">
        <v>139</v>
      </c>
      <c r="AT606" s="224" t="s">
        <v>125</v>
      </c>
      <c r="AU606" s="224" t="s">
        <v>88</v>
      </c>
      <c r="AY606" s="16" t="s">
        <v>124</v>
      </c>
      <c r="BE606" s="225">
        <f>IF(N606="základní",J606,0)</f>
        <v>0</v>
      </c>
      <c r="BF606" s="225">
        <f>IF(N606="snížená",J606,0)</f>
        <v>0</v>
      </c>
      <c r="BG606" s="225">
        <f>IF(N606="zákl. přenesená",J606,0)</f>
        <v>0</v>
      </c>
      <c r="BH606" s="225">
        <f>IF(N606="sníž. přenesená",J606,0)</f>
        <v>0</v>
      </c>
      <c r="BI606" s="225">
        <f>IF(N606="nulová",J606,0)</f>
        <v>0</v>
      </c>
      <c r="BJ606" s="16" t="s">
        <v>86</v>
      </c>
      <c r="BK606" s="225">
        <f>ROUND(I606*H606,2)</f>
        <v>0</v>
      </c>
      <c r="BL606" s="16" t="s">
        <v>139</v>
      </c>
      <c r="BM606" s="224" t="s">
        <v>891</v>
      </c>
    </row>
    <row r="607" s="1" customFormat="1">
      <c r="B607" s="37"/>
      <c r="C607" s="38"/>
      <c r="D607" s="240" t="s">
        <v>179</v>
      </c>
      <c r="E607" s="38"/>
      <c r="F607" s="241" t="s">
        <v>855</v>
      </c>
      <c r="G607" s="38"/>
      <c r="H607" s="38"/>
      <c r="I607" s="138"/>
      <c r="J607" s="38"/>
      <c r="K607" s="38"/>
      <c r="L607" s="42"/>
      <c r="M607" s="242"/>
      <c r="N607" s="85"/>
      <c r="O607" s="85"/>
      <c r="P607" s="85"/>
      <c r="Q607" s="85"/>
      <c r="R607" s="85"/>
      <c r="S607" s="85"/>
      <c r="T607" s="86"/>
      <c r="AT607" s="16" t="s">
        <v>179</v>
      </c>
      <c r="AU607" s="16" t="s">
        <v>88</v>
      </c>
    </row>
    <row r="608" s="1" customFormat="1" ht="16.5" customHeight="1">
      <c r="B608" s="37"/>
      <c r="C608" s="213" t="s">
        <v>892</v>
      </c>
      <c r="D608" s="213" t="s">
        <v>125</v>
      </c>
      <c r="E608" s="214" t="s">
        <v>893</v>
      </c>
      <c r="F608" s="215" t="s">
        <v>894</v>
      </c>
      <c r="G608" s="216" t="s">
        <v>153</v>
      </c>
      <c r="H608" s="217">
        <v>2</v>
      </c>
      <c r="I608" s="218"/>
      <c r="J608" s="219">
        <f>ROUND(I608*H608,2)</f>
        <v>0</v>
      </c>
      <c r="K608" s="215" t="s">
        <v>1</v>
      </c>
      <c r="L608" s="42"/>
      <c r="M608" s="220" t="s">
        <v>1</v>
      </c>
      <c r="N608" s="221" t="s">
        <v>43</v>
      </c>
      <c r="O608" s="85"/>
      <c r="P608" s="222">
        <f>O608*H608</f>
        <v>0</v>
      </c>
      <c r="Q608" s="222">
        <v>0</v>
      </c>
      <c r="R608" s="222">
        <f>Q608*H608</f>
        <v>0</v>
      </c>
      <c r="S608" s="222">
        <v>0.48199999999999998</v>
      </c>
      <c r="T608" s="223">
        <f>S608*H608</f>
        <v>0.96399999999999997</v>
      </c>
      <c r="AR608" s="224" t="s">
        <v>139</v>
      </c>
      <c r="AT608" s="224" t="s">
        <v>125</v>
      </c>
      <c r="AU608" s="224" t="s">
        <v>88</v>
      </c>
      <c r="AY608" s="16" t="s">
        <v>124</v>
      </c>
      <c r="BE608" s="225">
        <f>IF(N608="základní",J608,0)</f>
        <v>0</v>
      </c>
      <c r="BF608" s="225">
        <f>IF(N608="snížená",J608,0)</f>
        <v>0</v>
      </c>
      <c r="BG608" s="225">
        <f>IF(N608="zákl. přenesená",J608,0)</f>
        <v>0</v>
      </c>
      <c r="BH608" s="225">
        <f>IF(N608="sníž. přenesená",J608,0)</f>
        <v>0</v>
      </c>
      <c r="BI608" s="225">
        <f>IF(N608="nulová",J608,0)</f>
        <v>0</v>
      </c>
      <c r="BJ608" s="16" t="s">
        <v>86</v>
      </c>
      <c r="BK608" s="225">
        <f>ROUND(I608*H608,2)</f>
        <v>0</v>
      </c>
      <c r="BL608" s="16" t="s">
        <v>139</v>
      </c>
      <c r="BM608" s="224" t="s">
        <v>895</v>
      </c>
    </row>
    <row r="609" s="1" customFormat="1">
      <c r="B609" s="37"/>
      <c r="C609" s="38"/>
      <c r="D609" s="240" t="s">
        <v>179</v>
      </c>
      <c r="E609" s="38"/>
      <c r="F609" s="241" t="s">
        <v>855</v>
      </c>
      <c r="G609" s="38"/>
      <c r="H609" s="38"/>
      <c r="I609" s="138"/>
      <c r="J609" s="38"/>
      <c r="K609" s="38"/>
      <c r="L609" s="42"/>
      <c r="M609" s="242"/>
      <c r="N609" s="85"/>
      <c r="O609" s="85"/>
      <c r="P609" s="85"/>
      <c r="Q609" s="85"/>
      <c r="R609" s="85"/>
      <c r="S609" s="85"/>
      <c r="T609" s="86"/>
      <c r="AT609" s="16" t="s">
        <v>179</v>
      </c>
      <c r="AU609" s="16" t="s">
        <v>88</v>
      </c>
    </row>
    <row r="610" s="1" customFormat="1" ht="24" customHeight="1">
      <c r="B610" s="37"/>
      <c r="C610" s="213" t="s">
        <v>896</v>
      </c>
      <c r="D610" s="213" t="s">
        <v>125</v>
      </c>
      <c r="E610" s="214" t="s">
        <v>897</v>
      </c>
      <c r="F610" s="215" t="s">
        <v>898</v>
      </c>
      <c r="G610" s="216" t="s">
        <v>153</v>
      </c>
      <c r="H610" s="217">
        <v>12</v>
      </c>
      <c r="I610" s="218"/>
      <c r="J610" s="219">
        <f>ROUND(I610*H610,2)</f>
        <v>0</v>
      </c>
      <c r="K610" s="215" t="s">
        <v>188</v>
      </c>
      <c r="L610" s="42"/>
      <c r="M610" s="220" t="s">
        <v>1</v>
      </c>
      <c r="N610" s="221" t="s">
        <v>43</v>
      </c>
      <c r="O610" s="85"/>
      <c r="P610" s="222">
        <f>O610*H610</f>
        <v>0</v>
      </c>
      <c r="Q610" s="222">
        <v>0</v>
      </c>
      <c r="R610" s="222">
        <f>Q610*H610</f>
        <v>0</v>
      </c>
      <c r="S610" s="222">
        <v>0.082000000000000003</v>
      </c>
      <c r="T610" s="223">
        <f>S610*H610</f>
        <v>0.98399999999999999</v>
      </c>
      <c r="AR610" s="224" t="s">
        <v>139</v>
      </c>
      <c r="AT610" s="224" t="s">
        <v>125</v>
      </c>
      <c r="AU610" s="224" t="s">
        <v>88</v>
      </c>
      <c r="AY610" s="16" t="s">
        <v>124</v>
      </c>
      <c r="BE610" s="225">
        <f>IF(N610="základní",J610,0)</f>
        <v>0</v>
      </c>
      <c r="BF610" s="225">
        <f>IF(N610="snížená",J610,0)</f>
        <v>0</v>
      </c>
      <c r="BG610" s="225">
        <f>IF(N610="zákl. přenesená",J610,0)</f>
        <v>0</v>
      </c>
      <c r="BH610" s="225">
        <f>IF(N610="sníž. přenesená",J610,0)</f>
        <v>0</v>
      </c>
      <c r="BI610" s="225">
        <f>IF(N610="nulová",J610,0)</f>
        <v>0</v>
      </c>
      <c r="BJ610" s="16" t="s">
        <v>86</v>
      </c>
      <c r="BK610" s="225">
        <f>ROUND(I610*H610,2)</f>
        <v>0</v>
      </c>
      <c r="BL610" s="16" t="s">
        <v>139</v>
      </c>
      <c r="BM610" s="224" t="s">
        <v>899</v>
      </c>
    </row>
    <row r="611" s="1" customFormat="1">
      <c r="B611" s="37"/>
      <c r="C611" s="38"/>
      <c r="D611" s="240" t="s">
        <v>179</v>
      </c>
      <c r="E611" s="38"/>
      <c r="F611" s="241" t="s">
        <v>679</v>
      </c>
      <c r="G611" s="38"/>
      <c r="H611" s="38"/>
      <c r="I611" s="138"/>
      <c r="J611" s="38"/>
      <c r="K611" s="38"/>
      <c r="L611" s="42"/>
      <c r="M611" s="242"/>
      <c r="N611" s="85"/>
      <c r="O611" s="85"/>
      <c r="P611" s="85"/>
      <c r="Q611" s="85"/>
      <c r="R611" s="85"/>
      <c r="S611" s="85"/>
      <c r="T611" s="86"/>
      <c r="AT611" s="16" t="s">
        <v>179</v>
      </c>
      <c r="AU611" s="16" t="s">
        <v>88</v>
      </c>
    </row>
    <row r="612" s="14" customFormat="1">
      <c r="B612" s="265"/>
      <c r="C612" s="266"/>
      <c r="D612" s="240" t="s">
        <v>181</v>
      </c>
      <c r="E612" s="267" t="s">
        <v>1</v>
      </c>
      <c r="F612" s="268" t="s">
        <v>900</v>
      </c>
      <c r="G612" s="266"/>
      <c r="H612" s="267" t="s">
        <v>1</v>
      </c>
      <c r="I612" s="269"/>
      <c r="J612" s="266"/>
      <c r="K612" s="266"/>
      <c r="L612" s="270"/>
      <c r="M612" s="271"/>
      <c r="N612" s="272"/>
      <c r="O612" s="272"/>
      <c r="P612" s="272"/>
      <c r="Q612" s="272"/>
      <c r="R612" s="272"/>
      <c r="S612" s="272"/>
      <c r="T612" s="273"/>
      <c r="AT612" s="274" t="s">
        <v>181</v>
      </c>
      <c r="AU612" s="274" t="s">
        <v>88</v>
      </c>
      <c r="AV612" s="14" t="s">
        <v>86</v>
      </c>
      <c r="AW612" s="14" t="s">
        <v>34</v>
      </c>
      <c r="AX612" s="14" t="s">
        <v>78</v>
      </c>
      <c r="AY612" s="274" t="s">
        <v>124</v>
      </c>
    </row>
    <row r="613" s="12" customFormat="1">
      <c r="B613" s="243"/>
      <c r="C613" s="244"/>
      <c r="D613" s="240" t="s">
        <v>181</v>
      </c>
      <c r="E613" s="245" t="s">
        <v>1</v>
      </c>
      <c r="F613" s="246" t="s">
        <v>748</v>
      </c>
      <c r="G613" s="244"/>
      <c r="H613" s="247">
        <v>1</v>
      </c>
      <c r="I613" s="248"/>
      <c r="J613" s="244"/>
      <c r="K613" s="244"/>
      <c r="L613" s="249"/>
      <c r="M613" s="250"/>
      <c r="N613" s="251"/>
      <c r="O613" s="251"/>
      <c r="P613" s="251"/>
      <c r="Q613" s="251"/>
      <c r="R613" s="251"/>
      <c r="S613" s="251"/>
      <c r="T613" s="252"/>
      <c r="AT613" s="253" t="s">
        <v>181</v>
      </c>
      <c r="AU613" s="253" t="s">
        <v>88</v>
      </c>
      <c r="AV613" s="12" t="s">
        <v>88</v>
      </c>
      <c r="AW613" s="12" t="s">
        <v>34</v>
      </c>
      <c r="AX613" s="12" t="s">
        <v>78</v>
      </c>
      <c r="AY613" s="253" t="s">
        <v>124</v>
      </c>
    </row>
    <row r="614" s="12" customFormat="1">
      <c r="B614" s="243"/>
      <c r="C614" s="244"/>
      <c r="D614" s="240" t="s">
        <v>181</v>
      </c>
      <c r="E614" s="245" t="s">
        <v>1</v>
      </c>
      <c r="F614" s="246" t="s">
        <v>749</v>
      </c>
      <c r="G614" s="244"/>
      <c r="H614" s="247">
        <v>1</v>
      </c>
      <c r="I614" s="248"/>
      <c r="J614" s="244"/>
      <c r="K614" s="244"/>
      <c r="L614" s="249"/>
      <c r="M614" s="250"/>
      <c r="N614" s="251"/>
      <c r="O614" s="251"/>
      <c r="P614" s="251"/>
      <c r="Q614" s="251"/>
      <c r="R614" s="251"/>
      <c r="S614" s="251"/>
      <c r="T614" s="252"/>
      <c r="AT614" s="253" t="s">
        <v>181</v>
      </c>
      <c r="AU614" s="253" t="s">
        <v>88</v>
      </c>
      <c r="AV614" s="12" t="s">
        <v>88</v>
      </c>
      <c r="AW614" s="12" t="s">
        <v>34</v>
      </c>
      <c r="AX614" s="12" t="s">
        <v>78</v>
      </c>
      <c r="AY614" s="253" t="s">
        <v>124</v>
      </c>
    </row>
    <row r="615" s="12" customFormat="1">
      <c r="B615" s="243"/>
      <c r="C615" s="244"/>
      <c r="D615" s="240" t="s">
        <v>181</v>
      </c>
      <c r="E615" s="245" t="s">
        <v>1</v>
      </c>
      <c r="F615" s="246" t="s">
        <v>733</v>
      </c>
      <c r="G615" s="244"/>
      <c r="H615" s="247">
        <v>1</v>
      </c>
      <c r="I615" s="248"/>
      <c r="J615" s="244"/>
      <c r="K615" s="244"/>
      <c r="L615" s="249"/>
      <c r="M615" s="250"/>
      <c r="N615" s="251"/>
      <c r="O615" s="251"/>
      <c r="P615" s="251"/>
      <c r="Q615" s="251"/>
      <c r="R615" s="251"/>
      <c r="S615" s="251"/>
      <c r="T615" s="252"/>
      <c r="AT615" s="253" t="s">
        <v>181</v>
      </c>
      <c r="AU615" s="253" t="s">
        <v>88</v>
      </c>
      <c r="AV615" s="12" t="s">
        <v>88</v>
      </c>
      <c r="AW615" s="12" t="s">
        <v>34</v>
      </c>
      <c r="AX615" s="12" t="s">
        <v>78</v>
      </c>
      <c r="AY615" s="253" t="s">
        <v>124</v>
      </c>
    </row>
    <row r="616" s="12" customFormat="1">
      <c r="B616" s="243"/>
      <c r="C616" s="244"/>
      <c r="D616" s="240" t="s">
        <v>181</v>
      </c>
      <c r="E616" s="245" t="s">
        <v>1</v>
      </c>
      <c r="F616" s="246" t="s">
        <v>734</v>
      </c>
      <c r="G616" s="244"/>
      <c r="H616" s="247">
        <v>6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AT616" s="253" t="s">
        <v>181</v>
      </c>
      <c r="AU616" s="253" t="s">
        <v>88</v>
      </c>
      <c r="AV616" s="12" t="s">
        <v>88</v>
      </c>
      <c r="AW616" s="12" t="s">
        <v>34</v>
      </c>
      <c r="AX616" s="12" t="s">
        <v>78</v>
      </c>
      <c r="AY616" s="253" t="s">
        <v>124</v>
      </c>
    </row>
    <row r="617" s="12" customFormat="1">
      <c r="B617" s="243"/>
      <c r="C617" s="244"/>
      <c r="D617" s="240" t="s">
        <v>181</v>
      </c>
      <c r="E617" s="245" t="s">
        <v>1</v>
      </c>
      <c r="F617" s="246" t="s">
        <v>750</v>
      </c>
      <c r="G617" s="244"/>
      <c r="H617" s="247">
        <v>1</v>
      </c>
      <c r="I617" s="248"/>
      <c r="J617" s="244"/>
      <c r="K617" s="244"/>
      <c r="L617" s="249"/>
      <c r="M617" s="250"/>
      <c r="N617" s="251"/>
      <c r="O617" s="251"/>
      <c r="P617" s="251"/>
      <c r="Q617" s="251"/>
      <c r="R617" s="251"/>
      <c r="S617" s="251"/>
      <c r="T617" s="252"/>
      <c r="AT617" s="253" t="s">
        <v>181</v>
      </c>
      <c r="AU617" s="253" t="s">
        <v>88</v>
      </c>
      <c r="AV617" s="12" t="s">
        <v>88</v>
      </c>
      <c r="AW617" s="12" t="s">
        <v>34</v>
      </c>
      <c r="AX617" s="12" t="s">
        <v>78</v>
      </c>
      <c r="AY617" s="253" t="s">
        <v>124</v>
      </c>
    </row>
    <row r="618" s="12" customFormat="1">
      <c r="B618" s="243"/>
      <c r="C618" s="244"/>
      <c r="D618" s="240" t="s">
        <v>181</v>
      </c>
      <c r="E618" s="245" t="s">
        <v>1</v>
      </c>
      <c r="F618" s="246" t="s">
        <v>751</v>
      </c>
      <c r="G618" s="244"/>
      <c r="H618" s="247">
        <v>2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AT618" s="253" t="s">
        <v>181</v>
      </c>
      <c r="AU618" s="253" t="s">
        <v>88</v>
      </c>
      <c r="AV618" s="12" t="s">
        <v>88</v>
      </c>
      <c r="AW618" s="12" t="s">
        <v>34</v>
      </c>
      <c r="AX618" s="12" t="s">
        <v>78</v>
      </c>
      <c r="AY618" s="253" t="s">
        <v>124</v>
      </c>
    </row>
    <row r="619" s="13" customFormat="1">
      <c r="B619" s="254"/>
      <c r="C619" s="255"/>
      <c r="D619" s="240" t="s">
        <v>181</v>
      </c>
      <c r="E619" s="256" t="s">
        <v>1</v>
      </c>
      <c r="F619" s="257" t="s">
        <v>197</v>
      </c>
      <c r="G619" s="255"/>
      <c r="H619" s="258">
        <v>12</v>
      </c>
      <c r="I619" s="259"/>
      <c r="J619" s="255"/>
      <c r="K619" s="255"/>
      <c r="L619" s="260"/>
      <c r="M619" s="261"/>
      <c r="N619" s="262"/>
      <c r="O619" s="262"/>
      <c r="P619" s="262"/>
      <c r="Q619" s="262"/>
      <c r="R619" s="262"/>
      <c r="S619" s="262"/>
      <c r="T619" s="263"/>
      <c r="AT619" s="264" t="s">
        <v>181</v>
      </c>
      <c r="AU619" s="264" t="s">
        <v>88</v>
      </c>
      <c r="AV619" s="13" t="s">
        <v>139</v>
      </c>
      <c r="AW619" s="13" t="s">
        <v>34</v>
      </c>
      <c r="AX619" s="13" t="s">
        <v>86</v>
      </c>
      <c r="AY619" s="264" t="s">
        <v>124</v>
      </c>
    </row>
    <row r="620" s="1" customFormat="1" ht="24" customHeight="1">
      <c r="B620" s="37"/>
      <c r="C620" s="213" t="s">
        <v>901</v>
      </c>
      <c r="D620" s="213" t="s">
        <v>125</v>
      </c>
      <c r="E620" s="214" t="s">
        <v>902</v>
      </c>
      <c r="F620" s="215" t="s">
        <v>903</v>
      </c>
      <c r="G620" s="216" t="s">
        <v>153</v>
      </c>
      <c r="H620" s="217">
        <v>6</v>
      </c>
      <c r="I620" s="218"/>
      <c r="J620" s="219">
        <f>ROUND(I620*H620,2)</f>
        <v>0</v>
      </c>
      <c r="K620" s="215" t="s">
        <v>188</v>
      </c>
      <c r="L620" s="42"/>
      <c r="M620" s="220" t="s">
        <v>1</v>
      </c>
      <c r="N620" s="221" t="s">
        <v>43</v>
      </c>
      <c r="O620" s="85"/>
      <c r="P620" s="222">
        <f>O620*H620</f>
        <v>0</v>
      </c>
      <c r="Q620" s="222">
        <v>0</v>
      </c>
      <c r="R620" s="222">
        <f>Q620*H620</f>
        <v>0</v>
      </c>
      <c r="S620" s="222">
        <v>0.036999999999999998</v>
      </c>
      <c r="T620" s="223">
        <f>S620*H620</f>
        <v>0.22199999999999998</v>
      </c>
      <c r="AR620" s="224" t="s">
        <v>139</v>
      </c>
      <c r="AT620" s="224" t="s">
        <v>125</v>
      </c>
      <c r="AU620" s="224" t="s">
        <v>88</v>
      </c>
      <c r="AY620" s="16" t="s">
        <v>124</v>
      </c>
      <c r="BE620" s="225">
        <f>IF(N620="základní",J620,0)</f>
        <v>0</v>
      </c>
      <c r="BF620" s="225">
        <f>IF(N620="snížená",J620,0)</f>
        <v>0</v>
      </c>
      <c r="BG620" s="225">
        <f>IF(N620="zákl. přenesená",J620,0)</f>
        <v>0</v>
      </c>
      <c r="BH620" s="225">
        <f>IF(N620="sníž. přenesená",J620,0)</f>
        <v>0</v>
      </c>
      <c r="BI620" s="225">
        <f>IF(N620="nulová",J620,0)</f>
        <v>0</v>
      </c>
      <c r="BJ620" s="16" t="s">
        <v>86</v>
      </c>
      <c r="BK620" s="225">
        <f>ROUND(I620*H620,2)</f>
        <v>0</v>
      </c>
      <c r="BL620" s="16" t="s">
        <v>139</v>
      </c>
      <c r="BM620" s="224" t="s">
        <v>904</v>
      </c>
    </row>
    <row r="621" s="1" customFormat="1">
      <c r="B621" s="37"/>
      <c r="C621" s="38"/>
      <c r="D621" s="240" t="s">
        <v>179</v>
      </c>
      <c r="E621" s="38"/>
      <c r="F621" s="241" t="s">
        <v>679</v>
      </c>
      <c r="G621" s="38"/>
      <c r="H621" s="38"/>
      <c r="I621" s="138"/>
      <c r="J621" s="38"/>
      <c r="K621" s="38"/>
      <c r="L621" s="42"/>
      <c r="M621" s="242"/>
      <c r="N621" s="85"/>
      <c r="O621" s="85"/>
      <c r="P621" s="85"/>
      <c r="Q621" s="85"/>
      <c r="R621" s="85"/>
      <c r="S621" s="85"/>
      <c r="T621" s="86"/>
      <c r="AT621" s="16" t="s">
        <v>179</v>
      </c>
      <c r="AU621" s="16" t="s">
        <v>88</v>
      </c>
    </row>
    <row r="622" s="12" customFormat="1">
      <c r="B622" s="243"/>
      <c r="C622" s="244"/>
      <c r="D622" s="240" t="s">
        <v>181</v>
      </c>
      <c r="E622" s="245" t="s">
        <v>1</v>
      </c>
      <c r="F622" s="246" t="s">
        <v>905</v>
      </c>
      <c r="G622" s="244"/>
      <c r="H622" s="247">
        <v>6</v>
      </c>
      <c r="I622" s="248"/>
      <c r="J622" s="244"/>
      <c r="K622" s="244"/>
      <c r="L622" s="249"/>
      <c r="M622" s="250"/>
      <c r="N622" s="251"/>
      <c r="O622" s="251"/>
      <c r="P622" s="251"/>
      <c r="Q622" s="251"/>
      <c r="R622" s="251"/>
      <c r="S622" s="251"/>
      <c r="T622" s="252"/>
      <c r="AT622" s="253" t="s">
        <v>181</v>
      </c>
      <c r="AU622" s="253" t="s">
        <v>88</v>
      </c>
      <c r="AV622" s="12" t="s">
        <v>88</v>
      </c>
      <c r="AW622" s="12" t="s">
        <v>34</v>
      </c>
      <c r="AX622" s="12" t="s">
        <v>86</v>
      </c>
      <c r="AY622" s="253" t="s">
        <v>124</v>
      </c>
    </row>
    <row r="623" s="1" customFormat="1" ht="24" customHeight="1">
      <c r="B623" s="37"/>
      <c r="C623" s="213" t="s">
        <v>906</v>
      </c>
      <c r="D623" s="213" t="s">
        <v>125</v>
      </c>
      <c r="E623" s="214" t="s">
        <v>907</v>
      </c>
      <c r="F623" s="215" t="s">
        <v>908</v>
      </c>
      <c r="G623" s="216" t="s">
        <v>153</v>
      </c>
      <c r="H623" s="217">
        <v>16</v>
      </c>
      <c r="I623" s="218"/>
      <c r="J623" s="219">
        <f>ROUND(I623*H623,2)</f>
        <v>0</v>
      </c>
      <c r="K623" s="215" t="s">
        <v>188</v>
      </c>
      <c r="L623" s="42"/>
      <c r="M623" s="220" t="s">
        <v>1</v>
      </c>
      <c r="N623" s="221" t="s">
        <v>43</v>
      </c>
      <c r="O623" s="85"/>
      <c r="P623" s="222">
        <f>O623*H623</f>
        <v>0</v>
      </c>
      <c r="Q623" s="222">
        <v>0</v>
      </c>
      <c r="R623" s="222">
        <f>Q623*H623</f>
        <v>0</v>
      </c>
      <c r="S623" s="222">
        <v>0.0040000000000000001</v>
      </c>
      <c r="T623" s="223">
        <f>S623*H623</f>
        <v>0.064000000000000001</v>
      </c>
      <c r="AR623" s="224" t="s">
        <v>139</v>
      </c>
      <c r="AT623" s="224" t="s">
        <v>125</v>
      </c>
      <c r="AU623" s="224" t="s">
        <v>88</v>
      </c>
      <c r="AY623" s="16" t="s">
        <v>124</v>
      </c>
      <c r="BE623" s="225">
        <f>IF(N623="základní",J623,0)</f>
        <v>0</v>
      </c>
      <c r="BF623" s="225">
        <f>IF(N623="snížená",J623,0)</f>
        <v>0</v>
      </c>
      <c r="BG623" s="225">
        <f>IF(N623="zákl. přenesená",J623,0)</f>
        <v>0</v>
      </c>
      <c r="BH623" s="225">
        <f>IF(N623="sníž. přenesená",J623,0)</f>
        <v>0</v>
      </c>
      <c r="BI623" s="225">
        <f>IF(N623="nulová",J623,0)</f>
        <v>0</v>
      </c>
      <c r="BJ623" s="16" t="s">
        <v>86</v>
      </c>
      <c r="BK623" s="225">
        <f>ROUND(I623*H623,2)</f>
        <v>0</v>
      </c>
      <c r="BL623" s="16" t="s">
        <v>139</v>
      </c>
      <c r="BM623" s="224" t="s">
        <v>909</v>
      </c>
    </row>
    <row r="624" s="1" customFormat="1">
      <c r="B624" s="37"/>
      <c r="C624" s="38"/>
      <c r="D624" s="240" t="s">
        <v>179</v>
      </c>
      <c r="E624" s="38"/>
      <c r="F624" s="241" t="s">
        <v>679</v>
      </c>
      <c r="G624" s="38"/>
      <c r="H624" s="38"/>
      <c r="I624" s="138"/>
      <c r="J624" s="38"/>
      <c r="K624" s="38"/>
      <c r="L624" s="42"/>
      <c r="M624" s="242"/>
      <c r="N624" s="85"/>
      <c r="O624" s="85"/>
      <c r="P624" s="85"/>
      <c r="Q624" s="85"/>
      <c r="R624" s="85"/>
      <c r="S624" s="85"/>
      <c r="T624" s="86"/>
      <c r="AT624" s="16" t="s">
        <v>179</v>
      </c>
      <c r="AU624" s="16" t="s">
        <v>88</v>
      </c>
    </row>
    <row r="625" s="14" customFormat="1">
      <c r="B625" s="265"/>
      <c r="C625" s="266"/>
      <c r="D625" s="240" t="s">
        <v>181</v>
      </c>
      <c r="E625" s="267" t="s">
        <v>1</v>
      </c>
      <c r="F625" s="268" t="s">
        <v>910</v>
      </c>
      <c r="G625" s="266"/>
      <c r="H625" s="267" t="s">
        <v>1</v>
      </c>
      <c r="I625" s="269"/>
      <c r="J625" s="266"/>
      <c r="K625" s="266"/>
      <c r="L625" s="270"/>
      <c r="M625" s="271"/>
      <c r="N625" s="272"/>
      <c r="O625" s="272"/>
      <c r="P625" s="272"/>
      <c r="Q625" s="272"/>
      <c r="R625" s="272"/>
      <c r="S625" s="272"/>
      <c r="T625" s="273"/>
      <c r="AT625" s="274" t="s">
        <v>181</v>
      </c>
      <c r="AU625" s="274" t="s">
        <v>88</v>
      </c>
      <c r="AV625" s="14" t="s">
        <v>86</v>
      </c>
      <c r="AW625" s="14" t="s">
        <v>34</v>
      </c>
      <c r="AX625" s="14" t="s">
        <v>78</v>
      </c>
      <c r="AY625" s="274" t="s">
        <v>124</v>
      </c>
    </row>
    <row r="626" s="12" customFormat="1">
      <c r="B626" s="243"/>
      <c r="C626" s="244"/>
      <c r="D626" s="240" t="s">
        <v>181</v>
      </c>
      <c r="E626" s="245" t="s">
        <v>1</v>
      </c>
      <c r="F626" s="246" t="s">
        <v>731</v>
      </c>
      <c r="G626" s="244"/>
      <c r="H626" s="247">
        <v>2</v>
      </c>
      <c r="I626" s="248"/>
      <c r="J626" s="244"/>
      <c r="K626" s="244"/>
      <c r="L626" s="249"/>
      <c r="M626" s="250"/>
      <c r="N626" s="251"/>
      <c r="O626" s="251"/>
      <c r="P626" s="251"/>
      <c r="Q626" s="251"/>
      <c r="R626" s="251"/>
      <c r="S626" s="251"/>
      <c r="T626" s="252"/>
      <c r="AT626" s="253" t="s">
        <v>181</v>
      </c>
      <c r="AU626" s="253" t="s">
        <v>88</v>
      </c>
      <c r="AV626" s="12" t="s">
        <v>88</v>
      </c>
      <c r="AW626" s="12" t="s">
        <v>34</v>
      </c>
      <c r="AX626" s="12" t="s">
        <v>78</v>
      </c>
      <c r="AY626" s="253" t="s">
        <v>124</v>
      </c>
    </row>
    <row r="627" s="12" customFormat="1">
      <c r="B627" s="243"/>
      <c r="C627" s="244"/>
      <c r="D627" s="240" t="s">
        <v>181</v>
      </c>
      <c r="E627" s="245" t="s">
        <v>1</v>
      </c>
      <c r="F627" s="246" t="s">
        <v>732</v>
      </c>
      <c r="G627" s="244"/>
      <c r="H627" s="247">
        <v>2</v>
      </c>
      <c r="I627" s="248"/>
      <c r="J627" s="244"/>
      <c r="K627" s="244"/>
      <c r="L627" s="249"/>
      <c r="M627" s="250"/>
      <c r="N627" s="251"/>
      <c r="O627" s="251"/>
      <c r="P627" s="251"/>
      <c r="Q627" s="251"/>
      <c r="R627" s="251"/>
      <c r="S627" s="251"/>
      <c r="T627" s="252"/>
      <c r="AT627" s="253" t="s">
        <v>181</v>
      </c>
      <c r="AU627" s="253" t="s">
        <v>88</v>
      </c>
      <c r="AV627" s="12" t="s">
        <v>88</v>
      </c>
      <c r="AW627" s="12" t="s">
        <v>34</v>
      </c>
      <c r="AX627" s="12" t="s">
        <v>78</v>
      </c>
      <c r="AY627" s="253" t="s">
        <v>124</v>
      </c>
    </row>
    <row r="628" s="12" customFormat="1">
      <c r="B628" s="243"/>
      <c r="C628" s="244"/>
      <c r="D628" s="240" t="s">
        <v>181</v>
      </c>
      <c r="E628" s="245" t="s">
        <v>1</v>
      </c>
      <c r="F628" s="246" t="s">
        <v>733</v>
      </c>
      <c r="G628" s="244"/>
      <c r="H628" s="247">
        <v>1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AT628" s="253" t="s">
        <v>181</v>
      </c>
      <c r="AU628" s="253" t="s">
        <v>88</v>
      </c>
      <c r="AV628" s="12" t="s">
        <v>88</v>
      </c>
      <c r="AW628" s="12" t="s">
        <v>34</v>
      </c>
      <c r="AX628" s="12" t="s">
        <v>78</v>
      </c>
      <c r="AY628" s="253" t="s">
        <v>124</v>
      </c>
    </row>
    <row r="629" s="12" customFormat="1">
      <c r="B629" s="243"/>
      <c r="C629" s="244"/>
      <c r="D629" s="240" t="s">
        <v>181</v>
      </c>
      <c r="E629" s="245" t="s">
        <v>1</v>
      </c>
      <c r="F629" s="246" t="s">
        <v>734</v>
      </c>
      <c r="G629" s="244"/>
      <c r="H629" s="247">
        <v>6</v>
      </c>
      <c r="I629" s="248"/>
      <c r="J629" s="244"/>
      <c r="K629" s="244"/>
      <c r="L629" s="249"/>
      <c r="M629" s="250"/>
      <c r="N629" s="251"/>
      <c r="O629" s="251"/>
      <c r="P629" s="251"/>
      <c r="Q629" s="251"/>
      <c r="R629" s="251"/>
      <c r="S629" s="251"/>
      <c r="T629" s="252"/>
      <c r="AT629" s="253" t="s">
        <v>181</v>
      </c>
      <c r="AU629" s="253" t="s">
        <v>88</v>
      </c>
      <c r="AV629" s="12" t="s">
        <v>88</v>
      </c>
      <c r="AW629" s="12" t="s">
        <v>34</v>
      </c>
      <c r="AX629" s="12" t="s">
        <v>78</v>
      </c>
      <c r="AY629" s="253" t="s">
        <v>124</v>
      </c>
    </row>
    <row r="630" s="12" customFormat="1">
      <c r="B630" s="243"/>
      <c r="C630" s="244"/>
      <c r="D630" s="240" t="s">
        <v>181</v>
      </c>
      <c r="E630" s="245" t="s">
        <v>1</v>
      </c>
      <c r="F630" s="246" t="s">
        <v>750</v>
      </c>
      <c r="G630" s="244"/>
      <c r="H630" s="247">
        <v>1</v>
      </c>
      <c r="I630" s="248"/>
      <c r="J630" s="244"/>
      <c r="K630" s="244"/>
      <c r="L630" s="249"/>
      <c r="M630" s="250"/>
      <c r="N630" s="251"/>
      <c r="O630" s="251"/>
      <c r="P630" s="251"/>
      <c r="Q630" s="251"/>
      <c r="R630" s="251"/>
      <c r="S630" s="251"/>
      <c r="T630" s="252"/>
      <c r="AT630" s="253" t="s">
        <v>181</v>
      </c>
      <c r="AU630" s="253" t="s">
        <v>88</v>
      </c>
      <c r="AV630" s="12" t="s">
        <v>88</v>
      </c>
      <c r="AW630" s="12" t="s">
        <v>34</v>
      </c>
      <c r="AX630" s="12" t="s">
        <v>78</v>
      </c>
      <c r="AY630" s="253" t="s">
        <v>124</v>
      </c>
    </row>
    <row r="631" s="12" customFormat="1">
      <c r="B631" s="243"/>
      <c r="C631" s="244"/>
      <c r="D631" s="240" t="s">
        <v>181</v>
      </c>
      <c r="E631" s="245" t="s">
        <v>1</v>
      </c>
      <c r="F631" s="246" t="s">
        <v>736</v>
      </c>
      <c r="G631" s="244"/>
      <c r="H631" s="247">
        <v>4</v>
      </c>
      <c r="I631" s="248"/>
      <c r="J631" s="244"/>
      <c r="K631" s="244"/>
      <c r="L631" s="249"/>
      <c r="M631" s="250"/>
      <c r="N631" s="251"/>
      <c r="O631" s="251"/>
      <c r="P631" s="251"/>
      <c r="Q631" s="251"/>
      <c r="R631" s="251"/>
      <c r="S631" s="251"/>
      <c r="T631" s="252"/>
      <c r="AT631" s="253" t="s">
        <v>181</v>
      </c>
      <c r="AU631" s="253" t="s">
        <v>88</v>
      </c>
      <c r="AV631" s="12" t="s">
        <v>88</v>
      </c>
      <c r="AW631" s="12" t="s">
        <v>34</v>
      </c>
      <c r="AX631" s="12" t="s">
        <v>78</v>
      </c>
      <c r="AY631" s="253" t="s">
        <v>124</v>
      </c>
    </row>
    <row r="632" s="13" customFormat="1">
      <c r="B632" s="254"/>
      <c r="C632" s="255"/>
      <c r="D632" s="240" t="s">
        <v>181</v>
      </c>
      <c r="E632" s="256" t="s">
        <v>1</v>
      </c>
      <c r="F632" s="257" t="s">
        <v>197</v>
      </c>
      <c r="G632" s="255"/>
      <c r="H632" s="258">
        <v>16</v>
      </c>
      <c r="I632" s="259"/>
      <c r="J632" s="255"/>
      <c r="K632" s="255"/>
      <c r="L632" s="260"/>
      <c r="M632" s="261"/>
      <c r="N632" s="262"/>
      <c r="O632" s="262"/>
      <c r="P632" s="262"/>
      <c r="Q632" s="262"/>
      <c r="R632" s="262"/>
      <c r="S632" s="262"/>
      <c r="T632" s="263"/>
      <c r="AT632" s="264" t="s">
        <v>181</v>
      </c>
      <c r="AU632" s="264" t="s">
        <v>88</v>
      </c>
      <c r="AV632" s="13" t="s">
        <v>139</v>
      </c>
      <c r="AW632" s="13" t="s">
        <v>34</v>
      </c>
      <c r="AX632" s="13" t="s">
        <v>86</v>
      </c>
      <c r="AY632" s="264" t="s">
        <v>124</v>
      </c>
    </row>
    <row r="633" s="1" customFormat="1" ht="16.5" customHeight="1">
      <c r="B633" s="37"/>
      <c r="C633" s="213" t="s">
        <v>911</v>
      </c>
      <c r="D633" s="213" t="s">
        <v>125</v>
      </c>
      <c r="E633" s="214" t="s">
        <v>912</v>
      </c>
      <c r="F633" s="215" t="s">
        <v>913</v>
      </c>
      <c r="G633" s="216" t="s">
        <v>256</v>
      </c>
      <c r="H633" s="217">
        <v>345.5</v>
      </c>
      <c r="I633" s="218"/>
      <c r="J633" s="219">
        <f>ROUND(I633*H633,2)</f>
        <v>0</v>
      </c>
      <c r="K633" s="215" t="s">
        <v>188</v>
      </c>
      <c r="L633" s="42"/>
      <c r="M633" s="220" t="s">
        <v>1</v>
      </c>
      <c r="N633" s="221" t="s">
        <v>43</v>
      </c>
      <c r="O633" s="85"/>
      <c r="P633" s="222">
        <f>O633*H633</f>
        <v>0</v>
      </c>
      <c r="Q633" s="222">
        <v>0</v>
      </c>
      <c r="R633" s="222">
        <f>Q633*H633</f>
        <v>0</v>
      </c>
      <c r="S633" s="222">
        <v>0</v>
      </c>
      <c r="T633" s="223">
        <f>S633*H633</f>
        <v>0</v>
      </c>
      <c r="AR633" s="224" t="s">
        <v>139</v>
      </c>
      <c r="AT633" s="224" t="s">
        <v>125</v>
      </c>
      <c r="AU633" s="224" t="s">
        <v>88</v>
      </c>
      <c r="AY633" s="16" t="s">
        <v>124</v>
      </c>
      <c r="BE633" s="225">
        <f>IF(N633="základní",J633,0)</f>
        <v>0</v>
      </c>
      <c r="BF633" s="225">
        <f>IF(N633="snížená",J633,0)</f>
        <v>0</v>
      </c>
      <c r="BG633" s="225">
        <f>IF(N633="zákl. přenesená",J633,0)</f>
        <v>0</v>
      </c>
      <c r="BH633" s="225">
        <f>IF(N633="sníž. přenesená",J633,0)</f>
        <v>0</v>
      </c>
      <c r="BI633" s="225">
        <f>IF(N633="nulová",J633,0)</f>
        <v>0</v>
      </c>
      <c r="BJ633" s="16" t="s">
        <v>86</v>
      </c>
      <c r="BK633" s="225">
        <f>ROUND(I633*H633,2)</f>
        <v>0</v>
      </c>
      <c r="BL633" s="16" t="s">
        <v>139</v>
      </c>
      <c r="BM633" s="224" t="s">
        <v>914</v>
      </c>
    </row>
    <row r="634" s="12" customFormat="1">
      <c r="B634" s="243"/>
      <c r="C634" s="244"/>
      <c r="D634" s="240" t="s">
        <v>181</v>
      </c>
      <c r="E634" s="245" t="s">
        <v>1</v>
      </c>
      <c r="F634" s="246" t="s">
        <v>264</v>
      </c>
      <c r="G634" s="244"/>
      <c r="H634" s="247">
        <v>253.5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AT634" s="253" t="s">
        <v>181</v>
      </c>
      <c r="AU634" s="253" t="s">
        <v>88</v>
      </c>
      <c r="AV634" s="12" t="s">
        <v>88</v>
      </c>
      <c r="AW634" s="12" t="s">
        <v>34</v>
      </c>
      <c r="AX634" s="12" t="s">
        <v>78</v>
      </c>
      <c r="AY634" s="253" t="s">
        <v>124</v>
      </c>
    </row>
    <row r="635" s="12" customFormat="1">
      <c r="B635" s="243"/>
      <c r="C635" s="244"/>
      <c r="D635" s="240" t="s">
        <v>181</v>
      </c>
      <c r="E635" s="245" t="s">
        <v>1</v>
      </c>
      <c r="F635" s="246" t="s">
        <v>258</v>
      </c>
      <c r="G635" s="244"/>
      <c r="H635" s="247">
        <v>92</v>
      </c>
      <c r="I635" s="248"/>
      <c r="J635" s="244"/>
      <c r="K635" s="244"/>
      <c r="L635" s="249"/>
      <c r="M635" s="250"/>
      <c r="N635" s="251"/>
      <c r="O635" s="251"/>
      <c r="P635" s="251"/>
      <c r="Q635" s="251"/>
      <c r="R635" s="251"/>
      <c r="S635" s="251"/>
      <c r="T635" s="252"/>
      <c r="AT635" s="253" t="s">
        <v>181</v>
      </c>
      <c r="AU635" s="253" t="s">
        <v>88</v>
      </c>
      <c r="AV635" s="12" t="s">
        <v>88</v>
      </c>
      <c r="AW635" s="12" t="s">
        <v>34</v>
      </c>
      <c r="AX635" s="12" t="s">
        <v>78</v>
      </c>
      <c r="AY635" s="253" t="s">
        <v>124</v>
      </c>
    </row>
    <row r="636" s="13" customFormat="1">
      <c r="B636" s="254"/>
      <c r="C636" s="255"/>
      <c r="D636" s="240" t="s">
        <v>181</v>
      </c>
      <c r="E636" s="256" t="s">
        <v>1</v>
      </c>
      <c r="F636" s="257" t="s">
        <v>197</v>
      </c>
      <c r="G636" s="255"/>
      <c r="H636" s="258">
        <v>345.5</v>
      </c>
      <c r="I636" s="259"/>
      <c r="J636" s="255"/>
      <c r="K636" s="255"/>
      <c r="L636" s="260"/>
      <c r="M636" s="261"/>
      <c r="N636" s="262"/>
      <c r="O636" s="262"/>
      <c r="P636" s="262"/>
      <c r="Q636" s="262"/>
      <c r="R636" s="262"/>
      <c r="S636" s="262"/>
      <c r="T636" s="263"/>
      <c r="AT636" s="264" t="s">
        <v>181</v>
      </c>
      <c r="AU636" s="264" t="s">
        <v>88</v>
      </c>
      <c r="AV636" s="13" t="s">
        <v>139</v>
      </c>
      <c r="AW636" s="13" t="s">
        <v>34</v>
      </c>
      <c r="AX636" s="13" t="s">
        <v>86</v>
      </c>
      <c r="AY636" s="264" t="s">
        <v>124</v>
      </c>
    </row>
    <row r="637" s="1" customFormat="1" ht="24" customHeight="1">
      <c r="B637" s="37"/>
      <c r="C637" s="213" t="s">
        <v>915</v>
      </c>
      <c r="D637" s="213" t="s">
        <v>125</v>
      </c>
      <c r="E637" s="214" t="s">
        <v>916</v>
      </c>
      <c r="F637" s="215" t="s">
        <v>917</v>
      </c>
      <c r="G637" s="216" t="s">
        <v>177</v>
      </c>
      <c r="H637" s="217">
        <v>97.200000000000003</v>
      </c>
      <c r="I637" s="218"/>
      <c r="J637" s="219">
        <f>ROUND(I637*H637,2)</f>
        <v>0</v>
      </c>
      <c r="K637" s="215" t="s">
        <v>188</v>
      </c>
      <c r="L637" s="42"/>
      <c r="M637" s="220" t="s">
        <v>1</v>
      </c>
      <c r="N637" s="221" t="s">
        <v>43</v>
      </c>
      <c r="O637" s="85"/>
      <c r="P637" s="222">
        <f>O637*H637</f>
        <v>0</v>
      </c>
      <c r="Q637" s="222">
        <v>0</v>
      </c>
      <c r="R637" s="222">
        <f>Q637*H637</f>
        <v>0</v>
      </c>
      <c r="S637" s="222">
        <v>0</v>
      </c>
      <c r="T637" s="223">
        <f>S637*H637</f>
        <v>0</v>
      </c>
      <c r="AR637" s="224" t="s">
        <v>139</v>
      </c>
      <c r="AT637" s="224" t="s">
        <v>125</v>
      </c>
      <c r="AU637" s="224" t="s">
        <v>88</v>
      </c>
      <c r="AY637" s="16" t="s">
        <v>124</v>
      </c>
      <c r="BE637" s="225">
        <f>IF(N637="základní",J637,0)</f>
        <v>0</v>
      </c>
      <c r="BF637" s="225">
        <f>IF(N637="snížená",J637,0)</f>
        <v>0</v>
      </c>
      <c r="BG637" s="225">
        <f>IF(N637="zákl. přenesená",J637,0)</f>
        <v>0</v>
      </c>
      <c r="BH637" s="225">
        <f>IF(N637="sníž. přenesená",J637,0)</f>
        <v>0</v>
      </c>
      <c r="BI637" s="225">
        <f>IF(N637="nulová",J637,0)</f>
        <v>0</v>
      </c>
      <c r="BJ637" s="16" t="s">
        <v>86</v>
      </c>
      <c r="BK637" s="225">
        <f>ROUND(I637*H637,2)</f>
        <v>0</v>
      </c>
      <c r="BL637" s="16" t="s">
        <v>139</v>
      </c>
      <c r="BM637" s="224" t="s">
        <v>918</v>
      </c>
    </row>
    <row r="638" s="1" customFormat="1">
      <c r="B638" s="37"/>
      <c r="C638" s="38"/>
      <c r="D638" s="240" t="s">
        <v>179</v>
      </c>
      <c r="E638" s="38"/>
      <c r="F638" s="241" t="s">
        <v>919</v>
      </c>
      <c r="G638" s="38"/>
      <c r="H638" s="38"/>
      <c r="I638" s="138"/>
      <c r="J638" s="38"/>
      <c r="K638" s="38"/>
      <c r="L638" s="42"/>
      <c r="M638" s="242"/>
      <c r="N638" s="85"/>
      <c r="O638" s="85"/>
      <c r="P638" s="85"/>
      <c r="Q638" s="85"/>
      <c r="R638" s="85"/>
      <c r="S638" s="85"/>
      <c r="T638" s="86"/>
      <c r="AT638" s="16" t="s">
        <v>179</v>
      </c>
      <c r="AU638" s="16" t="s">
        <v>88</v>
      </c>
    </row>
    <row r="639" s="12" customFormat="1">
      <c r="B639" s="243"/>
      <c r="C639" s="244"/>
      <c r="D639" s="240" t="s">
        <v>181</v>
      </c>
      <c r="E639" s="245" t="s">
        <v>1</v>
      </c>
      <c r="F639" s="246" t="s">
        <v>460</v>
      </c>
      <c r="G639" s="244"/>
      <c r="H639" s="247">
        <v>41.700000000000003</v>
      </c>
      <c r="I639" s="248"/>
      <c r="J639" s="244"/>
      <c r="K639" s="244"/>
      <c r="L639" s="249"/>
      <c r="M639" s="250"/>
      <c r="N639" s="251"/>
      <c r="O639" s="251"/>
      <c r="P639" s="251"/>
      <c r="Q639" s="251"/>
      <c r="R639" s="251"/>
      <c r="S639" s="251"/>
      <c r="T639" s="252"/>
      <c r="AT639" s="253" t="s">
        <v>181</v>
      </c>
      <c r="AU639" s="253" t="s">
        <v>88</v>
      </c>
      <c r="AV639" s="12" t="s">
        <v>88</v>
      </c>
      <c r="AW639" s="12" t="s">
        <v>34</v>
      </c>
      <c r="AX639" s="12" t="s">
        <v>78</v>
      </c>
      <c r="AY639" s="253" t="s">
        <v>124</v>
      </c>
    </row>
    <row r="640" s="12" customFormat="1">
      <c r="B640" s="243"/>
      <c r="C640" s="244"/>
      <c r="D640" s="240" t="s">
        <v>181</v>
      </c>
      <c r="E640" s="245" t="s">
        <v>1</v>
      </c>
      <c r="F640" s="246" t="s">
        <v>201</v>
      </c>
      <c r="G640" s="244"/>
      <c r="H640" s="247">
        <v>30.5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AT640" s="253" t="s">
        <v>181</v>
      </c>
      <c r="AU640" s="253" t="s">
        <v>88</v>
      </c>
      <c r="AV640" s="12" t="s">
        <v>88</v>
      </c>
      <c r="AW640" s="12" t="s">
        <v>34</v>
      </c>
      <c r="AX640" s="12" t="s">
        <v>78</v>
      </c>
      <c r="AY640" s="253" t="s">
        <v>124</v>
      </c>
    </row>
    <row r="641" s="12" customFormat="1">
      <c r="B641" s="243"/>
      <c r="C641" s="244"/>
      <c r="D641" s="240" t="s">
        <v>181</v>
      </c>
      <c r="E641" s="245" t="s">
        <v>1</v>
      </c>
      <c r="F641" s="246" t="s">
        <v>920</v>
      </c>
      <c r="G641" s="244"/>
      <c r="H641" s="247">
        <v>25</v>
      </c>
      <c r="I641" s="248"/>
      <c r="J641" s="244"/>
      <c r="K641" s="244"/>
      <c r="L641" s="249"/>
      <c r="M641" s="250"/>
      <c r="N641" s="251"/>
      <c r="O641" s="251"/>
      <c r="P641" s="251"/>
      <c r="Q641" s="251"/>
      <c r="R641" s="251"/>
      <c r="S641" s="251"/>
      <c r="T641" s="252"/>
      <c r="AT641" s="253" t="s">
        <v>181</v>
      </c>
      <c r="AU641" s="253" t="s">
        <v>88</v>
      </c>
      <c r="AV641" s="12" t="s">
        <v>88</v>
      </c>
      <c r="AW641" s="12" t="s">
        <v>34</v>
      </c>
      <c r="AX641" s="12" t="s">
        <v>78</v>
      </c>
      <c r="AY641" s="253" t="s">
        <v>124</v>
      </c>
    </row>
    <row r="642" s="13" customFormat="1">
      <c r="B642" s="254"/>
      <c r="C642" s="255"/>
      <c r="D642" s="240" t="s">
        <v>181</v>
      </c>
      <c r="E642" s="256" t="s">
        <v>1</v>
      </c>
      <c r="F642" s="257" t="s">
        <v>197</v>
      </c>
      <c r="G642" s="255"/>
      <c r="H642" s="258">
        <v>97.200000000000003</v>
      </c>
      <c r="I642" s="259"/>
      <c r="J642" s="255"/>
      <c r="K642" s="255"/>
      <c r="L642" s="260"/>
      <c r="M642" s="261"/>
      <c r="N642" s="262"/>
      <c r="O642" s="262"/>
      <c r="P642" s="262"/>
      <c r="Q642" s="262"/>
      <c r="R642" s="262"/>
      <c r="S642" s="262"/>
      <c r="T642" s="263"/>
      <c r="AT642" s="264" t="s">
        <v>181</v>
      </c>
      <c r="AU642" s="264" t="s">
        <v>88</v>
      </c>
      <c r="AV642" s="13" t="s">
        <v>139</v>
      </c>
      <c r="AW642" s="13" t="s">
        <v>34</v>
      </c>
      <c r="AX642" s="13" t="s">
        <v>86</v>
      </c>
      <c r="AY642" s="264" t="s">
        <v>124</v>
      </c>
    </row>
    <row r="643" s="1" customFormat="1" ht="24" customHeight="1">
      <c r="B643" s="37"/>
      <c r="C643" s="213" t="s">
        <v>921</v>
      </c>
      <c r="D643" s="213" t="s">
        <v>125</v>
      </c>
      <c r="E643" s="214" t="s">
        <v>922</v>
      </c>
      <c r="F643" s="215" t="s">
        <v>923</v>
      </c>
      <c r="G643" s="216" t="s">
        <v>177</v>
      </c>
      <c r="H643" s="217">
        <v>26.699999999999999</v>
      </c>
      <c r="I643" s="218"/>
      <c r="J643" s="219">
        <f>ROUND(I643*H643,2)</f>
        <v>0</v>
      </c>
      <c r="K643" s="215" t="s">
        <v>188</v>
      </c>
      <c r="L643" s="42"/>
      <c r="M643" s="220" t="s">
        <v>1</v>
      </c>
      <c r="N643" s="221" t="s">
        <v>43</v>
      </c>
      <c r="O643" s="85"/>
      <c r="P643" s="222">
        <f>O643*H643</f>
        <v>0</v>
      </c>
      <c r="Q643" s="222">
        <v>0</v>
      </c>
      <c r="R643" s="222">
        <f>Q643*H643</f>
        <v>0</v>
      </c>
      <c r="S643" s="222">
        <v>0</v>
      </c>
      <c r="T643" s="223">
        <f>S643*H643</f>
        <v>0</v>
      </c>
      <c r="AR643" s="224" t="s">
        <v>139</v>
      </c>
      <c r="AT643" s="224" t="s">
        <v>125</v>
      </c>
      <c r="AU643" s="224" t="s">
        <v>88</v>
      </c>
      <c r="AY643" s="16" t="s">
        <v>124</v>
      </c>
      <c r="BE643" s="225">
        <f>IF(N643="základní",J643,0)</f>
        <v>0</v>
      </c>
      <c r="BF643" s="225">
        <f>IF(N643="snížená",J643,0)</f>
        <v>0</v>
      </c>
      <c r="BG643" s="225">
        <f>IF(N643="zákl. přenesená",J643,0)</f>
        <v>0</v>
      </c>
      <c r="BH643" s="225">
        <f>IF(N643="sníž. přenesená",J643,0)</f>
        <v>0</v>
      </c>
      <c r="BI643" s="225">
        <f>IF(N643="nulová",J643,0)</f>
        <v>0</v>
      </c>
      <c r="BJ643" s="16" t="s">
        <v>86</v>
      </c>
      <c r="BK643" s="225">
        <f>ROUND(I643*H643,2)</f>
        <v>0</v>
      </c>
      <c r="BL643" s="16" t="s">
        <v>139</v>
      </c>
      <c r="BM643" s="224" t="s">
        <v>924</v>
      </c>
    </row>
    <row r="644" s="12" customFormat="1">
      <c r="B644" s="243"/>
      <c r="C644" s="244"/>
      <c r="D644" s="240" t="s">
        <v>181</v>
      </c>
      <c r="E644" s="245" t="s">
        <v>1</v>
      </c>
      <c r="F644" s="246" t="s">
        <v>925</v>
      </c>
      <c r="G644" s="244"/>
      <c r="H644" s="247">
        <v>26.699999999999999</v>
      </c>
      <c r="I644" s="248"/>
      <c r="J644" s="244"/>
      <c r="K644" s="244"/>
      <c r="L644" s="249"/>
      <c r="M644" s="250"/>
      <c r="N644" s="251"/>
      <c r="O644" s="251"/>
      <c r="P644" s="251"/>
      <c r="Q644" s="251"/>
      <c r="R644" s="251"/>
      <c r="S644" s="251"/>
      <c r="T644" s="252"/>
      <c r="AT644" s="253" t="s">
        <v>181</v>
      </c>
      <c r="AU644" s="253" t="s">
        <v>88</v>
      </c>
      <c r="AV644" s="12" t="s">
        <v>88</v>
      </c>
      <c r="AW644" s="12" t="s">
        <v>34</v>
      </c>
      <c r="AX644" s="12" t="s">
        <v>86</v>
      </c>
      <c r="AY644" s="253" t="s">
        <v>124</v>
      </c>
    </row>
    <row r="645" s="1" customFormat="1" ht="24" customHeight="1">
      <c r="B645" s="37"/>
      <c r="C645" s="213" t="s">
        <v>926</v>
      </c>
      <c r="D645" s="213" t="s">
        <v>125</v>
      </c>
      <c r="E645" s="214" t="s">
        <v>927</v>
      </c>
      <c r="F645" s="215" t="s">
        <v>928</v>
      </c>
      <c r="G645" s="216" t="s">
        <v>177</v>
      </c>
      <c r="H645" s="217">
        <v>10.5</v>
      </c>
      <c r="I645" s="218"/>
      <c r="J645" s="219">
        <f>ROUND(I645*H645,2)</f>
        <v>0</v>
      </c>
      <c r="K645" s="215" t="s">
        <v>188</v>
      </c>
      <c r="L645" s="42"/>
      <c r="M645" s="220" t="s">
        <v>1</v>
      </c>
      <c r="N645" s="221" t="s">
        <v>43</v>
      </c>
      <c r="O645" s="85"/>
      <c r="P645" s="222">
        <f>O645*H645</f>
        <v>0</v>
      </c>
      <c r="Q645" s="222">
        <v>0</v>
      </c>
      <c r="R645" s="222">
        <f>Q645*H645</f>
        <v>0</v>
      </c>
      <c r="S645" s="222">
        <v>0</v>
      </c>
      <c r="T645" s="223">
        <f>S645*H645</f>
        <v>0</v>
      </c>
      <c r="AR645" s="224" t="s">
        <v>139</v>
      </c>
      <c r="AT645" s="224" t="s">
        <v>125</v>
      </c>
      <c r="AU645" s="224" t="s">
        <v>88</v>
      </c>
      <c r="AY645" s="16" t="s">
        <v>124</v>
      </c>
      <c r="BE645" s="225">
        <f>IF(N645="základní",J645,0)</f>
        <v>0</v>
      </c>
      <c r="BF645" s="225">
        <f>IF(N645="snížená",J645,0)</f>
        <v>0</v>
      </c>
      <c r="BG645" s="225">
        <f>IF(N645="zákl. přenesená",J645,0)</f>
        <v>0</v>
      </c>
      <c r="BH645" s="225">
        <f>IF(N645="sníž. přenesená",J645,0)</f>
        <v>0</v>
      </c>
      <c r="BI645" s="225">
        <f>IF(N645="nulová",J645,0)</f>
        <v>0</v>
      </c>
      <c r="BJ645" s="16" t="s">
        <v>86</v>
      </c>
      <c r="BK645" s="225">
        <f>ROUND(I645*H645,2)</f>
        <v>0</v>
      </c>
      <c r="BL645" s="16" t="s">
        <v>139</v>
      </c>
      <c r="BM645" s="224" t="s">
        <v>929</v>
      </c>
    </row>
    <row r="646" s="12" customFormat="1">
      <c r="B646" s="243"/>
      <c r="C646" s="244"/>
      <c r="D646" s="240" t="s">
        <v>181</v>
      </c>
      <c r="E646" s="245" t="s">
        <v>1</v>
      </c>
      <c r="F646" s="246" t="s">
        <v>930</v>
      </c>
      <c r="G646" s="244"/>
      <c r="H646" s="247">
        <v>10.5</v>
      </c>
      <c r="I646" s="248"/>
      <c r="J646" s="244"/>
      <c r="K646" s="244"/>
      <c r="L646" s="249"/>
      <c r="M646" s="250"/>
      <c r="N646" s="251"/>
      <c r="O646" s="251"/>
      <c r="P646" s="251"/>
      <c r="Q646" s="251"/>
      <c r="R646" s="251"/>
      <c r="S646" s="251"/>
      <c r="T646" s="252"/>
      <c r="AT646" s="253" t="s">
        <v>181</v>
      </c>
      <c r="AU646" s="253" t="s">
        <v>88</v>
      </c>
      <c r="AV646" s="12" t="s">
        <v>88</v>
      </c>
      <c r="AW646" s="12" t="s">
        <v>34</v>
      </c>
      <c r="AX646" s="12" t="s">
        <v>86</v>
      </c>
      <c r="AY646" s="253" t="s">
        <v>124</v>
      </c>
    </row>
    <row r="647" s="10" customFormat="1" ht="22.8" customHeight="1">
      <c r="B647" s="199"/>
      <c r="C647" s="200"/>
      <c r="D647" s="201" t="s">
        <v>77</v>
      </c>
      <c r="E647" s="238" t="s">
        <v>931</v>
      </c>
      <c r="F647" s="238" t="s">
        <v>932</v>
      </c>
      <c r="G647" s="200"/>
      <c r="H647" s="200"/>
      <c r="I647" s="203"/>
      <c r="J647" s="239">
        <f>BK647</f>
        <v>0</v>
      </c>
      <c r="K647" s="200"/>
      <c r="L647" s="205"/>
      <c r="M647" s="206"/>
      <c r="N647" s="207"/>
      <c r="O647" s="207"/>
      <c r="P647" s="208">
        <f>SUM(P648:P692)</f>
        <v>0</v>
      </c>
      <c r="Q647" s="207"/>
      <c r="R647" s="208">
        <f>SUM(R648:R692)</f>
        <v>0</v>
      </c>
      <c r="S647" s="207"/>
      <c r="T647" s="209">
        <f>SUM(T648:T692)</f>
        <v>0</v>
      </c>
      <c r="AR647" s="210" t="s">
        <v>86</v>
      </c>
      <c r="AT647" s="211" t="s">
        <v>77</v>
      </c>
      <c r="AU647" s="211" t="s">
        <v>86</v>
      </c>
      <c r="AY647" s="210" t="s">
        <v>124</v>
      </c>
      <c r="BK647" s="212">
        <f>SUM(BK648:BK692)</f>
        <v>0</v>
      </c>
    </row>
    <row r="648" s="1" customFormat="1" ht="16.5" customHeight="1">
      <c r="B648" s="37"/>
      <c r="C648" s="213" t="s">
        <v>933</v>
      </c>
      <c r="D648" s="213" t="s">
        <v>125</v>
      </c>
      <c r="E648" s="214" t="s">
        <v>934</v>
      </c>
      <c r="F648" s="215" t="s">
        <v>935</v>
      </c>
      <c r="G648" s="216" t="s">
        <v>363</v>
      </c>
      <c r="H648" s="217">
        <v>1172.2619999999999</v>
      </c>
      <c r="I648" s="218"/>
      <c r="J648" s="219">
        <f>ROUND(I648*H648,2)</f>
        <v>0</v>
      </c>
      <c r="K648" s="215" t="s">
        <v>188</v>
      </c>
      <c r="L648" s="42"/>
      <c r="M648" s="220" t="s">
        <v>1</v>
      </c>
      <c r="N648" s="221" t="s">
        <v>43</v>
      </c>
      <c r="O648" s="85"/>
      <c r="P648" s="222">
        <f>O648*H648</f>
        <v>0</v>
      </c>
      <c r="Q648" s="222">
        <v>0</v>
      </c>
      <c r="R648" s="222">
        <f>Q648*H648</f>
        <v>0</v>
      </c>
      <c r="S648" s="222">
        <v>0</v>
      </c>
      <c r="T648" s="223">
        <f>S648*H648</f>
        <v>0</v>
      </c>
      <c r="AR648" s="224" t="s">
        <v>139</v>
      </c>
      <c r="AT648" s="224" t="s">
        <v>125</v>
      </c>
      <c r="AU648" s="224" t="s">
        <v>88</v>
      </c>
      <c r="AY648" s="16" t="s">
        <v>124</v>
      </c>
      <c r="BE648" s="225">
        <f>IF(N648="základní",J648,0)</f>
        <v>0</v>
      </c>
      <c r="BF648" s="225">
        <f>IF(N648="snížená",J648,0)</f>
        <v>0</v>
      </c>
      <c r="BG648" s="225">
        <f>IF(N648="zákl. přenesená",J648,0)</f>
        <v>0</v>
      </c>
      <c r="BH648" s="225">
        <f>IF(N648="sníž. přenesená",J648,0)</f>
        <v>0</v>
      </c>
      <c r="BI648" s="225">
        <f>IF(N648="nulová",J648,0)</f>
        <v>0</v>
      </c>
      <c r="BJ648" s="16" t="s">
        <v>86</v>
      </c>
      <c r="BK648" s="225">
        <f>ROUND(I648*H648,2)</f>
        <v>0</v>
      </c>
      <c r="BL648" s="16" t="s">
        <v>139</v>
      </c>
      <c r="BM648" s="224" t="s">
        <v>936</v>
      </c>
    </row>
    <row r="649" s="12" customFormat="1">
      <c r="B649" s="243"/>
      <c r="C649" s="244"/>
      <c r="D649" s="240" t="s">
        <v>181</v>
      </c>
      <c r="E649" s="245" t="s">
        <v>1</v>
      </c>
      <c r="F649" s="246" t="s">
        <v>937</v>
      </c>
      <c r="G649" s="244"/>
      <c r="H649" s="247">
        <v>36.802999999999997</v>
      </c>
      <c r="I649" s="248"/>
      <c r="J649" s="244"/>
      <c r="K649" s="244"/>
      <c r="L649" s="249"/>
      <c r="M649" s="250"/>
      <c r="N649" s="251"/>
      <c r="O649" s="251"/>
      <c r="P649" s="251"/>
      <c r="Q649" s="251"/>
      <c r="R649" s="251"/>
      <c r="S649" s="251"/>
      <c r="T649" s="252"/>
      <c r="AT649" s="253" t="s">
        <v>181</v>
      </c>
      <c r="AU649" s="253" t="s">
        <v>88</v>
      </c>
      <c r="AV649" s="12" t="s">
        <v>88</v>
      </c>
      <c r="AW649" s="12" t="s">
        <v>34</v>
      </c>
      <c r="AX649" s="12" t="s">
        <v>78</v>
      </c>
      <c r="AY649" s="253" t="s">
        <v>124</v>
      </c>
    </row>
    <row r="650" s="12" customFormat="1">
      <c r="B650" s="243"/>
      <c r="C650" s="244"/>
      <c r="D650" s="240" t="s">
        <v>181</v>
      </c>
      <c r="E650" s="245" t="s">
        <v>1</v>
      </c>
      <c r="F650" s="246" t="s">
        <v>938</v>
      </c>
      <c r="G650" s="244"/>
      <c r="H650" s="247">
        <v>734.47199999999998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AT650" s="253" t="s">
        <v>181</v>
      </c>
      <c r="AU650" s="253" t="s">
        <v>88</v>
      </c>
      <c r="AV650" s="12" t="s">
        <v>88</v>
      </c>
      <c r="AW650" s="12" t="s">
        <v>34</v>
      </c>
      <c r="AX650" s="12" t="s">
        <v>78</v>
      </c>
      <c r="AY650" s="253" t="s">
        <v>124</v>
      </c>
    </row>
    <row r="651" s="12" customFormat="1">
      <c r="B651" s="243"/>
      <c r="C651" s="244"/>
      <c r="D651" s="240" t="s">
        <v>181</v>
      </c>
      <c r="E651" s="245" t="s">
        <v>1</v>
      </c>
      <c r="F651" s="246" t="s">
        <v>939</v>
      </c>
      <c r="G651" s="244"/>
      <c r="H651" s="247">
        <v>162.77699999999999</v>
      </c>
      <c r="I651" s="248"/>
      <c r="J651" s="244"/>
      <c r="K651" s="244"/>
      <c r="L651" s="249"/>
      <c r="M651" s="250"/>
      <c r="N651" s="251"/>
      <c r="O651" s="251"/>
      <c r="P651" s="251"/>
      <c r="Q651" s="251"/>
      <c r="R651" s="251"/>
      <c r="S651" s="251"/>
      <c r="T651" s="252"/>
      <c r="AT651" s="253" t="s">
        <v>181</v>
      </c>
      <c r="AU651" s="253" t="s">
        <v>88</v>
      </c>
      <c r="AV651" s="12" t="s">
        <v>88</v>
      </c>
      <c r="AW651" s="12" t="s">
        <v>34</v>
      </c>
      <c r="AX651" s="12" t="s">
        <v>78</v>
      </c>
      <c r="AY651" s="253" t="s">
        <v>124</v>
      </c>
    </row>
    <row r="652" s="12" customFormat="1">
      <c r="B652" s="243"/>
      <c r="C652" s="244"/>
      <c r="D652" s="240" t="s">
        <v>181</v>
      </c>
      <c r="E652" s="245" t="s">
        <v>1</v>
      </c>
      <c r="F652" s="246" t="s">
        <v>940</v>
      </c>
      <c r="G652" s="244"/>
      <c r="H652" s="247">
        <v>205.08199999999999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AT652" s="253" t="s">
        <v>181</v>
      </c>
      <c r="AU652" s="253" t="s">
        <v>88</v>
      </c>
      <c r="AV652" s="12" t="s">
        <v>88</v>
      </c>
      <c r="AW652" s="12" t="s">
        <v>34</v>
      </c>
      <c r="AX652" s="12" t="s">
        <v>78</v>
      </c>
      <c r="AY652" s="253" t="s">
        <v>124</v>
      </c>
    </row>
    <row r="653" s="12" customFormat="1">
      <c r="B653" s="243"/>
      <c r="C653" s="244"/>
      <c r="D653" s="240" t="s">
        <v>181</v>
      </c>
      <c r="E653" s="245" t="s">
        <v>1</v>
      </c>
      <c r="F653" s="246" t="s">
        <v>941</v>
      </c>
      <c r="G653" s="244"/>
      <c r="H653" s="247">
        <v>7.8499999999999996</v>
      </c>
      <c r="I653" s="248"/>
      <c r="J653" s="244"/>
      <c r="K653" s="244"/>
      <c r="L653" s="249"/>
      <c r="M653" s="250"/>
      <c r="N653" s="251"/>
      <c r="O653" s="251"/>
      <c r="P653" s="251"/>
      <c r="Q653" s="251"/>
      <c r="R653" s="251"/>
      <c r="S653" s="251"/>
      <c r="T653" s="252"/>
      <c r="AT653" s="253" t="s">
        <v>181</v>
      </c>
      <c r="AU653" s="253" t="s">
        <v>88</v>
      </c>
      <c r="AV653" s="12" t="s">
        <v>88</v>
      </c>
      <c r="AW653" s="12" t="s">
        <v>34</v>
      </c>
      <c r="AX653" s="12" t="s">
        <v>78</v>
      </c>
      <c r="AY653" s="253" t="s">
        <v>124</v>
      </c>
    </row>
    <row r="654" s="12" customFormat="1">
      <c r="B654" s="243"/>
      <c r="C654" s="244"/>
      <c r="D654" s="240" t="s">
        <v>181</v>
      </c>
      <c r="E654" s="245" t="s">
        <v>1</v>
      </c>
      <c r="F654" s="246" t="s">
        <v>942</v>
      </c>
      <c r="G654" s="244"/>
      <c r="H654" s="247">
        <v>17.16</v>
      </c>
      <c r="I654" s="248"/>
      <c r="J654" s="244"/>
      <c r="K654" s="244"/>
      <c r="L654" s="249"/>
      <c r="M654" s="250"/>
      <c r="N654" s="251"/>
      <c r="O654" s="251"/>
      <c r="P654" s="251"/>
      <c r="Q654" s="251"/>
      <c r="R654" s="251"/>
      <c r="S654" s="251"/>
      <c r="T654" s="252"/>
      <c r="AT654" s="253" t="s">
        <v>181</v>
      </c>
      <c r="AU654" s="253" t="s">
        <v>88</v>
      </c>
      <c r="AV654" s="12" t="s">
        <v>88</v>
      </c>
      <c r="AW654" s="12" t="s">
        <v>34</v>
      </c>
      <c r="AX654" s="12" t="s">
        <v>78</v>
      </c>
      <c r="AY654" s="253" t="s">
        <v>124</v>
      </c>
    </row>
    <row r="655" s="12" customFormat="1">
      <c r="B655" s="243"/>
      <c r="C655" s="244"/>
      <c r="D655" s="240" t="s">
        <v>181</v>
      </c>
      <c r="E655" s="245" t="s">
        <v>1</v>
      </c>
      <c r="F655" s="246" t="s">
        <v>943</v>
      </c>
      <c r="G655" s="244"/>
      <c r="H655" s="247">
        <v>1.6080000000000001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AT655" s="253" t="s">
        <v>181</v>
      </c>
      <c r="AU655" s="253" t="s">
        <v>88</v>
      </c>
      <c r="AV655" s="12" t="s">
        <v>88</v>
      </c>
      <c r="AW655" s="12" t="s">
        <v>34</v>
      </c>
      <c r="AX655" s="12" t="s">
        <v>78</v>
      </c>
      <c r="AY655" s="253" t="s">
        <v>124</v>
      </c>
    </row>
    <row r="656" s="12" customFormat="1">
      <c r="B656" s="243"/>
      <c r="C656" s="244"/>
      <c r="D656" s="240" t="s">
        <v>181</v>
      </c>
      <c r="E656" s="245" t="s">
        <v>1</v>
      </c>
      <c r="F656" s="246" t="s">
        <v>944</v>
      </c>
      <c r="G656" s="244"/>
      <c r="H656" s="247">
        <v>6.5099999999999998</v>
      </c>
      <c r="I656" s="248"/>
      <c r="J656" s="244"/>
      <c r="K656" s="244"/>
      <c r="L656" s="249"/>
      <c r="M656" s="250"/>
      <c r="N656" s="251"/>
      <c r="O656" s="251"/>
      <c r="P656" s="251"/>
      <c r="Q656" s="251"/>
      <c r="R656" s="251"/>
      <c r="S656" s="251"/>
      <c r="T656" s="252"/>
      <c r="AT656" s="253" t="s">
        <v>181</v>
      </c>
      <c r="AU656" s="253" t="s">
        <v>88</v>
      </c>
      <c r="AV656" s="12" t="s">
        <v>88</v>
      </c>
      <c r="AW656" s="12" t="s">
        <v>34</v>
      </c>
      <c r="AX656" s="12" t="s">
        <v>78</v>
      </c>
      <c r="AY656" s="253" t="s">
        <v>124</v>
      </c>
    </row>
    <row r="657" s="13" customFormat="1">
      <c r="B657" s="254"/>
      <c r="C657" s="255"/>
      <c r="D657" s="240" t="s">
        <v>181</v>
      </c>
      <c r="E657" s="256" t="s">
        <v>1</v>
      </c>
      <c r="F657" s="257" t="s">
        <v>197</v>
      </c>
      <c r="G657" s="255"/>
      <c r="H657" s="258">
        <v>1172.2619999999999</v>
      </c>
      <c r="I657" s="259"/>
      <c r="J657" s="255"/>
      <c r="K657" s="255"/>
      <c r="L657" s="260"/>
      <c r="M657" s="261"/>
      <c r="N657" s="262"/>
      <c r="O657" s="262"/>
      <c r="P657" s="262"/>
      <c r="Q657" s="262"/>
      <c r="R657" s="262"/>
      <c r="S657" s="262"/>
      <c r="T657" s="263"/>
      <c r="AT657" s="264" t="s">
        <v>181</v>
      </c>
      <c r="AU657" s="264" t="s">
        <v>88</v>
      </c>
      <c r="AV657" s="13" t="s">
        <v>139</v>
      </c>
      <c r="AW657" s="13" t="s">
        <v>34</v>
      </c>
      <c r="AX657" s="13" t="s">
        <v>86</v>
      </c>
      <c r="AY657" s="264" t="s">
        <v>124</v>
      </c>
    </row>
    <row r="658" s="1" customFormat="1" ht="24" customHeight="1">
      <c r="B658" s="37"/>
      <c r="C658" s="213" t="s">
        <v>945</v>
      </c>
      <c r="D658" s="213" t="s">
        <v>125</v>
      </c>
      <c r="E658" s="214" t="s">
        <v>946</v>
      </c>
      <c r="F658" s="215" t="s">
        <v>947</v>
      </c>
      <c r="G658" s="216" t="s">
        <v>363</v>
      </c>
      <c r="H658" s="217">
        <v>22331.567999999999</v>
      </c>
      <c r="I658" s="218"/>
      <c r="J658" s="219">
        <f>ROUND(I658*H658,2)</f>
        <v>0</v>
      </c>
      <c r="K658" s="215" t="s">
        <v>188</v>
      </c>
      <c r="L658" s="42"/>
      <c r="M658" s="220" t="s">
        <v>1</v>
      </c>
      <c r="N658" s="221" t="s">
        <v>43</v>
      </c>
      <c r="O658" s="85"/>
      <c r="P658" s="222">
        <f>O658*H658</f>
        <v>0</v>
      </c>
      <c r="Q658" s="222">
        <v>0</v>
      </c>
      <c r="R658" s="222">
        <f>Q658*H658</f>
        <v>0</v>
      </c>
      <c r="S658" s="222">
        <v>0</v>
      </c>
      <c r="T658" s="223">
        <f>S658*H658</f>
        <v>0</v>
      </c>
      <c r="AR658" s="224" t="s">
        <v>139</v>
      </c>
      <c r="AT658" s="224" t="s">
        <v>125</v>
      </c>
      <c r="AU658" s="224" t="s">
        <v>88</v>
      </c>
      <c r="AY658" s="16" t="s">
        <v>124</v>
      </c>
      <c r="BE658" s="225">
        <f>IF(N658="základní",J658,0)</f>
        <v>0</v>
      </c>
      <c r="BF658" s="225">
        <f>IF(N658="snížená",J658,0)</f>
        <v>0</v>
      </c>
      <c r="BG658" s="225">
        <f>IF(N658="zákl. přenesená",J658,0)</f>
        <v>0</v>
      </c>
      <c r="BH658" s="225">
        <f>IF(N658="sníž. přenesená",J658,0)</f>
        <v>0</v>
      </c>
      <c r="BI658" s="225">
        <f>IF(N658="nulová",J658,0)</f>
        <v>0</v>
      </c>
      <c r="BJ658" s="16" t="s">
        <v>86</v>
      </c>
      <c r="BK658" s="225">
        <f>ROUND(I658*H658,2)</f>
        <v>0</v>
      </c>
      <c r="BL658" s="16" t="s">
        <v>139</v>
      </c>
      <c r="BM658" s="224" t="s">
        <v>948</v>
      </c>
    </row>
    <row r="659" s="12" customFormat="1">
      <c r="B659" s="243"/>
      <c r="C659" s="244"/>
      <c r="D659" s="240" t="s">
        <v>181</v>
      </c>
      <c r="E659" s="245" t="s">
        <v>1</v>
      </c>
      <c r="F659" s="246" t="s">
        <v>949</v>
      </c>
      <c r="G659" s="244"/>
      <c r="H659" s="247">
        <v>22272.977999999999</v>
      </c>
      <c r="I659" s="248"/>
      <c r="J659" s="244"/>
      <c r="K659" s="244"/>
      <c r="L659" s="249"/>
      <c r="M659" s="250"/>
      <c r="N659" s="251"/>
      <c r="O659" s="251"/>
      <c r="P659" s="251"/>
      <c r="Q659" s="251"/>
      <c r="R659" s="251"/>
      <c r="S659" s="251"/>
      <c r="T659" s="252"/>
      <c r="AT659" s="253" t="s">
        <v>181</v>
      </c>
      <c r="AU659" s="253" t="s">
        <v>88</v>
      </c>
      <c r="AV659" s="12" t="s">
        <v>88</v>
      </c>
      <c r="AW659" s="12" t="s">
        <v>34</v>
      </c>
      <c r="AX659" s="12" t="s">
        <v>78</v>
      </c>
      <c r="AY659" s="253" t="s">
        <v>124</v>
      </c>
    </row>
    <row r="660" s="12" customFormat="1">
      <c r="B660" s="243"/>
      <c r="C660" s="244"/>
      <c r="D660" s="240" t="s">
        <v>181</v>
      </c>
      <c r="E660" s="245" t="s">
        <v>1</v>
      </c>
      <c r="F660" s="246" t="s">
        <v>950</v>
      </c>
      <c r="G660" s="244"/>
      <c r="H660" s="247">
        <v>58.590000000000003</v>
      </c>
      <c r="I660" s="248"/>
      <c r="J660" s="244"/>
      <c r="K660" s="244"/>
      <c r="L660" s="249"/>
      <c r="M660" s="250"/>
      <c r="N660" s="251"/>
      <c r="O660" s="251"/>
      <c r="P660" s="251"/>
      <c r="Q660" s="251"/>
      <c r="R660" s="251"/>
      <c r="S660" s="251"/>
      <c r="T660" s="252"/>
      <c r="AT660" s="253" t="s">
        <v>181</v>
      </c>
      <c r="AU660" s="253" t="s">
        <v>88</v>
      </c>
      <c r="AV660" s="12" t="s">
        <v>88</v>
      </c>
      <c r="AW660" s="12" t="s">
        <v>34</v>
      </c>
      <c r="AX660" s="12" t="s">
        <v>78</v>
      </c>
      <c r="AY660" s="253" t="s">
        <v>124</v>
      </c>
    </row>
    <row r="661" s="13" customFormat="1">
      <c r="B661" s="254"/>
      <c r="C661" s="255"/>
      <c r="D661" s="240" t="s">
        <v>181</v>
      </c>
      <c r="E661" s="256" t="s">
        <v>1</v>
      </c>
      <c r="F661" s="257" t="s">
        <v>197</v>
      </c>
      <c r="G661" s="255"/>
      <c r="H661" s="258">
        <v>22331.567999999999</v>
      </c>
      <c r="I661" s="259"/>
      <c r="J661" s="255"/>
      <c r="K661" s="255"/>
      <c r="L661" s="260"/>
      <c r="M661" s="261"/>
      <c r="N661" s="262"/>
      <c r="O661" s="262"/>
      <c r="P661" s="262"/>
      <c r="Q661" s="262"/>
      <c r="R661" s="262"/>
      <c r="S661" s="262"/>
      <c r="T661" s="263"/>
      <c r="AT661" s="264" t="s">
        <v>181</v>
      </c>
      <c r="AU661" s="264" t="s">
        <v>88</v>
      </c>
      <c r="AV661" s="13" t="s">
        <v>139</v>
      </c>
      <c r="AW661" s="13" t="s">
        <v>34</v>
      </c>
      <c r="AX661" s="13" t="s">
        <v>86</v>
      </c>
      <c r="AY661" s="264" t="s">
        <v>124</v>
      </c>
    </row>
    <row r="662" s="1" customFormat="1" ht="16.5" customHeight="1">
      <c r="B662" s="37"/>
      <c r="C662" s="213" t="s">
        <v>951</v>
      </c>
      <c r="D662" s="213" t="s">
        <v>125</v>
      </c>
      <c r="E662" s="214" t="s">
        <v>952</v>
      </c>
      <c r="F662" s="215" t="s">
        <v>953</v>
      </c>
      <c r="G662" s="216" t="s">
        <v>363</v>
      </c>
      <c r="H662" s="217">
        <v>370.25999999999999</v>
      </c>
      <c r="I662" s="218"/>
      <c r="J662" s="219">
        <f>ROUND(I662*H662,2)</f>
        <v>0</v>
      </c>
      <c r="K662" s="215" t="s">
        <v>188</v>
      </c>
      <c r="L662" s="42"/>
      <c r="M662" s="220" t="s">
        <v>1</v>
      </c>
      <c r="N662" s="221" t="s">
        <v>43</v>
      </c>
      <c r="O662" s="85"/>
      <c r="P662" s="222">
        <f>O662*H662</f>
        <v>0</v>
      </c>
      <c r="Q662" s="222">
        <v>0</v>
      </c>
      <c r="R662" s="222">
        <f>Q662*H662</f>
        <v>0</v>
      </c>
      <c r="S662" s="222">
        <v>0</v>
      </c>
      <c r="T662" s="223">
        <f>S662*H662</f>
        <v>0</v>
      </c>
      <c r="AR662" s="224" t="s">
        <v>139</v>
      </c>
      <c r="AT662" s="224" t="s">
        <v>125</v>
      </c>
      <c r="AU662" s="224" t="s">
        <v>88</v>
      </c>
      <c r="AY662" s="16" t="s">
        <v>124</v>
      </c>
      <c r="BE662" s="225">
        <f>IF(N662="základní",J662,0)</f>
        <v>0</v>
      </c>
      <c r="BF662" s="225">
        <f>IF(N662="snížená",J662,0)</f>
        <v>0</v>
      </c>
      <c r="BG662" s="225">
        <f>IF(N662="zákl. přenesená",J662,0)</f>
        <v>0</v>
      </c>
      <c r="BH662" s="225">
        <f>IF(N662="sníž. přenesená",J662,0)</f>
        <v>0</v>
      </c>
      <c r="BI662" s="225">
        <f>IF(N662="nulová",J662,0)</f>
        <v>0</v>
      </c>
      <c r="BJ662" s="16" t="s">
        <v>86</v>
      </c>
      <c r="BK662" s="225">
        <f>ROUND(I662*H662,2)</f>
        <v>0</v>
      </c>
      <c r="BL662" s="16" t="s">
        <v>139</v>
      </c>
      <c r="BM662" s="224" t="s">
        <v>954</v>
      </c>
    </row>
    <row r="663" s="12" customFormat="1">
      <c r="B663" s="243"/>
      <c r="C663" s="244"/>
      <c r="D663" s="240" t="s">
        <v>181</v>
      </c>
      <c r="E663" s="245" t="s">
        <v>1</v>
      </c>
      <c r="F663" s="246" t="s">
        <v>955</v>
      </c>
      <c r="G663" s="244"/>
      <c r="H663" s="247">
        <v>370.25999999999999</v>
      </c>
      <c r="I663" s="248"/>
      <c r="J663" s="244"/>
      <c r="K663" s="244"/>
      <c r="L663" s="249"/>
      <c r="M663" s="250"/>
      <c r="N663" s="251"/>
      <c r="O663" s="251"/>
      <c r="P663" s="251"/>
      <c r="Q663" s="251"/>
      <c r="R663" s="251"/>
      <c r="S663" s="251"/>
      <c r="T663" s="252"/>
      <c r="AT663" s="253" t="s">
        <v>181</v>
      </c>
      <c r="AU663" s="253" t="s">
        <v>88</v>
      </c>
      <c r="AV663" s="12" t="s">
        <v>88</v>
      </c>
      <c r="AW663" s="12" t="s">
        <v>34</v>
      </c>
      <c r="AX663" s="12" t="s">
        <v>86</v>
      </c>
      <c r="AY663" s="253" t="s">
        <v>124</v>
      </c>
    </row>
    <row r="664" s="1" customFormat="1" ht="24" customHeight="1">
      <c r="B664" s="37"/>
      <c r="C664" s="213" t="s">
        <v>956</v>
      </c>
      <c r="D664" s="213" t="s">
        <v>125</v>
      </c>
      <c r="E664" s="214" t="s">
        <v>957</v>
      </c>
      <c r="F664" s="215" t="s">
        <v>958</v>
      </c>
      <c r="G664" s="216" t="s">
        <v>363</v>
      </c>
      <c r="H664" s="217">
        <v>7034.9399999999996</v>
      </c>
      <c r="I664" s="218"/>
      <c r="J664" s="219">
        <f>ROUND(I664*H664,2)</f>
        <v>0</v>
      </c>
      <c r="K664" s="215" t="s">
        <v>188</v>
      </c>
      <c r="L664" s="42"/>
      <c r="M664" s="220" t="s">
        <v>1</v>
      </c>
      <c r="N664" s="221" t="s">
        <v>43</v>
      </c>
      <c r="O664" s="85"/>
      <c r="P664" s="222">
        <f>O664*H664</f>
        <v>0</v>
      </c>
      <c r="Q664" s="222">
        <v>0</v>
      </c>
      <c r="R664" s="222">
        <f>Q664*H664</f>
        <v>0</v>
      </c>
      <c r="S664" s="222">
        <v>0</v>
      </c>
      <c r="T664" s="223">
        <f>S664*H664</f>
        <v>0</v>
      </c>
      <c r="AR664" s="224" t="s">
        <v>139</v>
      </c>
      <c r="AT664" s="224" t="s">
        <v>125</v>
      </c>
      <c r="AU664" s="224" t="s">
        <v>88</v>
      </c>
      <c r="AY664" s="16" t="s">
        <v>124</v>
      </c>
      <c r="BE664" s="225">
        <f>IF(N664="základní",J664,0)</f>
        <v>0</v>
      </c>
      <c r="BF664" s="225">
        <f>IF(N664="snížená",J664,0)</f>
        <v>0</v>
      </c>
      <c r="BG664" s="225">
        <f>IF(N664="zákl. přenesená",J664,0)</f>
        <v>0</v>
      </c>
      <c r="BH664" s="225">
        <f>IF(N664="sníž. přenesená",J664,0)</f>
        <v>0</v>
      </c>
      <c r="BI664" s="225">
        <f>IF(N664="nulová",J664,0)</f>
        <v>0</v>
      </c>
      <c r="BJ664" s="16" t="s">
        <v>86</v>
      </c>
      <c r="BK664" s="225">
        <f>ROUND(I664*H664,2)</f>
        <v>0</v>
      </c>
      <c r="BL664" s="16" t="s">
        <v>139</v>
      </c>
      <c r="BM664" s="224" t="s">
        <v>959</v>
      </c>
    </row>
    <row r="665" s="12" customFormat="1">
      <c r="B665" s="243"/>
      <c r="C665" s="244"/>
      <c r="D665" s="240" t="s">
        <v>181</v>
      </c>
      <c r="E665" s="245" t="s">
        <v>1</v>
      </c>
      <c r="F665" s="246" t="s">
        <v>960</v>
      </c>
      <c r="G665" s="244"/>
      <c r="H665" s="247">
        <v>7034.9399999999996</v>
      </c>
      <c r="I665" s="248"/>
      <c r="J665" s="244"/>
      <c r="K665" s="244"/>
      <c r="L665" s="249"/>
      <c r="M665" s="250"/>
      <c r="N665" s="251"/>
      <c r="O665" s="251"/>
      <c r="P665" s="251"/>
      <c r="Q665" s="251"/>
      <c r="R665" s="251"/>
      <c r="S665" s="251"/>
      <c r="T665" s="252"/>
      <c r="AT665" s="253" t="s">
        <v>181</v>
      </c>
      <c r="AU665" s="253" t="s">
        <v>88</v>
      </c>
      <c r="AV665" s="12" t="s">
        <v>88</v>
      </c>
      <c r="AW665" s="12" t="s">
        <v>34</v>
      </c>
      <c r="AX665" s="12" t="s">
        <v>86</v>
      </c>
      <c r="AY665" s="253" t="s">
        <v>124</v>
      </c>
    </row>
    <row r="666" s="1" customFormat="1" ht="16.5" customHeight="1">
      <c r="B666" s="37"/>
      <c r="C666" s="213" t="s">
        <v>961</v>
      </c>
      <c r="D666" s="213" t="s">
        <v>125</v>
      </c>
      <c r="E666" s="214" t="s">
        <v>962</v>
      </c>
      <c r="F666" s="215" t="s">
        <v>963</v>
      </c>
      <c r="G666" s="216" t="s">
        <v>363</v>
      </c>
      <c r="H666" s="217">
        <v>175.459</v>
      </c>
      <c r="I666" s="218"/>
      <c r="J666" s="219">
        <f>ROUND(I666*H666,2)</f>
        <v>0</v>
      </c>
      <c r="K666" s="215" t="s">
        <v>188</v>
      </c>
      <c r="L666" s="42"/>
      <c r="M666" s="220" t="s">
        <v>1</v>
      </c>
      <c r="N666" s="221" t="s">
        <v>43</v>
      </c>
      <c r="O666" s="85"/>
      <c r="P666" s="222">
        <f>O666*H666</f>
        <v>0</v>
      </c>
      <c r="Q666" s="222">
        <v>0</v>
      </c>
      <c r="R666" s="222">
        <f>Q666*H666</f>
        <v>0</v>
      </c>
      <c r="S666" s="222">
        <v>0</v>
      </c>
      <c r="T666" s="223">
        <f>S666*H666</f>
        <v>0</v>
      </c>
      <c r="AR666" s="224" t="s">
        <v>139</v>
      </c>
      <c r="AT666" s="224" t="s">
        <v>125</v>
      </c>
      <c r="AU666" s="224" t="s">
        <v>88</v>
      </c>
      <c r="AY666" s="16" t="s">
        <v>124</v>
      </c>
      <c r="BE666" s="225">
        <f>IF(N666="základní",J666,0)</f>
        <v>0</v>
      </c>
      <c r="BF666" s="225">
        <f>IF(N666="snížená",J666,0)</f>
        <v>0</v>
      </c>
      <c r="BG666" s="225">
        <f>IF(N666="zákl. přenesená",J666,0)</f>
        <v>0</v>
      </c>
      <c r="BH666" s="225">
        <f>IF(N666="sníž. přenesená",J666,0)</f>
        <v>0</v>
      </c>
      <c r="BI666" s="225">
        <f>IF(N666="nulová",J666,0)</f>
        <v>0</v>
      </c>
      <c r="BJ666" s="16" t="s">
        <v>86</v>
      </c>
      <c r="BK666" s="225">
        <f>ROUND(I666*H666,2)</f>
        <v>0</v>
      </c>
      <c r="BL666" s="16" t="s">
        <v>139</v>
      </c>
      <c r="BM666" s="224" t="s">
        <v>964</v>
      </c>
    </row>
    <row r="667" s="12" customFormat="1">
      <c r="B667" s="243"/>
      <c r="C667" s="244"/>
      <c r="D667" s="240" t="s">
        <v>181</v>
      </c>
      <c r="E667" s="245" t="s">
        <v>1</v>
      </c>
      <c r="F667" s="246" t="s">
        <v>965</v>
      </c>
      <c r="G667" s="244"/>
      <c r="H667" s="247">
        <v>142.731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AT667" s="253" t="s">
        <v>181</v>
      </c>
      <c r="AU667" s="253" t="s">
        <v>88</v>
      </c>
      <c r="AV667" s="12" t="s">
        <v>88</v>
      </c>
      <c r="AW667" s="12" t="s">
        <v>34</v>
      </c>
      <c r="AX667" s="12" t="s">
        <v>78</v>
      </c>
      <c r="AY667" s="253" t="s">
        <v>124</v>
      </c>
    </row>
    <row r="668" s="12" customFormat="1">
      <c r="B668" s="243"/>
      <c r="C668" s="244"/>
      <c r="D668" s="240" t="s">
        <v>181</v>
      </c>
      <c r="E668" s="245" t="s">
        <v>1</v>
      </c>
      <c r="F668" s="246" t="s">
        <v>966</v>
      </c>
      <c r="G668" s="244"/>
      <c r="H668" s="247">
        <v>6.048</v>
      </c>
      <c r="I668" s="248"/>
      <c r="J668" s="244"/>
      <c r="K668" s="244"/>
      <c r="L668" s="249"/>
      <c r="M668" s="250"/>
      <c r="N668" s="251"/>
      <c r="O668" s="251"/>
      <c r="P668" s="251"/>
      <c r="Q668" s="251"/>
      <c r="R668" s="251"/>
      <c r="S668" s="251"/>
      <c r="T668" s="252"/>
      <c r="AT668" s="253" t="s">
        <v>181</v>
      </c>
      <c r="AU668" s="253" t="s">
        <v>88</v>
      </c>
      <c r="AV668" s="12" t="s">
        <v>88</v>
      </c>
      <c r="AW668" s="12" t="s">
        <v>34</v>
      </c>
      <c r="AX668" s="12" t="s">
        <v>78</v>
      </c>
      <c r="AY668" s="253" t="s">
        <v>124</v>
      </c>
    </row>
    <row r="669" s="12" customFormat="1">
      <c r="B669" s="243"/>
      <c r="C669" s="244"/>
      <c r="D669" s="240" t="s">
        <v>181</v>
      </c>
      <c r="E669" s="245" t="s">
        <v>1</v>
      </c>
      <c r="F669" s="246" t="s">
        <v>967</v>
      </c>
      <c r="G669" s="244"/>
      <c r="H669" s="247">
        <v>26.68</v>
      </c>
      <c r="I669" s="248"/>
      <c r="J669" s="244"/>
      <c r="K669" s="244"/>
      <c r="L669" s="249"/>
      <c r="M669" s="250"/>
      <c r="N669" s="251"/>
      <c r="O669" s="251"/>
      <c r="P669" s="251"/>
      <c r="Q669" s="251"/>
      <c r="R669" s="251"/>
      <c r="S669" s="251"/>
      <c r="T669" s="252"/>
      <c r="AT669" s="253" t="s">
        <v>181</v>
      </c>
      <c r="AU669" s="253" t="s">
        <v>88</v>
      </c>
      <c r="AV669" s="12" t="s">
        <v>88</v>
      </c>
      <c r="AW669" s="12" t="s">
        <v>34</v>
      </c>
      <c r="AX669" s="12" t="s">
        <v>78</v>
      </c>
      <c r="AY669" s="253" t="s">
        <v>124</v>
      </c>
    </row>
    <row r="670" s="13" customFormat="1">
      <c r="B670" s="254"/>
      <c r="C670" s="255"/>
      <c r="D670" s="240" t="s">
        <v>181</v>
      </c>
      <c r="E670" s="256" t="s">
        <v>1</v>
      </c>
      <c r="F670" s="257" t="s">
        <v>197</v>
      </c>
      <c r="G670" s="255"/>
      <c r="H670" s="258">
        <v>175.459</v>
      </c>
      <c r="I670" s="259"/>
      <c r="J670" s="255"/>
      <c r="K670" s="255"/>
      <c r="L670" s="260"/>
      <c r="M670" s="261"/>
      <c r="N670" s="262"/>
      <c r="O670" s="262"/>
      <c r="P670" s="262"/>
      <c r="Q670" s="262"/>
      <c r="R670" s="262"/>
      <c r="S670" s="262"/>
      <c r="T670" s="263"/>
      <c r="AT670" s="264" t="s">
        <v>181</v>
      </c>
      <c r="AU670" s="264" t="s">
        <v>88</v>
      </c>
      <c r="AV670" s="13" t="s">
        <v>139</v>
      </c>
      <c r="AW670" s="13" t="s">
        <v>34</v>
      </c>
      <c r="AX670" s="13" t="s">
        <v>86</v>
      </c>
      <c r="AY670" s="264" t="s">
        <v>124</v>
      </c>
    </row>
    <row r="671" s="1" customFormat="1" ht="24" customHeight="1">
      <c r="B671" s="37"/>
      <c r="C671" s="213" t="s">
        <v>968</v>
      </c>
      <c r="D671" s="213" t="s">
        <v>125</v>
      </c>
      <c r="E671" s="214" t="s">
        <v>969</v>
      </c>
      <c r="F671" s="215" t="s">
        <v>970</v>
      </c>
      <c r="G671" s="216" t="s">
        <v>363</v>
      </c>
      <c r="H671" s="217">
        <v>3333.721</v>
      </c>
      <c r="I671" s="218"/>
      <c r="J671" s="219">
        <f>ROUND(I671*H671,2)</f>
        <v>0</v>
      </c>
      <c r="K671" s="215" t="s">
        <v>188</v>
      </c>
      <c r="L671" s="42"/>
      <c r="M671" s="220" t="s">
        <v>1</v>
      </c>
      <c r="N671" s="221" t="s">
        <v>43</v>
      </c>
      <c r="O671" s="85"/>
      <c r="P671" s="222">
        <f>O671*H671</f>
        <v>0</v>
      </c>
      <c r="Q671" s="222">
        <v>0</v>
      </c>
      <c r="R671" s="222">
        <f>Q671*H671</f>
        <v>0</v>
      </c>
      <c r="S671" s="222">
        <v>0</v>
      </c>
      <c r="T671" s="223">
        <f>S671*H671</f>
        <v>0</v>
      </c>
      <c r="AR671" s="224" t="s">
        <v>139</v>
      </c>
      <c r="AT671" s="224" t="s">
        <v>125</v>
      </c>
      <c r="AU671" s="224" t="s">
        <v>88</v>
      </c>
      <c r="AY671" s="16" t="s">
        <v>124</v>
      </c>
      <c r="BE671" s="225">
        <f>IF(N671="základní",J671,0)</f>
        <v>0</v>
      </c>
      <c r="BF671" s="225">
        <f>IF(N671="snížená",J671,0)</f>
        <v>0</v>
      </c>
      <c r="BG671" s="225">
        <f>IF(N671="zákl. přenesená",J671,0)</f>
        <v>0</v>
      </c>
      <c r="BH671" s="225">
        <f>IF(N671="sníž. přenesená",J671,0)</f>
        <v>0</v>
      </c>
      <c r="BI671" s="225">
        <f>IF(N671="nulová",J671,0)</f>
        <v>0</v>
      </c>
      <c r="BJ671" s="16" t="s">
        <v>86</v>
      </c>
      <c r="BK671" s="225">
        <f>ROUND(I671*H671,2)</f>
        <v>0</v>
      </c>
      <c r="BL671" s="16" t="s">
        <v>139</v>
      </c>
      <c r="BM671" s="224" t="s">
        <v>971</v>
      </c>
    </row>
    <row r="672" s="12" customFormat="1">
      <c r="B672" s="243"/>
      <c r="C672" s="244"/>
      <c r="D672" s="240" t="s">
        <v>181</v>
      </c>
      <c r="E672" s="245" t="s">
        <v>1</v>
      </c>
      <c r="F672" s="246" t="s">
        <v>972</v>
      </c>
      <c r="G672" s="244"/>
      <c r="H672" s="247">
        <v>3333.721</v>
      </c>
      <c r="I672" s="248"/>
      <c r="J672" s="244"/>
      <c r="K672" s="244"/>
      <c r="L672" s="249"/>
      <c r="M672" s="250"/>
      <c r="N672" s="251"/>
      <c r="O672" s="251"/>
      <c r="P672" s="251"/>
      <c r="Q672" s="251"/>
      <c r="R672" s="251"/>
      <c r="S672" s="251"/>
      <c r="T672" s="252"/>
      <c r="AT672" s="253" t="s">
        <v>181</v>
      </c>
      <c r="AU672" s="253" t="s">
        <v>88</v>
      </c>
      <c r="AV672" s="12" t="s">
        <v>88</v>
      </c>
      <c r="AW672" s="12" t="s">
        <v>34</v>
      </c>
      <c r="AX672" s="12" t="s">
        <v>86</v>
      </c>
      <c r="AY672" s="253" t="s">
        <v>124</v>
      </c>
    </row>
    <row r="673" s="1" customFormat="1" ht="24" customHeight="1">
      <c r="B673" s="37"/>
      <c r="C673" s="213" t="s">
        <v>973</v>
      </c>
      <c r="D673" s="213" t="s">
        <v>125</v>
      </c>
      <c r="E673" s="214" t="s">
        <v>974</v>
      </c>
      <c r="F673" s="215" t="s">
        <v>975</v>
      </c>
      <c r="G673" s="216" t="s">
        <v>363</v>
      </c>
      <c r="H673" s="217">
        <v>1542.5219999999999</v>
      </c>
      <c r="I673" s="218"/>
      <c r="J673" s="219">
        <f>ROUND(I673*H673,2)</f>
        <v>0</v>
      </c>
      <c r="K673" s="215" t="s">
        <v>188</v>
      </c>
      <c r="L673" s="42"/>
      <c r="M673" s="220" t="s">
        <v>1</v>
      </c>
      <c r="N673" s="221" t="s">
        <v>43</v>
      </c>
      <c r="O673" s="85"/>
      <c r="P673" s="222">
        <f>O673*H673</f>
        <v>0</v>
      </c>
      <c r="Q673" s="222">
        <v>0</v>
      </c>
      <c r="R673" s="222">
        <f>Q673*H673</f>
        <v>0</v>
      </c>
      <c r="S673" s="222">
        <v>0</v>
      </c>
      <c r="T673" s="223">
        <f>S673*H673</f>
        <v>0</v>
      </c>
      <c r="AR673" s="224" t="s">
        <v>139</v>
      </c>
      <c r="AT673" s="224" t="s">
        <v>125</v>
      </c>
      <c r="AU673" s="224" t="s">
        <v>88</v>
      </c>
      <c r="AY673" s="16" t="s">
        <v>124</v>
      </c>
      <c r="BE673" s="225">
        <f>IF(N673="základní",J673,0)</f>
        <v>0</v>
      </c>
      <c r="BF673" s="225">
        <f>IF(N673="snížená",J673,0)</f>
        <v>0</v>
      </c>
      <c r="BG673" s="225">
        <f>IF(N673="zákl. přenesená",J673,0)</f>
        <v>0</v>
      </c>
      <c r="BH673" s="225">
        <f>IF(N673="sníž. přenesená",J673,0)</f>
        <v>0</v>
      </c>
      <c r="BI673" s="225">
        <f>IF(N673="nulová",J673,0)</f>
        <v>0</v>
      </c>
      <c r="BJ673" s="16" t="s">
        <v>86</v>
      </c>
      <c r="BK673" s="225">
        <f>ROUND(I673*H673,2)</f>
        <v>0</v>
      </c>
      <c r="BL673" s="16" t="s">
        <v>139</v>
      </c>
      <c r="BM673" s="224" t="s">
        <v>976</v>
      </c>
    </row>
    <row r="674" s="12" customFormat="1">
      <c r="B674" s="243"/>
      <c r="C674" s="244"/>
      <c r="D674" s="240" t="s">
        <v>181</v>
      </c>
      <c r="E674" s="245" t="s">
        <v>1</v>
      </c>
      <c r="F674" s="246" t="s">
        <v>977</v>
      </c>
      <c r="G674" s="244"/>
      <c r="H674" s="247">
        <v>1542.5219999999999</v>
      </c>
      <c r="I674" s="248"/>
      <c r="J674" s="244"/>
      <c r="K674" s="244"/>
      <c r="L674" s="249"/>
      <c r="M674" s="250"/>
      <c r="N674" s="251"/>
      <c r="O674" s="251"/>
      <c r="P674" s="251"/>
      <c r="Q674" s="251"/>
      <c r="R674" s="251"/>
      <c r="S674" s="251"/>
      <c r="T674" s="252"/>
      <c r="AT674" s="253" t="s">
        <v>181</v>
      </c>
      <c r="AU674" s="253" t="s">
        <v>88</v>
      </c>
      <c r="AV674" s="12" t="s">
        <v>88</v>
      </c>
      <c r="AW674" s="12" t="s">
        <v>34</v>
      </c>
      <c r="AX674" s="12" t="s">
        <v>86</v>
      </c>
      <c r="AY674" s="253" t="s">
        <v>124</v>
      </c>
    </row>
    <row r="675" s="1" customFormat="1" ht="24" customHeight="1">
      <c r="B675" s="37"/>
      <c r="C675" s="213" t="s">
        <v>978</v>
      </c>
      <c r="D675" s="213" t="s">
        <v>125</v>
      </c>
      <c r="E675" s="214" t="s">
        <v>979</v>
      </c>
      <c r="F675" s="215" t="s">
        <v>980</v>
      </c>
      <c r="G675" s="216" t="s">
        <v>363</v>
      </c>
      <c r="H675" s="217">
        <v>175.459</v>
      </c>
      <c r="I675" s="218"/>
      <c r="J675" s="219">
        <f>ROUND(I675*H675,2)</f>
        <v>0</v>
      </c>
      <c r="K675" s="215" t="s">
        <v>188</v>
      </c>
      <c r="L675" s="42"/>
      <c r="M675" s="220" t="s">
        <v>1</v>
      </c>
      <c r="N675" s="221" t="s">
        <v>43</v>
      </c>
      <c r="O675" s="85"/>
      <c r="P675" s="222">
        <f>O675*H675</f>
        <v>0</v>
      </c>
      <c r="Q675" s="222">
        <v>0</v>
      </c>
      <c r="R675" s="222">
        <f>Q675*H675</f>
        <v>0</v>
      </c>
      <c r="S675" s="222">
        <v>0</v>
      </c>
      <c r="T675" s="223">
        <f>S675*H675</f>
        <v>0</v>
      </c>
      <c r="AR675" s="224" t="s">
        <v>139</v>
      </c>
      <c r="AT675" s="224" t="s">
        <v>125</v>
      </c>
      <c r="AU675" s="224" t="s">
        <v>88</v>
      </c>
      <c r="AY675" s="16" t="s">
        <v>124</v>
      </c>
      <c r="BE675" s="225">
        <f>IF(N675="základní",J675,0)</f>
        <v>0</v>
      </c>
      <c r="BF675" s="225">
        <f>IF(N675="snížená",J675,0)</f>
        <v>0</v>
      </c>
      <c r="BG675" s="225">
        <f>IF(N675="zákl. přenesená",J675,0)</f>
        <v>0</v>
      </c>
      <c r="BH675" s="225">
        <f>IF(N675="sníž. přenesená",J675,0)</f>
        <v>0</v>
      </c>
      <c r="BI675" s="225">
        <f>IF(N675="nulová",J675,0)</f>
        <v>0</v>
      </c>
      <c r="BJ675" s="16" t="s">
        <v>86</v>
      </c>
      <c r="BK675" s="225">
        <f>ROUND(I675*H675,2)</f>
        <v>0</v>
      </c>
      <c r="BL675" s="16" t="s">
        <v>139</v>
      </c>
      <c r="BM675" s="224" t="s">
        <v>981</v>
      </c>
    </row>
    <row r="676" s="1" customFormat="1" ht="24" customHeight="1">
      <c r="B676" s="37"/>
      <c r="C676" s="213" t="s">
        <v>982</v>
      </c>
      <c r="D676" s="213" t="s">
        <v>125</v>
      </c>
      <c r="E676" s="214" t="s">
        <v>983</v>
      </c>
      <c r="F676" s="215" t="s">
        <v>984</v>
      </c>
      <c r="G676" s="216" t="s">
        <v>363</v>
      </c>
      <c r="H676" s="217">
        <v>712.57100000000003</v>
      </c>
      <c r="I676" s="218"/>
      <c r="J676" s="219">
        <f>ROUND(I676*H676,2)</f>
        <v>0</v>
      </c>
      <c r="K676" s="215" t="s">
        <v>188</v>
      </c>
      <c r="L676" s="42"/>
      <c r="M676" s="220" t="s">
        <v>1</v>
      </c>
      <c r="N676" s="221" t="s">
        <v>43</v>
      </c>
      <c r="O676" s="85"/>
      <c r="P676" s="222">
        <f>O676*H676</f>
        <v>0</v>
      </c>
      <c r="Q676" s="222">
        <v>0</v>
      </c>
      <c r="R676" s="222">
        <f>Q676*H676</f>
        <v>0</v>
      </c>
      <c r="S676" s="222">
        <v>0</v>
      </c>
      <c r="T676" s="223">
        <f>S676*H676</f>
        <v>0</v>
      </c>
      <c r="AR676" s="224" t="s">
        <v>139</v>
      </c>
      <c r="AT676" s="224" t="s">
        <v>125</v>
      </c>
      <c r="AU676" s="224" t="s">
        <v>88</v>
      </c>
      <c r="AY676" s="16" t="s">
        <v>124</v>
      </c>
      <c r="BE676" s="225">
        <f>IF(N676="základní",J676,0)</f>
        <v>0</v>
      </c>
      <c r="BF676" s="225">
        <f>IF(N676="snížená",J676,0)</f>
        <v>0</v>
      </c>
      <c r="BG676" s="225">
        <f>IF(N676="zákl. přenesená",J676,0)</f>
        <v>0</v>
      </c>
      <c r="BH676" s="225">
        <f>IF(N676="sníž. přenesená",J676,0)</f>
        <v>0</v>
      </c>
      <c r="BI676" s="225">
        <f>IF(N676="nulová",J676,0)</f>
        <v>0</v>
      </c>
      <c r="BJ676" s="16" t="s">
        <v>86</v>
      </c>
      <c r="BK676" s="225">
        <f>ROUND(I676*H676,2)</f>
        <v>0</v>
      </c>
      <c r="BL676" s="16" t="s">
        <v>139</v>
      </c>
      <c r="BM676" s="224" t="s">
        <v>985</v>
      </c>
    </row>
    <row r="677" s="12" customFormat="1">
      <c r="B677" s="243"/>
      <c r="C677" s="244"/>
      <c r="D677" s="240" t="s">
        <v>181</v>
      </c>
      <c r="E677" s="245" t="s">
        <v>1</v>
      </c>
      <c r="F677" s="246" t="s">
        <v>937</v>
      </c>
      <c r="G677" s="244"/>
      <c r="H677" s="247">
        <v>36.802999999999997</v>
      </c>
      <c r="I677" s="248"/>
      <c r="J677" s="244"/>
      <c r="K677" s="244"/>
      <c r="L677" s="249"/>
      <c r="M677" s="250"/>
      <c r="N677" s="251"/>
      <c r="O677" s="251"/>
      <c r="P677" s="251"/>
      <c r="Q677" s="251"/>
      <c r="R677" s="251"/>
      <c r="S677" s="251"/>
      <c r="T677" s="252"/>
      <c r="AT677" s="253" t="s">
        <v>181</v>
      </c>
      <c r="AU677" s="253" t="s">
        <v>88</v>
      </c>
      <c r="AV677" s="12" t="s">
        <v>88</v>
      </c>
      <c r="AW677" s="12" t="s">
        <v>34</v>
      </c>
      <c r="AX677" s="12" t="s">
        <v>78</v>
      </c>
      <c r="AY677" s="253" t="s">
        <v>124</v>
      </c>
    </row>
    <row r="678" s="12" customFormat="1">
      <c r="B678" s="243"/>
      <c r="C678" s="244"/>
      <c r="D678" s="240" t="s">
        <v>181</v>
      </c>
      <c r="E678" s="245" t="s">
        <v>1</v>
      </c>
      <c r="F678" s="246" t="s">
        <v>939</v>
      </c>
      <c r="G678" s="244"/>
      <c r="H678" s="247">
        <v>162.77699999999999</v>
      </c>
      <c r="I678" s="248"/>
      <c r="J678" s="244"/>
      <c r="K678" s="244"/>
      <c r="L678" s="249"/>
      <c r="M678" s="250"/>
      <c r="N678" s="251"/>
      <c r="O678" s="251"/>
      <c r="P678" s="251"/>
      <c r="Q678" s="251"/>
      <c r="R678" s="251"/>
      <c r="S678" s="251"/>
      <c r="T678" s="252"/>
      <c r="AT678" s="253" t="s">
        <v>181</v>
      </c>
      <c r="AU678" s="253" t="s">
        <v>88</v>
      </c>
      <c r="AV678" s="12" t="s">
        <v>88</v>
      </c>
      <c r="AW678" s="12" t="s">
        <v>34</v>
      </c>
      <c r="AX678" s="12" t="s">
        <v>78</v>
      </c>
      <c r="AY678" s="253" t="s">
        <v>124</v>
      </c>
    </row>
    <row r="679" s="12" customFormat="1">
      <c r="B679" s="243"/>
      <c r="C679" s="244"/>
      <c r="D679" s="240" t="s">
        <v>181</v>
      </c>
      <c r="E679" s="245" t="s">
        <v>1</v>
      </c>
      <c r="F679" s="246" t="s">
        <v>955</v>
      </c>
      <c r="G679" s="244"/>
      <c r="H679" s="247">
        <v>370.25999999999999</v>
      </c>
      <c r="I679" s="248"/>
      <c r="J679" s="244"/>
      <c r="K679" s="244"/>
      <c r="L679" s="249"/>
      <c r="M679" s="250"/>
      <c r="N679" s="251"/>
      <c r="O679" s="251"/>
      <c r="P679" s="251"/>
      <c r="Q679" s="251"/>
      <c r="R679" s="251"/>
      <c r="S679" s="251"/>
      <c r="T679" s="252"/>
      <c r="AT679" s="253" t="s">
        <v>181</v>
      </c>
      <c r="AU679" s="253" t="s">
        <v>88</v>
      </c>
      <c r="AV679" s="12" t="s">
        <v>88</v>
      </c>
      <c r="AW679" s="12" t="s">
        <v>34</v>
      </c>
      <c r="AX679" s="12" t="s">
        <v>78</v>
      </c>
      <c r="AY679" s="253" t="s">
        <v>124</v>
      </c>
    </row>
    <row r="680" s="12" customFormat="1">
      <c r="B680" s="243"/>
      <c r="C680" s="244"/>
      <c r="D680" s="240" t="s">
        <v>181</v>
      </c>
      <c r="E680" s="245" t="s">
        <v>1</v>
      </c>
      <c r="F680" s="246" t="s">
        <v>965</v>
      </c>
      <c r="G680" s="244"/>
      <c r="H680" s="247">
        <v>142.731</v>
      </c>
      <c r="I680" s="248"/>
      <c r="J680" s="244"/>
      <c r="K680" s="244"/>
      <c r="L680" s="249"/>
      <c r="M680" s="250"/>
      <c r="N680" s="251"/>
      <c r="O680" s="251"/>
      <c r="P680" s="251"/>
      <c r="Q680" s="251"/>
      <c r="R680" s="251"/>
      <c r="S680" s="251"/>
      <c r="T680" s="252"/>
      <c r="AT680" s="253" t="s">
        <v>181</v>
      </c>
      <c r="AU680" s="253" t="s">
        <v>88</v>
      </c>
      <c r="AV680" s="12" t="s">
        <v>88</v>
      </c>
      <c r="AW680" s="12" t="s">
        <v>34</v>
      </c>
      <c r="AX680" s="12" t="s">
        <v>78</v>
      </c>
      <c r="AY680" s="253" t="s">
        <v>124</v>
      </c>
    </row>
    <row r="681" s="13" customFormat="1">
      <c r="B681" s="254"/>
      <c r="C681" s="255"/>
      <c r="D681" s="240" t="s">
        <v>181</v>
      </c>
      <c r="E681" s="256" t="s">
        <v>1</v>
      </c>
      <c r="F681" s="257" t="s">
        <v>197</v>
      </c>
      <c r="G681" s="255"/>
      <c r="H681" s="258">
        <v>712.57100000000003</v>
      </c>
      <c r="I681" s="259"/>
      <c r="J681" s="255"/>
      <c r="K681" s="255"/>
      <c r="L681" s="260"/>
      <c r="M681" s="261"/>
      <c r="N681" s="262"/>
      <c r="O681" s="262"/>
      <c r="P681" s="262"/>
      <c r="Q681" s="262"/>
      <c r="R681" s="262"/>
      <c r="S681" s="262"/>
      <c r="T681" s="263"/>
      <c r="AT681" s="264" t="s">
        <v>181</v>
      </c>
      <c r="AU681" s="264" t="s">
        <v>88</v>
      </c>
      <c r="AV681" s="13" t="s">
        <v>139</v>
      </c>
      <c r="AW681" s="13" t="s">
        <v>34</v>
      </c>
      <c r="AX681" s="13" t="s">
        <v>86</v>
      </c>
      <c r="AY681" s="264" t="s">
        <v>124</v>
      </c>
    </row>
    <row r="682" s="1" customFormat="1" ht="24" customHeight="1">
      <c r="B682" s="37"/>
      <c r="C682" s="213" t="s">
        <v>986</v>
      </c>
      <c r="D682" s="213" t="s">
        <v>125</v>
      </c>
      <c r="E682" s="214" t="s">
        <v>987</v>
      </c>
      <c r="F682" s="215" t="s">
        <v>988</v>
      </c>
      <c r="G682" s="216" t="s">
        <v>363</v>
      </c>
      <c r="H682" s="217">
        <v>212.922</v>
      </c>
      <c r="I682" s="218"/>
      <c r="J682" s="219">
        <f>ROUND(I682*H682,2)</f>
        <v>0</v>
      </c>
      <c r="K682" s="215" t="s">
        <v>188</v>
      </c>
      <c r="L682" s="42"/>
      <c r="M682" s="220" t="s">
        <v>1</v>
      </c>
      <c r="N682" s="221" t="s">
        <v>43</v>
      </c>
      <c r="O682" s="85"/>
      <c r="P682" s="222">
        <f>O682*H682</f>
        <v>0</v>
      </c>
      <c r="Q682" s="222">
        <v>0</v>
      </c>
      <c r="R682" s="222">
        <f>Q682*H682</f>
        <v>0</v>
      </c>
      <c r="S682" s="222">
        <v>0</v>
      </c>
      <c r="T682" s="223">
        <f>S682*H682</f>
        <v>0</v>
      </c>
      <c r="AR682" s="224" t="s">
        <v>139</v>
      </c>
      <c r="AT682" s="224" t="s">
        <v>125</v>
      </c>
      <c r="AU682" s="224" t="s">
        <v>88</v>
      </c>
      <c r="AY682" s="16" t="s">
        <v>124</v>
      </c>
      <c r="BE682" s="225">
        <f>IF(N682="základní",J682,0)</f>
        <v>0</v>
      </c>
      <c r="BF682" s="225">
        <f>IF(N682="snížená",J682,0)</f>
        <v>0</v>
      </c>
      <c r="BG682" s="225">
        <f>IF(N682="zákl. přenesená",J682,0)</f>
        <v>0</v>
      </c>
      <c r="BH682" s="225">
        <f>IF(N682="sníž. přenesená",J682,0)</f>
        <v>0</v>
      </c>
      <c r="BI682" s="225">
        <f>IF(N682="nulová",J682,0)</f>
        <v>0</v>
      </c>
      <c r="BJ682" s="16" t="s">
        <v>86</v>
      </c>
      <c r="BK682" s="225">
        <f>ROUND(I682*H682,2)</f>
        <v>0</v>
      </c>
      <c r="BL682" s="16" t="s">
        <v>139</v>
      </c>
      <c r="BM682" s="224" t="s">
        <v>989</v>
      </c>
    </row>
    <row r="683" s="12" customFormat="1">
      <c r="B683" s="243"/>
      <c r="C683" s="244"/>
      <c r="D683" s="240" t="s">
        <v>181</v>
      </c>
      <c r="E683" s="245" t="s">
        <v>1</v>
      </c>
      <c r="F683" s="246" t="s">
        <v>940</v>
      </c>
      <c r="G683" s="244"/>
      <c r="H683" s="247">
        <v>205.08199999999999</v>
      </c>
      <c r="I683" s="248"/>
      <c r="J683" s="244"/>
      <c r="K683" s="244"/>
      <c r="L683" s="249"/>
      <c r="M683" s="250"/>
      <c r="N683" s="251"/>
      <c r="O683" s="251"/>
      <c r="P683" s="251"/>
      <c r="Q683" s="251"/>
      <c r="R683" s="251"/>
      <c r="S683" s="251"/>
      <c r="T683" s="252"/>
      <c r="AT683" s="253" t="s">
        <v>181</v>
      </c>
      <c r="AU683" s="253" t="s">
        <v>88</v>
      </c>
      <c r="AV683" s="12" t="s">
        <v>88</v>
      </c>
      <c r="AW683" s="12" t="s">
        <v>34</v>
      </c>
      <c r="AX683" s="12" t="s">
        <v>78</v>
      </c>
      <c r="AY683" s="253" t="s">
        <v>124</v>
      </c>
    </row>
    <row r="684" s="12" customFormat="1">
      <c r="B684" s="243"/>
      <c r="C684" s="244"/>
      <c r="D684" s="240" t="s">
        <v>181</v>
      </c>
      <c r="E684" s="245" t="s">
        <v>1</v>
      </c>
      <c r="F684" s="246" t="s">
        <v>990</v>
      </c>
      <c r="G684" s="244"/>
      <c r="H684" s="247">
        <v>7.8399999999999999</v>
      </c>
      <c r="I684" s="248"/>
      <c r="J684" s="244"/>
      <c r="K684" s="244"/>
      <c r="L684" s="249"/>
      <c r="M684" s="250"/>
      <c r="N684" s="251"/>
      <c r="O684" s="251"/>
      <c r="P684" s="251"/>
      <c r="Q684" s="251"/>
      <c r="R684" s="251"/>
      <c r="S684" s="251"/>
      <c r="T684" s="252"/>
      <c r="AT684" s="253" t="s">
        <v>181</v>
      </c>
      <c r="AU684" s="253" t="s">
        <v>88</v>
      </c>
      <c r="AV684" s="12" t="s">
        <v>88</v>
      </c>
      <c r="AW684" s="12" t="s">
        <v>34</v>
      </c>
      <c r="AX684" s="12" t="s">
        <v>78</v>
      </c>
      <c r="AY684" s="253" t="s">
        <v>124</v>
      </c>
    </row>
    <row r="685" s="13" customFormat="1">
      <c r="B685" s="254"/>
      <c r="C685" s="255"/>
      <c r="D685" s="240" t="s">
        <v>181</v>
      </c>
      <c r="E685" s="256" t="s">
        <v>1</v>
      </c>
      <c r="F685" s="257" t="s">
        <v>197</v>
      </c>
      <c r="G685" s="255"/>
      <c r="H685" s="258">
        <v>212.922</v>
      </c>
      <c r="I685" s="259"/>
      <c r="J685" s="255"/>
      <c r="K685" s="255"/>
      <c r="L685" s="260"/>
      <c r="M685" s="261"/>
      <c r="N685" s="262"/>
      <c r="O685" s="262"/>
      <c r="P685" s="262"/>
      <c r="Q685" s="262"/>
      <c r="R685" s="262"/>
      <c r="S685" s="262"/>
      <c r="T685" s="263"/>
      <c r="AT685" s="264" t="s">
        <v>181</v>
      </c>
      <c r="AU685" s="264" t="s">
        <v>88</v>
      </c>
      <c r="AV685" s="13" t="s">
        <v>139</v>
      </c>
      <c r="AW685" s="13" t="s">
        <v>34</v>
      </c>
      <c r="AX685" s="13" t="s">
        <v>86</v>
      </c>
      <c r="AY685" s="264" t="s">
        <v>124</v>
      </c>
    </row>
    <row r="686" s="1" customFormat="1" ht="24" customHeight="1">
      <c r="B686" s="37"/>
      <c r="C686" s="213" t="s">
        <v>991</v>
      </c>
      <c r="D686" s="213" t="s">
        <v>125</v>
      </c>
      <c r="E686" s="214" t="s">
        <v>992</v>
      </c>
      <c r="F686" s="215" t="s">
        <v>993</v>
      </c>
      <c r="G686" s="216" t="s">
        <v>363</v>
      </c>
      <c r="H686" s="217">
        <v>785.96799999999996</v>
      </c>
      <c r="I686" s="218"/>
      <c r="J686" s="219">
        <f>ROUND(I686*H686,2)</f>
        <v>0</v>
      </c>
      <c r="K686" s="215" t="s">
        <v>188</v>
      </c>
      <c r="L686" s="42"/>
      <c r="M686" s="220" t="s">
        <v>1</v>
      </c>
      <c r="N686" s="221" t="s">
        <v>43</v>
      </c>
      <c r="O686" s="85"/>
      <c r="P686" s="222">
        <f>O686*H686</f>
        <v>0</v>
      </c>
      <c r="Q686" s="222">
        <v>0</v>
      </c>
      <c r="R686" s="222">
        <f>Q686*H686</f>
        <v>0</v>
      </c>
      <c r="S686" s="222">
        <v>0</v>
      </c>
      <c r="T686" s="223">
        <f>S686*H686</f>
        <v>0</v>
      </c>
      <c r="AR686" s="224" t="s">
        <v>139</v>
      </c>
      <c r="AT686" s="224" t="s">
        <v>125</v>
      </c>
      <c r="AU686" s="224" t="s">
        <v>88</v>
      </c>
      <c r="AY686" s="16" t="s">
        <v>124</v>
      </c>
      <c r="BE686" s="225">
        <f>IF(N686="základní",J686,0)</f>
        <v>0</v>
      </c>
      <c r="BF686" s="225">
        <f>IF(N686="snížená",J686,0)</f>
        <v>0</v>
      </c>
      <c r="BG686" s="225">
        <f>IF(N686="zákl. přenesená",J686,0)</f>
        <v>0</v>
      </c>
      <c r="BH686" s="225">
        <f>IF(N686="sníž. přenesená",J686,0)</f>
        <v>0</v>
      </c>
      <c r="BI686" s="225">
        <f>IF(N686="nulová",J686,0)</f>
        <v>0</v>
      </c>
      <c r="BJ686" s="16" t="s">
        <v>86</v>
      </c>
      <c r="BK686" s="225">
        <f>ROUND(I686*H686,2)</f>
        <v>0</v>
      </c>
      <c r="BL686" s="16" t="s">
        <v>139</v>
      </c>
      <c r="BM686" s="224" t="s">
        <v>994</v>
      </c>
    </row>
    <row r="687" s="12" customFormat="1">
      <c r="B687" s="243"/>
      <c r="C687" s="244"/>
      <c r="D687" s="240" t="s">
        <v>181</v>
      </c>
      <c r="E687" s="245" t="s">
        <v>1</v>
      </c>
      <c r="F687" s="246" t="s">
        <v>938</v>
      </c>
      <c r="G687" s="244"/>
      <c r="H687" s="247">
        <v>734.47199999999998</v>
      </c>
      <c r="I687" s="248"/>
      <c r="J687" s="244"/>
      <c r="K687" s="244"/>
      <c r="L687" s="249"/>
      <c r="M687" s="250"/>
      <c r="N687" s="251"/>
      <c r="O687" s="251"/>
      <c r="P687" s="251"/>
      <c r="Q687" s="251"/>
      <c r="R687" s="251"/>
      <c r="S687" s="251"/>
      <c r="T687" s="252"/>
      <c r="AT687" s="253" t="s">
        <v>181</v>
      </c>
      <c r="AU687" s="253" t="s">
        <v>88</v>
      </c>
      <c r="AV687" s="12" t="s">
        <v>88</v>
      </c>
      <c r="AW687" s="12" t="s">
        <v>34</v>
      </c>
      <c r="AX687" s="12" t="s">
        <v>78</v>
      </c>
      <c r="AY687" s="253" t="s">
        <v>124</v>
      </c>
    </row>
    <row r="688" s="12" customFormat="1">
      <c r="B688" s="243"/>
      <c r="C688" s="244"/>
      <c r="D688" s="240" t="s">
        <v>181</v>
      </c>
      <c r="E688" s="245" t="s">
        <v>1</v>
      </c>
      <c r="F688" s="246" t="s">
        <v>942</v>
      </c>
      <c r="G688" s="244"/>
      <c r="H688" s="247">
        <v>17.16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AT688" s="253" t="s">
        <v>181</v>
      </c>
      <c r="AU688" s="253" t="s">
        <v>88</v>
      </c>
      <c r="AV688" s="12" t="s">
        <v>88</v>
      </c>
      <c r="AW688" s="12" t="s">
        <v>34</v>
      </c>
      <c r="AX688" s="12" t="s">
        <v>78</v>
      </c>
      <c r="AY688" s="253" t="s">
        <v>124</v>
      </c>
    </row>
    <row r="689" s="12" customFormat="1">
      <c r="B689" s="243"/>
      <c r="C689" s="244"/>
      <c r="D689" s="240" t="s">
        <v>181</v>
      </c>
      <c r="E689" s="245" t="s">
        <v>1</v>
      </c>
      <c r="F689" s="246" t="s">
        <v>943</v>
      </c>
      <c r="G689" s="244"/>
      <c r="H689" s="247">
        <v>1.6080000000000001</v>
      </c>
      <c r="I689" s="248"/>
      <c r="J689" s="244"/>
      <c r="K689" s="244"/>
      <c r="L689" s="249"/>
      <c r="M689" s="250"/>
      <c r="N689" s="251"/>
      <c r="O689" s="251"/>
      <c r="P689" s="251"/>
      <c r="Q689" s="251"/>
      <c r="R689" s="251"/>
      <c r="S689" s="251"/>
      <c r="T689" s="252"/>
      <c r="AT689" s="253" t="s">
        <v>181</v>
      </c>
      <c r="AU689" s="253" t="s">
        <v>88</v>
      </c>
      <c r="AV689" s="12" t="s">
        <v>88</v>
      </c>
      <c r="AW689" s="12" t="s">
        <v>34</v>
      </c>
      <c r="AX689" s="12" t="s">
        <v>78</v>
      </c>
      <c r="AY689" s="253" t="s">
        <v>124</v>
      </c>
    </row>
    <row r="690" s="12" customFormat="1">
      <c r="B690" s="243"/>
      <c r="C690" s="244"/>
      <c r="D690" s="240" t="s">
        <v>181</v>
      </c>
      <c r="E690" s="245" t="s">
        <v>1</v>
      </c>
      <c r="F690" s="246" t="s">
        <v>966</v>
      </c>
      <c r="G690" s="244"/>
      <c r="H690" s="247">
        <v>6.048</v>
      </c>
      <c r="I690" s="248"/>
      <c r="J690" s="244"/>
      <c r="K690" s="244"/>
      <c r="L690" s="249"/>
      <c r="M690" s="250"/>
      <c r="N690" s="251"/>
      <c r="O690" s="251"/>
      <c r="P690" s="251"/>
      <c r="Q690" s="251"/>
      <c r="R690" s="251"/>
      <c r="S690" s="251"/>
      <c r="T690" s="252"/>
      <c r="AT690" s="253" t="s">
        <v>181</v>
      </c>
      <c r="AU690" s="253" t="s">
        <v>88</v>
      </c>
      <c r="AV690" s="12" t="s">
        <v>88</v>
      </c>
      <c r="AW690" s="12" t="s">
        <v>34</v>
      </c>
      <c r="AX690" s="12" t="s">
        <v>78</v>
      </c>
      <c r="AY690" s="253" t="s">
        <v>124</v>
      </c>
    </row>
    <row r="691" s="12" customFormat="1">
      <c r="B691" s="243"/>
      <c r="C691" s="244"/>
      <c r="D691" s="240" t="s">
        <v>181</v>
      </c>
      <c r="E691" s="245" t="s">
        <v>1</v>
      </c>
      <c r="F691" s="246" t="s">
        <v>967</v>
      </c>
      <c r="G691" s="244"/>
      <c r="H691" s="247">
        <v>26.68</v>
      </c>
      <c r="I691" s="248"/>
      <c r="J691" s="244"/>
      <c r="K691" s="244"/>
      <c r="L691" s="249"/>
      <c r="M691" s="250"/>
      <c r="N691" s="251"/>
      <c r="O691" s="251"/>
      <c r="P691" s="251"/>
      <c r="Q691" s="251"/>
      <c r="R691" s="251"/>
      <c r="S691" s="251"/>
      <c r="T691" s="252"/>
      <c r="AT691" s="253" t="s">
        <v>181</v>
      </c>
      <c r="AU691" s="253" t="s">
        <v>88</v>
      </c>
      <c r="AV691" s="12" t="s">
        <v>88</v>
      </c>
      <c r="AW691" s="12" t="s">
        <v>34</v>
      </c>
      <c r="AX691" s="12" t="s">
        <v>78</v>
      </c>
      <c r="AY691" s="253" t="s">
        <v>124</v>
      </c>
    </row>
    <row r="692" s="13" customFormat="1">
      <c r="B692" s="254"/>
      <c r="C692" s="255"/>
      <c r="D692" s="240" t="s">
        <v>181</v>
      </c>
      <c r="E692" s="256" t="s">
        <v>1</v>
      </c>
      <c r="F692" s="257" t="s">
        <v>197</v>
      </c>
      <c r="G692" s="255"/>
      <c r="H692" s="258">
        <v>785.96799999999996</v>
      </c>
      <c r="I692" s="259"/>
      <c r="J692" s="255"/>
      <c r="K692" s="255"/>
      <c r="L692" s="260"/>
      <c r="M692" s="261"/>
      <c r="N692" s="262"/>
      <c r="O692" s="262"/>
      <c r="P692" s="262"/>
      <c r="Q692" s="262"/>
      <c r="R692" s="262"/>
      <c r="S692" s="262"/>
      <c r="T692" s="263"/>
      <c r="AT692" s="264" t="s">
        <v>181</v>
      </c>
      <c r="AU692" s="264" t="s">
        <v>88</v>
      </c>
      <c r="AV692" s="13" t="s">
        <v>139</v>
      </c>
      <c r="AW692" s="13" t="s">
        <v>34</v>
      </c>
      <c r="AX692" s="13" t="s">
        <v>86</v>
      </c>
      <c r="AY692" s="264" t="s">
        <v>124</v>
      </c>
    </row>
    <row r="693" s="10" customFormat="1" ht="22.8" customHeight="1">
      <c r="B693" s="199"/>
      <c r="C693" s="200"/>
      <c r="D693" s="201" t="s">
        <v>77</v>
      </c>
      <c r="E693" s="238" t="s">
        <v>995</v>
      </c>
      <c r="F693" s="238" t="s">
        <v>996</v>
      </c>
      <c r="G693" s="200"/>
      <c r="H693" s="200"/>
      <c r="I693" s="203"/>
      <c r="J693" s="239">
        <f>BK693</f>
        <v>0</v>
      </c>
      <c r="K693" s="200"/>
      <c r="L693" s="205"/>
      <c r="M693" s="206"/>
      <c r="N693" s="207"/>
      <c r="O693" s="207"/>
      <c r="P693" s="208">
        <f>P694</f>
        <v>0</v>
      </c>
      <c r="Q693" s="207"/>
      <c r="R693" s="208">
        <f>R694</f>
        <v>0</v>
      </c>
      <c r="S693" s="207"/>
      <c r="T693" s="209">
        <f>T694</f>
        <v>0</v>
      </c>
      <c r="AR693" s="210" t="s">
        <v>86</v>
      </c>
      <c r="AT693" s="211" t="s">
        <v>77</v>
      </c>
      <c r="AU693" s="211" t="s">
        <v>86</v>
      </c>
      <c r="AY693" s="210" t="s">
        <v>124</v>
      </c>
      <c r="BK693" s="212">
        <f>BK694</f>
        <v>0</v>
      </c>
    </row>
    <row r="694" s="1" customFormat="1" ht="24" customHeight="1">
      <c r="B694" s="37"/>
      <c r="C694" s="213" t="s">
        <v>997</v>
      </c>
      <c r="D694" s="213" t="s">
        <v>125</v>
      </c>
      <c r="E694" s="214" t="s">
        <v>998</v>
      </c>
      <c r="F694" s="215" t="s">
        <v>999</v>
      </c>
      <c r="G694" s="216" t="s">
        <v>363</v>
      </c>
      <c r="H694" s="217">
        <v>1393.239</v>
      </c>
      <c r="I694" s="218"/>
      <c r="J694" s="219">
        <f>ROUND(I694*H694,2)</f>
        <v>0</v>
      </c>
      <c r="K694" s="215" t="s">
        <v>188</v>
      </c>
      <c r="L694" s="42"/>
      <c r="M694" s="220" t="s">
        <v>1</v>
      </c>
      <c r="N694" s="221" t="s">
        <v>43</v>
      </c>
      <c r="O694" s="85"/>
      <c r="P694" s="222">
        <f>O694*H694</f>
        <v>0</v>
      </c>
      <c r="Q694" s="222">
        <v>0</v>
      </c>
      <c r="R694" s="222">
        <f>Q694*H694</f>
        <v>0</v>
      </c>
      <c r="S694" s="222">
        <v>0</v>
      </c>
      <c r="T694" s="223">
        <f>S694*H694</f>
        <v>0</v>
      </c>
      <c r="AR694" s="224" t="s">
        <v>139</v>
      </c>
      <c r="AT694" s="224" t="s">
        <v>125</v>
      </c>
      <c r="AU694" s="224" t="s">
        <v>88</v>
      </c>
      <c r="AY694" s="16" t="s">
        <v>124</v>
      </c>
      <c r="BE694" s="225">
        <f>IF(N694="základní",J694,0)</f>
        <v>0</v>
      </c>
      <c r="BF694" s="225">
        <f>IF(N694="snížená",J694,0)</f>
        <v>0</v>
      </c>
      <c r="BG694" s="225">
        <f>IF(N694="zákl. přenesená",J694,0)</f>
        <v>0</v>
      </c>
      <c r="BH694" s="225">
        <f>IF(N694="sníž. přenesená",J694,0)</f>
        <v>0</v>
      </c>
      <c r="BI694" s="225">
        <f>IF(N694="nulová",J694,0)</f>
        <v>0</v>
      </c>
      <c r="BJ694" s="16" t="s">
        <v>86</v>
      </c>
      <c r="BK694" s="225">
        <f>ROUND(I694*H694,2)</f>
        <v>0</v>
      </c>
      <c r="BL694" s="16" t="s">
        <v>139</v>
      </c>
      <c r="BM694" s="224" t="s">
        <v>1000</v>
      </c>
    </row>
    <row r="695" s="10" customFormat="1" ht="25.92" customHeight="1">
      <c r="B695" s="199"/>
      <c r="C695" s="200"/>
      <c r="D695" s="201" t="s">
        <v>77</v>
      </c>
      <c r="E695" s="202" t="s">
        <v>1001</v>
      </c>
      <c r="F695" s="202" t="s">
        <v>1002</v>
      </c>
      <c r="G695" s="200"/>
      <c r="H695" s="200"/>
      <c r="I695" s="203"/>
      <c r="J695" s="204">
        <f>BK695</f>
        <v>0</v>
      </c>
      <c r="K695" s="200"/>
      <c r="L695" s="205"/>
      <c r="M695" s="206"/>
      <c r="N695" s="207"/>
      <c r="O695" s="207"/>
      <c r="P695" s="208">
        <f>P696</f>
        <v>0</v>
      </c>
      <c r="Q695" s="207"/>
      <c r="R695" s="208">
        <f>R696</f>
        <v>0.17272000000000001</v>
      </c>
      <c r="S695" s="207"/>
      <c r="T695" s="209">
        <f>T696</f>
        <v>0</v>
      </c>
      <c r="AR695" s="210" t="s">
        <v>88</v>
      </c>
      <c r="AT695" s="211" t="s">
        <v>77</v>
      </c>
      <c r="AU695" s="211" t="s">
        <v>78</v>
      </c>
      <c r="AY695" s="210" t="s">
        <v>124</v>
      </c>
      <c r="BK695" s="212">
        <f>BK696</f>
        <v>0</v>
      </c>
    </row>
    <row r="696" s="10" customFormat="1" ht="22.8" customHeight="1">
      <c r="B696" s="199"/>
      <c r="C696" s="200"/>
      <c r="D696" s="201" t="s">
        <v>77</v>
      </c>
      <c r="E696" s="238" t="s">
        <v>1003</v>
      </c>
      <c r="F696" s="238" t="s">
        <v>1004</v>
      </c>
      <c r="G696" s="200"/>
      <c r="H696" s="200"/>
      <c r="I696" s="203"/>
      <c r="J696" s="239">
        <f>BK696</f>
        <v>0</v>
      </c>
      <c r="K696" s="200"/>
      <c r="L696" s="205"/>
      <c r="M696" s="206"/>
      <c r="N696" s="207"/>
      <c r="O696" s="207"/>
      <c r="P696" s="208">
        <f>SUM(P697:P701)</f>
        <v>0</v>
      </c>
      <c r="Q696" s="207"/>
      <c r="R696" s="208">
        <f>SUM(R697:R701)</f>
        <v>0.17272000000000001</v>
      </c>
      <c r="S696" s="207"/>
      <c r="T696" s="209">
        <f>SUM(T697:T701)</f>
        <v>0</v>
      </c>
      <c r="AR696" s="210" t="s">
        <v>88</v>
      </c>
      <c r="AT696" s="211" t="s">
        <v>77</v>
      </c>
      <c r="AU696" s="211" t="s">
        <v>86</v>
      </c>
      <c r="AY696" s="210" t="s">
        <v>124</v>
      </c>
      <c r="BK696" s="212">
        <f>SUM(BK697:BK701)</f>
        <v>0</v>
      </c>
    </row>
    <row r="697" s="1" customFormat="1" ht="24" customHeight="1">
      <c r="B697" s="37"/>
      <c r="C697" s="213" t="s">
        <v>1005</v>
      </c>
      <c r="D697" s="213" t="s">
        <v>125</v>
      </c>
      <c r="E697" s="214" t="s">
        <v>1006</v>
      </c>
      <c r="F697" s="215" t="s">
        <v>1007</v>
      </c>
      <c r="G697" s="216" t="s">
        <v>177</v>
      </c>
      <c r="H697" s="217">
        <v>254</v>
      </c>
      <c r="I697" s="218"/>
      <c r="J697" s="219">
        <f>ROUND(I697*H697,2)</f>
        <v>0</v>
      </c>
      <c r="K697" s="215" t="s">
        <v>188</v>
      </c>
      <c r="L697" s="42"/>
      <c r="M697" s="220" t="s">
        <v>1</v>
      </c>
      <c r="N697" s="221" t="s">
        <v>43</v>
      </c>
      <c r="O697" s="85"/>
      <c r="P697" s="222">
        <f>O697*H697</f>
        <v>0</v>
      </c>
      <c r="Q697" s="222">
        <v>8.0000000000000007E-05</v>
      </c>
      <c r="R697" s="222">
        <f>Q697*H697</f>
        <v>0.020320000000000001</v>
      </c>
      <c r="S697" s="222">
        <v>0</v>
      </c>
      <c r="T697" s="223">
        <f>S697*H697</f>
        <v>0</v>
      </c>
      <c r="AR697" s="224" t="s">
        <v>259</v>
      </c>
      <c r="AT697" s="224" t="s">
        <v>125</v>
      </c>
      <c r="AU697" s="224" t="s">
        <v>88</v>
      </c>
      <c r="AY697" s="16" t="s">
        <v>124</v>
      </c>
      <c r="BE697" s="225">
        <f>IF(N697="základní",J697,0)</f>
        <v>0</v>
      </c>
      <c r="BF697" s="225">
        <f>IF(N697="snížená",J697,0)</f>
        <v>0</v>
      </c>
      <c r="BG697" s="225">
        <f>IF(N697="zákl. přenesená",J697,0)</f>
        <v>0</v>
      </c>
      <c r="BH697" s="225">
        <f>IF(N697="sníž. přenesená",J697,0)</f>
        <v>0</v>
      </c>
      <c r="BI697" s="225">
        <f>IF(N697="nulová",J697,0)</f>
        <v>0</v>
      </c>
      <c r="BJ697" s="16" t="s">
        <v>86</v>
      </c>
      <c r="BK697" s="225">
        <f>ROUND(I697*H697,2)</f>
        <v>0</v>
      </c>
      <c r="BL697" s="16" t="s">
        <v>259</v>
      </c>
      <c r="BM697" s="224" t="s">
        <v>1008</v>
      </c>
    </row>
    <row r="698" s="1" customFormat="1">
      <c r="B698" s="37"/>
      <c r="C698" s="38"/>
      <c r="D698" s="240" t="s">
        <v>179</v>
      </c>
      <c r="E698" s="38"/>
      <c r="F698" s="241" t="s">
        <v>855</v>
      </c>
      <c r="G698" s="38"/>
      <c r="H698" s="38"/>
      <c r="I698" s="138"/>
      <c r="J698" s="38"/>
      <c r="K698" s="38"/>
      <c r="L698" s="42"/>
      <c r="M698" s="242"/>
      <c r="N698" s="85"/>
      <c r="O698" s="85"/>
      <c r="P698" s="85"/>
      <c r="Q698" s="85"/>
      <c r="R698" s="85"/>
      <c r="S698" s="85"/>
      <c r="T698" s="86"/>
      <c r="AT698" s="16" t="s">
        <v>179</v>
      </c>
      <c r="AU698" s="16" t="s">
        <v>88</v>
      </c>
    </row>
    <row r="699" s="12" customFormat="1">
      <c r="B699" s="243"/>
      <c r="C699" s="244"/>
      <c r="D699" s="240" t="s">
        <v>181</v>
      </c>
      <c r="E699" s="245" t="s">
        <v>1</v>
      </c>
      <c r="F699" s="246" t="s">
        <v>1009</v>
      </c>
      <c r="G699" s="244"/>
      <c r="H699" s="247">
        <v>254</v>
      </c>
      <c r="I699" s="248"/>
      <c r="J699" s="244"/>
      <c r="K699" s="244"/>
      <c r="L699" s="249"/>
      <c r="M699" s="250"/>
      <c r="N699" s="251"/>
      <c r="O699" s="251"/>
      <c r="P699" s="251"/>
      <c r="Q699" s="251"/>
      <c r="R699" s="251"/>
      <c r="S699" s="251"/>
      <c r="T699" s="252"/>
      <c r="AT699" s="253" t="s">
        <v>181</v>
      </c>
      <c r="AU699" s="253" t="s">
        <v>88</v>
      </c>
      <c r="AV699" s="12" t="s">
        <v>88</v>
      </c>
      <c r="AW699" s="12" t="s">
        <v>34</v>
      </c>
      <c r="AX699" s="12" t="s">
        <v>86</v>
      </c>
      <c r="AY699" s="253" t="s">
        <v>124</v>
      </c>
    </row>
    <row r="700" s="1" customFormat="1" ht="24" customHeight="1">
      <c r="B700" s="37"/>
      <c r="C700" s="275" t="s">
        <v>1010</v>
      </c>
      <c r="D700" s="275" t="s">
        <v>381</v>
      </c>
      <c r="E700" s="276" t="s">
        <v>1011</v>
      </c>
      <c r="F700" s="277" t="s">
        <v>1012</v>
      </c>
      <c r="G700" s="278" t="s">
        <v>177</v>
      </c>
      <c r="H700" s="279">
        <v>304.80000000000001</v>
      </c>
      <c r="I700" s="280"/>
      <c r="J700" s="281">
        <f>ROUND(I700*H700,2)</f>
        <v>0</v>
      </c>
      <c r="K700" s="277" t="s">
        <v>188</v>
      </c>
      <c r="L700" s="282"/>
      <c r="M700" s="283" t="s">
        <v>1</v>
      </c>
      <c r="N700" s="284" t="s">
        <v>43</v>
      </c>
      <c r="O700" s="85"/>
      <c r="P700" s="222">
        <f>O700*H700</f>
        <v>0</v>
      </c>
      <c r="Q700" s="222">
        <v>0.00050000000000000001</v>
      </c>
      <c r="R700" s="222">
        <f>Q700*H700</f>
        <v>0.15240000000000001</v>
      </c>
      <c r="S700" s="222">
        <v>0</v>
      </c>
      <c r="T700" s="223">
        <f>S700*H700</f>
        <v>0</v>
      </c>
      <c r="AR700" s="224" t="s">
        <v>342</v>
      </c>
      <c r="AT700" s="224" t="s">
        <v>381</v>
      </c>
      <c r="AU700" s="224" t="s">
        <v>88</v>
      </c>
      <c r="AY700" s="16" t="s">
        <v>124</v>
      </c>
      <c r="BE700" s="225">
        <f>IF(N700="základní",J700,0)</f>
        <v>0</v>
      </c>
      <c r="BF700" s="225">
        <f>IF(N700="snížená",J700,0)</f>
        <v>0</v>
      </c>
      <c r="BG700" s="225">
        <f>IF(N700="zákl. přenesená",J700,0)</f>
        <v>0</v>
      </c>
      <c r="BH700" s="225">
        <f>IF(N700="sníž. přenesená",J700,0)</f>
        <v>0</v>
      </c>
      <c r="BI700" s="225">
        <f>IF(N700="nulová",J700,0)</f>
        <v>0</v>
      </c>
      <c r="BJ700" s="16" t="s">
        <v>86</v>
      </c>
      <c r="BK700" s="225">
        <f>ROUND(I700*H700,2)</f>
        <v>0</v>
      </c>
      <c r="BL700" s="16" t="s">
        <v>259</v>
      </c>
      <c r="BM700" s="224" t="s">
        <v>1013</v>
      </c>
    </row>
    <row r="701" s="12" customFormat="1">
      <c r="B701" s="243"/>
      <c r="C701" s="244"/>
      <c r="D701" s="240" t="s">
        <v>181</v>
      </c>
      <c r="E701" s="244"/>
      <c r="F701" s="246" t="s">
        <v>1014</v>
      </c>
      <c r="G701" s="244"/>
      <c r="H701" s="247">
        <v>304.80000000000001</v>
      </c>
      <c r="I701" s="248"/>
      <c r="J701" s="244"/>
      <c r="K701" s="244"/>
      <c r="L701" s="249"/>
      <c r="M701" s="285"/>
      <c r="N701" s="286"/>
      <c r="O701" s="286"/>
      <c r="P701" s="286"/>
      <c r="Q701" s="286"/>
      <c r="R701" s="286"/>
      <c r="S701" s="286"/>
      <c r="T701" s="287"/>
      <c r="AT701" s="253" t="s">
        <v>181</v>
      </c>
      <c r="AU701" s="253" t="s">
        <v>88</v>
      </c>
      <c r="AV701" s="12" t="s">
        <v>88</v>
      </c>
      <c r="AW701" s="12" t="s">
        <v>4</v>
      </c>
      <c r="AX701" s="12" t="s">
        <v>86</v>
      </c>
      <c r="AY701" s="253" t="s">
        <v>124</v>
      </c>
    </row>
    <row r="702" s="1" customFormat="1" ht="6.96" customHeight="1">
      <c r="B702" s="60"/>
      <c r="C702" s="61"/>
      <c r="D702" s="61"/>
      <c r="E702" s="61"/>
      <c r="F702" s="61"/>
      <c r="G702" s="61"/>
      <c r="H702" s="61"/>
      <c r="I702" s="172"/>
      <c r="J702" s="61"/>
      <c r="K702" s="61"/>
      <c r="L702" s="42"/>
    </row>
  </sheetData>
  <sheetProtection sheet="1" autoFilter="0" formatColumns="0" formatRows="0" objects="1" scenarios="1" spinCount="100000" saltValue="xEj1ajjfLLdzuGPHK3w7J10yRfIYp0DVZYbwbsEXS1na1dRgv0o+cGW0olBCHwbQbnFptX6sqUBO/Zyek8x7Mg==" hashValue="6YWoz/oCvTBhhIvQ8f0lI7RUqP3kgBFwBmX8JqpBTTK/ONfYuqgVrCumV705GV8x5G898AxcSXgpmxkZOqXbLQ==" algorithmName="SHA-512" password="CC35"/>
  <autoFilter ref="C126:K70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94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98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 xml:space="preserve">Chodníky ulice  Karla Čapka, Přelouč</v>
      </c>
      <c r="F7" s="136"/>
      <c r="G7" s="136"/>
      <c r="H7" s="136"/>
      <c r="L7" s="19"/>
    </row>
    <row r="8" s="1" customFormat="1" ht="12" customHeight="1">
      <c r="B8" s="42"/>
      <c r="D8" s="136" t="s">
        <v>99</v>
      </c>
      <c r="I8" s="138"/>
      <c r="L8" s="42"/>
    </row>
    <row r="9" s="1" customFormat="1" ht="36.96" customHeight="1">
      <c r="B9" s="42"/>
      <c r="E9" s="139" t="s">
        <v>1015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101</v>
      </c>
      <c r="I12" s="141" t="s">
        <v>22</v>
      </c>
      <c r="J12" s="142" t="str">
        <f>'Rekapitulace stavby'!AN8</f>
        <v>24. 9. 2019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/>
      </c>
      <c r="L14" s="42"/>
    </row>
    <row r="15" s="1" customFormat="1" ht="18" customHeight="1">
      <c r="B15" s="42"/>
      <c r="E15" s="140" t="str">
        <f>IF('Rekapitulace stavby'!E11="","",'Rekapitulace stavby'!E11)</f>
        <v>Město Přelouč</v>
      </c>
      <c r="I15" s="141" t="s">
        <v>27</v>
      </c>
      <c r="J15" s="140" t="str">
        <f>IF('Rekapitulace stavby'!AN11="","",'Rekapitulace stavby'!AN11)</f>
        <v/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>25292161</v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Prodin a.s </v>
      </c>
      <c r="I21" s="141" t="s">
        <v>27</v>
      </c>
      <c r="J21" s="140" t="str">
        <f>IF('Rekapitulace stavby'!AN17="","",'Rekapitulace stavby'!AN17)</f>
        <v>CZ25292161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">
        <v>1</v>
      </c>
      <c r="L23" s="42"/>
    </row>
    <row r="24" s="1" customFormat="1" ht="18" customHeight="1">
      <c r="B24" s="42"/>
      <c r="E24" s="140" t="s">
        <v>1016</v>
      </c>
      <c r="I24" s="141" t="s">
        <v>27</v>
      </c>
      <c r="J24" s="140" t="s">
        <v>1</v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ROUND(J118,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ROUND((SUM(BE118:BE121)),  2)</f>
        <v>0</v>
      </c>
      <c r="I33" s="153">
        <v>0.20999999999999999</v>
      </c>
      <c r="J33" s="152">
        <f>ROUND(((SUM(BE118:BE121))*I33),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ROUND((SUM(BF118:BF121)),  2)</f>
        <v>0</v>
      </c>
      <c r="I34" s="153">
        <v>0.14999999999999999</v>
      </c>
      <c r="J34" s="152">
        <f>ROUND(((SUM(BF118:BF121))*I34),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ROUND((SUM(BG118:BG121)),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ROUND((SUM(BH118:BH121)),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ROUND((SUM(BI118:BI121)),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102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 xml:space="preserve">Chodníky ulice  Karla Čapka, Přelouč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99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 401 - Veřejné osvětlení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24. 9. 2019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Město Přelouč</v>
      </c>
      <c r="G91" s="38"/>
      <c r="H91" s="38"/>
      <c r="I91" s="141" t="s">
        <v>30</v>
      </c>
      <c r="J91" s="35" t="str">
        <f>E21</f>
        <v xml:space="preserve">Prodin a.s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Ing. Petr Koza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103</v>
      </c>
      <c r="D94" s="178"/>
      <c r="E94" s="178"/>
      <c r="F94" s="178"/>
      <c r="G94" s="178"/>
      <c r="H94" s="178"/>
      <c r="I94" s="179"/>
      <c r="J94" s="180" t="s">
        <v>104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105</v>
      </c>
      <c r="D96" s="38"/>
      <c r="E96" s="38"/>
      <c r="F96" s="38"/>
      <c r="G96" s="38"/>
      <c r="H96" s="38"/>
      <c r="I96" s="138"/>
      <c r="J96" s="104">
        <f>J118</f>
        <v>0</v>
      </c>
      <c r="K96" s="38"/>
      <c r="L96" s="42"/>
      <c r="AU96" s="16" t="s">
        <v>106</v>
      </c>
    </row>
    <row r="97" s="8" customFormat="1" ht="24.96" customHeight="1">
      <c r="B97" s="182"/>
      <c r="C97" s="183"/>
      <c r="D97" s="184" t="s">
        <v>1017</v>
      </c>
      <c r="E97" s="185"/>
      <c r="F97" s="185"/>
      <c r="G97" s="185"/>
      <c r="H97" s="185"/>
      <c r="I97" s="186"/>
      <c r="J97" s="187">
        <f>J119</f>
        <v>0</v>
      </c>
      <c r="K97" s="183"/>
      <c r="L97" s="188"/>
    </row>
    <row r="98" s="11" customFormat="1" ht="19.92" customHeight="1">
      <c r="B98" s="231"/>
      <c r="C98" s="232"/>
      <c r="D98" s="233" t="s">
        <v>1018</v>
      </c>
      <c r="E98" s="234"/>
      <c r="F98" s="234"/>
      <c r="G98" s="234"/>
      <c r="H98" s="234"/>
      <c r="I98" s="235"/>
      <c r="J98" s="236">
        <f>J120</f>
        <v>0</v>
      </c>
      <c r="K98" s="232"/>
      <c r="L98" s="237"/>
    </row>
    <row r="99" s="1" customFormat="1" ht="21.84" customHeight="1">
      <c r="B99" s="37"/>
      <c r="C99" s="38"/>
      <c r="D99" s="38"/>
      <c r="E99" s="38"/>
      <c r="F99" s="38"/>
      <c r="G99" s="38"/>
      <c r="H99" s="38"/>
      <c r="I99" s="138"/>
      <c r="J99" s="38"/>
      <c r="K99" s="38"/>
      <c r="L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172"/>
      <c r="J100" s="61"/>
      <c r="K100" s="61"/>
      <c r="L100" s="42"/>
    </row>
    <row r="104" s="1" customFormat="1" ht="6.96" customHeight="1">
      <c r="B104" s="62"/>
      <c r="C104" s="63"/>
      <c r="D104" s="63"/>
      <c r="E104" s="63"/>
      <c r="F104" s="63"/>
      <c r="G104" s="63"/>
      <c r="H104" s="63"/>
      <c r="I104" s="175"/>
      <c r="J104" s="63"/>
      <c r="K104" s="63"/>
      <c r="L104" s="42"/>
    </row>
    <row r="105" s="1" customFormat="1" ht="24.96" customHeight="1">
      <c r="B105" s="37"/>
      <c r="C105" s="22" t="s">
        <v>108</v>
      </c>
      <c r="D105" s="38"/>
      <c r="E105" s="38"/>
      <c r="F105" s="38"/>
      <c r="G105" s="38"/>
      <c r="H105" s="38"/>
      <c r="I105" s="138"/>
      <c r="J105" s="38"/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12" customHeight="1">
      <c r="B107" s="37"/>
      <c r="C107" s="31" t="s">
        <v>16</v>
      </c>
      <c r="D107" s="38"/>
      <c r="E107" s="38"/>
      <c r="F107" s="38"/>
      <c r="G107" s="38"/>
      <c r="H107" s="38"/>
      <c r="I107" s="138"/>
      <c r="J107" s="38"/>
      <c r="K107" s="38"/>
      <c r="L107" s="42"/>
    </row>
    <row r="108" s="1" customFormat="1" ht="16.5" customHeight="1">
      <c r="B108" s="37"/>
      <c r="C108" s="38"/>
      <c r="D108" s="38"/>
      <c r="E108" s="176" t="str">
        <f>E7</f>
        <v xml:space="preserve">Chodníky ulice  Karla Čapka, Přelouč</v>
      </c>
      <c r="F108" s="31"/>
      <c r="G108" s="31"/>
      <c r="H108" s="31"/>
      <c r="I108" s="138"/>
      <c r="J108" s="38"/>
      <c r="K108" s="38"/>
      <c r="L108" s="42"/>
    </row>
    <row r="109" s="1" customFormat="1" ht="12" customHeight="1">
      <c r="B109" s="37"/>
      <c r="C109" s="31" t="s">
        <v>99</v>
      </c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6.5" customHeight="1">
      <c r="B110" s="37"/>
      <c r="C110" s="38"/>
      <c r="D110" s="38"/>
      <c r="E110" s="70" t="str">
        <f>E9</f>
        <v>SO 401 - Veřejné osvětlení</v>
      </c>
      <c r="F110" s="38"/>
      <c r="G110" s="38"/>
      <c r="H110" s="38"/>
      <c r="I110" s="13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2" customHeight="1">
      <c r="B112" s="37"/>
      <c r="C112" s="31" t="s">
        <v>20</v>
      </c>
      <c r="D112" s="38"/>
      <c r="E112" s="38"/>
      <c r="F112" s="26" t="str">
        <f>F12</f>
        <v xml:space="preserve"> </v>
      </c>
      <c r="G112" s="38"/>
      <c r="H112" s="38"/>
      <c r="I112" s="141" t="s">
        <v>22</v>
      </c>
      <c r="J112" s="73" t="str">
        <f>IF(J12="","",J12)</f>
        <v>24. 9. 2019</v>
      </c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5.15" customHeight="1">
      <c r="B114" s="37"/>
      <c r="C114" s="31" t="s">
        <v>24</v>
      </c>
      <c r="D114" s="38"/>
      <c r="E114" s="38"/>
      <c r="F114" s="26" t="str">
        <f>E15</f>
        <v>Město Přelouč</v>
      </c>
      <c r="G114" s="38"/>
      <c r="H114" s="38"/>
      <c r="I114" s="141" t="s">
        <v>30</v>
      </c>
      <c r="J114" s="35" t="str">
        <f>E21</f>
        <v xml:space="preserve">Prodin a.s </v>
      </c>
      <c r="K114" s="38"/>
      <c r="L114" s="42"/>
    </row>
    <row r="115" s="1" customFormat="1" ht="15.15" customHeight="1">
      <c r="B115" s="37"/>
      <c r="C115" s="31" t="s">
        <v>28</v>
      </c>
      <c r="D115" s="38"/>
      <c r="E115" s="38"/>
      <c r="F115" s="26" t="str">
        <f>IF(E18="","",E18)</f>
        <v>Vyplň údaj</v>
      </c>
      <c r="G115" s="38"/>
      <c r="H115" s="38"/>
      <c r="I115" s="141" t="s">
        <v>35</v>
      </c>
      <c r="J115" s="35" t="str">
        <f>E24</f>
        <v xml:space="preserve">Ing. Petr Koza </v>
      </c>
      <c r="K115" s="38"/>
      <c r="L115" s="42"/>
    </row>
    <row r="116" s="1" customFormat="1" ht="10.32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9" customFormat="1" ht="29.28" customHeight="1">
      <c r="B117" s="189"/>
      <c r="C117" s="190" t="s">
        <v>109</v>
      </c>
      <c r="D117" s="191" t="s">
        <v>63</v>
      </c>
      <c r="E117" s="191" t="s">
        <v>59</v>
      </c>
      <c r="F117" s="191" t="s">
        <v>60</v>
      </c>
      <c r="G117" s="191" t="s">
        <v>110</v>
      </c>
      <c r="H117" s="191" t="s">
        <v>111</v>
      </c>
      <c r="I117" s="192" t="s">
        <v>112</v>
      </c>
      <c r="J117" s="191" t="s">
        <v>104</v>
      </c>
      <c r="K117" s="193" t="s">
        <v>113</v>
      </c>
      <c r="L117" s="194"/>
      <c r="M117" s="94" t="s">
        <v>1</v>
      </c>
      <c r="N117" s="95" t="s">
        <v>42</v>
      </c>
      <c r="O117" s="95" t="s">
        <v>114</v>
      </c>
      <c r="P117" s="95" t="s">
        <v>115</v>
      </c>
      <c r="Q117" s="95" t="s">
        <v>116</v>
      </c>
      <c r="R117" s="95" t="s">
        <v>117</v>
      </c>
      <c r="S117" s="95" t="s">
        <v>118</v>
      </c>
      <c r="T117" s="96" t="s">
        <v>119</v>
      </c>
    </row>
    <row r="118" s="1" customFormat="1" ht="22.8" customHeight="1">
      <c r="B118" s="37"/>
      <c r="C118" s="101" t="s">
        <v>120</v>
      </c>
      <c r="D118" s="38"/>
      <c r="E118" s="38"/>
      <c r="F118" s="38"/>
      <c r="G118" s="38"/>
      <c r="H118" s="38"/>
      <c r="I118" s="138"/>
      <c r="J118" s="195">
        <f>BK118</f>
        <v>0</v>
      </c>
      <c r="K118" s="38"/>
      <c r="L118" s="42"/>
      <c r="M118" s="97"/>
      <c r="N118" s="98"/>
      <c r="O118" s="98"/>
      <c r="P118" s="196">
        <f>P119</f>
        <v>0</v>
      </c>
      <c r="Q118" s="98"/>
      <c r="R118" s="196">
        <f>R119</f>
        <v>0</v>
      </c>
      <c r="S118" s="98"/>
      <c r="T118" s="197">
        <f>T119</f>
        <v>0</v>
      </c>
      <c r="AT118" s="16" t="s">
        <v>77</v>
      </c>
      <c r="AU118" s="16" t="s">
        <v>106</v>
      </c>
      <c r="BK118" s="198">
        <f>BK119</f>
        <v>0</v>
      </c>
    </row>
    <row r="119" s="10" customFormat="1" ht="25.92" customHeight="1">
      <c r="B119" s="199"/>
      <c r="C119" s="200"/>
      <c r="D119" s="201" t="s">
        <v>77</v>
      </c>
      <c r="E119" s="202" t="s">
        <v>172</v>
      </c>
      <c r="F119" s="202" t="s">
        <v>172</v>
      </c>
      <c r="G119" s="200"/>
      <c r="H119" s="200"/>
      <c r="I119" s="203"/>
      <c r="J119" s="204">
        <f>BK119</f>
        <v>0</v>
      </c>
      <c r="K119" s="200"/>
      <c r="L119" s="205"/>
      <c r="M119" s="206"/>
      <c r="N119" s="207"/>
      <c r="O119" s="207"/>
      <c r="P119" s="208">
        <f>P120</f>
        <v>0</v>
      </c>
      <c r="Q119" s="207"/>
      <c r="R119" s="208">
        <f>R120</f>
        <v>0</v>
      </c>
      <c r="S119" s="207"/>
      <c r="T119" s="209">
        <f>T120</f>
        <v>0</v>
      </c>
      <c r="AR119" s="210" t="s">
        <v>86</v>
      </c>
      <c r="AT119" s="211" t="s">
        <v>77</v>
      </c>
      <c r="AU119" s="211" t="s">
        <v>78</v>
      </c>
      <c r="AY119" s="210" t="s">
        <v>124</v>
      </c>
      <c r="BK119" s="212">
        <f>BK120</f>
        <v>0</v>
      </c>
    </row>
    <row r="120" s="10" customFormat="1" ht="22.8" customHeight="1">
      <c r="B120" s="199"/>
      <c r="C120" s="200"/>
      <c r="D120" s="201" t="s">
        <v>77</v>
      </c>
      <c r="E120" s="238" t="s">
        <v>92</v>
      </c>
      <c r="F120" s="238" t="s">
        <v>93</v>
      </c>
      <c r="G120" s="200"/>
      <c r="H120" s="200"/>
      <c r="I120" s="203"/>
      <c r="J120" s="239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0</v>
      </c>
      <c r="S120" s="207"/>
      <c r="T120" s="209">
        <f>T121</f>
        <v>0</v>
      </c>
      <c r="AR120" s="210" t="s">
        <v>86</v>
      </c>
      <c r="AT120" s="211" t="s">
        <v>77</v>
      </c>
      <c r="AU120" s="211" t="s">
        <v>86</v>
      </c>
      <c r="AY120" s="210" t="s">
        <v>124</v>
      </c>
      <c r="BK120" s="212">
        <f>BK121</f>
        <v>0</v>
      </c>
    </row>
    <row r="121" s="1" customFormat="1" ht="16.5" customHeight="1">
      <c r="B121" s="37"/>
      <c r="C121" s="213" t="s">
        <v>86</v>
      </c>
      <c r="D121" s="213" t="s">
        <v>125</v>
      </c>
      <c r="E121" s="214" t="s">
        <v>1019</v>
      </c>
      <c r="F121" s="215" t="s">
        <v>1020</v>
      </c>
      <c r="G121" s="216" t="s">
        <v>133</v>
      </c>
      <c r="H121" s="217">
        <v>1</v>
      </c>
      <c r="I121" s="218"/>
      <c r="J121" s="219">
        <f>ROUND(I121*H121,2)</f>
        <v>0</v>
      </c>
      <c r="K121" s="215" t="s">
        <v>1</v>
      </c>
      <c r="L121" s="42"/>
      <c r="M121" s="226" t="s">
        <v>1</v>
      </c>
      <c r="N121" s="227" t="s">
        <v>43</v>
      </c>
      <c r="O121" s="228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24" t="s">
        <v>139</v>
      </c>
      <c r="AT121" s="224" t="s">
        <v>125</v>
      </c>
      <c r="AU121" s="224" t="s">
        <v>88</v>
      </c>
      <c r="AY121" s="16" t="s">
        <v>124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6" t="s">
        <v>86</v>
      </c>
      <c r="BK121" s="225">
        <f>ROUND(I121*H121,2)</f>
        <v>0</v>
      </c>
      <c r="BL121" s="16" t="s">
        <v>139</v>
      </c>
      <c r="BM121" s="224" t="s">
        <v>1021</v>
      </c>
    </row>
    <row r="122" s="1" customFormat="1" ht="6.96" customHeight="1">
      <c r="B122" s="60"/>
      <c r="C122" s="61"/>
      <c r="D122" s="61"/>
      <c r="E122" s="61"/>
      <c r="F122" s="61"/>
      <c r="G122" s="61"/>
      <c r="H122" s="61"/>
      <c r="I122" s="172"/>
      <c r="J122" s="61"/>
      <c r="K122" s="61"/>
      <c r="L122" s="42"/>
    </row>
  </sheetData>
  <sheetProtection sheet="1" autoFilter="0" formatColumns="0" formatRows="0" objects="1" scenarios="1" spinCount="100000" saltValue="HajJ/4QNc6Xt7ZvxG4ST9ok1uu9Af1pwpC4UBBok/RtdXilGzHMxu9uWU5J58PBFe4vfXvmEtQJ407+89eHnsQ==" hashValue="nVGsV9ArxhQ84p/ChR1yfhWLyK07XOygwXjLS2U0dRJca2qdjL9X30EPkUHuTnIZbdMZ0hBvndcJY0MnOyTQS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97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98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 xml:space="preserve">Chodníky ulice  Karla Čapka, Přelouč</v>
      </c>
      <c r="F7" s="136"/>
      <c r="G7" s="136"/>
      <c r="H7" s="136"/>
      <c r="L7" s="19"/>
    </row>
    <row r="8" s="1" customFormat="1" ht="12" customHeight="1">
      <c r="B8" s="42"/>
      <c r="D8" s="136" t="s">
        <v>99</v>
      </c>
      <c r="I8" s="138"/>
      <c r="L8" s="42"/>
    </row>
    <row r="9" s="1" customFormat="1" ht="36.96" customHeight="1">
      <c r="B9" s="42"/>
      <c r="E9" s="139" t="s">
        <v>1022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101</v>
      </c>
      <c r="I12" s="141" t="s">
        <v>22</v>
      </c>
      <c r="J12" s="142" t="str">
        <f>'Rekapitulace stavby'!AN8</f>
        <v>24. 9. 2019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/>
      </c>
      <c r="L14" s="42"/>
    </row>
    <row r="15" s="1" customFormat="1" ht="18" customHeight="1">
      <c r="B15" s="42"/>
      <c r="E15" s="140" t="str">
        <f>IF('Rekapitulace stavby'!E11="","",'Rekapitulace stavby'!E11)</f>
        <v>Město Přelouč</v>
      </c>
      <c r="I15" s="141" t="s">
        <v>27</v>
      </c>
      <c r="J15" s="140" t="str">
        <f>IF('Rekapitulace stavby'!AN11="","",'Rekapitulace stavby'!AN11)</f>
        <v/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>25292161</v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Prodin a.s </v>
      </c>
      <c r="I21" s="141" t="s">
        <v>27</v>
      </c>
      <c r="J21" s="140" t="str">
        <f>IF('Rekapitulace stavby'!AN17="","",'Rekapitulace stavby'!AN17)</f>
        <v>CZ25292161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>Jana Förstlova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ROUND(J119,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ROUND((SUM(BE119:BE146)),  2)</f>
        <v>0</v>
      </c>
      <c r="I33" s="153">
        <v>0.20999999999999999</v>
      </c>
      <c r="J33" s="152">
        <f>ROUND(((SUM(BE119:BE146))*I33),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ROUND((SUM(BF119:BF146)),  2)</f>
        <v>0</v>
      </c>
      <c r="I34" s="153">
        <v>0.14999999999999999</v>
      </c>
      <c r="J34" s="152">
        <f>ROUND(((SUM(BF119:BF146))*I34),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ROUND((SUM(BG119:BG146)),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ROUND((SUM(BH119:BH146)),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ROUND((SUM(BI119:BI146)),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102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 xml:space="preserve">Chodníky ulice  Karla Čapka, Přelouč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99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 xml:space="preserve">SO 801 - Sadové a terénní úpravy 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24. 9. 2019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Město Přelouč</v>
      </c>
      <c r="G91" s="38"/>
      <c r="H91" s="38"/>
      <c r="I91" s="141" t="s">
        <v>30</v>
      </c>
      <c r="J91" s="35" t="str">
        <f>E21</f>
        <v xml:space="preserve">Prodin a.s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>Jana Förstlova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103</v>
      </c>
      <c r="D94" s="178"/>
      <c r="E94" s="178"/>
      <c r="F94" s="178"/>
      <c r="G94" s="178"/>
      <c r="H94" s="178"/>
      <c r="I94" s="179"/>
      <c r="J94" s="180" t="s">
        <v>104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105</v>
      </c>
      <c r="D96" s="38"/>
      <c r="E96" s="38"/>
      <c r="F96" s="38"/>
      <c r="G96" s="38"/>
      <c r="H96" s="38"/>
      <c r="I96" s="138"/>
      <c r="J96" s="104">
        <f>J119</f>
        <v>0</v>
      </c>
      <c r="K96" s="38"/>
      <c r="L96" s="42"/>
      <c r="AU96" s="16" t="s">
        <v>106</v>
      </c>
    </row>
    <row r="97" s="8" customFormat="1" ht="24.96" customHeight="1">
      <c r="B97" s="182"/>
      <c r="C97" s="183"/>
      <c r="D97" s="184" t="s">
        <v>161</v>
      </c>
      <c r="E97" s="185"/>
      <c r="F97" s="185"/>
      <c r="G97" s="185"/>
      <c r="H97" s="185"/>
      <c r="I97" s="186"/>
      <c r="J97" s="187">
        <f>J120</f>
        <v>0</v>
      </c>
      <c r="K97" s="183"/>
      <c r="L97" s="188"/>
    </row>
    <row r="98" s="11" customFormat="1" ht="19.92" customHeight="1">
      <c r="B98" s="231"/>
      <c r="C98" s="232"/>
      <c r="D98" s="233" t="s">
        <v>162</v>
      </c>
      <c r="E98" s="234"/>
      <c r="F98" s="234"/>
      <c r="G98" s="234"/>
      <c r="H98" s="234"/>
      <c r="I98" s="235"/>
      <c r="J98" s="236">
        <f>J121</f>
        <v>0</v>
      </c>
      <c r="K98" s="232"/>
      <c r="L98" s="237"/>
    </row>
    <row r="99" s="11" customFormat="1" ht="19.92" customHeight="1">
      <c r="B99" s="231"/>
      <c r="C99" s="232"/>
      <c r="D99" s="233" t="s">
        <v>169</v>
      </c>
      <c r="E99" s="234"/>
      <c r="F99" s="234"/>
      <c r="G99" s="234"/>
      <c r="H99" s="234"/>
      <c r="I99" s="235"/>
      <c r="J99" s="236">
        <f>J145</f>
        <v>0</v>
      </c>
      <c r="K99" s="232"/>
      <c r="L99" s="237"/>
    </row>
    <row r="100" s="1" customFormat="1" ht="21.84" customHeight="1">
      <c r="B100" s="37"/>
      <c r="C100" s="38"/>
      <c r="D100" s="38"/>
      <c r="E100" s="38"/>
      <c r="F100" s="38"/>
      <c r="G100" s="38"/>
      <c r="H100" s="38"/>
      <c r="I100" s="138"/>
      <c r="J100" s="38"/>
      <c r="K100" s="38"/>
      <c r="L100" s="42"/>
    </row>
    <row r="101" s="1" customFormat="1" ht="6.96" customHeight="1">
      <c r="B101" s="60"/>
      <c r="C101" s="61"/>
      <c r="D101" s="61"/>
      <c r="E101" s="61"/>
      <c r="F101" s="61"/>
      <c r="G101" s="61"/>
      <c r="H101" s="61"/>
      <c r="I101" s="172"/>
      <c r="J101" s="61"/>
      <c r="K101" s="61"/>
      <c r="L101" s="42"/>
    </row>
    <row r="105" s="1" customFormat="1" ht="6.96" customHeight="1">
      <c r="B105" s="62"/>
      <c r="C105" s="63"/>
      <c r="D105" s="63"/>
      <c r="E105" s="63"/>
      <c r="F105" s="63"/>
      <c r="G105" s="63"/>
      <c r="H105" s="63"/>
      <c r="I105" s="175"/>
      <c r="J105" s="63"/>
      <c r="K105" s="63"/>
      <c r="L105" s="42"/>
    </row>
    <row r="106" s="1" customFormat="1" ht="24.96" customHeight="1">
      <c r="B106" s="37"/>
      <c r="C106" s="22" t="s">
        <v>108</v>
      </c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6.96" customHeight="1">
      <c r="B107" s="37"/>
      <c r="C107" s="38"/>
      <c r="D107" s="38"/>
      <c r="E107" s="38"/>
      <c r="F107" s="38"/>
      <c r="G107" s="38"/>
      <c r="H107" s="38"/>
      <c r="I107" s="138"/>
      <c r="J107" s="38"/>
      <c r="K107" s="38"/>
      <c r="L107" s="42"/>
    </row>
    <row r="108" s="1" customFormat="1" ht="12" customHeight="1">
      <c r="B108" s="37"/>
      <c r="C108" s="31" t="s">
        <v>16</v>
      </c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16.5" customHeight="1">
      <c r="B109" s="37"/>
      <c r="C109" s="38"/>
      <c r="D109" s="38"/>
      <c r="E109" s="176" t="str">
        <f>E7</f>
        <v xml:space="preserve">Chodníky ulice  Karla Čapka, Přelouč</v>
      </c>
      <c r="F109" s="31"/>
      <c r="G109" s="31"/>
      <c r="H109" s="31"/>
      <c r="I109" s="138"/>
      <c r="J109" s="38"/>
      <c r="K109" s="38"/>
      <c r="L109" s="42"/>
    </row>
    <row r="110" s="1" customFormat="1" ht="12" customHeight="1">
      <c r="B110" s="37"/>
      <c r="C110" s="31" t="s">
        <v>99</v>
      </c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6.5" customHeight="1">
      <c r="B111" s="37"/>
      <c r="C111" s="38"/>
      <c r="D111" s="38"/>
      <c r="E111" s="70" t="str">
        <f>E9</f>
        <v xml:space="preserve">SO 801 - Sadové a terénní úpravy </v>
      </c>
      <c r="F111" s="38"/>
      <c r="G111" s="38"/>
      <c r="H111" s="38"/>
      <c r="I111" s="138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2" customHeight="1">
      <c r="B113" s="37"/>
      <c r="C113" s="31" t="s">
        <v>20</v>
      </c>
      <c r="D113" s="38"/>
      <c r="E113" s="38"/>
      <c r="F113" s="26" t="str">
        <f>F12</f>
        <v xml:space="preserve"> </v>
      </c>
      <c r="G113" s="38"/>
      <c r="H113" s="38"/>
      <c r="I113" s="141" t="s">
        <v>22</v>
      </c>
      <c r="J113" s="73" t="str">
        <f>IF(J12="","",J12)</f>
        <v>24. 9. 2019</v>
      </c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5.15" customHeight="1">
      <c r="B115" s="37"/>
      <c r="C115" s="31" t="s">
        <v>24</v>
      </c>
      <c r="D115" s="38"/>
      <c r="E115" s="38"/>
      <c r="F115" s="26" t="str">
        <f>E15</f>
        <v>Město Přelouč</v>
      </c>
      <c r="G115" s="38"/>
      <c r="H115" s="38"/>
      <c r="I115" s="141" t="s">
        <v>30</v>
      </c>
      <c r="J115" s="35" t="str">
        <f>E21</f>
        <v xml:space="preserve">Prodin a.s </v>
      </c>
      <c r="K115" s="38"/>
      <c r="L115" s="42"/>
    </row>
    <row r="116" s="1" customFormat="1" ht="15.15" customHeight="1">
      <c r="B116" s="37"/>
      <c r="C116" s="31" t="s">
        <v>28</v>
      </c>
      <c r="D116" s="38"/>
      <c r="E116" s="38"/>
      <c r="F116" s="26" t="str">
        <f>IF(E18="","",E18)</f>
        <v>Vyplň údaj</v>
      </c>
      <c r="G116" s="38"/>
      <c r="H116" s="38"/>
      <c r="I116" s="141" t="s">
        <v>35</v>
      </c>
      <c r="J116" s="35" t="str">
        <f>E24</f>
        <v>Jana Förstlova</v>
      </c>
      <c r="K116" s="38"/>
      <c r="L116" s="42"/>
    </row>
    <row r="117" s="1" customFormat="1" ht="10.32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9" customFormat="1" ht="29.28" customHeight="1">
      <c r="B118" s="189"/>
      <c r="C118" s="190" t="s">
        <v>109</v>
      </c>
      <c r="D118" s="191" t="s">
        <v>63</v>
      </c>
      <c r="E118" s="191" t="s">
        <v>59</v>
      </c>
      <c r="F118" s="191" t="s">
        <v>60</v>
      </c>
      <c r="G118" s="191" t="s">
        <v>110</v>
      </c>
      <c r="H118" s="191" t="s">
        <v>111</v>
      </c>
      <c r="I118" s="192" t="s">
        <v>112</v>
      </c>
      <c r="J118" s="191" t="s">
        <v>104</v>
      </c>
      <c r="K118" s="193" t="s">
        <v>113</v>
      </c>
      <c r="L118" s="194"/>
      <c r="M118" s="94" t="s">
        <v>1</v>
      </c>
      <c r="N118" s="95" t="s">
        <v>42</v>
      </c>
      <c r="O118" s="95" t="s">
        <v>114</v>
      </c>
      <c r="P118" s="95" t="s">
        <v>115</v>
      </c>
      <c r="Q118" s="95" t="s">
        <v>116</v>
      </c>
      <c r="R118" s="95" t="s">
        <v>117</v>
      </c>
      <c r="S118" s="95" t="s">
        <v>118</v>
      </c>
      <c r="T118" s="96" t="s">
        <v>119</v>
      </c>
    </row>
    <row r="119" s="1" customFormat="1" ht="22.8" customHeight="1">
      <c r="B119" s="37"/>
      <c r="C119" s="101" t="s">
        <v>120</v>
      </c>
      <c r="D119" s="38"/>
      <c r="E119" s="38"/>
      <c r="F119" s="38"/>
      <c r="G119" s="38"/>
      <c r="H119" s="38"/>
      <c r="I119" s="138"/>
      <c r="J119" s="195">
        <f>BK119</f>
        <v>0</v>
      </c>
      <c r="K119" s="38"/>
      <c r="L119" s="42"/>
      <c r="M119" s="97"/>
      <c r="N119" s="98"/>
      <c r="O119" s="98"/>
      <c r="P119" s="196">
        <f>P120</f>
        <v>0</v>
      </c>
      <c r="Q119" s="98"/>
      <c r="R119" s="196">
        <f>R120</f>
        <v>14.424240000000003</v>
      </c>
      <c r="S119" s="98"/>
      <c r="T119" s="197">
        <f>T120</f>
        <v>0</v>
      </c>
      <c r="AT119" s="16" t="s">
        <v>77</v>
      </c>
      <c r="AU119" s="16" t="s">
        <v>106</v>
      </c>
      <c r="BK119" s="198">
        <f>BK120</f>
        <v>0</v>
      </c>
    </row>
    <row r="120" s="10" customFormat="1" ht="25.92" customHeight="1">
      <c r="B120" s="199"/>
      <c r="C120" s="200"/>
      <c r="D120" s="201" t="s">
        <v>77</v>
      </c>
      <c r="E120" s="202" t="s">
        <v>172</v>
      </c>
      <c r="F120" s="202" t="s">
        <v>173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P121+P145</f>
        <v>0</v>
      </c>
      <c r="Q120" s="207"/>
      <c r="R120" s="208">
        <f>R121+R145</f>
        <v>14.424240000000003</v>
      </c>
      <c r="S120" s="207"/>
      <c r="T120" s="209">
        <f>T121+T145</f>
        <v>0</v>
      </c>
      <c r="AR120" s="210" t="s">
        <v>86</v>
      </c>
      <c r="AT120" s="211" t="s">
        <v>77</v>
      </c>
      <c r="AU120" s="211" t="s">
        <v>78</v>
      </c>
      <c r="AY120" s="210" t="s">
        <v>124</v>
      </c>
      <c r="BK120" s="212">
        <f>BK121+BK145</f>
        <v>0</v>
      </c>
    </row>
    <row r="121" s="10" customFormat="1" ht="22.8" customHeight="1">
      <c r="B121" s="199"/>
      <c r="C121" s="200"/>
      <c r="D121" s="201" t="s">
        <v>77</v>
      </c>
      <c r="E121" s="238" t="s">
        <v>86</v>
      </c>
      <c r="F121" s="238" t="s">
        <v>174</v>
      </c>
      <c r="G121" s="200"/>
      <c r="H121" s="200"/>
      <c r="I121" s="203"/>
      <c r="J121" s="239">
        <f>BK121</f>
        <v>0</v>
      </c>
      <c r="K121" s="200"/>
      <c r="L121" s="205"/>
      <c r="M121" s="206"/>
      <c r="N121" s="207"/>
      <c r="O121" s="207"/>
      <c r="P121" s="208">
        <f>SUM(P122:P144)</f>
        <v>0</v>
      </c>
      <c r="Q121" s="207"/>
      <c r="R121" s="208">
        <f>SUM(R122:R144)</f>
        <v>14.424240000000003</v>
      </c>
      <c r="S121" s="207"/>
      <c r="T121" s="209">
        <f>SUM(T122:T144)</f>
        <v>0</v>
      </c>
      <c r="AR121" s="210" t="s">
        <v>86</v>
      </c>
      <c r="AT121" s="211" t="s">
        <v>77</v>
      </c>
      <c r="AU121" s="211" t="s">
        <v>86</v>
      </c>
      <c r="AY121" s="210" t="s">
        <v>124</v>
      </c>
      <c r="BK121" s="212">
        <f>SUM(BK122:BK144)</f>
        <v>0</v>
      </c>
    </row>
    <row r="122" s="1" customFormat="1" ht="24" customHeight="1">
      <c r="B122" s="37"/>
      <c r="C122" s="213" t="s">
        <v>86</v>
      </c>
      <c r="D122" s="213" t="s">
        <v>125</v>
      </c>
      <c r="E122" s="214" t="s">
        <v>1023</v>
      </c>
      <c r="F122" s="215" t="s">
        <v>1024</v>
      </c>
      <c r="G122" s="216" t="s">
        <v>177</v>
      </c>
      <c r="H122" s="217">
        <v>460</v>
      </c>
      <c r="I122" s="218"/>
      <c r="J122" s="219">
        <f>ROUND(I122*H122,2)</f>
        <v>0</v>
      </c>
      <c r="K122" s="215" t="s">
        <v>188</v>
      </c>
      <c r="L122" s="42"/>
      <c r="M122" s="220" t="s">
        <v>1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AR122" s="224" t="s">
        <v>139</v>
      </c>
      <c r="AT122" s="224" t="s">
        <v>125</v>
      </c>
      <c r="AU122" s="224" t="s">
        <v>88</v>
      </c>
      <c r="AY122" s="16" t="s">
        <v>124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6" t="s">
        <v>86</v>
      </c>
      <c r="BK122" s="225">
        <f>ROUND(I122*H122,2)</f>
        <v>0</v>
      </c>
      <c r="BL122" s="16" t="s">
        <v>139</v>
      </c>
      <c r="BM122" s="224" t="s">
        <v>1025</v>
      </c>
    </row>
    <row r="123" s="12" customFormat="1">
      <c r="B123" s="243"/>
      <c r="C123" s="244"/>
      <c r="D123" s="240" t="s">
        <v>181</v>
      </c>
      <c r="E123" s="245" t="s">
        <v>1</v>
      </c>
      <c r="F123" s="246" t="s">
        <v>1026</v>
      </c>
      <c r="G123" s="244"/>
      <c r="H123" s="247">
        <v>460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AT123" s="253" t="s">
        <v>181</v>
      </c>
      <c r="AU123" s="253" t="s">
        <v>88</v>
      </c>
      <c r="AV123" s="12" t="s">
        <v>88</v>
      </c>
      <c r="AW123" s="12" t="s">
        <v>34</v>
      </c>
      <c r="AX123" s="12" t="s">
        <v>86</v>
      </c>
      <c r="AY123" s="253" t="s">
        <v>124</v>
      </c>
    </row>
    <row r="124" s="1" customFormat="1" ht="16.5" customHeight="1">
      <c r="B124" s="37"/>
      <c r="C124" s="275" t="s">
        <v>88</v>
      </c>
      <c r="D124" s="275" t="s">
        <v>381</v>
      </c>
      <c r="E124" s="276" t="s">
        <v>1027</v>
      </c>
      <c r="F124" s="277" t="s">
        <v>1028</v>
      </c>
      <c r="G124" s="278" t="s">
        <v>275</v>
      </c>
      <c r="H124" s="279">
        <v>65.400000000000006</v>
      </c>
      <c r="I124" s="280"/>
      <c r="J124" s="281">
        <f>ROUND(I124*H124,2)</f>
        <v>0</v>
      </c>
      <c r="K124" s="277" t="s">
        <v>188</v>
      </c>
      <c r="L124" s="282"/>
      <c r="M124" s="283" t="s">
        <v>1</v>
      </c>
      <c r="N124" s="284" t="s">
        <v>43</v>
      </c>
      <c r="O124" s="85"/>
      <c r="P124" s="222">
        <f>O124*H124</f>
        <v>0</v>
      </c>
      <c r="Q124" s="222">
        <v>0.22</v>
      </c>
      <c r="R124" s="222">
        <f>Q124*H124</f>
        <v>14.388000000000002</v>
      </c>
      <c r="S124" s="222">
        <v>0</v>
      </c>
      <c r="T124" s="223">
        <f>S124*H124</f>
        <v>0</v>
      </c>
      <c r="AR124" s="224" t="s">
        <v>155</v>
      </c>
      <c r="AT124" s="224" t="s">
        <v>381</v>
      </c>
      <c r="AU124" s="224" t="s">
        <v>88</v>
      </c>
      <c r="AY124" s="16" t="s">
        <v>124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6" t="s">
        <v>86</v>
      </c>
      <c r="BK124" s="225">
        <f>ROUND(I124*H124,2)</f>
        <v>0</v>
      </c>
      <c r="BL124" s="16" t="s">
        <v>139</v>
      </c>
      <c r="BM124" s="224" t="s">
        <v>1029</v>
      </c>
    </row>
    <row r="125" s="12" customFormat="1">
      <c r="B125" s="243"/>
      <c r="C125" s="244"/>
      <c r="D125" s="240" t="s">
        <v>181</v>
      </c>
      <c r="E125" s="245" t="s">
        <v>1</v>
      </c>
      <c r="F125" s="246" t="s">
        <v>1030</v>
      </c>
      <c r="G125" s="244"/>
      <c r="H125" s="247">
        <v>65.400000000000006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181</v>
      </c>
      <c r="AU125" s="253" t="s">
        <v>88</v>
      </c>
      <c r="AV125" s="12" t="s">
        <v>88</v>
      </c>
      <c r="AW125" s="12" t="s">
        <v>34</v>
      </c>
      <c r="AX125" s="12" t="s">
        <v>86</v>
      </c>
      <c r="AY125" s="253" t="s">
        <v>124</v>
      </c>
    </row>
    <row r="126" s="1" customFormat="1" ht="24" customHeight="1">
      <c r="B126" s="37"/>
      <c r="C126" s="213" t="s">
        <v>135</v>
      </c>
      <c r="D126" s="213" t="s">
        <v>125</v>
      </c>
      <c r="E126" s="214" t="s">
        <v>1031</v>
      </c>
      <c r="F126" s="215" t="s">
        <v>1032</v>
      </c>
      <c r="G126" s="216" t="s">
        <v>177</v>
      </c>
      <c r="H126" s="217">
        <v>453</v>
      </c>
      <c r="I126" s="218"/>
      <c r="J126" s="219">
        <f>ROUND(I126*H126,2)</f>
        <v>0</v>
      </c>
      <c r="K126" s="215" t="s">
        <v>188</v>
      </c>
      <c r="L126" s="42"/>
      <c r="M126" s="220" t="s">
        <v>1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AR126" s="224" t="s">
        <v>139</v>
      </c>
      <c r="AT126" s="224" t="s">
        <v>125</v>
      </c>
      <c r="AU126" s="224" t="s">
        <v>88</v>
      </c>
      <c r="AY126" s="16" t="s">
        <v>124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6" t="s">
        <v>86</v>
      </c>
      <c r="BK126" s="225">
        <f>ROUND(I126*H126,2)</f>
        <v>0</v>
      </c>
      <c r="BL126" s="16" t="s">
        <v>139</v>
      </c>
      <c r="BM126" s="224" t="s">
        <v>1033</v>
      </c>
    </row>
    <row r="127" s="1" customFormat="1" ht="16.5" customHeight="1">
      <c r="B127" s="37"/>
      <c r="C127" s="275" t="s">
        <v>139</v>
      </c>
      <c r="D127" s="275" t="s">
        <v>381</v>
      </c>
      <c r="E127" s="276" t="s">
        <v>1034</v>
      </c>
      <c r="F127" s="277" t="s">
        <v>1035</v>
      </c>
      <c r="G127" s="278" t="s">
        <v>1036</v>
      </c>
      <c r="H127" s="279">
        <v>13.59</v>
      </c>
      <c r="I127" s="280"/>
      <c r="J127" s="281">
        <f>ROUND(I127*H127,2)</f>
        <v>0</v>
      </c>
      <c r="K127" s="277" t="s">
        <v>188</v>
      </c>
      <c r="L127" s="282"/>
      <c r="M127" s="283" t="s">
        <v>1</v>
      </c>
      <c r="N127" s="284" t="s">
        <v>43</v>
      </c>
      <c r="O127" s="85"/>
      <c r="P127" s="222">
        <f>O127*H127</f>
        <v>0</v>
      </c>
      <c r="Q127" s="222">
        <v>0.001</v>
      </c>
      <c r="R127" s="222">
        <f>Q127*H127</f>
        <v>0.01359</v>
      </c>
      <c r="S127" s="222">
        <v>0</v>
      </c>
      <c r="T127" s="223">
        <f>S127*H127</f>
        <v>0</v>
      </c>
      <c r="AR127" s="224" t="s">
        <v>155</v>
      </c>
      <c r="AT127" s="224" t="s">
        <v>381</v>
      </c>
      <c r="AU127" s="224" t="s">
        <v>88</v>
      </c>
      <c r="AY127" s="16" t="s">
        <v>124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6" t="s">
        <v>86</v>
      </c>
      <c r="BK127" s="225">
        <f>ROUND(I127*H127,2)</f>
        <v>0</v>
      </c>
      <c r="BL127" s="16" t="s">
        <v>139</v>
      </c>
      <c r="BM127" s="224" t="s">
        <v>1037</v>
      </c>
    </row>
    <row r="128" s="12" customFormat="1">
      <c r="B128" s="243"/>
      <c r="C128" s="244"/>
      <c r="D128" s="240" t="s">
        <v>181</v>
      </c>
      <c r="E128" s="244"/>
      <c r="F128" s="246" t="s">
        <v>1038</v>
      </c>
      <c r="G128" s="244"/>
      <c r="H128" s="247">
        <v>13.59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181</v>
      </c>
      <c r="AU128" s="253" t="s">
        <v>88</v>
      </c>
      <c r="AV128" s="12" t="s">
        <v>88</v>
      </c>
      <c r="AW128" s="12" t="s">
        <v>4</v>
      </c>
      <c r="AX128" s="12" t="s">
        <v>86</v>
      </c>
      <c r="AY128" s="253" t="s">
        <v>124</v>
      </c>
    </row>
    <row r="129" s="1" customFormat="1" ht="16.5" customHeight="1">
      <c r="B129" s="37"/>
      <c r="C129" s="213" t="s">
        <v>123</v>
      </c>
      <c r="D129" s="213" t="s">
        <v>125</v>
      </c>
      <c r="E129" s="214" t="s">
        <v>1039</v>
      </c>
      <c r="F129" s="215" t="s">
        <v>1040</v>
      </c>
      <c r="G129" s="216" t="s">
        <v>177</v>
      </c>
      <c r="H129" s="217">
        <v>460</v>
      </c>
      <c r="I129" s="218"/>
      <c r="J129" s="219">
        <f>ROUND(I129*H129,2)</f>
        <v>0</v>
      </c>
      <c r="K129" s="215" t="s">
        <v>188</v>
      </c>
      <c r="L129" s="42"/>
      <c r="M129" s="220" t="s">
        <v>1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AR129" s="224" t="s">
        <v>139</v>
      </c>
      <c r="AT129" s="224" t="s">
        <v>125</v>
      </c>
      <c r="AU129" s="224" t="s">
        <v>88</v>
      </c>
      <c r="AY129" s="16" t="s">
        <v>124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6" t="s">
        <v>86</v>
      </c>
      <c r="BK129" s="225">
        <f>ROUND(I129*H129,2)</f>
        <v>0</v>
      </c>
      <c r="BL129" s="16" t="s">
        <v>139</v>
      </c>
      <c r="BM129" s="224" t="s">
        <v>1041</v>
      </c>
    </row>
    <row r="130" s="1" customFormat="1" ht="16.5" customHeight="1">
      <c r="B130" s="37"/>
      <c r="C130" s="213" t="s">
        <v>146</v>
      </c>
      <c r="D130" s="213" t="s">
        <v>125</v>
      </c>
      <c r="E130" s="214" t="s">
        <v>1042</v>
      </c>
      <c r="F130" s="215" t="s">
        <v>1043</v>
      </c>
      <c r="G130" s="216" t="s">
        <v>177</v>
      </c>
      <c r="H130" s="217">
        <v>453</v>
      </c>
      <c r="I130" s="218"/>
      <c r="J130" s="219">
        <f>ROUND(I130*H130,2)</f>
        <v>0</v>
      </c>
      <c r="K130" s="215" t="s">
        <v>188</v>
      </c>
      <c r="L130" s="42"/>
      <c r="M130" s="220" t="s">
        <v>1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AR130" s="224" t="s">
        <v>139</v>
      </c>
      <c r="AT130" s="224" t="s">
        <v>125</v>
      </c>
      <c r="AU130" s="224" t="s">
        <v>88</v>
      </c>
      <c r="AY130" s="16" t="s">
        <v>124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86</v>
      </c>
      <c r="BK130" s="225">
        <f>ROUND(I130*H130,2)</f>
        <v>0</v>
      </c>
      <c r="BL130" s="16" t="s">
        <v>139</v>
      </c>
      <c r="BM130" s="224" t="s">
        <v>1044</v>
      </c>
    </row>
    <row r="131" s="1" customFormat="1">
      <c r="B131" s="37"/>
      <c r="C131" s="38"/>
      <c r="D131" s="240" t="s">
        <v>179</v>
      </c>
      <c r="E131" s="38"/>
      <c r="F131" s="241" t="s">
        <v>1045</v>
      </c>
      <c r="G131" s="38"/>
      <c r="H131" s="38"/>
      <c r="I131" s="138"/>
      <c r="J131" s="38"/>
      <c r="K131" s="38"/>
      <c r="L131" s="42"/>
      <c r="M131" s="242"/>
      <c r="N131" s="85"/>
      <c r="O131" s="85"/>
      <c r="P131" s="85"/>
      <c r="Q131" s="85"/>
      <c r="R131" s="85"/>
      <c r="S131" s="85"/>
      <c r="T131" s="86"/>
      <c r="AT131" s="16" t="s">
        <v>179</v>
      </c>
      <c r="AU131" s="16" t="s">
        <v>88</v>
      </c>
    </row>
    <row r="132" s="1" customFormat="1" ht="24" customHeight="1">
      <c r="B132" s="37"/>
      <c r="C132" s="213" t="s">
        <v>150</v>
      </c>
      <c r="D132" s="213" t="s">
        <v>125</v>
      </c>
      <c r="E132" s="214" t="s">
        <v>1046</v>
      </c>
      <c r="F132" s="215" t="s">
        <v>1047</v>
      </c>
      <c r="G132" s="216" t="s">
        <v>177</v>
      </c>
      <c r="H132" s="217">
        <v>101.59999999999999</v>
      </c>
      <c r="I132" s="218"/>
      <c r="J132" s="219">
        <f>ROUND(I132*H132,2)</f>
        <v>0</v>
      </c>
      <c r="K132" s="215" t="s">
        <v>188</v>
      </c>
      <c r="L132" s="42"/>
      <c r="M132" s="220" t="s">
        <v>1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AR132" s="224" t="s">
        <v>139</v>
      </c>
      <c r="AT132" s="224" t="s">
        <v>125</v>
      </c>
      <c r="AU132" s="224" t="s">
        <v>88</v>
      </c>
      <c r="AY132" s="16" t="s">
        <v>124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6" t="s">
        <v>86</v>
      </c>
      <c r="BK132" s="225">
        <f>ROUND(I132*H132,2)</f>
        <v>0</v>
      </c>
      <c r="BL132" s="16" t="s">
        <v>139</v>
      </c>
      <c r="BM132" s="224" t="s">
        <v>1048</v>
      </c>
    </row>
    <row r="133" s="1" customFormat="1">
      <c r="B133" s="37"/>
      <c r="C133" s="38"/>
      <c r="D133" s="240" t="s">
        <v>179</v>
      </c>
      <c r="E133" s="38"/>
      <c r="F133" s="241" t="s">
        <v>1045</v>
      </c>
      <c r="G133" s="38"/>
      <c r="H133" s="38"/>
      <c r="I133" s="138"/>
      <c r="J133" s="38"/>
      <c r="K133" s="38"/>
      <c r="L133" s="42"/>
      <c r="M133" s="242"/>
      <c r="N133" s="85"/>
      <c r="O133" s="85"/>
      <c r="P133" s="85"/>
      <c r="Q133" s="85"/>
      <c r="R133" s="85"/>
      <c r="S133" s="85"/>
      <c r="T133" s="86"/>
      <c r="AT133" s="16" t="s">
        <v>179</v>
      </c>
      <c r="AU133" s="16" t="s">
        <v>88</v>
      </c>
    </row>
    <row r="134" s="1" customFormat="1" ht="16.5" customHeight="1">
      <c r="B134" s="37"/>
      <c r="C134" s="213" t="s">
        <v>155</v>
      </c>
      <c r="D134" s="213" t="s">
        <v>125</v>
      </c>
      <c r="E134" s="214" t="s">
        <v>1049</v>
      </c>
      <c r="F134" s="215" t="s">
        <v>1050</v>
      </c>
      <c r="G134" s="216" t="s">
        <v>177</v>
      </c>
      <c r="H134" s="217">
        <v>453</v>
      </c>
      <c r="I134" s="218"/>
      <c r="J134" s="219">
        <f>ROUND(I134*H134,2)</f>
        <v>0</v>
      </c>
      <c r="K134" s="215" t="s">
        <v>188</v>
      </c>
      <c r="L134" s="42"/>
      <c r="M134" s="220" t="s">
        <v>1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AR134" s="224" t="s">
        <v>139</v>
      </c>
      <c r="AT134" s="224" t="s">
        <v>125</v>
      </c>
      <c r="AU134" s="224" t="s">
        <v>88</v>
      </c>
      <c r="AY134" s="16" t="s">
        <v>124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6" t="s">
        <v>86</v>
      </c>
      <c r="BK134" s="225">
        <f>ROUND(I134*H134,2)</f>
        <v>0</v>
      </c>
      <c r="BL134" s="16" t="s">
        <v>139</v>
      </c>
      <c r="BM134" s="224" t="s">
        <v>1051</v>
      </c>
    </row>
    <row r="135" s="1" customFormat="1">
      <c r="B135" s="37"/>
      <c r="C135" s="38"/>
      <c r="D135" s="240" t="s">
        <v>179</v>
      </c>
      <c r="E135" s="38"/>
      <c r="F135" s="241" t="s">
        <v>1045</v>
      </c>
      <c r="G135" s="38"/>
      <c r="H135" s="38"/>
      <c r="I135" s="138"/>
      <c r="J135" s="38"/>
      <c r="K135" s="38"/>
      <c r="L135" s="42"/>
      <c r="M135" s="242"/>
      <c r="N135" s="85"/>
      <c r="O135" s="85"/>
      <c r="P135" s="85"/>
      <c r="Q135" s="85"/>
      <c r="R135" s="85"/>
      <c r="S135" s="85"/>
      <c r="T135" s="86"/>
      <c r="AT135" s="16" t="s">
        <v>179</v>
      </c>
      <c r="AU135" s="16" t="s">
        <v>88</v>
      </c>
    </row>
    <row r="136" s="1" customFormat="1" ht="16.5" customHeight="1">
      <c r="B136" s="37"/>
      <c r="C136" s="213" t="s">
        <v>215</v>
      </c>
      <c r="D136" s="213" t="s">
        <v>125</v>
      </c>
      <c r="E136" s="214" t="s">
        <v>1052</v>
      </c>
      <c r="F136" s="215" t="s">
        <v>1053</v>
      </c>
      <c r="G136" s="216" t="s">
        <v>177</v>
      </c>
      <c r="H136" s="217">
        <v>453</v>
      </c>
      <c r="I136" s="218"/>
      <c r="J136" s="219">
        <f>ROUND(I136*H136,2)</f>
        <v>0</v>
      </c>
      <c r="K136" s="215" t="s">
        <v>188</v>
      </c>
      <c r="L136" s="42"/>
      <c r="M136" s="220" t="s">
        <v>1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AR136" s="224" t="s">
        <v>139</v>
      </c>
      <c r="AT136" s="224" t="s">
        <v>125</v>
      </c>
      <c r="AU136" s="224" t="s">
        <v>88</v>
      </c>
      <c r="AY136" s="16" t="s">
        <v>124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6" t="s">
        <v>86</v>
      </c>
      <c r="BK136" s="225">
        <f>ROUND(I136*H136,2)</f>
        <v>0</v>
      </c>
      <c r="BL136" s="16" t="s">
        <v>139</v>
      </c>
      <c r="BM136" s="224" t="s">
        <v>1054</v>
      </c>
    </row>
    <row r="137" s="1" customFormat="1">
      <c r="B137" s="37"/>
      <c r="C137" s="38"/>
      <c r="D137" s="240" t="s">
        <v>179</v>
      </c>
      <c r="E137" s="38"/>
      <c r="F137" s="241" t="s">
        <v>1045</v>
      </c>
      <c r="G137" s="38"/>
      <c r="H137" s="38"/>
      <c r="I137" s="138"/>
      <c r="J137" s="38"/>
      <c r="K137" s="38"/>
      <c r="L137" s="42"/>
      <c r="M137" s="242"/>
      <c r="N137" s="85"/>
      <c r="O137" s="85"/>
      <c r="P137" s="85"/>
      <c r="Q137" s="85"/>
      <c r="R137" s="85"/>
      <c r="S137" s="85"/>
      <c r="T137" s="86"/>
      <c r="AT137" s="16" t="s">
        <v>179</v>
      </c>
      <c r="AU137" s="16" t="s">
        <v>88</v>
      </c>
    </row>
    <row r="138" s="1" customFormat="1" ht="24" customHeight="1">
      <c r="B138" s="37"/>
      <c r="C138" s="213" t="s">
        <v>221</v>
      </c>
      <c r="D138" s="213" t="s">
        <v>125</v>
      </c>
      <c r="E138" s="214" t="s">
        <v>1055</v>
      </c>
      <c r="F138" s="215" t="s">
        <v>1056</v>
      </c>
      <c r="G138" s="216" t="s">
        <v>363</v>
      </c>
      <c r="H138" s="217">
        <v>0.023</v>
      </c>
      <c r="I138" s="218"/>
      <c r="J138" s="219">
        <f>ROUND(I138*H138,2)</f>
        <v>0</v>
      </c>
      <c r="K138" s="215" t="s">
        <v>188</v>
      </c>
      <c r="L138" s="42"/>
      <c r="M138" s="220" t="s">
        <v>1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AR138" s="224" t="s">
        <v>139</v>
      </c>
      <c r="AT138" s="224" t="s">
        <v>125</v>
      </c>
      <c r="AU138" s="224" t="s">
        <v>88</v>
      </c>
      <c r="AY138" s="16" t="s">
        <v>124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6" t="s">
        <v>86</v>
      </c>
      <c r="BK138" s="225">
        <f>ROUND(I138*H138,2)</f>
        <v>0</v>
      </c>
      <c r="BL138" s="16" t="s">
        <v>139</v>
      </c>
      <c r="BM138" s="224" t="s">
        <v>1057</v>
      </c>
    </row>
    <row r="139" s="1" customFormat="1">
      <c r="B139" s="37"/>
      <c r="C139" s="38"/>
      <c r="D139" s="240" t="s">
        <v>179</v>
      </c>
      <c r="E139" s="38"/>
      <c r="F139" s="241" t="s">
        <v>1045</v>
      </c>
      <c r="G139" s="38"/>
      <c r="H139" s="38"/>
      <c r="I139" s="138"/>
      <c r="J139" s="38"/>
      <c r="K139" s="38"/>
      <c r="L139" s="42"/>
      <c r="M139" s="242"/>
      <c r="N139" s="85"/>
      <c r="O139" s="85"/>
      <c r="P139" s="85"/>
      <c r="Q139" s="85"/>
      <c r="R139" s="85"/>
      <c r="S139" s="85"/>
      <c r="T139" s="86"/>
      <c r="AT139" s="16" t="s">
        <v>179</v>
      </c>
      <c r="AU139" s="16" t="s">
        <v>88</v>
      </c>
    </row>
    <row r="140" s="1" customFormat="1" ht="16.5" customHeight="1">
      <c r="B140" s="37"/>
      <c r="C140" s="275" t="s">
        <v>228</v>
      </c>
      <c r="D140" s="275" t="s">
        <v>381</v>
      </c>
      <c r="E140" s="276" t="s">
        <v>1058</v>
      </c>
      <c r="F140" s="277" t="s">
        <v>1059</v>
      </c>
      <c r="G140" s="278" t="s">
        <v>1036</v>
      </c>
      <c r="H140" s="279">
        <v>22.649999999999999</v>
      </c>
      <c r="I140" s="280"/>
      <c r="J140" s="281">
        <f>ROUND(I140*H140,2)</f>
        <v>0</v>
      </c>
      <c r="K140" s="277" t="s">
        <v>1</v>
      </c>
      <c r="L140" s="282"/>
      <c r="M140" s="283" t="s">
        <v>1</v>
      </c>
      <c r="N140" s="284" t="s">
        <v>43</v>
      </c>
      <c r="O140" s="85"/>
      <c r="P140" s="222">
        <f>O140*H140</f>
        <v>0</v>
      </c>
      <c r="Q140" s="222">
        <v>0.001</v>
      </c>
      <c r="R140" s="222">
        <f>Q140*H140</f>
        <v>0.02265</v>
      </c>
      <c r="S140" s="222">
        <v>0</v>
      </c>
      <c r="T140" s="223">
        <f>S140*H140</f>
        <v>0</v>
      </c>
      <c r="AR140" s="224" t="s">
        <v>155</v>
      </c>
      <c r="AT140" s="224" t="s">
        <v>381</v>
      </c>
      <c r="AU140" s="224" t="s">
        <v>88</v>
      </c>
      <c r="AY140" s="16" t="s">
        <v>124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6" t="s">
        <v>86</v>
      </c>
      <c r="BK140" s="225">
        <f>ROUND(I140*H140,2)</f>
        <v>0</v>
      </c>
      <c r="BL140" s="16" t="s">
        <v>139</v>
      </c>
      <c r="BM140" s="224" t="s">
        <v>1060</v>
      </c>
    </row>
    <row r="141" s="12" customFormat="1">
      <c r="B141" s="243"/>
      <c r="C141" s="244"/>
      <c r="D141" s="240" t="s">
        <v>181</v>
      </c>
      <c r="E141" s="245" t="s">
        <v>1</v>
      </c>
      <c r="F141" s="246" t="s">
        <v>1061</v>
      </c>
      <c r="G141" s="244"/>
      <c r="H141" s="247">
        <v>22.649999999999999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181</v>
      </c>
      <c r="AU141" s="253" t="s">
        <v>88</v>
      </c>
      <c r="AV141" s="12" t="s">
        <v>88</v>
      </c>
      <c r="AW141" s="12" t="s">
        <v>34</v>
      </c>
      <c r="AX141" s="12" t="s">
        <v>86</v>
      </c>
      <c r="AY141" s="253" t="s">
        <v>124</v>
      </c>
    </row>
    <row r="142" s="1" customFormat="1" ht="16.5" customHeight="1">
      <c r="B142" s="37"/>
      <c r="C142" s="213" t="s">
        <v>237</v>
      </c>
      <c r="D142" s="213" t="s">
        <v>125</v>
      </c>
      <c r="E142" s="214" t="s">
        <v>1062</v>
      </c>
      <c r="F142" s="215" t="s">
        <v>1063</v>
      </c>
      <c r="G142" s="216" t="s">
        <v>275</v>
      </c>
      <c r="H142" s="217">
        <v>4.5300000000000002</v>
      </c>
      <c r="I142" s="218"/>
      <c r="J142" s="219">
        <f>ROUND(I142*H142,2)</f>
        <v>0</v>
      </c>
      <c r="K142" s="215" t="s">
        <v>188</v>
      </c>
      <c r="L142" s="42"/>
      <c r="M142" s="220" t="s">
        <v>1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AR142" s="224" t="s">
        <v>139</v>
      </c>
      <c r="AT142" s="224" t="s">
        <v>125</v>
      </c>
      <c r="AU142" s="224" t="s">
        <v>88</v>
      </c>
      <c r="AY142" s="16" t="s">
        <v>124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6" t="s">
        <v>86</v>
      </c>
      <c r="BK142" s="225">
        <f>ROUND(I142*H142,2)</f>
        <v>0</v>
      </c>
      <c r="BL142" s="16" t="s">
        <v>139</v>
      </c>
      <c r="BM142" s="224" t="s">
        <v>1064</v>
      </c>
    </row>
    <row r="143" s="12" customFormat="1">
      <c r="B143" s="243"/>
      <c r="C143" s="244"/>
      <c r="D143" s="240" t="s">
        <v>181</v>
      </c>
      <c r="E143" s="245" t="s">
        <v>1</v>
      </c>
      <c r="F143" s="246" t="s">
        <v>1065</v>
      </c>
      <c r="G143" s="244"/>
      <c r="H143" s="247">
        <v>4.5300000000000002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181</v>
      </c>
      <c r="AU143" s="253" t="s">
        <v>88</v>
      </c>
      <c r="AV143" s="12" t="s">
        <v>88</v>
      </c>
      <c r="AW143" s="12" t="s">
        <v>34</v>
      </c>
      <c r="AX143" s="12" t="s">
        <v>86</v>
      </c>
      <c r="AY143" s="253" t="s">
        <v>124</v>
      </c>
    </row>
    <row r="144" s="1" customFormat="1" ht="16.5" customHeight="1">
      <c r="B144" s="37"/>
      <c r="C144" s="213" t="s">
        <v>243</v>
      </c>
      <c r="D144" s="213" t="s">
        <v>125</v>
      </c>
      <c r="E144" s="214" t="s">
        <v>1066</v>
      </c>
      <c r="F144" s="215" t="s">
        <v>1067</v>
      </c>
      <c r="G144" s="216" t="s">
        <v>275</v>
      </c>
      <c r="H144" s="217">
        <v>4.5300000000000002</v>
      </c>
      <c r="I144" s="218"/>
      <c r="J144" s="219">
        <f>ROUND(I144*H144,2)</f>
        <v>0</v>
      </c>
      <c r="K144" s="215" t="s">
        <v>1</v>
      </c>
      <c r="L144" s="42"/>
      <c r="M144" s="220" t="s">
        <v>1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AR144" s="224" t="s">
        <v>139</v>
      </c>
      <c r="AT144" s="224" t="s">
        <v>125</v>
      </c>
      <c r="AU144" s="224" t="s">
        <v>88</v>
      </c>
      <c r="AY144" s="16" t="s">
        <v>124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86</v>
      </c>
      <c r="BK144" s="225">
        <f>ROUND(I144*H144,2)</f>
        <v>0</v>
      </c>
      <c r="BL144" s="16" t="s">
        <v>139</v>
      </c>
      <c r="BM144" s="224" t="s">
        <v>1068</v>
      </c>
    </row>
    <row r="145" s="10" customFormat="1" ht="22.8" customHeight="1">
      <c r="B145" s="199"/>
      <c r="C145" s="200"/>
      <c r="D145" s="201" t="s">
        <v>77</v>
      </c>
      <c r="E145" s="238" t="s">
        <v>995</v>
      </c>
      <c r="F145" s="238" t="s">
        <v>996</v>
      </c>
      <c r="G145" s="200"/>
      <c r="H145" s="200"/>
      <c r="I145" s="203"/>
      <c r="J145" s="239">
        <f>BK145</f>
        <v>0</v>
      </c>
      <c r="K145" s="200"/>
      <c r="L145" s="205"/>
      <c r="M145" s="206"/>
      <c r="N145" s="207"/>
      <c r="O145" s="207"/>
      <c r="P145" s="208">
        <f>P146</f>
        <v>0</v>
      </c>
      <c r="Q145" s="207"/>
      <c r="R145" s="208">
        <f>R146</f>
        <v>0</v>
      </c>
      <c r="S145" s="207"/>
      <c r="T145" s="209">
        <f>T146</f>
        <v>0</v>
      </c>
      <c r="AR145" s="210" t="s">
        <v>86</v>
      </c>
      <c r="AT145" s="211" t="s">
        <v>77</v>
      </c>
      <c r="AU145" s="211" t="s">
        <v>86</v>
      </c>
      <c r="AY145" s="210" t="s">
        <v>124</v>
      </c>
      <c r="BK145" s="212">
        <f>BK146</f>
        <v>0</v>
      </c>
    </row>
    <row r="146" s="1" customFormat="1" ht="24" customHeight="1">
      <c r="B146" s="37"/>
      <c r="C146" s="213" t="s">
        <v>248</v>
      </c>
      <c r="D146" s="213" t="s">
        <v>125</v>
      </c>
      <c r="E146" s="214" t="s">
        <v>1069</v>
      </c>
      <c r="F146" s="215" t="s">
        <v>1070</v>
      </c>
      <c r="G146" s="216" t="s">
        <v>363</v>
      </c>
      <c r="H146" s="217">
        <v>14.424</v>
      </c>
      <c r="I146" s="218"/>
      <c r="J146" s="219">
        <f>ROUND(I146*H146,2)</f>
        <v>0</v>
      </c>
      <c r="K146" s="215" t="s">
        <v>188</v>
      </c>
      <c r="L146" s="42"/>
      <c r="M146" s="226" t="s">
        <v>1</v>
      </c>
      <c r="N146" s="227" t="s">
        <v>43</v>
      </c>
      <c r="O146" s="228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24" t="s">
        <v>139</v>
      </c>
      <c r="AT146" s="224" t="s">
        <v>125</v>
      </c>
      <c r="AU146" s="224" t="s">
        <v>88</v>
      </c>
      <c r="AY146" s="16" t="s">
        <v>124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6" t="s">
        <v>86</v>
      </c>
      <c r="BK146" s="225">
        <f>ROUND(I146*H146,2)</f>
        <v>0</v>
      </c>
      <c r="BL146" s="16" t="s">
        <v>139</v>
      </c>
      <c r="BM146" s="224" t="s">
        <v>1071</v>
      </c>
    </row>
    <row r="147" s="1" customFormat="1" ht="6.96" customHeight="1">
      <c r="B147" s="60"/>
      <c r="C147" s="61"/>
      <c r="D147" s="61"/>
      <c r="E147" s="61"/>
      <c r="F147" s="61"/>
      <c r="G147" s="61"/>
      <c r="H147" s="61"/>
      <c r="I147" s="172"/>
      <c r="J147" s="61"/>
      <c r="K147" s="61"/>
      <c r="L147" s="42"/>
    </row>
  </sheetData>
  <sheetProtection sheet="1" autoFilter="0" formatColumns="0" formatRows="0" objects="1" scenarios="1" spinCount="100000" saltValue="jj970zNctsrLw/9sZg46XqSjvihNK/bhiFcZUxqYw1Db1gW3X2j8XizIioEIEp+Cj7F13V4uIRbd4D28cg9Z9w==" hashValue="dsHhjUbi5gyR+x5ZC18Alc/b0+bf3FzuHSewbbQenqIwcJPEg69luvqQvbYGm/yoH2s4aJqvLs+J8BzINyOcQw==" algorithmName="SHA-512" password="CC35"/>
  <autoFilter ref="C118:K14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DESKTOP-LD25PNU\Hana Zajíčková</dc:creator>
  <cp:lastModifiedBy>DESKTOP-LD25PNU\Hana Zajíčková</cp:lastModifiedBy>
  <dcterms:created xsi:type="dcterms:W3CDTF">2019-10-03T08:01:37Z</dcterms:created>
  <dcterms:modified xsi:type="dcterms:W3CDTF">2019-10-03T08:01:45Z</dcterms:modified>
</cp:coreProperties>
</file>