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H:\___PROJEKTY_2017___\17_17_CHODNIKY_HAVLICKOVA_PRELOUC\10_ROZPOCTY\05_DPS\05_PRACOVNI\POSLEDNÍ\"/>
    </mc:Choice>
  </mc:AlternateContent>
  <xr:revisionPtr revIDLastSave="0" documentId="8_{C3B72822-C7B4-4EAC-888B-D30E5FB316C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SO 001a - VEDLEJŠÍ A OSTA..." sheetId="2" r:id="rId2"/>
    <sheet name="SO 001b - VEDLEJŠÍ A OSTA..." sheetId="3" r:id="rId3"/>
    <sheet name="SO 101a - CHODNÍKY -  UZN..." sheetId="4" r:id="rId4"/>
    <sheet name="SO 101b - CHODNÍKY -  NEU..." sheetId="5" r:id="rId5"/>
    <sheet name="SO 401 - VEŘEJNÉ OSVĚTLEN..." sheetId="6" r:id="rId6"/>
    <sheet name="SO 402 - METROPOLITNÍ SÍŤ..." sheetId="7" r:id="rId7"/>
  </sheets>
  <definedNames>
    <definedName name="_xlnm._FilterDatabase" localSheetId="1" hidden="1">'SO 001a - VEDLEJŠÍ A OSTA...'!$C$119:$K$137</definedName>
    <definedName name="_xlnm._FilterDatabase" localSheetId="2" hidden="1">'SO 001b - VEDLEJŠÍ A OSTA...'!$C$119:$K$136</definedName>
    <definedName name="_xlnm._FilterDatabase" localSheetId="3" hidden="1">'SO 101a - CHODNÍKY -  UZN...'!$C$124:$K$500</definedName>
    <definedName name="_xlnm._FilterDatabase" localSheetId="4" hidden="1">'SO 101b - CHODNÍKY -  NEU...'!$C$124:$K$412</definedName>
    <definedName name="_xlnm._FilterDatabase" localSheetId="5" hidden="1">'SO 401 - VEŘEJNÉ OSVĚTLEN...'!$C$119:$K$325</definedName>
    <definedName name="_xlnm._FilterDatabase" localSheetId="6" hidden="1">'SO 402 - METROPOLITNÍ SÍŤ...'!$C$120:$K$200</definedName>
    <definedName name="_xlnm.Print_Titles" localSheetId="0">'Rekapitulace stavby'!$92:$92</definedName>
    <definedName name="_xlnm.Print_Titles" localSheetId="1">'SO 001a - VEDLEJŠÍ A OSTA...'!$119:$119</definedName>
    <definedName name="_xlnm.Print_Titles" localSheetId="2">'SO 001b - VEDLEJŠÍ A OSTA...'!$119:$119</definedName>
    <definedName name="_xlnm.Print_Titles" localSheetId="3">'SO 101a - CHODNÍKY -  UZN...'!$124:$124</definedName>
    <definedName name="_xlnm.Print_Titles" localSheetId="4">'SO 101b - CHODNÍKY -  NEU...'!$124:$124</definedName>
    <definedName name="_xlnm.Print_Titles" localSheetId="5">'SO 401 - VEŘEJNÉ OSVĚTLEN...'!$119:$119</definedName>
    <definedName name="_xlnm.Print_Titles" localSheetId="6">'SO 402 - METROPOLITNÍ SÍŤ...'!$120:$120</definedName>
    <definedName name="_xlnm.Print_Area" localSheetId="0">'Rekapitulace stavby'!$D$4:$AO$76,'Rekapitulace stavby'!$C$82:$AQ$101</definedName>
    <definedName name="_xlnm.Print_Area" localSheetId="1">'SO 001a - VEDLEJŠÍ A OSTA...'!$C$4:$J$76,'SO 001a - VEDLEJŠÍ A OSTA...'!$C$82:$J$101,'SO 001a - VEDLEJŠÍ A OSTA...'!$C$107:$K$137</definedName>
    <definedName name="_xlnm.Print_Area" localSheetId="2">'SO 001b - VEDLEJŠÍ A OSTA...'!$C$4:$J$76,'SO 001b - VEDLEJŠÍ A OSTA...'!$C$82:$J$101,'SO 001b - VEDLEJŠÍ A OSTA...'!$C$107:$K$136</definedName>
    <definedName name="_xlnm.Print_Area" localSheetId="3">'SO 101a - CHODNÍKY -  UZN...'!$C$4:$J$76,'SO 101a - CHODNÍKY -  UZN...'!$C$82:$J$106,'SO 101a - CHODNÍKY -  UZN...'!$C$112:$K$500</definedName>
    <definedName name="_xlnm.Print_Area" localSheetId="4">'SO 101b - CHODNÍKY -  NEU...'!$C$4:$J$76,'SO 101b - CHODNÍKY -  NEU...'!$C$82:$J$106,'SO 101b - CHODNÍKY -  NEU...'!$C$112:$K$412</definedName>
    <definedName name="_xlnm.Print_Area" localSheetId="5">'SO 401 - VEŘEJNÉ OSVĚTLEN...'!$C$4:$J$76,'SO 401 - VEŘEJNÉ OSVĚTLEN...'!$C$82:$J$101,'SO 401 - VEŘEJNÉ OSVĚTLEN...'!$C$107:$K$325</definedName>
    <definedName name="_xlnm.Print_Area" localSheetId="6">'SO 402 - METROPOLITNÍ SÍŤ...'!$C$4:$J$76,'SO 402 - METROPOLITNÍ SÍŤ...'!$C$82:$J$102,'SO 402 - METROPOLITNÍ SÍŤ...'!$C$108:$K$200</definedName>
  </definedNames>
  <calcPr calcId="181029"/>
</workbook>
</file>

<file path=xl/calcChain.xml><?xml version="1.0" encoding="utf-8"?>
<calcChain xmlns="http://schemas.openxmlformats.org/spreadsheetml/2006/main">
  <c r="J37" i="7" l="1"/>
  <c r="J36" i="7"/>
  <c r="AY100" i="1"/>
  <c r="J35" i="7"/>
  <c r="AX100" i="1" s="1"/>
  <c r="BI199" i="7"/>
  <c r="BH199" i="7"/>
  <c r="BG199" i="7"/>
  <c r="BF199" i="7"/>
  <c r="T199" i="7"/>
  <c r="R199" i="7"/>
  <c r="P199" i="7"/>
  <c r="BI197" i="7"/>
  <c r="BH197" i="7"/>
  <c r="BG197" i="7"/>
  <c r="BF197" i="7"/>
  <c r="T197" i="7"/>
  <c r="R197" i="7"/>
  <c r="P197" i="7"/>
  <c r="BI194" i="7"/>
  <c r="BH194" i="7"/>
  <c r="BG194" i="7"/>
  <c r="BF194" i="7"/>
  <c r="T194" i="7"/>
  <c r="R194" i="7"/>
  <c r="P194" i="7"/>
  <c r="BI192" i="7"/>
  <c r="BH192" i="7"/>
  <c r="BG192" i="7"/>
  <c r="BF192" i="7"/>
  <c r="T192" i="7"/>
  <c r="R192" i="7"/>
  <c r="P192" i="7"/>
  <c r="BI190" i="7"/>
  <c r="BH190" i="7"/>
  <c r="BG190" i="7"/>
  <c r="BF190" i="7"/>
  <c r="T190" i="7"/>
  <c r="R190" i="7"/>
  <c r="P190" i="7"/>
  <c r="BI188" i="7"/>
  <c r="BH188" i="7"/>
  <c r="BG188" i="7"/>
  <c r="BF188" i="7"/>
  <c r="T188" i="7"/>
  <c r="R188" i="7"/>
  <c r="P188" i="7"/>
  <c r="BI186" i="7"/>
  <c r="BH186" i="7"/>
  <c r="BG186" i="7"/>
  <c r="BF186" i="7"/>
  <c r="T186" i="7"/>
  <c r="R186" i="7"/>
  <c r="P186" i="7"/>
  <c r="BI184" i="7"/>
  <c r="BH184" i="7"/>
  <c r="BG184" i="7"/>
  <c r="BF184" i="7"/>
  <c r="T184" i="7"/>
  <c r="R184" i="7"/>
  <c r="P184" i="7"/>
  <c r="BI182" i="7"/>
  <c r="BH182" i="7"/>
  <c r="BG182" i="7"/>
  <c r="BF182" i="7"/>
  <c r="T182" i="7"/>
  <c r="R182" i="7"/>
  <c r="P182" i="7"/>
  <c r="BI180" i="7"/>
  <c r="BH180" i="7"/>
  <c r="BG180" i="7"/>
  <c r="BF180" i="7"/>
  <c r="T180" i="7"/>
  <c r="R180" i="7"/>
  <c r="P180" i="7"/>
  <c r="BI177" i="7"/>
  <c r="BH177" i="7"/>
  <c r="BG177" i="7"/>
  <c r="BF177" i="7"/>
  <c r="T177" i="7"/>
  <c r="R177" i="7"/>
  <c r="P177" i="7"/>
  <c r="BI175" i="7"/>
  <c r="BH175" i="7"/>
  <c r="BG175" i="7"/>
  <c r="BF175" i="7"/>
  <c r="T175" i="7"/>
  <c r="R175" i="7"/>
  <c r="P175" i="7"/>
  <c r="BI173" i="7"/>
  <c r="BH173" i="7"/>
  <c r="BG173" i="7"/>
  <c r="BF173" i="7"/>
  <c r="T173" i="7"/>
  <c r="R173" i="7"/>
  <c r="P173" i="7"/>
  <c r="BI171" i="7"/>
  <c r="BH171" i="7"/>
  <c r="BG171" i="7"/>
  <c r="BF171" i="7"/>
  <c r="T171" i="7"/>
  <c r="R171" i="7"/>
  <c r="P171" i="7"/>
  <c r="BI169" i="7"/>
  <c r="BH169" i="7"/>
  <c r="BG169" i="7"/>
  <c r="BF169" i="7"/>
  <c r="T169" i="7"/>
  <c r="R169" i="7"/>
  <c r="P169" i="7"/>
  <c r="BI167" i="7"/>
  <c r="BH167" i="7"/>
  <c r="BG167" i="7"/>
  <c r="BF167" i="7"/>
  <c r="T167" i="7"/>
  <c r="R167" i="7"/>
  <c r="P167" i="7"/>
  <c r="BI165" i="7"/>
  <c r="BH165" i="7"/>
  <c r="BG165" i="7"/>
  <c r="BF165" i="7"/>
  <c r="T165" i="7"/>
  <c r="R165" i="7"/>
  <c r="P165" i="7"/>
  <c r="BI163" i="7"/>
  <c r="BH163" i="7"/>
  <c r="BG163" i="7"/>
  <c r="BF163" i="7"/>
  <c r="T163" i="7"/>
  <c r="R163" i="7"/>
  <c r="P163" i="7"/>
  <c r="BI161" i="7"/>
  <c r="BH161" i="7"/>
  <c r="BG161" i="7"/>
  <c r="BF161" i="7"/>
  <c r="T161" i="7"/>
  <c r="R161" i="7"/>
  <c r="P161" i="7"/>
  <c r="BI159" i="7"/>
  <c r="BH159" i="7"/>
  <c r="BG159" i="7"/>
  <c r="BF159" i="7"/>
  <c r="T159" i="7"/>
  <c r="R159" i="7"/>
  <c r="P159" i="7"/>
  <c r="BI157" i="7"/>
  <c r="BH157" i="7"/>
  <c r="BG157" i="7"/>
  <c r="BF157" i="7"/>
  <c r="T157" i="7"/>
  <c r="R157" i="7"/>
  <c r="P157" i="7"/>
  <c r="BI155" i="7"/>
  <c r="BH155" i="7"/>
  <c r="BG155" i="7"/>
  <c r="BF155" i="7"/>
  <c r="T155" i="7"/>
  <c r="R155" i="7"/>
  <c r="P155" i="7"/>
  <c r="BI153" i="7"/>
  <c r="BH153" i="7"/>
  <c r="BG153" i="7"/>
  <c r="BF153" i="7"/>
  <c r="T153" i="7"/>
  <c r="R153" i="7"/>
  <c r="P153" i="7"/>
  <c r="BI151" i="7"/>
  <c r="BH151" i="7"/>
  <c r="BG151" i="7"/>
  <c r="BF151" i="7"/>
  <c r="T151" i="7"/>
  <c r="R151" i="7"/>
  <c r="P151" i="7"/>
  <c r="BI149" i="7"/>
  <c r="BH149" i="7"/>
  <c r="BG149" i="7"/>
  <c r="BF149" i="7"/>
  <c r="T149" i="7"/>
  <c r="R149" i="7"/>
  <c r="P149" i="7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3" i="7"/>
  <c r="BH143" i="7"/>
  <c r="BG143" i="7"/>
  <c r="BF143" i="7"/>
  <c r="T143" i="7"/>
  <c r="R143" i="7"/>
  <c r="P143" i="7"/>
  <c r="BI141" i="7"/>
  <c r="BH141" i="7"/>
  <c r="BG141" i="7"/>
  <c r="BF141" i="7"/>
  <c r="T141" i="7"/>
  <c r="R141" i="7"/>
  <c r="P141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R136" i="7"/>
  <c r="P136" i="7"/>
  <c r="BI133" i="7"/>
  <c r="BH133" i="7"/>
  <c r="BG133" i="7"/>
  <c r="BF133" i="7"/>
  <c r="T133" i="7"/>
  <c r="R133" i="7"/>
  <c r="P133" i="7"/>
  <c r="BI131" i="7"/>
  <c r="BH131" i="7"/>
  <c r="BG131" i="7"/>
  <c r="BF131" i="7"/>
  <c r="T131" i="7"/>
  <c r="R131" i="7"/>
  <c r="P131" i="7"/>
  <c r="BI129" i="7"/>
  <c r="BH129" i="7"/>
  <c r="BG129" i="7"/>
  <c r="BF129" i="7"/>
  <c r="T129" i="7"/>
  <c r="R129" i="7"/>
  <c r="P129" i="7"/>
  <c r="BI127" i="7"/>
  <c r="BH127" i="7"/>
  <c r="BG127" i="7"/>
  <c r="BF127" i="7"/>
  <c r="T127" i="7"/>
  <c r="R127" i="7"/>
  <c r="P127" i="7"/>
  <c r="BI125" i="7"/>
  <c r="BH125" i="7"/>
  <c r="BG125" i="7"/>
  <c r="BF125" i="7"/>
  <c r="T125" i="7"/>
  <c r="R125" i="7"/>
  <c r="P125" i="7"/>
  <c r="BI123" i="7"/>
  <c r="BH123" i="7"/>
  <c r="BG123" i="7"/>
  <c r="BF123" i="7"/>
  <c r="T123" i="7"/>
  <c r="R123" i="7"/>
  <c r="P123" i="7"/>
  <c r="J118" i="7"/>
  <c r="J117" i="7"/>
  <c r="F117" i="7"/>
  <c r="F115" i="7"/>
  <c r="E113" i="7"/>
  <c r="J92" i="7"/>
  <c r="J91" i="7"/>
  <c r="F91" i="7"/>
  <c r="F89" i="7"/>
  <c r="E87" i="7"/>
  <c r="J18" i="7"/>
  <c r="E18" i="7"/>
  <c r="F118" i="7" s="1"/>
  <c r="J17" i="7"/>
  <c r="J12" i="7"/>
  <c r="J115" i="7"/>
  <c r="E7" i="7"/>
  <c r="E111" i="7" s="1"/>
  <c r="J37" i="6"/>
  <c r="J36" i="6"/>
  <c r="AY99" i="1" s="1"/>
  <c r="J35" i="6"/>
  <c r="AX99" i="1"/>
  <c r="BI324" i="6"/>
  <c r="BH324" i="6"/>
  <c r="BG324" i="6"/>
  <c r="BF324" i="6"/>
  <c r="T324" i="6"/>
  <c r="R324" i="6"/>
  <c r="P324" i="6"/>
  <c r="BI322" i="6"/>
  <c r="BH322" i="6"/>
  <c r="BG322" i="6"/>
  <c r="BF322" i="6"/>
  <c r="T322" i="6"/>
  <c r="R322" i="6"/>
  <c r="P322" i="6"/>
  <c r="BI320" i="6"/>
  <c r="BH320" i="6"/>
  <c r="BG320" i="6"/>
  <c r="BF320" i="6"/>
  <c r="T320" i="6"/>
  <c r="R320" i="6"/>
  <c r="P320" i="6"/>
  <c r="BI318" i="6"/>
  <c r="BH318" i="6"/>
  <c r="BG318" i="6"/>
  <c r="BF318" i="6"/>
  <c r="T318" i="6"/>
  <c r="R318" i="6"/>
  <c r="P318" i="6"/>
  <c r="BI316" i="6"/>
  <c r="BH316" i="6"/>
  <c r="BG316" i="6"/>
  <c r="BF316" i="6"/>
  <c r="T316" i="6"/>
  <c r="R316" i="6"/>
  <c r="P316" i="6"/>
  <c r="BI314" i="6"/>
  <c r="BH314" i="6"/>
  <c r="BG314" i="6"/>
  <c r="BF314" i="6"/>
  <c r="T314" i="6"/>
  <c r="R314" i="6"/>
  <c r="P314" i="6"/>
  <c r="BI312" i="6"/>
  <c r="BH312" i="6"/>
  <c r="BG312" i="6"/>
  <c r="BF312" i="6"/>
  <c r="T312" i="6"/>
  <c r="R312" i="6"/>
  <c r="P312" i="6"/>
  <c r="BI309" i="6"/>
  <c r="BH309" i="6"/>
  <c r="BG309" i="6"/>
  <c r="BF309" i="6"/>
  <c r="T309" i="6"/>
  <c r="R309" i="6"/>
  <c r="P309" i="6"/>
  <c r="BI307" i="6"/>
  <c r="BH307" i="6"/>
  <c r="BG307" i="6"/>
  <c r="BF307" i="6"/>
  <c r="T307" i="6"/>
  <c r="R307" i="6"/>
  <c r="P307" i="6"/>
  <c r="BI305" i="6"/>
  <c r="BH305" i="6"/>
  <c r="BG305" i="6"/>
  <c r="BF305" i="6"/>
  <c r="T305" i="6"/>
  <c r="R305" i="6"/>
  <c r="P305" i="6"/>
  <c r="BI303" i="6"/>
  <c r="BH303" i="6"/>
  <c r="BG303" i="6"/>
  <c r="BF303" i="6"/>
  <c r="T303" i="6"/>
  <c r="R303" i="6"/>
  <c r="P303" i="6"/>
  <c r="BI301" i="6"/>
  <c r="BH301" i="6"/>
  <c r="BG301" i="6"/>
  <c r="BF301" i="6"/>
  <c r="T301" i="6"/>
  <c r="R301" i="6"/>
  <c r="P301" i="6"/>
  <c r="BI299" i="6"/>
  <c r="BH299" i="6"/>
  <c r="BG299" i="6"/>
  <c r="BF299" i="6"/>
  <c r="T299" i="6"/>
  <c r="R299" i="6"/>
  <c r="P299" i="6"/>
  <c r="BI297" i="6"/>
  <c r="BH297" i="6"/>
  <c r="BG297" i="6"/>
  <c r="BF297" i="6"/>
  <c r="T297" i="6"/>
  <c r="R297" i="6"/>
  <c r="P297" i="6"/>
  <c r="BI295" i="6"/>
  <c r="BH295" i="6"/>
  <c r="BG295" i="6"/>
  <c r="BF295" i="6"/>
  <c r="T295" i="6"/>
  <c r="R295" i="6"/>
  <c r="P295" i="6"/>
  <c r="BI293" i="6"/>
  <c r="BH293" i="6"/>
  <c r="BG293" i="6"/>
  <c r="BF293" i="6"/>
  <c r="T293" i="6"/>
  <c r="R293" i="6"/>
  <c r="P293" i="6"/>
  <c r="BI291" i="6"/>
  <c r="BH291" i="6"/>
  <c r="BG291" i="6"/>
  <c r="BF291" i="6"/>
  <c r="T291" i="6"/>
  <c r="R291" i="6"/>
  <c r="P291" i="6"/>
  <c r="BI289" i="6"/>
  <c r="BH289" i="6"/>
  <c r="BG289" i="6"/>
  <c r="BF289" i="6"/>
  <c r="T289" i="6"/>
  <c r="R289" i="6"/>
  <c r="P289" i="6"/>
  <c r="BI287" i="6"/>
  <c r="BH287" i="6"/>
  <c r="BG287" i="6"/>
  <c r="BF287" i="6"/>
  <c r="T287" i="6"/>
  <c r="R287" i="6"/>
  <c r="P287" i="6"/>
  <c r="BI285" i="6"/>
  <c r="BH285" i="6"/>
  <c r="BG285" i="6"/>
  <c r="BF285" i="6"/>
  <c r="T285" i="6"/>
  <c r="R285" i="6"/>
  <c r="P285" i="6"/>
  <c r="BI283" i="6"/>
  <c r="BH283" i="6"/>
  <c r="BG283" i="6"/>
  <c r="BF283" i="6"/>
  <c r="T283" i="6"/>
  <c r="R283" i="6"/>
  <c r="P283" i="6"/>
  <c r="BI281" i="6"/>
  <c r="BH281" i="6"/>
  <c r="BG281" i="6"/>
  <c r="BF281" i="6"/>
  <c r="T281" i="6"/>
  <c r="R281" i="6"/>
  <c r="P281" i="6"/>
  <c r="BI278" i="6"/>
  <c r="BH278" i="6"/>
  <c r="BG278" i="6"/>
  <c r="BF278" i="6"/>
  <c r="T278" i="6"/>
  <c r="R278" i="6"/>
  <c r="P278" i="6"/>
  <c r="BI276" i="6"/>
  <c r="BH276" i="6"/>
  <c r="BG276" i="6"/>
  <c r="BF276" i="6"/>
  <c r="T276" i="6"/>
  <c r="R276" i="6"/>
  <c r="P276" i="6"/>
  <c r="BI274" i="6"/>
  <c r="BH274" i="6"/>
  <c r="BG274" i="6"/>
  <c r="BF274" i="6"/>
  <c r="T274" i="6"/>
  <c r="R274" i="6"/>
  <c r="P274" i="6"/>
  <c r="BI272" i="6"/>
  <c r="BH272" i="6"/>
  <c r="BG272" i="6"/>
  <c r="BF272" i="6"/>
  <c r="T272" i="6"/>
  <c r="R272" i="6"/>
  <c r="P272" i="6"/>
  <c r="BI270" i="6"/>
  <c r="BH270" i="6"/>
  <c r="BG270" i="6"/>
  <c r="BF270" i="6"/>
  <c r="T270" i="6"/>
  <c r="R270" i="6"/>
  <c r="P270" i="6"/>
  <c r="BI268" i="6"/>
  <c r="BH268" i="6"/>
  <c r="BG268" i="6"/>
  <c r="BF268" i="6"/>
  <c r="T268" i="6"/>
  <c r="R268" i="6"/>
  <c r="P268" i="6"/>
  <c r="BI266" i="6"/>
  <c r="BH266" i="6"/>
  <c r="BG266" i="6"/>
  <c r="BF266" i="6"/>
  <c r="T266" i="6"/>
  <c r="R266" i="6"/>
  <c r="P266" i="6"/>
  <c r="BI264" i="6"/>
  <c r="BH264" i="6"/>
  <c r="BG264" i="6"/>
  <c r="BF264" i="6"/>
  <c r="T264" i="6"/>
  <c r="R264" i="6"/>
  <c r="P264" i="6"/>
  <c r="BI262" i="6"/>
  <c r="BH262" i="6"/>
  <c r="BG262" i="6"/>
  <c r="BF262" i="6"/>
  <c r="T262" i="6"/>
  <c r="R262" i="6"/>
  <c r="P262" i="6"/>
  <c r="BI260" i="6"/>
  <c r="BH260" i="6"/>
  <c r="BG260" i="6"/>
  <c r="BF260" i="6"/>
  <c r="T260" i="6"/>
  <c r="R260" i="6"/>
  <c r="P260" i="6"/>
  <c r="BI258" i="6"/>
  <c r="BH258" i="6"/>
  <c r="BG258" i="6"/>
  <c r="BF258" i="6"/>
  <c r="T258" i="6"/>
  <c r="R258" i="6"/>
  <c r="P258" i="6"/>
  <c r="BI256" i="6"/>
  <c r="BH256" i="6"/>
  <c r="BG256" i="6"/>
  <c r="BF256" i="6"/>
  <c r="T256" i="6"/>
  <c r="R256" i="6"/>
  <c r="P256" i="6"/>
  <c r="BI254" i="6"/>
  <c r="BH254" i="6"/>
  <c r="BG254" i="6"/>
  <c r="BF254" i="6"/>
  <c r="T254" i="6"/>
  <c r="R254" i="6"/>
  <c r="P254" i="6"/>
  <c r="BI252" i="6"/>
  <c r="BH252" i="6"/>
  <c r="BG252" i="6"/>
  <c r="BF252" i="6"/>
  <c r="T252" i="6"/>
  <c r="R252" i="6"/>
  <c r="P252" i="6"/>
  <c r="BI250" i="6"/>
  <c r="BH250" i="6"/>
  <c r="BG250" i="6"/>
  <c r="BF250" i="6"/>
  <c r="T250" i="6"/>
  <c r="R250" i="6"/>
  <c r="P250" i="6"/>
  <c r="BI248" i="6"/>
  <c r="BH248" i="6"/>
  <c r="BG248" i="6"/>
  <c r="BF248" i="6"/>
  <c r="T248" i="6"/>
  <c r="R248" i="6"/>
  <c r="P248" i="6"/>
  <c r="BI246" i="6"/>
  <c r="BH246" i="6"/>
  <c r="BG246" i="6"/>
  <c r="BF246" i="6"/>
  <c r="T246" i="6"/>
  <c r="R246" i="6"/>
  <c r="P246" i="6"/>
  <c r="BI244" i="6"/>
  <c r="BH244" i="6"/>
  <c r="BG244" i="6"/>
  <c r="BF244" i="6"/>
  <c r="T244" i="6"/>
  <c r="R244" i="6"/>
  <c r="P244" i="6"/>
  <c r="BI242" i="6"/>
  <c r="BH242" i="6"/>
  <c r="BG242" i="6"/>
  <c r="BF242" i="6"/>
  <c r="T242" i="6"/>
  <c r="R242" i="6"/>
  <c r="P242" i="6"/>
  <c r="BI240" i="6"/>
  <c r="BH240" i="6"/>
  <c r="BG240" i="6"/>
  <c r="BF240" i="6"/>
  <c r="T240" i="6"/>
  <c r="R240" i="6"/>
  <c r="P240" i="6"/>
  <c r="BI238" i="6"/>
  <c r="BH238" i="6"/>
  <c r="BG238" i="6"/>
  <c r="BF238" i="6"/>
  <c r="T238" i="6"/>
  <c r="R238" i="6"/>
  <c r="P238" i="6"/>
  <c r="BI236" i="6"/>
  <c r="BH236" i="6"/>
  <c r="BG236" i="6"/>
  <c r="BF236" i="6"/>
  <c r="T236" i="6"/>
  <c r="R236" i="6"/>
  <c r="P236" i="6"/>
  <c r="BI234" i="6"/>
  <c r="BH234" i="6"/>
  <c r="BG234" i="6"/>
  <c r="BF234" i="6"/>
  <c r="T234" i="6"/>
  <c r="R234" i="6"/>
  <c r="P234" i="6"/>
  <c r="BI232" i="6"/>
  <c r="BH232" i="6"/>
  <c r="BG232" i="6"/>
  <c r="BF232" i="6"/>
  <c r="T232" i="6"/>
  <c r="R232" i="6"/>
  <c r="P232" i="6"/>
  <c r="BI230" i="6"/>
  <c r="BH230" i="6"/>
  <c r="BG230" i="6"/>
  <c r="BF230" i="6"/>
  <c r="T230" i="6"/>
  <c r="R230" i="6"/>
  <c r="P230" i="6"/>
  <c r="BI228" i="6"/>
  <c r="BH228" i="6"/>
  <c r="BG228" i="6"/>
  <c r="BF228" i="6"/>
  <c r="T228" i="6"/>
  <c r="R228" i="6"/>
  <c r="P228" i="6"/>
  <c r="BI226" i="6"/>
  <c r="BH226" i="6"/>
  <c r="BG226" i="6"/>
  <c r="BF226" i="6"/>
  <c r="T226" i="6"/>
  <c r="R226" i="6"/>
  <c r="P226" i="6"/>
  <c r="BI224" i="6"/>
  <c r="BH224" i="6"/>
  <c r="BG224" i="6"/>
  <c r="BF224" i="6"/>
  <c r="T224" i="6"/>
  <c r="R224" i="6"/>
  <c r="P224" i="6"/>
  <c r="BI222" i="6"/>
  <c r="BH222" i="6"/>
  <c r="BG222" i="6"/>
  <c r="BF222" i="6"/>
  <c r="T222" i="6"/>
  <c r="R222" i="6"/>
  <c r="P222" i="6"/>
  <c r="BI220" i="6"/>
  <c r="BH220" i="6"/>
  <c r="BG220" i="6"/>
  <c r="BF220" i="6"/>
  <c r="T220" i="6"/>
  <c r="R220" i="6"/>
  <c r="P220" i="6"/>
  <c r="BI218" i="6"/>
  <c r="BH218" i="6"/>
  <c r="BG218" i="6"/>
  <c r="BF218" i="6"/>
  <c r="T218" i="6"/>
  <c r="R218" i="6"/>
  <c r="P218" i="6"/>
  <c r="BI215" i="6"/>
  <c r="BH215" i="6"/>
  <c r="BG215" i="6"/>
  <c r="BF215" i="6"/>
  <c r="T215" i="6"/>
  <c r="R215" i="6"/>
  <c r="P215" i="6"/>
  <c r="BI213" i="6"/>
  <c r="BH213" i="6"/>
  <c r="BG213" i="6"/>
  <c r="BF213" i="6"/>
  <c r="T213" i="6"/>
  <c r="R213" i="6"/>
  <c r="P213" i="6"/>
  <c r="BI211" i="6"/>
  <c r="BH211" i="6"/>
  <c r="BG211" i="6"/>
  <c r="BF211" i="6"/>
  <c r="T211" i="6"/>
  <c r="R211" i="6"/>
  <c r="P211" i="6"/>
  <c r="BI209" i="6"/>
  <c r="BH209" i="6"/>
  <c r="BG209" i="6"/>
  <c r="BF209" i="6"/>
  <c r="T209" i="6"/>
  <c r="R209" i="6"/>
  <c r="P209" i="6"/>
  <c r="BI207" i="6"/>
  <c r="BH207" i="6"/>
  <c r="BG207" i="6"/>
  <c r="BF207" i="6"/>
  <c r="T207" i="6"/>
  <c r="R207" i="6"/>
  <c r="P207" i="6"/>
  <c r="BI205" i="6"/>
  <c r="BH205" i="6"/>
  <c r="BG205" i="6"/>
  <c r="BF205" i="6"/>
  <c r="T205" i="6"/>
  <c r="R205" i="6"/>
  <c r="P205" i="6"/>
  <c r="BI203" i="6"/>
  <c r="BH203" i="6"/>
  <c r="BG203" i="6"/>
  <c r="BF203" i="6"/>
  <c r="T203" i="6"/>
  <c r="R203" i="6"/>
  <c r="P203" i="6"/>
  <c r="BI201" i="6"/>
  <c r="BH201" i="6"/>
  <c r="BG201" i="6"/>
  <c r="BF201" i="6"/>
  <c r="T201" i="6"/>
  <c r="R201" i="6"/>
  <c r="P201" i="6"/>
  <c r="BI199" i="6"/>
  <c r="BH199" i="6"/>
  <c r="BG199" i="6"/>
  <c r="BF199" i="6"/>
  <c r="T199" i="6"/>
  <c r="R199" i="6"/>
  <c r="P199" i="6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3" i="6"/>
  <c r="BH193" i="6"/>
  <c r="BG193" i="6"/>
  <c r="BF193" i="6"/>
  <c r="T193" i="6"/>
  <c r="R193" i="6"/>
  <c r="P193" i="6"/>
  <c r="BI191" i="6"/>
  <c r="BH191" i="6"/>
  <c r="BG191" i="6"/>
  <c r="BF191" i="6"/>
  <c r="T191" i="6"/>
  <c r="R191" i="6"/>
  <c r="P191" i="6"/>
  <c r="BI189" i="6"/>
  <c r="BH189" i="6"/>
  <c r="BG189" i="6"/>
  <c r="BF189" i="6"/>
  <c r="T189" i="6"/>
  <c r="R189" i="6"/>
  <c r="P189" i="6"/>
  <c r="BI187" i="6"/>
  <c r="BH187" i="6"/>
  <c r="BG187" i="6"/>
  <c r="BF187" i="6"/>
  <c r="T187" i="6"/>
  <c r="R187" i="6"/>
  <c r="P187" i="6"/>
  <c r="BI185" i="6"/>
  <c r="BH185" i="6"/>
  <c r="BG185" i="6"/>
  <c r="BF185" i="6"/>
  <c r="T185" i="6"/>
  <c r="R185" i="6"/>
  <c r="P185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79" i="6"/>
  <c r="BH179" i="6"/>
  <c r="BG179" i="6"/>
  <c r="BF179" i="6"/>
  <c r="T179" i="6"/>
  <c r="R179" i="6"/>
  <c r="P179" i="6"/>
  <c r="BI177" i="6"/>
  <c r="BH177" i="6"/>
  <c r="BG177" i="6"/>
  <c r="BF177" i="6"/>
  <c r="T177" i="6"/>
  <c r="R177" i="6"/>
  <c r="P177" i="6"/>
  <c r="BI172" i="6"/>
  <c r="BH172" i="6"/>
  <c r="BG172" i="6"/>
  <c r="BF172" i="6"/>
  <c r="T172" i="6"/>
  <c r="R172" i="6"/>
  <c r="P172" i="6"/>
  <c r="BI167" i="6"/>
  <c r="BH167" i="6"/>
  <c r="BG167" i="6"/>
  <c r="BF167" i="6"/>
  <c r="T167" i="6"/>
  <c r="R167" i="6"/>
  <c r="P167" i="6"/>
  <c r="BI162" i="6"/>
  <c r="BH162" i="6"/>
  <c r="BG162" i="6"/>
  <c r="BF162" i="6"/>
  <c r="T162" i="6"/>
  <c r="R162" i="6"/>
  <c r="P162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4" i="6"/>
  <c r="BH134" i="6"/>
  <c r="BG134" i="6"/>
  <c r="BF134" i="6"/>
  <c r="T134" i="6"/>
  <c r="R134" i="6"/>
  <c r="P134" i="6"/>
  <c r="BI129" i="6"/>
  <c r="BH129" i="6"/>
  <c r="BG129" i="6"/>
  <c r="BF129" i="6"/>
  <c r="T129" i="6"/>
  <c r="R129" i="6"/>
  <c r="P129" i="6"/>
  <c r="BI124" i="6"/>
  <c r="BH124" i="6"/>
  <c r="BG124" i="6"/>
  <c r="BF124" i="6"/>
  <c r="T124" i="6"/>
  <c r="R124" i="6"/>
  <c r="P124" i="6"/>
  <c r="BI122" i="6"/>
  <c r="BH122" i="6"/>
  <c r="BG122" i="6"/>
  <c r="BF122" i="6"/>
  <c r="T122" i="6"/>
  <c r="R122" i="6"/>
  <c r="P122" i="6"/>
  <c r="J117" i="6"/>
  <c r="J116" i="6"/>
  <c r="F116" i="6"/>
  <c r="F114" i="6"/>
  <c r="E112" i="6"/>
  <c r="J92" i="6"/>
  <c r="J91" i="6"/>
  <c r="F91" i="6"/>
  <c r="F89" i="6"/>
  <c r="E87" i="6"/>
  <c r="J18" i="6"/>
  <c r="E18" i="6"/>
  <c r="F117" i="6" s="1"/>
  <c r="J17" i="6"/>
  <c r="J12" i="6"/>
  <c r="J114" i="6"/>
  <c r="E7" i="6"/>
  <c r="E110" i="6" s="1"/>
  <c r="J37" i="5"/>
  <c r="J36" i="5"/>
  <c r="AY98" i="1" s="1"/>
  <c r="J35" i="5"/>
  <c r="AX98" i="1"/>
  <c r="BI411" i="5"/>
  <c r="BH411" i="5"/>
  <c r="BG411" i="5"/>
  <c r="BF411" i="5"/>
  <c r="T411" i="5"/>
  <c r="T410" i="5" s="1"/>
  <c r="R411" i="5"/>
  <c r="R410" i="5"/>
  <c r="P411" i="5"/>
  <c r="P410" i="5" s="1"/>
  <c r="BI405" i="5"/>
  <c r="BH405" i="5"/>
  <c r="BG405" i="5"/>
  <c r="BF405" i="5"/>
  <c r="T405" i="5"/>
  <c r="R405" i="5"/>
  <c r="P405" i="5"/>
  <c r="BI402" i="5"/>
  <c r="BH402" i="5"/>
  <c r="BG402" i="5"/>
  <c r="BF402" i="5"/>
  <c r="T402" i="5"/>
  <c r="R402" i="5"/>
  <c r="P402" i="5"/>
  <c r="BI399" i="5"/>
  <c r="BH399" i="5"/>
  <c r="BG399" i="5"/>
  <c r="BF399" i="5"/>
  <c r="T399" i="5"/>
  <c r="R399" i="5"/>
  <c r="P399" i="5"/>
  <c r="BI397" i="5"/>
  <c r="BH397" i="5"/>
  <c r="BG397" i="5"/>
  <c r="BF397" i="5"/>
  <c r="T397" i="5"/>
  <c r="R397" i="5"/>
  <c r="P397" i="5"/>
  <c r="BI395" i="5"/>
  <c r="BH395" i="5"/>
  <c r="BG395" i="5"/>
  <c r="BF395" i="5"/>
  <c r="T395" i="5"/>
  <c r="R395" i="5"/>
  <c r="P395" i="5"/>
  <c r="BI392" i="5"/>
  <c r="BH392" i="5"/>
  <c r="BG392" i="5"/>
  <c r="BF392" i="5"/>
  <c r="T392" i="5"/>
  <c r="R392" i="5"/>
  <c r="P392" i="5"/>
  <c r="BI386" i="5"/>
  <c r="BH386" i="5"/>
  <c r="BG386" i="5"/>
  <c r="BF386" i="5"/>
  <c r="T386" i="5"/>
  <c r="R386" i="5"/>
  <c r="P386" i="5"/>
  <c r="BI383" i="5"/>
  <c r="BH383" i="5"/>
  <c r="BG383" i="5"/>
  <c r="BF383" i="5"/>
  <c r="T383" i="5"/>
  <c r="R383" i="5"/>
  <c r="P383" i="5"/>
  <c r="BI375" i="5"/>
  <c r="BH375" i="5"/>
  <c r="BG375" i="5"/>
  <c r="BF375" i="5"/>
  <c r="T375" i="5"/>
  <c r="R375" i="5"/>
  <c r="P375" i="5"/>
  <c r="BI372" i="5"/>
  <c r="BH372" i="5"/>
  <c r="BG372" i="5"/>
  <c r="BF372" i="5"/>
  <c r="T372" i="5"/>
  <c r="R372" i="5"/>
  <c r="P372" i="5"/>
  <c r="BI370" i="5"/>
  <c r="BH370" i="5"/>
  <c r="BG370" i="5"/>
  <c r="BF370" i="5"/>
  <c r="T370" i="5"/>
  <c r="R370" i="5"/>
  <c r="P370" i="5"/>
  <c r="BI368" i="5"/>
  <c r="BH368" i="5"/>
  <c r="BG368" i="5"/>
  <c r="BF368" i="5"/>
  <c r="T368" i="5"/>
  <c r="R368" i="5"/>
  <c r="P368" i="5"/>
  <c r="BI365" i="5"/>
  <c r="BH365" i="5"/>
  <c r="BG365" i="5"/>
  <c r="BF365" i="5"/>
  <c r="T365" i="5"/>
  <c r="R365" i="5"/>
  <c r="P365" i="5"/>
  <c r="BI359" i="5"/>
  <c r="BH359" i="5"/>
  <c r="BG359" i="5"/>
  <c r="BF359" i="5"/>
  <c r="T359" i="5"/>
  <c r="R359" i="5"/>
  <c r="P359" i="5"/>
  <c r="BI354" i="5"/>
  <c r="BH354" i="5"/>
  <c r="BG354" i="5"/>
  <c r="BF354" i="5"/>
  <c r="T354" i="5"/>
  <c r="R354" i="5"/>
  <c r="P354" i="5"/>
  <c r="BI351" i="5"/>
  <c r="BH351" i="5"/>
  <c r="BG351" i="5"/>
  <c r="BF351" i="5"/>
  <c r="T351" i="5"/>
  <c r="R351" i="5"/>
  <c r="P351" i="5"/>
  <c r="BI347" i="5"/>
  <c r="BH347" i="5"/>
  <c r="BG347" i="5"/>
  <c r="BF347" i="5"/>
  <c r="T347" i="5"/>
  <c r="R347" i="5"/>
  <c r="P347" i="5"/>
  <c r="BI344" i="5"/>
  <c r="BH344" i="5"/>
  <c r="BG344" i="5"/>
  <c r="BF344" i="5"/>
  <c r="T344" i="5"/>
  <c r="R344" i="5"/>
  <c r="P344" i="5"/>
  <c r="BI341" i="5"/>
  <c r="BH341" i="5"/>
  <c r="BG341" i="5"/>
  <c r="BF341" i="5"/>
  <c r="T341" i="5"/>
  <c r="R341" i="5"/>
  <c r="P341" i="5"/>
  <c r="BI338" i="5"/>
  <c r="BH338" i="5"/>
  <c r="BG338" i="5"/>
  <c r="BF338" i="5"/>
  <c r="T338" i="5"/>
  <c r="R338" i="5"/>
  <c r="P338" i="5"/>
  <c r="BI336" i="5"/>
  <c r="BH336" i="5"/>
  <c r="BG336" i="5"/>
  <c r="BF336" i="5"/>
  <c r="T336" i="5"/>
  <c r="R336" i="5"/>
  <c r="P336" i="5"/>
  <c r="BI334" i="5"/>
  <c r="BH334" i="5"/>
  <c r="BG334" i="5"/>
  <c r="BF334" i="5"/>
  <c r="T334" i="5"/>
  <c r="R334" i="5"/>
  <c r="P334" i="5"/>
  <c r="BI332" i="5"/>
  <c r="BH332" i="5"/>
  <c r="BG332" i="5"/>
  <c r="BF332" i="5"/>
  <c r="T332" i="5"/>
  <c r="R332" i="5"/>
  <c r="P332" i="5"/>
  <c r="BI330" i="5"/>
  <c r="BH330" i="5"/>
  <c r="BG330" i="5"/>
  <c r="BF330" i="5"/>
  <c r="T330" i="5"/>
  <c r="R330" i="5"/>
  <c r="P330" i="5"/>
  <c r="BI327" i="5"/>
  <c r="BH327" i="5"/>
  <c r="BG327" i="5"/>
  <c r="BF327" i="5"/>
  <c r="T327" i="5"/>
  <c r="R327" i="5"/>
  <c r="P327" i="5"/>
  <c r="BI324" i="5"/>
  <c r="BH324" i="5"/>
  <c r="BG324" i="5"/>
  <c r="BF324" i="5"/>
  <c r="T324" i="5"/>
  <c r="R324" i="5"/>
  <c r="P324" i="5"/>
  <c r="BI322" i="5"/>
  <c r="BH322" i="5"/>
  <c r="BG322" i="5"/>
  <c r="BF322" i="5"/>
  <c r="T322" i="5"/>
  <c r="R322" i="5"/>
  <c r="P322" i="5"/>
  <c r="BI319" i="5"/>
  <c r="BH319" i="5"/>
  <c r="BG319" i="5"/>
  <c r="BF319" i="5"/>
  <c r="T319" i="5"/>
  <c r="R319" i="5"/>
  <c r="P319" i="5"/>
  <c r="BI316" i="5"/>
  <c r="BH316" i="5"/>
  <c r="BG316" i="5"/>
  <c r="BF316" i="5"/>
  <c r="T316" i="5"/>
  <c r="R316" i="5"/>
  <c r="P316" i="5"/>
  <c r="BI313" i="5"/>
  <c r="BH313" i="5"/>
  <c r="BG313" i="5"/>
  <c r="BF313" i="5"/>
  <c r="T313" i="5"/>
  <c r="R313" i="5"/>
  <c r="P313" i="5"/>
  <c r="BI307" i="5"/>
  <c r="BH307" i="5"/>
  <c r="BG307" i="5"/>
  <c r="BF307" i="5"/>
  <c r="T307" i="5"/>
  <c r="R307" i="5"/>
  <c r="P307" i="5"/>
  <c r="BI304" i="5"/>
  <c r="BH304" i="5"/>
  <c r="BG304" i="5"/>
  <c r="BF304" i="5"/>
  <c r="T304" i="5"/>
  <c r="R304" i="5"/>
  <c r="P304" i="5"/>
  <c r="BI301" i="5"/>
  <c r="BH301" i="5"/>
  <c r="BG301" i="5"/>
  <c r="BF301" i="5"/>
  <c r="T301" i="5"/>
  <c r="R301" i="5"/>
  <c r="P301" i="5"/>
  <c r="BI299" i="5"/>
  <c r="BH299" i="5"/>
  <c r="BG299" i="5"/>
  <c r="BF299" i="5"/>
  <c r="T299" i="5"/>
  <c r="R299" i="5"/>
  <c r="P299" i="5"/>
  <c r="BI297" i="5"/>
  <c r="BH297" i="5"/>
  <c r="BG297" i="5"/>
  <c r="BF297" i="5"/>
  <c r="T297" i="5"/>
  <c r="R297" i="5"/>
  <c r="P297" i="5"/>
  <c r="BI294" i="5"/>
  <c r="BH294" i="5"/>
  <c r="BG294" i="5"/>
  <c r="BF294" i="5"/>
  <c r="T294" i="5"/>
  <c r="R294" i="5"/>
  <c r="P294" i="5"/>
  <c r="BI293" i="5"/>
  <c r="BH293" i="5"/>
  <c r="BG293" i="5"/>
  <c r="BF293" i="5"/>
  <c r="T293" i="5"/>
  <c r="R293" i="5"/>
  <c r="P293" i="5"/>
  <c r="BI290" i="5"/>
  <c r="BH290" i="5"/>
  <c r="BG290" i="5"/>
  <c r="BF290" i="5"/>
  <c r="T290" i="5"/>
  <c r="R290" i="5"/>
  <c r="P290" i="5"/>
  <c r="BI288" i="5"/>
  <c r="BH288" i="5"/>
  <c r="BG288" i="5"/>
  <c r="BF288" i="5"/>
  <c r="T288" i="5"/>
  <c r="R288" i="5"/>
  <c r="P288" i="5"/>
  <c r="BI285" i="5"/>
  <c r="BH285" i="5"/>
  <c r="BG285" i="5"/>
  <c r="BF285" i="5"/>
  <c r="T285" i="5"/>
  <c r="R285" i="5"/>
  <c r="P285" i="5"/>
  <c r="BI282" i="5"/>
  <c r="BH282" i="5"/>
  <c r="BG282" i="5"/>
  <c r="BF282" i="5"/>
  <c r="T282" i="5"/>
  <c r="R282" i="5"/>
  <c r="P282" i="5"/>
  <c r="BI279" i="5"/>
  <c r="BH279" i="5"/>
  <c r="BG279" i="5"/>
  <c r="BF279" i="5"/>
  <c r="T279" i="5"/>
  <c r="R279" i="5"/>
  <c r="P279" i="5"/>
  <c r="BI276" i="5"/>
  <c r="BH276" i="5"/>
  <c r="BG276" i="5"/>
  <c r="BF276" i="5"/>
  <c r="T276" i="5"/>
  <c r="R276" i="5"/>
  <c r="P276" i="5"/>
  <c r="BI273" i="5"/>
  <c r="BH273" i="5"/>
  <c r="BG273" i="5"/>
  <c r="BF273" i="5"/>
  <c r="T273" i="5"/>
  <c r="R273" i="5"/>
  <c r="P273" i="5"/>
  <c r="BI270" i="5"/>
  <c r="BH270" i="5"/>
  <c r="BG270" i="5"/>
  <c r="BF270" i="5"/>
  <c r="T270" i="5"/>
  <c r="R270" i="5"/>
  <c r="P270" i="5"/>
  <c r="BI267" i="5"/>
  <c r="BH267" i="5"/>
  <c r="BG267" i="5"/>
  <c r="BF267" i="5"/>
  <c r="T267" i="5"/>
  <c r="R267" i="5"/>
  <c r="P267" i="5"/>
  <c r="BI262" i="5"/>
  <c r="BH262" i="5"/>
  <c r="BG262" i="5"/>
  <c r="BF262" i="5"/>
  <c r="T262" i="5"/>
  <c r="R262" i="5"/>
  <c r="P262" i="5"/>
  <c r="BI259" i="5"/>
  <c r="BH259" i="5"/>
  <c r="BG259" i="5"/>
  <c r="BF259" i="5"/>
  <c r="T259" i="5"/>
  <c r="R259" i="5"/>
  <c r="P259" i="5"/>
  <c r="BI256" i="5"/>
  <c r="BH256" i="5"/>
  <c r="BG256" i="5"/>
  <c r="BF256" i="5"/>
  <c r="T256" i="5"/>
  <c r="R256" i="5"/>
  <c r="P256" i="5"/>
  <c r="BI249" i="5"/>
  <c r="BH249" i="5"/>
  <c r="BG249" i="5"/>
  <c r="BF249" i="5"/>
  <c r="T249" i="5"/>
  <c r="R249" i="5"/>
  <c r="P249" i="5"/>
  <c r="BI246" i="5"/>
  <c r="BH246" i="5"/>
  <c r="BG246" i="5"/>
  <c r="BF246" i="5"/>
  <c r="T246" i="5"/>
  <c r="R246" i="5"/>
  <c r="P246" i="5"/>
  <c r="BI243" i="5"/>
  <c r="BH243" i="5"/>
  <c r="BG243" i="5"/>
  <c r="BF243" i="5"/>
  <c r="T243" i="5"/>
  <c r="R243" i="5"/>
  <c r="P243" i="5"/>
  <c r="BI239" i="5"/>
  <c r="BH239" i="5"/>
  <c r="BG239" i="5"/>
  <c r="BF239" i="5"/>
  <c r="T239" i="5"/>
  <c r="R239" i="5"/>
  <c r="P239" i="5"/>
  <c r="BI236" i="5"/>
  <c r="BH236" i="5"/>
  <c r="BG236" i="5"/>
  <c r="BF236" i="5"/>
  <c r="T236" i="5"/>
  <c r="R236" i="5"/>
  <c r="P236" i="5"/>
  <c r="BI233" i="5"/>
  <c r="BH233" i="5"/>
  <c r="BG233" i="5"/>
  <c r="BF233" i="5"/>
  <c r="T233" i="5"/>
  <c r="R233" i="5"/>
  <c r="P233" i="5"/>
  <c r="BI229" i="5"/>
  <c r="BH229" i="5"/>
  <c r="BG229" i="5"/>
  <c r="BF229" i="5"/>
  <c r="T229" i="5"/>
  <c r="T228" i="5"/>
  <c r="R229" i="5"/>
  <c r="R228" i="5" s="1"/>
  <c r="P229" i="5"/>
  <c r="P228" i="5"/>
  <c r="BI225" i="5"/>
  <c r="BH225" i="5"/>
  <c r="BG225" i="5"/>
  <c r="BF225" i="5"/>
  <c r="T225" i="5"/>
  <c r="R225" i="5"/>
  <c r="P225" i="5"/>
  <c r="BI219" i="5"/>
  <c r="BH219" i="5"/>
  <c r="BG219" i="5"/>
  <c r="BF219" i="5"/>
  <c r="T219" i="5"/>
  <c r="R219" i="5"/>
  <c r="P219" i="5"/>
  <c r="BI216" i="5"/>
  <c r="BH216" i="5"/>
  <c r="BG216" i="5"/>
  <c r="BF216" i="5"/>
  <c r="T216" i="5"/>
  <c r="R216" i="5"/>
  <c r="P216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08" i="5"/>
  <c r="BH208" i="5"/>
  <c r="BG208" i="5"/>
  <c r="BF208" i="5"/>
  <c r="T208" i="5"/>
  <c r="R208" i="5"/>
  <c r="P208" i="5"/>
  <c r="BI203" i="5"/>
  <c r="BH203" i="5"/>
  <c r="BG203" i="5"/>
  <c r="BF203" i="5"/>
  <c r="T203" i="5"/>
  <c r="R203" i="5"/>
  <c r="P203" i="5"/>
  <c r="BI200" i="5"/>
  <c r="BH200" i="5"/>
  <c r="BG200" i="5"/>
  <c r="BF200" i="5"/>
  <c r="T200" i="5"/>
  <c r="R200" i="5"/>
  <c r="P200" i="5"/>
  <c r="BI197" i="5"/>
  <c r="BH197" i="5"/>
  <c r="BG197" i="5"/>
  <c r="BF197" i="5"/>
  <c r="T197" i="5"/>
  <c r="R197" i="5"/>
  <c r="P197" i="5"/>
  <c r="BI194" i="5"/>
  <c r="BH194" i="5"/>
  <c r="BG194" i="5"/>
  <c r="BF194" i="5"/>
  <c r="T194" i="5"/>
  <c r="R194" i="5"/>
  <c r="P194" i="5"/>
  <c r="BI191" i="5"/>
  <c r="BH191" i="5"/>
  <c r="BG191" i="5"/>
  <c r="BF191" i="5"/>
  <c r="T191" i="5"/>
  <c r="R191" i="5"/>
  <c r="P191" i="5"/>
  <c r="BI187" i="5"/>
  <c r="BH187" i="5"/>
  <c r="BG187" i="5"/>
  <c r="BF187" i="5"/>
  <c r="T187" i="5"/>
  <c r="R187" i="5"/>
  <c r="P187" i="5"/>
  <c r="BI184" i="5"/>
  <c r="BH184" i="5"/>
  <c r="BG184" i="5"/>
  <c r="BF184" i="5"/>
  <c r="T184" i="5"/>
  <c r="R184" i="5"/>
  <c r="P184" i="5"/>
  <c r="BI181" i="5"/>
  <c r="BH181" i="5"/>
  <c r="BG181" i="5"/>
  <c r="BF181" i="5"/>
  <c r="T181" i="5"/>
  <c r="R181" i="5"/>
  <c r="P181" i="5"/>
  <c r="BI178" i="5"/>
  <c r="BH178" i="5"/>
  <c r="BG178" i="5"/>
  <c r="BF178" i="5"/>
  <c r="T178" i="5"/>
  <c r="R178" i="5"/>
  <c r="P178" i="5"/>
  <c r="BI175" i="5"/>
  <c r="BH175" i="5"/>
  <c r="BG175" i="5"/>
  <c r="BF175" i="5"/>
  <c r="T175" i="5"/>
  <c r="R175" i="5"/>
  <c r="P175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0" i="5"/>
  <c r="BH160" i="5"/>
  <c r="BG160" i="5"/>
  <c r="BF160" i="5"/>
  <c r="T160" i="5"/>
  <c r="R160" i="5"/>
  <c r="P160" i="5"/>
  <c r="BI157" i="5"/>
  <c r="BH157" i="5"/>
  <c r="BG157" i="5"/>
  <c r="BF157" i="5"/>
  <c r="T157" i="5"/>
  <c r="R157" i="5"/>
  <c r="P157" i="5"/>
  <c r="BI154" i="5"/>
  <c r="BH154" i="5"/>
  <c r="BG154" i="5"/>
  <c r="BF154" i="5"/>
  <c r="T154" i="5"/>
  <c r="R154" i="5"/>
  <c r="P154" i="5"/>
  <c r="BI151" i="5"/>
  <c r="BH151" i="5"/>
  <c r="BG151" i="5"/>
  <c r="BF151" i="5"/>
  <c r="T151" i="5"/>
  <c r="R151" i="5"/>
  <c r="P151" i="5"/>
  <c r="BI147" i="5"/>
  <c r="BH147" i="5"/>
  <c r="BG147" i="5"/>
  <c r="BF147" i="5"/>
  <c r="T147" i="5"/>
  <c r="R147" i="5"/>
  <c r="P147" i="5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5" i="5"/>
  <c r="BH135" i="5"/>
  <c r="BG135" i="5"/>
  <c r="BF135" i="5"/>
  <c r="T135" i="5"/>
  <c r="R135" i="5"/>
  <c r="P135" i="5"/>
  <c r="BI132" i="5"/>
  <c r="BH132" i="5"/>
  <c r="BG132" i="5"/>
  <c r="BF132" i="5"/>
  <c r="T132" i="5"/>
  <c r="R132" i="5"/>
  <c r="P132" i="5"/>
  <c r="BI128" i="5"/>
  <c r="BH128" i="5"/>
  <c r="BG128" i="5"/>
  <c r="BF128" i="5"/>
  <c r="T128" i="5"/>
  <c r="R128" i="5"/>
  <c r="P128" i="5"/>
  <c r="J122" i="5"/>
  <c r="J121" i="5"/>
  <c r="F121" i="5"/>
  <c r="F119" i="5"/>
  <c r="E117" i="5"/>
  <c r="J92" i="5"/>
  <c r="J91" i="5"/>
  <c r="F91" i="5"/>
  <c r="F89" i="5"/>
  <c r="E87" i="5"/>
  <c r="J18" i="5"/>
  <c r="E18" i="5"/>
  <c r="F92" i="5"/>
  <c r="J17" i="5"/>
  <c r="J12" i="5"/>
  <c r="J119" i="5"/>
  <c r="E7" i="5"/>
  <c r="E115" i="5" s="1"/>
  <c r="J37" i="4"/>
  <c r="J36" i="4"/>
  <c r="AY97" i="1"/>
  <c r="J35" i="4"/>
  <c r="AX97" i="1" s="1"/>
  <c r="BI499" i="4"/>
  <c r="BH499" i="4"/>
  <c r="BG499" i="4"/>
  <c r="BF499" i="4"/>
  <c r="T499" i="4"/>
  <c r="T498" i="4"/>
  <c r="R499" i="4"/>
  <c r="R498" i="4" s="1"/>
  <c r="P499" i="4"/>
  <c r="P498" i="4"/>
  <c r="BI493" i="4"/>
  <c r="BH493" i="4"/>
  <c r="BG493" i="4"/>
  <c r="BF493" i="4"/>
  <c r="T493" i="4"/>
  <c r="R493" i="4"/>
  <c r="P493" i="4"/>
  <c r="BI490" i="4"/>
  <c r="BH490" i="4"/>
  <c r="BG490" i="4"/>
  <c r="BF490" i="4"/>
  <c r="T490" i="4"/>
  <c r="R490" i="4"/>
  <c r="P490" i="4"/>
  <c r="BI487" i="4"/>
  <c r="BH487" i="4"/>
  <c r="BG487" i="4"/>
  <c r="BF487" i="4"/>
  <c r="T487" i="4"/>
  <c r="R487" i="4"/>
  <c r="P487" i="4"/>
  <c r="BI485" i="4"/>
  <c r="BH485" i="4"/>
  <c r="BG485" i="4"/>
  <c r="BF485" i="4"/>
  <c r="T485" i="4"/>
  <c r="R485" i="4"/>
  <c r="P485" i="4"/>
  <c r="BI483" i="4"/>
  <c r="BH483" i="4"/>
  <c r="BG483" i="4"/>
  <c r="BF483" i="4"/>
  <c r="T483" i="4"/>
  <c r="R483" i="4"/>
  <c r="P483" i="4"/>
  <c r="BI480" i="4"/>
  <c r="BH480" i="4"/>
  <c r="BG480" i="4"/>
  <c r="BF480" i="4"/>
  <c r="T480" i="4"/>
  <c r="R480" i="4"/>
  <c r="P480" i="4"/>
  <c r="BI470" i="4"/>
  <c r="BH470" i="4"/>
  <c r="BG470" i="4"/>
  <c r="BF470" i="4"/>
  <c r="T470" i="4"/>
  <c r="R470" i="4"/>
  <c r="P470" i="4"/>
  <c r="BI467" i="4"/>
  <c r="BH467" i="4"/>
  <c r="BG467" i="4"/>
  <c r="BF467" i="4"/>
  <c r="T467" i="4"/>
  <c r="R467" i="4"/>
  <c r="P467" i="4"/>
  <c r="BI458" i="4"/>
  <c r="BH458" i="4"/>
  <c r="BG458" i="4"/>
  <c r="BF458" i="4"/>
  <c r="T458" i="4"/>
  <c r="R458" i="4"/>
  <c r="P458" i="4"/>
  <c r="BI454" i="4"/>
  <c r="BH454" i="4"/>
  <c r="BG454" i="4"/>
  <c r="BF454" i="4"/>
  <c r="T454" i="4"/>
  <c r="R454" i="4"/>
  <c r="P454" i="4"/>
  <c r="BI452" i="4"/>
  <c r="BH452" i="4"/>
  <c r="BG452" i="4"/>
  <c r="BF452" i="4"/>
  <c r="T452" i="4"/>
  <c r="R452" i="4"/>
  <c r="P452" i="4"/>
  <c r="BI450" i="4"/>
  <c r="BH450" i="4"/>
  <c r="BG450" i="4"/>
  <c r="BF450" i="4"/>
  <c r="T450" i="4"/>
  <c r="R450" i="4"/>
  <c r="P450" i="4"/>
  <c r="BI447" i="4"/>
  <c r="BH447" i="4"/>
  <c r="BG447" i="4"/>
  <c r="BF447" i="4"/>
  <c r="T447" i="4"/>
  <c r="R447" i="4"/>
  <c r="P447" i="4"/>
  <c r="BI445" i="4"/>
  <c r="BH445" i="4"/>
  <c r="BG445" i="4"/>
  <c r="BF445" i="4"/>
  <c r="T445" i="4"/>
  <c r="R445" i="4"/>
  <c r="P445" i="4"/>
  <c r="BI443" i="4"/>
  <c r="BH443" i="4"/>
  <c r="BG443" i="4"/>
  <c r="BF443" i="4"/>
  <c r="T443" i="4"/>
  <c r="R443" i="4"/>
  <c r="P443" i="4"/>
  <c r="BI440" i="4"/>
  <c r="BH440" i="4"/>
  <c r="BG440" i="4"/>
  <c r="BF440" i="4"/>
  <c r="T440" i="4"/>
  <c r="R440" i="4"/>
  <c r="P440" i="4"/>
  <c r="BI435" i="4"/>
  <c r="BH435" i="4"/>
  <c r="BG435" i="4"/>
  <c r="BF435" i="4"/>
  <c r="T435" i="4"/>
  <c r="R435" i="4"/>
  <c r="P435" i="4"/>
  <c r="BI432" i="4"/>
  <c r="BH432" i="4"/>
  <c r="BG432" i="4"/>
  <c r="BF432" i="4"/>
  <c r="T432" i="4"/>
  <c r="R432" i="4"/>
  <c r="P432" i="4"/>
  <c r="BI427" i="4"/>
  <c r="BH427" i="4"/>
  <c r="BG427" i="4"/>
  <c r="BF427" i="4"/>
  <c r="T427" i="4"/>
  <c r="R427" i="4"/>
  <c r="P427" i="4"/>
  <c r="BI422" i="4"/>
  <c r="BH422" i="4"/>
  <c r="BG422" i="4"/>
  <c r="BF422" i="4"/>
  <c r="T422" i="4"/>
  <c r="R422" i="4"/>
  <c r="P422" i="4"/>
  <c r="BI419" i="4"/>
  <c r="BH419" i="4"/>
  <c r="BG419" i="4"/>
  <c r="BF419" i="4"/>
  <c r="T419" i="4"/>
  <c r="R419" i="4"/>
  <c r="P419" i="4"/>
  <c r="BI412" i="4"/>
  <c r="BH412" i="4"/>
  <c r="BG412" i="4"/>
  <c r="BF412" i="4"/>
  <c r="T412" i="4"/>
  <c r="R412" i="4"/>
  <c r="P412" i="4"/>
  <c r="BI409" i="4"/>
  <c r="BH409" i="4"/>
  <c r="BG409" i="4"/>
  <c r="BF409" i="4"/>
  <c r="T409" i="4"/>
  <c r="R409" i="4"/>
  <c r="P409" i="4"/>
  <c r="BI406" i="4"/>
  <c r="BH406" i="4"/>
  <c r="BG406" i="4"/>
  <c r="BF406" i="4"/>
  <c r="T406" i="4"/>
  <c r="R406" i="4"/>
  <c r="P406" i="4"/>
  <c r="BI403" i="4"/>
  <c r="BH403" i="4"/>
  <c r="BG403" i="4"/>
  <c r="BF403" i="4"/>
  <c r="T403" i="4"/>
  <c r="R403" i="4"/>
  <c r="P403" i="4"/>
  <c r="BI399" i="4"/>
  <c r="BH399" i="4"/>
  <c r="BG399" i="4"/>
  <c r="BF399" i="4"/>
  <c r="T399" i="4"/>
  <c r="R399" i="4"/>
  <c r="P399" i="4"/>
  <c r="BI396" i="4"/>
  <c r="BH396" i="4"/>
  <c r="BG396" i="4"/>
  <c r="BF396" i="4"/>
  <c r="T396" i="4"/>
  <c r="R396" i="4"/>
  <c r="P396" i="4"/>
  <c r="BI390" i="4"/>
  <c r="BH390" i="4"/>
  <c r="BG390" i="4"/>
  <c r="BF390" i="4"/>
  <c r="T390" i="4"/>
  <c r="R390" i="4"/>
  <c r="P390" i="4"/>
  <c r="BI387" i="4"/>
  <c r="BH387" i="4"/>
  <c r="BG387" i="4"/>
  <c r="BF387" i="4"/>
  <c r="T387" i="4"/>
  <c r="R387" i="4"/>
  <c r="P387" i="4"/>
  <c r="BI384" i="4"/>
  <c r="BH384" i="4"/>
  <c r="BG384" i="4"/>
  <c r="BF384" i="4"/>
  <c r="T384" i="4"/>
  <c r="R384" i="4"/>
  <c r="P384" i="4"/>
  <c r="BI380" i="4"/>
  <c r="BH380" i="4"/>
  <c r="BG380" i="4"/>
  <c r="BF380" i="4"/>
  <c r="T380" i="4"/>
  <c r="R380" i="4"/>
  <c r="P380" i="4"/>
  <c r="BI378" i="4"/>
  <c r="BH378" i="4"/>
  <c r="BG378" i="4"/>
  <c r="BF378" i="4"/>
  <c r="T378" i="4"/>
  <c r="R378" i="4"/>
  <c r="P378" i="4"/>
  <c r="BI375" i="4"/>
  <c r="BH375" i="4"/>
  <c r="BG375" i="4"/>
  <c r="BF375" i="4"/>
  <c r="T375" i="4"/>
  <c r="R375" i="4"/>
  <c r="P375" i="4"/>
  <c r="BI372" i="4"/>
  <c r="BH372" i="4"/>
  <c r="BG372" i="4"/>
  <c r="BF372" i="4"/>
  <c r="T372" i="4"/>
  <c r="R372" i="4"/>
  <c r="P372" i="4"/>
  <c r="BI369" i="4"/>
  <c r="BH369" i="4"/>
  <c r="BG369" i="4"/>
  <c r="BF369" i="4"/>
  <c r="T369" i="4"/>
  <c r="R369" i="4"/>
  <c r="P369" i="4"/>
  <c r="BI366" i="4"/>
  <c r="BH366" i="4"/>
  <c r="BG366" i="4"/>
  <c r="BF366" i="4"/>
  <c r="T366" i="4"/>
  <c r="R366" i="4"/>
  <c r="P366" i="4"/>
  <c r="BI363" i="4"/>
  <c r="BH363" i="4"/>
  <c r="BG363" i="4"/>
  <c r="BF363" i="4"/>
  <c r="T363" i="4"/>
  <c r="R363" i="4"/>
  <c r="P363" i="4"/>
  <c r="BI360" i="4"/>
  <c r="BH360" i="4"/>
  <c r="BG360" i="4"/>
  <c r="BF360" i="4"/>
  <c r="T360" i="4"/>
  <c r="R360" i="4"/>
  <c r="P360" i="4"/>
  <c r="BI357" i="4"/>
  <c r="BH357" i="4"/>
  <c r="BG357" i="4"/>
  <c r="BF357" i="4"/>
  <c r="T357" i="4"/>
  <c r="R357" i="4"/>
  <c r="P357" i="4"/>
  <c r="BI352" i="4"/>
  <c r="BH352" i="4"/>
  <c r="BG352" i="4"/>
  <c r="BF352" i="4"/>
  <c r="T352" i="4"/>
  <c r="R352" i="4"/>
  <c r="P352" i="4"/>
  <c r="BI348" i="4"/>
  <c r="BH348" i="4"/>
  <c r="BG348" i="4"/>
  <c r="BF348" i="4"/>
  <c r="T348" i="4"/>
  <c r="R348" i="4"/>
  <c r="P348" i="4"/>
  <c r="BI339" i="4"/>
  <c r="BH339" i="4"/>
  <c r="BG339" i="4"/>
  <c r="BF339" i="4"/>
  <c r="T339" i="4"/>
  <c r="R339" i="4"/>
  <c r="P339" i="4"/>
  <c r="BI335" i="4"/>
  <c r="BH335" i="4"/>
  <c r="BG335" i="4"/>
  <c r="BF335" i="4"/>
  <c r="T335" i="4"/>
  <c r="R335" i="4"/>
  <c r="P335" i="4"/>
  <c r="BI331" i="4"/>
  <c r="BH331" i="4"/>
  <c r="BG331" i="4"/>
  <c r="BF331" i="4"/>
  <c r="T331" i="4"/>
  <c r="R331" i="4"/>
  <c r="P331" i="4"/>
  <c r="BI327" i="4"/>
  <c r="BH327" i="4"/>
  <c r="BG327" i="4"/>
  <c r="BF327" i="4"/>
  <c r="T327" i="4"/>
  <c r="R327" i="4"/>
  <c r="P327" i="4"/>
  <c r="BI313" i="4"/>
  <c r="BH313" i="4"/>
  <c r="BG313" i="4"/>
  <c r="BF313" i="4"/>
  <c r="T313" i="4"/>
  <c r="R313" i="4"/>
  <c r="P313" i="4"/>
  <c r="BI310" i="4"/>
  <c r="BH310" i="4"/>
  <c r="BG310" i="4"/>
  <c r="BF310" i="4"/>
  <c r="T310" i="4"/>
  <c r="R310" i="4"/>
  <c r="P310" i="4"/>
  <c r="BI307" i="4"/>
  <c r="BH307" i="4"/>
  <c r="BG307" i="4"/>
  <c r="BF307" i="4"/>
  <c r="T307" i="4"/>
  <c r="R307" i="4"/>
  <c r="P307" i="4"/>
  <c r="BI304" i="4"/>
  <c r="BH304" i="4"/>
  <c r="BG304" i="4"/>
  <c r="BF304" i="4"/>
  <c r="T304" i="4"/>
  <c r="R304" i="4"/>
  <c r="P304" i="4"/>
  <c r="BI295" i="4"/>
  <c r="BH295" i="4"/>
  <c r="BG295" i="4"/>
  <c r="BF295" i="4"/>
  <c r="T295" i="4"/>
  <c r="R295" i="4"/>
  <c r="P295" i="4"/>
  <c r="BI290" i="4"/>
  <c r="BH290" i="4"/>
  <c r="BG290" i="4"/>
  <c r="BF290" i="4"/>
  <c r="T290" i="4"/>
  <c r="R290" i="4"/>
  <c r="P290" i="4"/>
  <c r="BI285" i="4"/>
  <c r="BH285" i="4"/>
  <c r="BG285" i="4"/>
  <c r="BF285" i="4"/>
  <c r="T285" i="4"/>
  <c r="R285" i="4"/>
  <c r="P285" i="4"/>
  <c r="BI281" i="4"/>
  <c r="BH281" i="4"/>
  <c r="BG281" i="4"/>
  <c r="BF281" i="4"/>
  <c r="T281" i="4"/>
  <c r="R281" i="4"/>
  <c r="P281" i="4"/>
  <c r="BI278" i="4"/>
  <c r="BH278" i="4"/>
  <c r="BG278" i="4"/>
  <c r="BF278" i="4"/>
  <c r="T278" i="4"/>
  <c r="R278" i="4"/>
  <c r="P278" i="4"/>
  <c r="BI275" i="4"/>
  <c r="BH275" i="4"/>
  <c r="BG275" i="4"/>
  <c r="BF275" i="4"/>
  <c r="T275" i="4"/>
  <c r="R275" i="4"/>
  <c r="P275" i="4"/>
  <c r="BI271" i="4"/>
  <c r="BH271" i="4"/>
  <c r="BG271" i="4"/>
  <c r="BF271" i="4"/>
  <c r="T271" i="4"/>
  <c r="T270" i="4"/>
  <c r="R271" i="4"/>
  <c r="R270" i="4" s="1"/>
  <c r="P271" i="4"/>
  <c r="P270" i="4"/>
  <c r="BI261" i="4"/>
  <c r="BH261" i="4"/>
  <c r="BG261" i="4"/>
  <c r="BF261" i="4"/>
  <c r="T261" i="4"/>
  <c r="R261" i="4"/>
  <c r="P261" i="4"/>
  <c r="BI258" i="4"/>
  <c r="BH258" i="4"/>
  <c r="BG258" i="4"/>
  <c r="BF258" i="4"/>
  <c r="T258" i="4"/>
  <c r="R258" i="4"/>
  <c r="P258" i="4"/>
  <c r="BI255" i="4"/>
  <c r="BH255" i="4"/>
  <c r="BG255" i="4"/>
  <c r="BF255" i="4"/>
  <c r="T255" i="4"/>
  <c r="R255" i="4"/>
  <c r="P255" i="4"/>
  <c r="BI251" i="4"/>
  <c r="BH251" i="4"/>
  <c r="BG251" i="4"/>
  <c r="BF251" i="4"/>
  <c r="T251" i="4"/>
  <c r="R251" i="4"/>
  <c r="P251" i="4"/>
  <c r="BI248" i="4"/>
  <c r="BH248" i="4"/>
  <c r="BG248" i="4"/>
  <c r="BF248" i="4"/>
  <c r="T248" i="4"/>
  <c r="R248" i="4"/>
  <c r="P248" i="4"/>
  <c r="BI245" i="4"/>
  <c r="BH245" i="4"/>
  <c r="BG245" i="4"/>
  <c r="BF245" i="4"/>
  <c r="T245" i="4"/>
  <c r="R245" i="4"/>
  <c r="P245" i="4"/>
  <c r="BI242" i="4"/>
  <c r="BH242" i="4"/>
  <c r="BG242" i="4"/>
  <c r="BF242" i="4"/>
  <c r="T242" i="4"/>
  <c r="R242" i="4"/>
  <c r="P242" i="4"/>
  <c r="BI239" i="4"/>
  <c r="BH239" i="4"/>
  <c r="BG239" i="4"/>
  <c r="BF239" i="4"/>
  <c r="T239" i="4"/>
  <c r="R239" i="4"/>
  <c r="P239" i="4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21" i="4"/>
  <c r="BH221" i="4"/>
  <c r="BG221" i="4"/>
  <c r="BF221" i="4"/>
  <c r="T221" i="4"/>
  <c r="R221" i="4"/>
  <c r="P221" i="4"/>
  <c r="BI218" i="4"/>
  <c r="BH218" i="4"/>
  <c r="BG218" i="4"/>
  <c r="BF218" i="4"/>
  <c r="T218" i="4"/>
  <c r="R218" i="4"/>
  <c r="P218" i="4"/>
  <c r="BI213" i="4"/>
  <c r="BH213" i="4"/>
  <c r="BG213" i="4"/>
  <c r="BF213" i="4"/>
  <c r="T213" i="4"/>
  <c r="R213" i="4"/>
  <c r="P213" i="4"/>
  <c r="BI198" i="4"/>
  <c r="BH198" i="4"/>
  <c r="BG198" i="4"/>
  <c r="BF198" i="4"/>
  <c r="T198" i="4"/>
  <c r="R198" i="4"/>
  <c r="P198" i="4"/>
  <c r="BI191" i="4"/>
  <c r="BH191" i="4"/>
  <c r="BG191" i="4"/>
  <c r="BF191" i="4"/>
  <c r="T191" i="4"/>
  <c r="R191" i="4"/>
  <c r="P191" i="4"/>
  <c r="BI188" i="4"/>
  <c r="BH188" i="4"/>
  <c r="BG188" i="4"/>
  <c r="BF188" i="4"/>
  <c r="T188" i="4"/>
  <c r="R188" i="4"/>
  <c r="P188" i="4"/>
  <c r="BI185" i="4"/>
  <c r="BH185" i="4"/>
  <c r="BG185" i="4"/>
  <c r="BF185" i="4"/>
  <c r="T185" i="4"/>
  <c r="R185" i="4"/>
  <c r="P185" i="4"/>
  <c r="BI179" i="4"/>
  <c r="BH179" i="4"/>
  <c r="BG179" i="4"/>
  <c r="BF179" i="4"/>
  <c r="T179" i="4"/>
  <c r="R179" i="4"/>
  <c r="P179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59" i="4"/>
  <c r="BH159" i="4"/>
  <c r="BG159" i="4"/>
  <c r="BF159" i="4"/>
  <c r="T159" i="4"/>
  <c r="R159" i="4"/>
  <c r="P159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38" i="4"/>
  <c r="BH138" i="4"/>
  <c r="BG138" i="4"/>
  <c r="BF138" i="4"/>
  <c r="T138" i="4"/>
  <c r="R138" i="4"/>
  <c r="P138" i="4"/>
  <c r="BI132" i="4"/>
  <c r="BH132" i="4"/>
  <c r="BG132" i="4"/>
  <c r="BF132" i="4"/>
  <c r="T132" i="4"/>
  <c r="R132" i="4"/>
  <c r="P132" i="4"/>
  <c r="BI128" i="4"/>
  <c r="BH128" i="4"/>
  <c r="BG128" i="4"/>
  <c r="BF128" i="4"/>
  <c r="T128" i="4"/>
  <c r="R128" i="4"/>
  <c r="P128" i="4"/>
  <c r="J122" i="4"/>
  <c r="J121" i="4"/>
  <c r="F121" i="4"/>
  <c r="F119" i="4"/>
  <c r="E117" i="4"/>
  <c r="J92" i="4"/>
  <c r="J91" i="4"/>
  <c r="F91" i="4"/>
  <c r="F89" i="4"/>
  <c r="E87" i="4"/>
  <c r="J18" i="4"/>
  <c r="E18" i="4"/>
  <c r="F92" i="4"/>
  <c r="J17" i="4"/>
  <c r="J12" i="4"/>
  <c r="J119" i="4"/>
  <c r="E7" i="4"/>
  <c r="E85" i="4" s="1"/>
  <c r="J37" i="3"/>
  <c r="J36" i="3"/>
  <c r="AY96" i="1"/>
  <c r="J35" i="3"/>
  <c r="AX96" i="1" s="1"/>
  <c r="BI134" i="3"/>
  <c r="BH134" i="3"/>
  <c r="BG134" i="3"/>
  <c r="BF134" i="3"/>
  <c r="T134" i="3"/>
  <c r="T133" i="3"/>
  <c r="R134" i="3"/>
  <c r="R133" i="3" s="1"/>
  <c r="P134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J117" i="3"/>
  <c r="J116" i="3"/>
  <c r="F116" i="3"/>
  <c r="F114" i="3"/>
  <c r="E112" i="3"/>
  <c r="J92" i="3"/>
  <c r="J91" i="3"/>
  <c r="F91" i="3"/>
  <c r="F89" i="3"/>
  <c r="E87" i="3"/>
  <c r="J18" i="3"/>
  <c r="E18" i="3"/>
  <c r="F92" i="3" s="1"/>
  <c r="J17" i="3"/>
  <c r="J12" i="3"/>
  <c r="J114" i="3"/>
  <c r="E7" i="3"/>
  <c r="E110" i="3" s="1"/>
  <c r="J37" i="2"/>
  <c r="J36" i="2"/>
  <c r="AY95" i="1" s="1"/>
  <c r="J35" i="2"/>
  <c r="AX95" i="1"/>
  <c r="BI136" i="2"/>
  <c r="BH136" i="2"/>
  <c r="BG136" i="2"/>
  <c r="BF136" i="2"/>
  <c r="T136" i="2"/>
  <c r="T135" i="2" s="1"/>
  <c r="R136" i="2"/>
  <c r="R135" i="2"/>
  <c r="P136" i="2"/>
  <c r="P135" i="2" s="1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3" i="2"/>
  <c r="BH123" i="2"/>
  <c r="BG123" i="2"/>
  <c r="BF123" i="2"/>
  <c r="T123" i="2"/>
  <c r="T122" i="2"/>
  <c r="R123" i="2"/>
  <c r="R122" i="2" s="1"/>
  <c r="P123" i="2"/>
  <c r="P122" i="2"/>
  <c r="J117" i="2"/>
  <c r="J116" i="2"/>
  <c r="F116" i="2"/>
  <c r="F114" i="2"/>
  <c r="E112" i="2"/>
  <c r="J92" i="2"/>
  <c r="J91" i="2"/>
  <c r="F91" i="2"/>
  <c r="F89" i="2"/>
  <c r="E87" i="2"/>
  <c r="J18" i="2"/>
  <c r="E18" i="2"/>
  <c r="F117" i="2"/>
  <c r="J17" i="2"/>
  <c r="J12" i="2"/>
  <c r="J114" i="2"/>
  <c r="E7" i="2"/>
  <c r="E110" i="2" s="1"/>
  <c r="L90" i="1"/>
  <c r="AM90" i="1"/>
  <c r="AM89" i="1"/>
  <c r="L89" i="1"/>
  <c r="AM87" i="1"/>
  <c r="L87" i="1"/>
  <c r="L85" i="1"/>
  <c r="L84" i="1"/>
  <c r="BK123" i="3"/>
  <c r="BK490" i="4"/>
  <c r="J487" i="4"/>
  <c r="J480" i="4"/>
  <c r="J467" i="4"/>
  <c r="J454" i="4"/>
  <c r="BK443" i="4"/>
  <c r="BK432" i="4"/>
  <c r="J422" i="4"/>
  <c r="J380" i="4"/>
  <c r="J363" i="4"/>
  <c r="J357" i="4"/>
  <c r="J339" i="4"/>
  <c r="J331" i="4"/>
  <c r="J307" i="4"/>
  <c r="BK261" i="4"/>
  <c r="BK251" i="4"/>
  <c r="J221" i="4"/>
  <c r="BK198" i="4"/>
  <c r="BK185" i="4"/>
  <c r="BK170" i="4"/>
  <c r="J159" i="4"/>
  <c r="BK149" i="4"/>
  <c r="BK483" i="4"/>
  <c r="BK467" i="4"/>
  <c r="J450" i="4"/>
  <c r="J443" i="4"/>
  <c r="J435" i="4"/>
  <c r="J396" i="4"/>
  <c r="BK387" i="4"/>
  <c r="J375" i="4"/>
  <c r="BK369" i="4"/>
  <c r="J348" i="4"/>
  <c r="J327" i="4"/>
  <c r="BK310" i="4"/>
  <c r="BK295" i="4"/>
  <c r="J261" i="4"/>
  <c r="J248" i="4"/>
  <c r="BK239" i="4"/>
  <c r="BK221" i="4"/>
  <c r="BK159" i="4"/>
  <c r="BK138" i="4"/>
  <c r="BK128" i="4"/>
  <c r="J490" i="4"/>
  <c r="BK485" i="4"/>
  <c r="J458" i="4"/>
  <c r="BK450" i="4"/>
  <c r="BK447" i="4"/>
  <c r="BK440" i="4"/>
  <c r="BK427" i="4"/>
  <c r="BK419" i="4"/>
  <c r="BK409" i="4"/>
  <c r="BK396" i="4"/>
  <c r="J387" i="4"/>
  <c r="J378" i="4"/>
  <c r="BK375" i="4"/>
  <c r="BK366" i="4"/>
  <c r="BK357" i="4"/>
  <c r="BK348" i="4"/>
  <c r="BK304" i="4"/>
  <c r="J290" i="4"/>
  <c r="J278" i="4"/>
  <c r="J271" i="4"/>
  <c r="J251" i="4"/>
  <c r="J226" i="4"/>
  <c r="BK213" i="4"/>
  <c r="J191" i="4"/>
  <c r="J149" i="4"/>
  <c r="BK146" i="4"/>
  <c r="J128" i="4"/>
  <c r="BK422" i="4"/>
  <c r="BK412" i="4"/>
  <c r="J409" i="4"/>
  <c r="J403" i="4"/>
  <c r="BK380" i="4"/>
  <c r="BK363" i="4"/>
  <c r="J304" i="4"/>
  <c r="J285" i="4"/>
  <c r="BK278" i="4"/>
  <c r="BK271" i="4"/>
  <c r="J255" i="4"/>
  <c r="J242" i="4"/>
  <c r="BK218" i="4"/>
  <c r="J179" i="4"/>
  <c r="J167" i="4"/>
  <c r="J146" i="4"/>
  <c r="J132" i="4"/>
  <c r="BK386" i="5"/>
  <c r="BK375" i="5"/>
  <c r="J365" i="5"/>
  <c r="J341" i="5"/>
  <c r="BK338" i="5"/>
  <c r="J334" i="5"/>
  <c r="BK307" i="5"/>
  <c r="J299" i="5"/>
  <c r="BK294" i="5"/>
  <c r="BK273" i="5"/>
  <c r="J249" i="5"/>
  <c r="BK239" i="5"/>
  <c r="BK219" i="5"/>
  <c r="BK208" i="5"/>
  <c r="BK200" i="5"/>
  <c r="J187" i="5"/>
  <c r="J181" i="5"/>
  <c r="BK175" i="5"/>
  <c r="BK165" i="5"/>
  <c r="BK157" i="5"/>
  <c r="J144" i="5"/>
  <c r="J128" i="5"/>
  <c r="J399" i="5"/>
  <c r="J375" i="5"/>
  <c r="BK370" i="5"/>
  <c r="BK359" i="5"/>
  <c r="J344" i="5"/>
  <c r="BK336" i="5"/>
  <c r="J330" i="5"/>
  <c r="BK322" i="5"/>
  <c r="BK316" i="5"/>
  <c r="BK313" i="5"/>
  <c r="BK290" i="5"/>
  <c r="J285" i="5"/>
  <c r="BK276" i="5"/>
  <c r="J262" i="5"/>
  <c r="J256" i="5"/>
  <c r="BK249" i="5"/>
  <c r="BK246" i="5"/>
  <c r="BK216" i="5"/>
  <c r="J191" i="5"/>
  <c r="J184" i="5"/>
  <c r="J160" i="5"/>
  <c r="BK154" i="5"/>
  <c r="BK128" i="5"/>
  <c r="BK397" i="5"/>
  <c r="BK392" i="5"/>
  <c r="BK354" i="5"/>
  <c r="J338" i="5"/>
  <c r="BK332" i="5"/>
  <c r="BK327" i="5"/>
  <c r="J322" i="5"/>
  <c r="J313" i="5"/>
  <c r="J293" i="5"/>
  <c r="J290" i="5"/>
  <c r="J288" i="5"/>
  <c r="J282" i="5"/>
  <c r="BK279" i="5"/>
  <c r="J273" i="5"/>
  <c r="J270" i="5"/>
  <c r="BK262" i="5"/>
  <c r="BK256" i="5"/>
  <c r="J239" i="5"/>
  <c r="J236" i="5"/>
  <c r="BK229" i="5"/>
  <c r="BK225" i="5"/>
  <c r="BK213" i="5"/>
  <c r="J211" i="5"/>
  <c r="BK203" i="5"/>
  <c r="J197" i="5"/>
  <c r="BK194" i="5"/>
  <c r="J178" i="5"/>
  <c r="J163" i="5"/>
  <c r="BK160" i="5"/>
  <c r="BK138" i="5"/>
  <c r="J135" i="5"/>
  <c r="BK411" i="5"/>
  <c r="J411" i="5"/>
  <c r="J405" i="5"/>
  <c r="BK402" i="5"/>
  <c r="J392" i="5"/>
  <c r="BK372" i="5"/>
  <c r="J368" i="5"/>
  <c r="J351" i="5"/>
  <c r="BK344" i="5"/>
  <c r="J219" i="5"/>
  <c r="J208" i="5"/>
  <c r="BK197" i="5"/>
  <c r="BK181" i="5"/>
  <c r="J154" i="5"/>
  <c r="BK147" i="5"/>
  <c r="J138" i="5"/>
  <c r="BK135" i="5"/>
  <c r="BK132" i="5"/>
  <c r="BK322" i="6"/>
  <c r="J318" i="6"/>
  <c r="BK309" i="6"/>
  <c r="J305" i="6"/>
  <c r="J297" i="6"/>
  <c r="J293" i="6"/>
  <c r="BK287" i="6"/>
  <c r="BK276" i="6"/>
  <c r="J272" i="6"/>
  <c r="J264" i="6"/>
  <c r="BK248" i="6"/>
  <c r="BK240" i="6"/>
  <c r="BK238" i="6"/>
  <c r="J232" i="6"/>
  <c r="BK226" i="6"/>
  <c r="BK218" i="6"/>
  <c r="J211" i="6"/>
  <c r="J195" i="6"/>
  <c r="J193" i="6"/>
  <c r="BK187" i="6"/>
  <c r="J181" i="6"/>
  <c r="BK162" i="6"/>
  <c r="BK148" i="6"/>
  <c r="J141" i="6"/>
  <c r="BK122" i="6"/>
  <c r="J316" i="6"/>
  <c r="BK312" i="6"/>
  <c r="J295" i="6"/>
  <c r="J285" i="6"/>
  <c r="BK278" i="6"/>
  <c r="BK274" i="6"/>
  <c r="BK270" i="6"/>
  <c r="BK264" i="6"/>
  <c r="J258" i="6"/>
  <c r="J252" i="6"/>
  <c r="J248" i="6"/>
  <c r="BK230" i="6"/>
  <c r="BK209" i="6"/>
  <c r="BK195" i="6"/>
  <c r="BK191" i="6"/>
  <c r="BK183" i="6"/>
  <c r="J177" i="6"/>
  <c r="J167" i="6"/>
  <c r="J157" i="6"/>
  <c r="J139" i="6"/>
  <c r="BK316" i="6"/>
  <c r="J312" i="6"/>
  <c r="BK301" i="6"/>
  <c r="BK281" i="6"/>
  <c r="BK266" i="6"/>
  <c r="J256" i="6"/>
  <c r="J244" i="6"/>
  <c r="BK236" i="6"/>
  <c r="BK232" i="6"/>
  <c r="J224" i="6"/>
  <c r="BK220" i="6"/>
  <c r="BK211" i="6"/>
  <c r="BK203" i="6"/>
  <c r="BK199" i="6"/>
  <c r="J189" i="6"/>
  <c r="BK177" i="6"/>
  <c r="BK155" i="6"/>
  <c r="J124" i="6"/>
  <c r="J320" i="6"/>
  <c r="BK305" i="6"/>
  <c r="BK303" i="6"/>
  <c r="BK299" i="6"/>
  <c r="BK295" i="6"/>
  <c r="J291" i="6"/>
  <c r="BK289" i="6"/>
  <c r="J287" i="6"/>
  <c r="BK285" i="6"/>
  <c r="BK283" i="6"/>
  <c r="J278" i="6"/>
  <c r="J268" i="6"/>
  <c r="J266" i="6"/>
  <c r="J262" i="6"/>
  <c r="BK258" i="6"/>
  <c r="BK256" i="6"/>
  <c r="BK254" i="6"/>
  <c r="BK244" i="6"/>
  <c r="BK242" i="6"/>
  <c r="J240" i="6"/>
  <c r="J238" i="6"/>
  <c r="J236" i="6"/>
  <c r="BK234" i="6"/>
  <c r="BK228" i="6"/>
  <c r="J226" i="6"/>
  <c r="BK224" i="6"/>
  <c r="BK222" i="6"/>
  <c r="J218" i="6"/>
  <c r="BK213" i="6"/>
  <c r="J205" i="6"/>
  <c r="J203" i="6"/>
  <c r="J185" i="6"/>
  <c r="J179" i="6"/>
  <c r="J155" i="6"/>
  <c r="J150" i="6"/>
  <c r="J146" i="6"/>
  <c r="BK129" i="6"/>
  <c r="J122" i="6"/>
  <c r="BK199" i="7"/>
  <c r="J192" i="7"/>
  <c r="BK186" i="7"/>
  <c r="BK182" i="7"/>
  <c r="BK173" i="7"/>
  <c r="J169" i="7"/>
  <c r="BK163" i="7"/>
  <c r="J157" i="7"/>
  <c r="J147" i="7"/>
  <c r="BK138" i="7"/>
  <c r="BK136" i="7"/>
  <c r="BK133" i="7"/>
  <c r="BK125" i="7"/>
  <c r="J182" i="7"/>
  <c r="BK159" i="7"/>
  <c r="BK145" i="7"/>
  <c r="BK131" i="7"/>
  <c r="BK129" i="7"/>
  <c r="J123" i="7"/>
  <c r="J190" i="7"/>
  <c r="BK177" i="7"/>
  <c r="BK165" i="7"/>
  <c r="J149" i="7"/>
  <c r="J143" i="7"/>
  <c r="BK141" i="7"/>
  <c r="J136" i="7"/>
  <c r="BK127" i="7"/>
  <c r="J197" i="7"/>
  <c r="J188" i="7"/>
  <c r="J184" i="7"/>
  <c r="BK180" i="7"/>
  <c r="J177" i="7"/>
  <c r="BK169" i="7"/>
  <c r="J165" i="7"/>
  <c r="J163" i="7"/>
  <c r="J161" i="7"/>
  <c r="J159" i="7"/>
  <c r="BK153" i="7"/>
  <c r="J151" i="7"/>
  <c r="BK149" i="7"/>
  <c r="BK143" i="7"/>
  <c r="J141" i="7"/>
  <c r="J125" i="7"/>
  <c r="BK123" i="7"/>
  <c r="BK136" i="2"/>
  <c r="J136" i="2"/>
  <c r="BK133" i="2"/>
  <c r="J133" i="2"/>
  <c r="BK131" i="2"/>
  <c r="BK129" i="2"/>
  <c r="BK127" i="2"/>
  <c r="J123" i="2"/>
  <c r="AS94" i="1"/>
  <c r="J131" i="2"/>
  <c r="J129" i="2"/>
  <c r="J127" i="2"/>
  <c r="BK123" i="2"/>
  <c r="J129" i="3"/>
  <c r="J123" i="3"/>
  <c r="BK134" i="3"/>
  <c r="J131" i="3"/>
  <c r="J125" i="3"/>
  <c r="J134" i="3"/>
  <c r="BK131" i="3"/>
  <c r="BK129" i="3"/>
  <c r="BK125" i="3"/>
  <c r="J499" i="4"/>
  <c r="J493" i="4"/>
  <c r="J485" i="4"/>
  <c r="J483" i="4"/>
  <c r="J470" i="4"/>
  <c r="BK458" i="4"/>
  <c r="J447" i="4"/>
  <c r="J427" i="4"/>
  <c r="J399" i="4"/>
  <c r="J366" i="4"/>
  <c r="BK360" i="4"/>
  <c r="J352" i="4"/>
  <c r="J335" i="4"/>
  <c r="BK327" i="4"/>
  <c r="BK275" i="4"/>
  <c r="J239" i="4"/>
  <c r="J213" i="4"/>
  <c r="BK191" i="4"/>
  <c r="BK179" i="4"/>
  <c r="BK167" i="4"/>
  <c r="J152" i="4"/>
  <c r="BK132" i="4"/>
  <c r="BK470" i="4"/>
  <c r="J452" i="4"/>
  <c r="BK445" i="4"/>
  <c r="J440" i="4"/>
  <c r="BK399" i="4"/>
  <c r="BK390" i="4"/>
  <c r="BK378" i="4"/>
  <c r="BK372" i="4"/>
  <c r="J360" i="4"/>
  <c r="BK339" i="4"/>
  <c r="J313" i="4"/>
  <c r="BK307" i="4"/>
  <c r="BK285" i="4"/>
  <c r="J258" i="4"/>
  <c r="BK242" i="4"/>
  <c r="BK224" i="4"/>
  <c r="BK188" i="4"/>
  <c r="J143" i="4"/>
  <c r="BK499" i="4"/>
  <c r="BK493" i="4"/>
  <c r="BK487" i="4"/>
  <c r="BK480" i="4"/>
  <c r="BK454" i="4"/>
  <c r="BK452" i="4"/>
  <c r="J445" i="4"/>
  <c r="BK435" i="4"/>
  <c r="J412" i="4"/>
  <c r="J406" i="4"/>
  <c r="BK403" i="4"/>
  <c r="J390" i="4"/>
  <c r="J384" i="4"/>
  <c r="J369" i="4"/>
  <c r="BK352" i="4"/>
  <c r="BK331" i="4"/>
  <c r="BK313" i="4"/>
  <c r="J295" i="4"/>
  <c r="BK281" i="4"/>
  <c r="BK255" i="4"/>
  <c r="BK248" i="4"/>
  <c r="BK245" i="4"/>
  <c r="J224" i="4"/>
  <c r="J218" i="4"/>
  <c r="J198" i="4"/>
  <c r="J188" i="4"/>
  <c r="BK143" i="4"/>
  <c r="J432" i="4"/>
  <c r="J419" i="4"/>
  <c r="BK406" i="4"/>
  <c r="BK384" i="4"/>
  <c r="J372" i="4"/>
  <c r="BK335" i="4"/>
  <c r="J310" i="4"/>
  <c r="BK290" i="4"/>
  <c r="J281" i="4"/>
  <c r="J275" i="4"/>
  <c r="BK258" i="4"/>
  <c r="J245" i="4"/>
  <c r="BK226" i="4"/>
  <c r="J185" i="4"/>
  <c r="J170" i="4"/>
  <c r="BK152" i="4"/>
  <c r="J138" i="4"/>
  <c r="J397" i="5"/>
  <c r="J383" i="5"/>
  <c r="BK368" i="5"/>
  <c r="J359" i="5"/>
  <c r="BK347" i="5"/>
  <c r="J336" i="5"/>
  <c r="J327" i="5"/>
  <c r="BK304" i="5"/>
  <c r="J301" i="5"/>
  <c r="J297" i="5"/>
  <c r="BK282" i="5"/>
  <c r="J243" i="5"/>
  <c r="J233" i="5"/>
  <c r="J216" i="5"/>
  <c r="J203" i="5"/>
  <c r="BK191" i="5"/>
  <c r="BK184" i="5"/>
  <c r="BK178" i="5"/>
  <c r="BK163" i="5"/>
  <c r="J151" i="5"/>
  <c r="J147" i="5"/>
  <c r="J132" i="5"/>
  <c r="J402" i="5"/>
  <c r="J386" i="5"/>
  <c r="BK365" i="5"/>
  <c r="J354" i="5"/>
  <c r="BK351" i="5"/>
  <c r="BK341" i="5"/>
  <c r="J332" i="5"/>
  <c r="BK324" i="5"/>
  <c r="J319" i="5"/>
  <c r="J294" i="5"/>
  <c r="BK293" i="5"/>
  <c r="BK288" i="5"/>
  <c r="J279" i="5"/>
  <c r="J267" i="5"/>
  <c r="J259" i="5"/>
  <c r="BK236" i="5"/>
  <c r="J229" i="5"/>
  <c r="J213" i="5"/>
  <c r="BK187" i="5"/>
  <c r="J165" i="5"/>
  <c r="J157" i="5"/>
  <c r="BK141" i="5"/>
  <c r="BK399" i="5"/>
  <c r="J395" i="5"/>
  <c r="J372" i="5"/>
  <c r="J347" i="5"/>
  <c r="BK334" i="5"/>
  <c r="BK330" i="5"/>
  <c r="J324" i="5"/>
  <c r="J316" i="5"/>
  <c r="J304" i="5"/>
  <c r="BK405" i="5"/>
  <c r="BK395" i="5"/>
  <c r="BK383" i="5"/>
  <c r="J370" i="5"/>
  <c r="BK319" i="5"/>
  <c r="J307" i="5"/>
  <c r="BK301" i="5"/>
  <c r="BK299" i="5"/>
  <c r="BK297" i="5"/>
  <c r="BK285" i="5"/>
  <c r="J276" i="5"/>
  <c r="BK270" i="5"/>
  <c r="BK267" i="5"/>
  <c r="BK259" i="5"/>
  <c r="J246" i="5"/>
  <c r="BK243" i="5"/>
  <c r="BK233" i="5"/>
  <c r="J225" i="5"/>
  <c r="BK211" i="5"/>
  <c r="J200" i="5"/>
  <c r="J194" i="5"/>
  <c r="J175" i="5"/>
  <c r="BK151" i="5"/>
  <c r="BK144" i="5"/>
  <c r="J141" i="5"/>
  <c r="J324" i="6"/>
  <c r="BK320" i="6"/>
  <c r="J314" i="6"/>
  <c r="BK307" i="6"/>
  <c r="J303" i="6"/>
  <c r="J299" i="6"/>
  <c r="BK291" i="6"/>
  <c r="J281" i="6"/>
  <c r="J274" i="6"/>
  <c r="J270" i="6"/>
  <c r="BK250" i="6"/>
  <c r="BK246" i="6"/>
  <c r="J234" i="6"/>
  <c r="J228" i="6"/>
  <c r="J215" i="6"/>
  <c r="BK201" i="6"/>
  <c r="J199" i="6"/>
  <c r="BK197" i="6"/>
  <c r="J191" i="6"/>
  <c r="BK185" i="6"/>
  <c r="BK179" i="6"/>
  <c r="BK150" i="6"/>
  <c r="BK146" i="6"/>
  <c r="BK134" i="6"/>
  <c r="J129" i="6"/>
  <c r="BK314" i="6"/>
  <c r="BK297" i="6"/>
  <c r="BK293" i="6"/>
  <c r="J283" i="6"/>
  <c r="J276" i="6"/>
  <c r="BK272" i="6"/>
  <c r="BK260" i="6"/>
  <c r="J254" i="6"/>
  <c r="J250" i="6"/>
  <c r="J246" i="6"/>
  <c r="J220" i="6"/>
  <c r="BK215" i="6"/>
  <c r="BK207" i="6"/>
  <c r="BK189" i="6"/>
  <c r="BK181" i="6"/>
  <c r="J172" i="6"/>
  <c r="J162" i="6"/>
  <c r="BK141" i="6"/>
  <c r="BK318" i="6"/>
  <c r="J309" i="6"/>
  <c r="J289" i="6"/>
  <c r="BK268" i="6"/>
  <c r="BK262" i="6"/>
  <c r="J260" i="6"/>
  <c r="BK252" i="6"/>
  <c r="J242" i="6"/>
  <c r="J230" i="6"/>
  <c r="J222" i="6"/>
  <c r="J213" i="6"/>
  <c r="J209" i="6"/>
  <c r="BK205" i="6"/>
  <c r="J201" i="6"/>
  <c r="BK193" i="6"/>
  <c r="J187" i="6"/>
  <c r="BK167" i="6"/>
  <c r="BK139" i="6"/>
  <c r="BK324" i="6"/>
  <c r="J322" i="6"/>
  <c r="J307" i="6"/>
  <c r="J301" i="6"/>
  <c r="J207" i="6"/>
  <c r="J197" i="6"/>
  <c r="J183" i="6"/>
  <c r="BK172" i="6"/>
  <c r="BK157" i="6"/>
  <c r="J148" i="6"/>
  <c r="J134" i="6"/>
  <c r="BK124" i="6"/>
  <c r="J194" i="7"/>
  <c r="BK190" i="7"/>
  <c r="BK188" i="7"/>
  <c r="J180" i="7"/>
  <c r="BK171" i="7"/>
  <c r="BK167" i="7"/>
  <c r="BK161" i="7"/>
  <c r="J155" i="7"/>
  <c r="BK151" i="7"/>
  <c r="J145" i="7"/>
  <c r="J129" i="7"/>
  <c r="J171" i="7"/>
  <c r="BK157" i="7"/>
  <c r="BK155" i="7"/>
  <c r="J133" i="7"/>
  <c r="J127" i="7"/>
  <c r="BK197" i="7"/>
  <c r="BK184" i="7"/>
  <c r="J175" i="7"/>
  <c r="J167" i="7"/>
  <c r="J153" i="7"/>
  <c r="BK147" i="7"/>
  <c r="J138" i="7"/>
  <c r="J131" i="7"/>
  <c r="J199" i="7"/>
  <c r="BK194" i="7"/>
  <c r="BK192" i="7"/>
  <c r="J186" i="7"/>
  <c r="BK175" i="7"/>
  <c r="J173" i="7"/>
  <c r="T402" i="4" l="1"/>
  <c r="BK457" i="4"/>
  <c r="J457" i="4" s="1"/>
  <c r="J104" i="4" s="1"/>
  <c r="T127" i="5"/>
  <c r="R232" i="5"/>
  <c r="T242" i="5"/>
  <c r="P266" i="5"/>
  <c r="P126" i="5" s="1"/>
  <c r="P125" i="5" s="1"/>
  <c r="AU98" i="1" s="1"/>
  <c r="BK312" i="5"/>
  <c r="J312" i="5"/>
  <c r="J103" i="5" s="1"/>
  <c r="BK374" i="5"/>
  <c r="J374" i="5" s="1"/>
  <c r="J104" i="5" s="1"/>
  <c r="T284" i="4"/>
  <c r="R356" i="4"/>
  <c r="R402" i="4"/>
  <c r="R457" i="4"/>
  <c r="R127" i="5"/>
  <c r="T232" i="5"/>
  <c r="P242" i="5"/>
  <c r="R266" i="5"/>
  <c r="P312" i="5"/>
  <c r="P374" i="5"/>
  <c r="R121" i="6"/>
  <c r="P217" i="6"/>
  <c r="BK280" i="6"/>
  <c r="J280" i="6"/>
  <c r="J99" i="6" s="1"/>
  <c r="T280" i="6"/>
  <c r="T311" i="6"/>
  <c r="BK122" i="7"/>
  <c r="T122" i="7"/>
  <c r="R135" i="7"/>
  <c r="P140" i="7"/>
  <c r="BK179" i="7"/>
  <c r="J179" i="7" s="1"/>
  <c r="J100" i="7" s="1"/>
  <c r="BK126" i="2"/>
  <c r="J126" i="2"/>
  <c r="J99" i="2" s="1"/>
  <c r="T126" i="2"/>
  <c r="T121" i="2"/>
  <c r="T120" i="2"/>
  <c r="R122" i="3"/>
  <c r="BK128" i="3"/>
  <c r="J128" i="3" s="1"/>
  <c r="J99" i="3" s="1"/>
  <c r="R128" i="3"/>
  <c r="R121" i="3" s="1"/>
  <c r="R120" i="3" s="1"/>
  <c r="BK127" i="4"/>
  <c r="J127" i="4" s="1"/>
  <c r="J98" i="4" s="1"/>
  <c r="R127" i="4"/>
  <c r="BK274" i="4"/>
  <c r="J274" i="4" s="1"/>
  <c r="J100" i="4" s="1"/>
  <c r="P274" i="4"/>
  <c r="T274" i="4"/>
  <c r="P284" i="4"/>
  <c r="BK356" i="4"/>
  <c r="J356" i="4"/>
  <c r="J102" i="4"/>
  <c r="P402" i="4"/>
  <c r="T457" i="4"/>
  <c r="P127" i="5"/>
  <c r="P232" i="5"/>
  <c r="BK242" i="5"/>
  <c r="J242" i="5" s="1"/>
  <c r="J101" i="5" s="1"/>
  <c r="BK266" i="5"/>
  <c r="J266" i="5"/>
  <c r="J102" i="5" s="1"/>
  <c r="R312" i="5"/>
  <c r="R374" i="5"/>
  <c r="P121" i="6"/>
  <c r="BK217" i="6"/>
  <c r="J217" i="6"/>
  <c r="J98" i="6"/>
  <c r="T217" i="6"/>
  <c r="T120" i="6" s="1"/>
  <c r="R280" i="6"/>
  <c r="P311" i="6"/>
  <c r="P122" i="7"/>
  <c r="BK135" i="7"/>
  <c r="J135" i="7" s="1"/>
  <c r="J98" i="7" s="1"/>
  <c r="P135" i="7"/>
  <c r="T135" i="7"/>
  <c r="R140" i="7"/>
  <c r="P179" i="7"/>
  <c r="T179" i="7"/>
  <c r="R196" i="7"/>
  <c r="P126" i="2"/>
  <c r="P121" i="2"/>
  <c r="P120" i="2"/>
  <c r="AU95" i="1"/>
  <c r="R126" i="2"/>
  <c r="R121" i="2"/>
  <c r="R120" i="2"/>
  <c r="BK122" i="3"/>
  <c r="J122" i="3" s="1"/>
  <c r="J98" i="3" s="1"/>
  <c r="P122" i="3"/>
  <c r="T122" i="3"/>
  <c r="P128" i="3"/>
  <c r="T128" i="3"/>
  <c r="P127" i="4"/>
  <c r="T127" i="4"/>
  <c r="R274" i="4"/>
  <c r="BK284" i="4"/>
  <c r="J284" i="4"/>
  <c r="J101" i="4"/>
  <c r="R284" i="4"/>
  <c r="P356" i="4"/>
  <c r="T356" i="4"/>
  <c r="BK402" i="4"/>
  <c r="J402" i="4" s="1"/>
  <c r="J103" i="4" s="1"/>
  <c r="P457" i="4"/>
  <c r="BK127" i="5"/>
  <c r="J127" i="5" s="1"/>
  <c r="J98" i="5" s="1"/>
  <c r="BK232" i="5"/>
  <c r="J232" i="5"/>
  <c r="J100" i="5" s="1"/>
  <c r="R242" i="5"/>
  <c r="T266" i="5"/>
  <c r="T312" i="5"/>
  <c r="T374" i="5"/>
  <c r="BK121" i="6"/>
  <c r="BK120" i="6" s="1"/>
  <c r="J120" i="6" s="1"/>
  <c r="J30" i="6" s="1"/>
  <c r="J121" i="6"/>
  <c r="J97" i="6"/>
  <c r="T121" i="6"/>
  <c r="R217" i="6"/>
  <c r="P280" i="6"/>
  <c r="BK311" i="6"/>
  <c r="J311" i="6"/>
  <c r="J100" i="6"/>
  <c r="R311" i="6"/>
  <c r="R122" i="7"/>
  <c r="BK140" i="7"/>
  <c r="J140" i="7"/>
  <c r="J99" i="7"/>
  <c r="T140" i="7"/>
  <c r="R179" i="7"/>
  <c r="BK196" i="7"/>
  <c r="J196" i="7"/>
  <c r="J101" i="7" s="1"/>
  <c r="P196" i="7"/>
  <c r="T196" i="7"/>
  <c r="BK410" i="5"/>
  <c r="J410" i="5" s="1"/>
  <c r="J105" i="5" s="1"/>
  <c r="BK498" i="4"/>
  <c r="J498" i="4"/>
  <c r="J105" i="4" s="1"/>
  <c r="BK122" i="2"/>
  <c r="J122" i="2"/>
  <c r="J98" i="2"/>
  <c r="BK133" i="3"/>
  <c r="J133" i="3"/>
  <c r="J100" i="3"/>
  <c r="BK270" i="4"/>
  <c r="J270" i="4" s="1"/>
  <c r="J99" i="4" s="1"/>
  <c r="BK135" i="2"/>
  <c r="J135" i="2"/>
  <c r="J100" i="2" s="1"/>
  <c r="BK228" i="5"/>
  <c r="J228" i="5"/>
  <c r="J99" i="5"/>
  <c r="E85" i="7"/>
  <c r="BE127" i="7"/>
  <c r="BE133" i="7"/>
  <c r="BE143" i="7"/>
  <c r="BE147" i="7"/>
  <c r="BE153" i="7"/>
  <c r="BE155" i="7"/>
  <c r="BE177" i="7"/>
  <c r="F92" i="7"/>
  <c r="BE129" i="7"/>
  <c r="BE131" i="7"/>
  <c r="BE157" i="7"/>
  <c r="BE159" i="7"/>
  <c r="BE163" i="7"/>
  <c r="BE169" i="7"/>
  <c r="BE171" i="7"/>
  <c r="BE182" i="7"/>
  <c r="BE186" i="7"/>
  <c r="BE188" i="7"/>
  <c r="BE194" i="7"/>
  <c r="J89" i="7"/>
  <c r="BE136" i="7"/>
  <c r="BE141" i="7"/>
  <c r="BE149" i="7"/>
  <c r="BE161" i="7"/>
  <c r="BE167" i="7"/>
  <c r="BE173" i="7"/>
  <c r="BE175" i="7"/>
  <c r="BE180" i="7"/>
  <c r="BE184" i="7"/>
  <c r="BE190" i="7"/>
  <c r="BE192" i="7"/>
  <c r="BE197" i="7"/>
  <c r="BE123" i="7"/>
  <c r="BE125" i="7"/>
  <c r="BE138" i="7"/>
  <c r="BE145" i="7"/>
  <c r="BE151" i="7"/>
  <c r="BE165" i="7"/>
  <c r="BE199" i="7"/>
  <c r="BE134" i="6"/>
  <c r="BE148" i="6"/>
  <c r="BE185" i="6"/>
  <c r="BE187" i="6"/>
  <c r="BE189" i="6"/>
  <c r="BE191" i="6"/>
  <c r="BE193" i="6"/>
  <c r="BE199" i="6"/>
  <c r="BE203" i="6"/>
  <c r="BE205" i="6"/>
  <c r="BE209" i="6"/>
  <c r="BE218" i="6"/>
  <c r="BE226" i="6"/>
  <c r="BE230" i="6"/>
  <c r="BE248" i="6"/>
  <c r="BE250" i="6"/>
  <c r="BE252" i="6"/>
  <c r="BE270" i="6"/>
  <c r="BE272" i="6"/>
  <c r="BE278" i="6"/>
  <c r="BE299" i="6"/>
  <c r="BE307" i="6"/>
  <c r="BE312" i="6"/>
  <c r="BE314" i="6"/>
  <c r="E85" i="6"/>
  <c r="J89" i="6"/>
  <c r="BE122" i="6"/>
  <c r="BE129" i="6"/>
  <c r="BE150" i="6"/>
  <c r="BE157" i="6"/>
  <c r="BE162" i="6"/>
  <c r="BE172" i="6"/>
  <c r="BE177" i="6"/>
  <c r="BE179" i="6"/>
  <c r="BE181" i="6"/>
  <c r="BE195" i="6"/>
  <c r="BE213" i="6"/>
  <c r="BE215" i="6"/>
  <c r="BE224" i="6"/>
  <c r="BE228" i="6"/>
  <c r="BE236" i="6"/>
  <c r="BE244" i="6"/>
  <c r="BE246" i="6"/>
  <c r="BE274" i="6"/>
  <c r="BE276" i="6"/>
  <c r="BE283" i="6"/>
  <c r="BE285" i="6"/>
  <c r="BE293" i="6"/>
  <c r="BE295" i="6"/>
  <c r="BE297" i="6"/>
  <c r="BE303" i="6"/>
  <c r="F92" i="6"/>
  <c r="BE124" i="6"/>
  <c r="BE146" i="6"/>
  <c r="BE167" i="6"/>
  <c r="BE201" i="6"/>
  <c r="BE207" i="6"/>
  <c r="BE220" i="6"/>
  <c r="BE222" i="6"/>
  <c r="BE232" i="6"/>
  <c r="BE234" i="6"/>
  <c r="BE238" i="6"/>
  <c r="BE240" i="6"/>
  <c r="BE254" i="6"/>
  <c r="BE262" i="6"/>
  <c r="BE264" i="6"/>
  <c r="BE266" i="6"/>
  <c r="BE268" i="6"/>
  <c r="BE281" i="6"/>
  <c r="BE287" i="6"/>
  <c r="BE291" i="6"/>
  <c r="BE301" i="6"/>
  <c r="BE305" i="6"/>
  <c r="BE309" i="6"/>
  <c r="BE316" i="6"/>
  <c r="BE320" i="6"/>
  <c r="BE139" i="6"/>
  <c r="BE141" i="6"/>
  <c r="BE155" i="6"/>
  <c r="BE183" i="6"/>
  <c r="BE197" i="6"/>
  <c r="BE211" i="6"/>
  <c r="BE242" i="6"/>
  <c r="BE256" i="6"/>
  <c r="BE258" i="6"/>
  <c r="BE260" i="6"/>
  <c r="BE289" i="6"/>
  <c r="BE318" i="6"/>
  <c r="BE322" i="6"/>
  <c r="BE324" i="6"/>
  <c r="J89" i="5"/>
  <c r="BE128" i="5"/>
  <c r="BE138" i="5"/>
  <c r="BE154" i="5"/>
  <c r="BE157" i="5"/>
  <c r="BE181" i="5"/>
  <c r="BE213" i="5"/>
  <c r="BE229" i="5"/>
  <c r="BE233" i="5"/>
  <c r="BE236" i="5"/>
  <c r="BE246" i="5"/>
  <c r="BE273" i="5"/>
  <c r="BE279" i="5"/>
  <c r="BE290" i="5"/>
  <c r="BE293" i="5"/>
  <c r="BE301" i="5"/>
  <c r="BE304" i="5"/>
  <c r="BE316" i="5"/>
  <c r="BE327" i="5"/>
  <c r="BE332" i="5"/>
  <c r="BE336" i="5"/>
  <c r="BE338" i="5"/>
  <c r="BE351" i="5"/>
  <c r="BE354" i="5"/>
  <c r="BE386" i="5"/>
  <c r="BE395" i="5"/>
  <c r="BE397" i="5"/>
  <c r="BE405" i="5"/>
  <c r="BE411" i="5"/>
  <c r="F122" i="5"/>
  <c r="BE144" i="5"/>
  <c r="BE147" i="5"/>
  <c r="BE151" i="5"/>
  <c r="BE165" i="5"/>
  <c r="BE175" i="5"/>
  <c r="BE178" i="5"/>
  <c r="BE187" i="5"/>
  <c r="BE197" i="5"/>
  <c r="BE216" i="5"/>
  <c r="BE243" i="5"/>
  <c r="BE270" i="5"/>
  <c r="BE282" i="5"/>
  <c r="BE294" i="5"/>
  <c r="BE344" i="5"/>
  <c r="BE347" i="5"/>
  <c r="BE359" i="5"/>
  <c r="BE365" i="5"/>
  <c r="BE372" i="5"/>
  <c r="BE383" i="5"/>
  <c r="E85" i="5"/>
  <c r="BE132" i="5"/>
  <c r="BE135" i="5"/>
  <c r="BE160" i="5"/>
  <c r="BE163" i="5"/>
  <c r="BE184" i="5"/>
  <c r="BE200" i="5"/>
  <c r="BE203" i="5"/>
  <c r="BE208" i="5"/>
  <c r="BE219" i="5"/>
  <c r="BE239" i="5"/>
  <c r="BE267" i="5"/>
  <c r="BE299" i="5"/>
  <c r="BE307" i="5"/>
  <c r="BE322" i="5"/>
  <c r="BE324" i="5"/>
  <c r="BE334" i="5"/>
  <c r="BE341" i="5"/>
  <c r="BE368" i="5"/>
  <c r="BE370" i="5"/>
  <c r="BE375" i="5"/>
  <c r="BE399" i="5"/>
  <c r="BE402" i="5"/>
  <c r="BE141" i="5"/>
  <c r="BE191" i="5"/>
  <c r="BE194" i="5"/>
  <c r="BE211" i="5"/>
  <c r="BE225" i="5"/>
  <c r="BE249" i="5"/>
  <c r="BE256" i="5"/>
  <c r="BE259" i="5"/>
  <c r="BE262" i="5"/>
  <c r="BE276" i="5"/>
  <c r="BE285" i="5"/>
  <c r="BE288" i="5"/>
  <c r="BE297" i="5"/>
  <c r="BE313" i="5"/>
  <c r="BE319" i="5"/>
  <c r="BE330" i="5"/>
  <c r="BE392" i="5"/>
  <c r="E115" i="4"/>
  <c r="F122" i="4"/>
  <c r="BE146" i="4"/>
  <c r="BE159" i="4"/>
  <c r="BE198" i="4"/>
  <c r="BE245" i="4"/>
  <c r="BE261" i="4"/>
  <c r="BE310" i="4"/>
  <c r="BE313" i="4"/>
  <c r="BE335" i="4"/>
  <c r="BE339" i="4"/>
  <c r="BE357" i="4"/>
  <c r="BE366" i="4"/>
  <c r="BE390" i="4"/>
  <c r="BE396" i="4"/>
  <c r="BE399" i="4"/>
  <c r="BE427" i="4"/>
  <c r="BE432" i="4"/>
  <c r="BE493" i="4"/>
  <c r="J89" i="4"/>
  <c r="BE132" i="4"/>
  <c r="BE143" i="4"/>
  <c r="BE149" i="4"/>
  <c r="BE152" i="4"/>
  <c r="BE167" i="4"/>
  <c r="BE218" i="4"/>
  <c r="BE226" i="4"/>
  <c r="BE248" i="4"/>
  <c r="BE290" i="4"/>
  <c r="BE307" i="4"/>
  <c r="BE360" i="4"/>
  <c r="BE378" i="4"/>
  <c r="BE387" i="4"/>
  <c r="BE443" i="4"/>
  <c r="BE445" i="4"/>
  <c r="BE447" i="4"/>
  <c r="BE454" i="4"/>
  <c r="BE467" i="4"/>
  <c r="BE483" i="4"/>
  <c r="BE485" i="4"/>
  <c r="BE490" i="4"/>
  <c r="BE499" i="4"/>
  <c r="BE170" i="4"/>
  <c r="BE179" i="4"/>
  <c r="BE185" i="4"/>
  <c r="BE188" i="4"/>
  <c r="BE191" i="4"/>
  <c r="BE213" i="4"/>
  <c r="BE242" i="4"/>
  <c r="BE251" i="4"/>
  <c r="BE255" i="4"/>
  <c r="BE258" i="4"/>
  <c r="BE271" i="4"/>
  <c r="BE275" i="4"/>
  <c r="BE295" i="4"/>
  <c r="BE304" i="4"/>
  <c r="BE327" i="4"/>
  <c r="BE331" i="4"/>
  <c r="BE352" i="4"/>
  <c r="BE363" i="4"/>
  <c r="BE380" i="4"/>
  <c r="BE403" i="4"/>
  <c r="BE412" i="4"/>
  <c r="BE422" i="4"/>
  <c r="BE450" i="4"/>
  <c r="BE470" i="4"/>
  <c r="BE480" i="4"/>
  <c r="BE128" i="4"/>
  <c r="BE138" i="4"/>
  <c r="BE221" i="4"/>
  <c r="BE224" i="4"/>
  <c r="BE239" i="4"/>
  <c r="BE278" i="4"/>
  <c r="BE281" i="4"/>
  <c r="BE285" i="4"/>
  <c r="BE348" i="4"/>
  <c r="BE369" i="4"/>
  <c r="BE372" i="4"/>
  <c r="BE375" i="4"/>
  <c r="BE384" i="4"/>
  <c r="BE406" i="4"/>
  <c r="BE409" i="4"/>
  <c r="BE419" i="4"/>
  <c r="BE435" i="4"/>
  <c r="BE440" i="4"/>
  <c r="BE452" i="4"/>
  <c r="BE458" i="4"/>
  <c r="BE487" i="4"/>
  <c r="J89" i="3"/>
  <c r="F117" i="3"/>
  <c r="BE131" i="3"/>
  <c r="E85" i="3"/>
  <c r="BE129" i="3"/>
  <c r="BE134" i="3"/>
  <c r="BE123" i="3"/>
  <c r="BE125" i="3"/>
  <c r="E85" i="2"/>
  <c r="J89" i="2"/>
  <c r="BE127" i="2"/>
  <c r="BE133" i="2"/>
  <c r="F92" i="2"/>
  <c r="BE123" i="2"/>
  <c r="BE129" i="2"/>
  <c r="BE131" i="2"/>
  <c r="BE136" i="2"/>
  <c r="J34" i="2"/>
  <c r="AW95" i="1"/>
  <c r="F36" i="2"/>
  <c r="BC95" i="1" s="1"/>
  <c r="F36" i="3"/>
  <c r="BC96" i="1"/>
  <c r="J34" i="3"/>
  <c r="AW96" i="1" s="1"/>
  <c r="F34" i="4"/>
  <c r="BA97" i="1" s="1"/>
  <c r="F36" i="4"/>
  <c r="BC97" i="1" s="1"/>
  <c r="J34" i="5"/>
  <c r="AW98" i="1" s="1"/>
  <c r="J34" i="6"/>
  <c r="AW99" i="1" s="1"/>
  <c r="F37" i="6"/>
  <c r="BD99" i="1" s="1"/>
  <c r="F35" i="6"/>
  <c r="BB99" i="1" s="1"/>
  <c r="J34" i="7"/>
  <c r="AW100" i="1" s="1"/>
  <c r="F37" i="7"/>
  <c r="BD100" i="1"/>
  <c r="F34" i="2"/>
  <c r="BA95" i="1"/>
  <c r="F37" i="2"/>
  <c r="BD95" i="1"/>
  <c r="F35" i="3"/>
  <c r="BB96" i="1"/>
  <c r="J34" i="4"/>
  <c r="AW97" i="1"/>
  <c r="F34" i="5"/>
  <c r="BA98" i="1"/>
  <c r="F37" i="5"/>
  <c r="BD98" i="1"/>
  <c r="F35" i="5"/>
  <c r="BB98" i="1"/>
  <c r="F36" i="6"/>
  <c r="BC99" i="1"/>
  <c r="F36" i="7"/>
  <c r="BC100" i="1"/>
  <c r="F35" i="2"/>
  <c r="BB95" i="1"/>
  <c r="F37" i="3"/>
  <c r="BD96" i="1"/>
  <c r="F34" i="3"/>
  <c r="BA96" i="1"/>
  <c r="F35" i="4"/>
  <c r="BB97" i="1"/>
  <c r="F37" i="4"/>
  <c r="BD97" i="1"/>
  <c r="F36" i="5"/>
  <c r="BC98" i="1"/>
  <c r="F34" i="6"/>
  <c r="BA99" i="1"/>
  <c r="F34" i="7"/>
  <c r="BA100" i="1"/>
  <c r="F35" i="7"/>
  <c r="BB100" i="1"/>
  <c r="BK126" i="4" l="1"/>
  <c r="J126" i="4" s="1"/>
  <c r="J97" i="4" s="1"/>
  <c r="P126" i="4"/>
  <c r="P125" i="4"/>
  <c r="AU97" i="1"/>
  <c r="P121" i="3"/>
  <c r="P120" i="3" s="1"/>
  <c r="AU96" i="1" s="1"/>
  <c r="T121" i="7"/>
  <c r="T126" i="5"/>
  <c r="T125" i="5" s="1"/>
  <c r="R121" i="7"/>
  <c r="T126" i="4"/>
  <c r="T125" i="4" s="1"/>
  <c r="P121" i="7"/>
  <c r="AU100" i="1"/>
  <c r="R126" i="4"/>
  <c r="R125" i="4" s="1"/>
  <c r="BK121" i="7"/>
  <c r="J121" i="7"/>
  <c r="R120" i="6"/>
  <c r="T121" i="3"/>
  <c r="T120" i="3" s="1"/>
  <c r="P120" i="6"/>
  <c r="AU99" i="1"/>
  <c r="R126" i="5"/>
  <c r="R125" i="5" s="1"/>
  <c r="BK126" i="5"/>
  <c r="J126" i="5"/>
  <c r="J97" i="5" s="1"/>
  <c r="J122" i="7"/>
  <c r="J97" i="7"/>
  <c r="BK121" i="3"/>
  <c r="J121" i="3" s="1"/>
  <c r="J97" i="3" s="1"/>
  <c r="BK121" i="2"/>
  <c r="J121" i="2"/>
  <c r="J97" i="2" s="1"/>
  <c r="AG99" i="1"/>
  <c r="J96" i="6"/>
  <c r="BK125" i="4"/>
  <c r="J125" i="4" s="1"/>
  <c r="J30" i="4" s="1"/>
  <c r="AG97" i="1" s="1"/>
  <c r="J33" i="2"/>
  <c r="AV95" i="1"/>
  <c r="AT95" i="1"/>
  <c r="F33" i="3"/>
  <c r="AZ96" i="1" s="1"/>
  <c r="F33" i="4"/>
  <c r="AZ97" i="1"/>
  <c r="J33" i="5"/>
  <c r="AV98" i="1"/>
  <c r="AT98" i="1" s="1"/>
  <c r="F33" i="6"/>
  <c r="AZ99" i="1"/>
  <c r="J33" i="7"/>
  <c r="AV100" i="1" s="1"/>
  <c r="AT100" i="1" s="1"/>
  <c r="BB94" i="1"/>
  <c r="AX94" i="1"/>
  <c r="BD94" i="1"/>
  <c r="W33" i="1" s="1"/>
  <c r="J30" i="7"/>
  <c r="AG100" i="1"/>
  <c r="F33" i="2"/>
  <c r="AZ95" i="1" s="1"/>
  <c r="J33" i="3"/>
  <c r="AV96" i="1"/>
  <c r="AT96" i="1" s="1"/>
  <c r="J33" i="4"/>
  <c r="AV97" i="1"/>
  <c r="AT97" i="1"/>
  <c r="F33" i="5"/>
  <c r="AZ98" i="1" s="1"/>
  <c r="J33" i="6"/>
  <c r="AV99" i="1"/>
  <c r="AT99" i="1" s="1"/>
  <c r="AN99" i="1" s="1"/>
  <c r="F33" i="7"/>
  <c r="AZ100" i="1"/>
  <c r="BC94" i="1"/>
  <c r="W32" i="1"/>
  <c r="BA94" i="1"/>
  <c r="W30" i="1"/>
  <c r="J96" i="7" l="1"/>
  <c r="BK120" i="2"/>
  <c r="J120" i="2"/>
  <c r="J30" i="2" s="1"/>
  <c r="AG95" i="1" s="1"/>
  <c r="BK120" i="3"/>
  <c r="J120" i="3" s="1"/>
  <c r="J96" i="3" s="1"/>
  <c r="BK125" i="5"/>
  <c r="J125" i="5"/>
  <c r="J39" i="7"/>
  <c r="J39" i="6"/>
  <c r="AN97" i="1"/>
  <c r="J96" i="4"/>
  <c r="J39" i="4"/>
  <c r="AN100" i="1"/>
  <c r="AU94" i="1"/>
  <c r="AY94" i="1"/>
  <c r="AZ94" i="1"/>
  <c r="AV94" i="1"/>
  <c r="AK29" i="1"/>
  <c r="AW94" i="1"/>
  <c r="AK30" i="1" s="1"/>
  <c r="J30" i="5"/>
  <c r="AG98" i="1" s="1"/>
  <c r="W31" i="1"/>
  <c r="J39" i="2" l="1"/>
  <c r="J39" i="5"/>
  <c r="J96" i="5"/>
  <c r="J96" i="2"/>
  <c r="AN95" i="1"/>
  <c r="AN98" i="1"/>
  <c r="J30" i="3"/>
  <c r="AG96" i="1"/>
  <c r="AG94" i="1" s="1"/>
  <c r="AK26" i="1" s="1"/>
  <c r="AK35" i="1" s="1"/>
  <c r="AT94" i="1"/>
  <c r="W29" i="1"/>
  <c r="J39" i="3" l="1"/>
  <c r="AN94" i="1"/>
  <c r="AN96" i="1"/>
</calcChain>
</file>

<file path=xl/sharedStrings.xml><?xml version="1.0" encoding="utf-8"?>
<sst xmlns="http://schemas.openxmlformats.org/spreadsheetml/2006/main" count="9895" uniqueCount="1255">
  <si>
    <t>Export Komplet</t>
  </si>
  <si>
    <t/>
  </si>
  <si>
    <t>2.0</t>
  </si>
  <si>
    <t>False</t>
  </si>
  <si>
    <t>{83c2ac87-c82e-4e52-b326-e47953a14083}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</si>
  <si>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</si>
  <si>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</si>
  <si>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</si>
  <si>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</si>
  <si>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</si>
  <si>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</si>
  <si>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</si>
  <si>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</si>
  <si>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</si>
  <si>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17-17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</si>
  <si>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</si>
  <si>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</si>
  <si>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CHODNÍKY PODÉL ULICE HAVLÍČKOVA, PŘELOUČ</t>
  </si>
  <si>
    <t>KSO:</t>
  </si>
  <si>
    <t>CC-CZ:</t>
  </si>
  <si>
    <t>Místo:</t>
  </si>
  <si>
    <t>Přelouč</t>
  </si>
  <si>
    <t>Datum:</t>
  </si>
  <si>
    <t>3. 3. 2023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</si>
  <si>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</si>
  <si>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</si>
  <si>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</si>
  <si>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</si>
  <si>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</si>
  <si>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</si>
  <si>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</si>
  <si>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</si>
  <si>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</si>
  <si>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Sýkorová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</si>
  <si>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</si>
  <si>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</si>
  <si>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</si>
  <si>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</si>
  <si>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</si>
  <si>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</si>
  <si>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</si>
  <si>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</si>
  <si>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</si>
  <si>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</si>
  <si>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</si>
  <si>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</si>
  <si>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</si>
  <si>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</si>
  <si>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</si>
  <si>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</si>
  <si>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</si>
  <si>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</si>
  <si>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</si>
  <si>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</si>
  <si>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</si>
  <si>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</si>
  <si>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</si>
  <si>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</si>
  <si>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</si>
  <si>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</si>
  <si>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</si>
  <si>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</si>
  <si>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</si>
  <si>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</si>
  <si>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</si>
  <si>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</si>
  <si>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</si>
  <si>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</si>
  <si>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</si>
  <si>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</si>
  <si>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</si>
  <si>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</si>
  <si>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</si>
  <si>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</si>
  <si>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</si>
  <si>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</si>
  <si>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</si>
  <si>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</si>
  <si>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</si>
  <si>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</si>
  <si>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001a</t>
  </si>
  <si>
    <t>VEDLEJŠÍ A OSTATNÍ NÁKLADY - UZNATELNÉ NÁKLADY</t>
  </si>
  <si>
    <t>STA</t>
  </si>
  <si>
    <t>1</t>
  </si>
  <si>
    <t>{61baae1c-96e6-477f-a4dd-96990d2bf9fe}</t>
  </si>
  <si>
    <t>2</t>
  </si>
  <si>
    <t>SO 001b</t>
  </si>
  <si>
    <t>VEDLEJŠÍ A OSTATNÍ NÁKLADY - NEUZNATELNÉ NÁKLADY</t>
  </si>
  <si>
    <t>{4dbf5355-ab0b-4470-80c0-30998bf3c332}</t>
  </si>
  <si>
    <t>SO 101a</t>
  </si>
  <si>
    <t>CHODNÍKY -  UZNATELNÉ NÁKLADY</t>
  </si>
  <si>
    <t>{40e4489f-cdfb-47e7-ac73-ab57157255a9}</t>
  </si>
  <si>
    <t>822 29</t>
  </si>
  <si>
    <t>SO 101b</t>
  </si>
  <si>
    <t>CHODNÍKY -  NEUZNATELNÉ NÁKLADY</t>
  </si>
  <si>
    <t>{bcd5d9fa-fd35-43e0-8f07-50f3e4d8e778}</t>
  </si>
  <si>
    <t>SO 401</t>
  </si>
  <si>
    <t>VEŘEJNÉ OSVĚTLENÍ - NEUZNATELNÉ NÁKLADY</t>
  </si>
  <si>
    <t>{b8e8f281-1305-4a05-bd25-2c6e51869413}</t>
  </si>
  <si>
    <t>828 75</t>
  </si>
  <si>
    <t>SO 402</t>
  </si>
  <si>
    <t>METROPOLITNÍ SÍŤ - NEUZNATELNÉ NÁKLADY</t>
  </si>
  <si>
    <t>{be5b7c3e-01af-4d3f-bb06-d0e897808d0f}</t>
  </si>
  <si>
    <t>828 89</t>
  </si>
  <si>
    <t>KRYCÍ LIST SOUPISU PRACÍ</t>
  </si>
  <si>
    <t>Objekt:</t>
  </si>
  <si>
    <t>SO 001a - VEDLEJŠÍ A OSTATNÍ NÁKLADY - UZNATELNÉ NÁKLADY</t>
  </si>
  <si>
    <t>ul.Havlíčkova</t>
  </si>
  <si>
    <t>Město Přelouč</t>
  </si>
  <si>
    <t>VDI Projekt s.r.o.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</si>
  <si>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</si>
  <si>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</si>
  <si>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</si>
  <si>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</si>
  <si>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</si>
  <si>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</si>
  <si>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</si>
  <si>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</si>
  <si>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</si>
  <si>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</si>
  <si>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</si>
  <si>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</si>
  <si>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</si>
  <si>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</si>
  <si>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</si>
  <si>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</si>
  <si>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</si>
  <si>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</si>
  <si>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</si>
  <si>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</si>
  <si>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</si>
  <si>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</si>
  <si>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</si>
  <si>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</si>
  <si>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</si>
  <si>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</si>
  <si>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</si>
  <si>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</si>
  <si>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</si>
  <si>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012303000</t>
  </si>
  <si>
    <t xml:space="preserve">Geodetické práce po výstavbě </t>
  </si>
  <si>
    <t>Kč</t>
  </si>
  <si>
    <t>CS ÚRS 2023 01</t>
  </si>
  <si>
    <t>1024</t>
  </si>
  <si>
    <t>-882673373</t>
  </si>
  <si>
    <t>PP</t>
  </si>
  <si>
    <t>Geodetické práce po výstavbě - zaměření skutečného provedení díla ke kolaudaci stavby</t>
  </si>
  <si>
    <t>P</t>
  </si>
  <si>
    <t xml:space="preserve">Poznámka k položce:_x000D_
3x tištěné paré + 1x CD </t>
  </si>
  <si>
    <t>VRN3</t>
  </si>
  <si>
    <t>Zařízení staveniště</t>
  </si>
  <si>
    <t>030001000</t>
  </si>
  <si>
    <t>-1059755856</t>
  </si>
  <si>
    <t>Základní rozdělení průvodních činností a nákladů zařízení staveniště</t>
  </si>
  <si>
    <t>3</t>
  </si>
  <si>
    <t>032903000</t>
  </si>
  <si>
    <t>Náklady na provoz a údržbu vybavení staveniště</t>
  </si>
  <si>
    <t>-1060398384</t>
  </si>
  <si>
    <t>Zařízení staveniště vybavení staveniště náklady na provoz a údržbu vybavení staveniště</t>
  </si>
  <si>
    <t>4</t>
  </si>
  <si>
    <t>034303000</t>
  </si>
  <si>
    <t>Dopravní značení na staveništi</t>
  </si>
  <si>
    <t>-199017432</t>
  </si>
  <si>
    <t>Dopravní značení na staveništi - dopravně inženýrské opatření v průběhu výstavby dle TP66 - osazení dočasného dopr.značení vč.opatření pro zajištění dopravy - zřízení a odstranění, manipulace a pronájmu vč. projektu a zajištění dopr.imženýrského rozhodnutí</t>
  </si>
  <si>
    <t>039103000</t>
  </si>
  <si>
    <t>Rozebrání, bourání a odvoz zařízení staveniště</t>
  </si>
  <si>
    <t>-1061008143</t>
  </si>
  <si>
    <t>Zařízení staveniště zrušení zařízení staveniště rozebrání, bourání a odvoz</t>
  </si>
  <si>
    <t>VRN4</t>
  </si>
  <si>
    <t>Inženýrská činnost</t>
  </si>
  <si>
    <t>6</t>
  </si>
  <si>
    <t>043194000</t>
  </si>
  <si>
    <t>Ostatní zkoušky</t>
  </si>
  <si>
    <t>Kus</t>
  </si>
  <si>
    <t>-468168434</t>
  </si>
  <si>
    <t>Ostatní zkoušky - provedení zkoušek dle KZP v souladu s TP, TKP a ČSN - (8 statických zatěžovacích zkoušek)</t>
  </si>
  <si>
    <t>SO 001b - VEDLEJŠÍ A OSTATNÍ NÁKLADY - NEUZNATELNÉ NÁKLADY</t>
  </si>
  <si>
    <t xml:space="preserve">    VRN9 - Ostatní náklady</t>
  </si>
  <si>
    <t>012203000</t>
  </si>
  <si>
    <t>Geodetické práce při provádění stavby</t>
  </si>
  <si>
    <t>-857528233</t>
  </si>
  <si>
    <t>Geodetické práce při provádění stavby - výškové a polohové vytýčení stavby</t>
  </si>
  <si>
    <t>013254000</t>
  </si>
  <si>
    <t xml:space="preserve">Dokumentace skutečného provedení stavby </t>
  </si>
  <si>
    <t>-116535152</t>
  </si>
  <si>
    <t xml:space="preserve">Dokumentace skutečného provedení stavby  </t>
  </si>
  <si>
    <t>Poznámka k položce:_x000D_
 4x tištěná, 1x na CD</t>
  </si>
  <si>
    <t>041403000</t>
  </si>
  <si>
    <t>Koordinátor BOZP na staveništi</t>
  </si>
  <si>
    <t>1953753109</t>
  </si>
  <si>
    <t>Inženýrská činnost dozory koordinátor BOZP na staveništi</t>
  </si>
  <si>
    <t>042503000</t>
  </si>
  <si>
    <t>Plán BOZP na staveništi</t>
  </si>
  <si>
    <t>-1357676063</t>
  </si>
  <si>
    <t>Inženýrská činnost posudky plán BOZP na staveništi</t>
  </si>
  <si>
    <t>VRN9</t>
  </si>
  <si>
    <t>Ostatní náklady</t>
  </si>
  <si>
    <t>094002000</t>
  </si>
  <si>
    <t>Ostatní náklady související s výstavbou</t>
  </si>
  <si>
    <t>Kč…</t>
  </si>
  <si>
    <t>-1737537583</t>
  </si>
  <si>
    <t xml:space="preserve">Ostatní náklady související s výstavbou - Pomocné práce zajištění nebo řízení regulaci a ochranu dopravy </t>
  </si>
  <si>
    <t xml:space="preserve">Poznámka k položce:_x000D_
- úhrnná částka musí obsahovat veškeré náklady na dočasné úpravy a regulaci _x000D_
dopravy (i pěší) na staveništi a nezbytné značení a opatření vyplývající z _x000D_
požadavků BOZP na staveništi vč. provizorních lávek a nájezdů, oplocení celé stavby apod. _x000D_
Trasy pro pěší v souladu s vyhl. č. 398/2009 Sb., o obecných technických požadavcích zabezpečujících bezbariérové užívání staveb. Po dobu realizace stavby zajištěn přístup k objektům pro požární techniku, policie, záchranné služby.  </t>
  </si>
  <si>
    <t>SO 101a - CHODNÍKY -  UZNATELNÉ NÁKLADY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</si>
  <si>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</si>
  <si>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</si>
  <si>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</si>
  <si>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</si>
  <si>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</si>
  <si>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</si>
  <si>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</si>
  <si>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</si>
  <si>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</si>
  <si>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</si>
  <si>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</si>
  <si>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</si>
  <si>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111301111</t>
  </si>
  <si>
    <t>Sejmutí drnu tl do 100 mm s přemístěním do 50 m nebo naložením na dopravní prostředek</t>
  </si>
  <si>
    <t>m2</t>
  </si>
  <si>
    <t>1742525953</t>
  </si>
  <si>
    <t>Sejmutí drnu tl. do 100 mm, v jakékoliv ploše</t>
  </si>
  <si>
    <t>VV</t>
  </si>
  <si>
    <t>"K VÝPOČTU BYLA POUŽITA SITUACE C.1.2"</t>
  </si>
  <si>
    <t>"zeleň u obruby chodníku"(28,0+6,6+22,2+16,5+16,6+65,0+33,0+28,6+72,2)*0,5</t>
  </si>
  <si>
    <t>113106121</t>
  </si>
  <si>
    <t>Rozebrání dlažeb komunikací pro pěší z betonových nebo kamenných dlaždic</t>
  </si>
  <si>
    <t>139725585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</si>
  <si>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</si>
  <si>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"stávající chodníky z dlaždic 30/30"</t>
  </si>
  <si>
    <t>"vlevo"43,8+114,25+292</t>
  </si>
  <si>
    <t>"vpravo"90,3+26,7+97,3+164,9+97,9+159,4+33,8+27,5+192,0+86+139,2</t>
  </si>
  <si>
    <t>Součet</t>
  </si>
  <si>
    <t>113106123</t>
  </si>
  <si>
    <t>Rozebrání dlažeb komunikací pro pěší ze zámkových dlaždic</t>
  </si>
  <si>
    <t>-567612989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</si>
  <si>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</si>
  <si>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>"chodník, vjezdy"31,4+5,2+6+20,2+8,3+12,5+10,2+25,3</t>
  </si>
  <si>
    <t>"v místě přechodu vpravo na ZÚ"24,60</t>
  </si>
  <si>
    <t>113106221</t>
  </si>
  <si>
    <t>Rozebrání dlažeb vozovek pl přes 50 do 200 m2 z drobných kostek s ložem z kameniva</t>
  </si>
  <si>
    <t>-1834243250</t>
  </si>
  <si>
    <t>Rozebrání dlažeb a dílců komunikací pro pěší, vozovek a ploch s přemístěním hmot na skládku na vzdálenost do 3 m nebo s naložením na dopravní prostředek vozovek a ploch, s jakoukoliv výplní spár v ploše jednotlivě přes 50 m2 do 200 m2 z drobných kostek nebo odseků s ložem z kameniva</t>
  </si>
  <si>
    <t>"ve vjezdech"11,7+9,4+17,1+7,8+6,8+1,6+10,4+13,3+10,8</t>
  </si>
  <si>
    <t>113107163</t>
  </si>
  <si>
    <t>Odstranění podkladu pl přes 50 do 200 m2 z kameniva drceného tl 300 mm</t>
  </si>
  <si>
    <t>-251354916</t>
  </si>
  <si>
    <t>Odstranění podkladů nebo krytů s přemístěním hmot na skládku na vzdálenost do 20 m nebo s naložením na dopravní prostředek v ploše jednotlivě přes 50 m2 do 200 m2 z kameniva hrubého drceného, o tl. vrstvy přes 200 do 300 mm</t>
  </si>
  <si>
    <t>"pod asf. vozovkou u úprav křižovatek dle frézování"30,8+34,4+86,0</t>
  </si>
  <si>
    <t>113107171</t>
  </si>
  <si>
    <t>Odstranění podkladu pl přes 50 do 200 m2 z betonu prostého tl 150 mm</t>
  </si>
  <si>
    <t>-1851244397</t>
  </si>
  <si>
    <t>Odstranění podkladů nebo krytů s přemístěním hmot na skládku na vzdálenost do 20 m nebo s naložením na dopravní prostředek v ploše jednotlivě přes 50 m2 do 200 m2 z betonu prostého, o tl. vrstvy přes 100 do 150 mm</t>
  </si>
  <si>
    <t>"ve vjezdech"11,5+8,3</t>
  </si>
  <si>
    <t>7</t>
  </si>
  <si>
    <t>113107222</t>
  </si>
  <si>
    <t>Odstranění podkladu pl přes 200 m2 z kameniva drceného tl 200 mm</t>
  </si>
  <si>
    <t>-1057389518</t>
  </si>
  <si>
    <t>Odstranění podkladů nebo krytů s přemístěním hmot na skládku na vzdálenost do 20 m nebo s naložením na dopravní prostředek v ploše jednotlivě přes 200 m2 z kameniva hrubého drceného, o tl. vrstvy přes 100 do 200 mm</t>
  </si>
  <si>
    <t>"chodník z dlaždic"1565,05</t>
  </si>
  <si>
    <t>"zámková dlažba"143,7</t>
  </si>
  <si>
    <t>"drobné kostky"88,9</t>
  </si>
  <si>
    <t>"betonové vjezdy"19,8</t>
  </si>
  <si>
    <t>8</t>
  </si>
  <si>
    <t>113154113</t>
  </si>
  <si>
    <t>Frézování živičného krytu tl 50 mm pruh š 0,5 m pl do 500 m2 bez překážek v trase</t>
  </si>
  <si>
    <t>1770897669</t>
  </si>
  <si>
    <t>Frézování živičného podkladu nebo krytu s naložením na dopravní prostředek plochy do 500 m2 bez překážek v trase pruhu šířky do 0,5 m, tloušťky vrstvy 50 mm</t>
  </si>
  <si>
    <t>"pro napojení na vozovku dle nových obrub"</t>
  </si>
  <si>
    <t>"vlevo"12,0+183,8</t>
  </si>
  <si>
    <t>"vpravo"8,0+201,0</t>
  </si>
  <si>
    <t>"v místě pro přecházení"(9,1+5,0+7,5+6,6+6,1+13,7+18,6+9,2+9,2)</t>
  </si>
  <si>
    <t>Mezisoučet</t>
  </si>
  <si>
    <t>489,8*0,5</t>
  </si>
  <si>
    <t>9</t>
  </si>
  <si>
    <t>113154114</t>
  </si>
  <si>
    <t>Frézování živičného krytu tl 100 mm pruh š 0,5 m pl do 500 m2 bez překážek v trase</t>
  </si>
  <si>
    <t>-1891932193</t>
  </si>
  <si>
    <t>Frézování živičného podkladu nebo krytu s naložením na dopravní prostředek plochy do 500 m2 bez překážek v trase pruhu šířky do 0,5 m, tloušťky vrstvy 100 mm</t>
  </si>
  <si>
    <t>"frézování v odbočkách pro zúžení místa pro přecházení"30,8+34,4+86,0</t>
  </si>
  <si>
    <t>10</t>
  </si>
  <si>
    <t>113201112</t>
  </si>
  <si>
    <t>Vytrhání obrub silničních ležatých</t>
  </si>
  <si>
    <t>m</t>
  </si>
  <si>
    <t>1457351601</t>
  </si>
  <si>
    <t>Vytrhání obrub s vybouráním lože, s přemístěním hmot na skládku na vzdálenost do 3 m nebo s naložením na dopravní prostředek silničních ležatých</t>
  </si>
  <si>
    <t>"obruba OP3 místo pro přecházení vlevo+vpravo"12,0+8,0</t>
  </si>
  <si>
    <t>"vodící proužky"</t>
  </si>
  <si>
    <t>"vlevo"12,0+184,0</t>
  </si>
  <si>
    <t>11</t>
  </si>
  <si>
    <t>113202111</t>
  </si>
  <si>
    <t>Vytrhání obrub krajníků obrubníků stojatých</t>
  </si>
  <si>
    <t>-284443920</t>
  </si>
  <si>
    <t>Vytrhání obrub s vybouráním lože, s přemístěním hmot na skládku na vzdálenost do 3 m nebo s naložením na dopravní prostředek z krajníků nebo obrubníků stojatých</t>
  </si>
  <si>
    <t>"vlevo"184,0</t>
  </si>
  <si>
    <t>"vpravo"201,0</t>
  </si>
  <si>
    <t>"místa pro přecházení"85,0</t>
  </si>
  <si>
    <t>12</t>
  </si>
  <si>
    <t>113204111</t>
  </si>
  <si>
    <t>Vytrhání obrub záhonových</t>
  </si>
  <si>
    <t>733604884</t>
  </si>
  <si>
    <t>Vytrhání obrub s vybouráním lože, s přemístěním hmot na skládku na vzdálenost do 3 m nebo s naložením na dopravní prostředek záhonových</t>
  </si>
  <si>
    <t>"u zeleně vpravo"27,8+1,8+2,7+5+2,6+2,6+22,6+2,6+2,6+16,5+2,6+2,6+15,9+64,6+1,8+1,8+28,8+72+36,7</t>
  </si>
  <si>
    <t>13</t>
  </si>
  <si>
    <t>119001421</t>
  </si>
  <si>
    <t>Dočasné zajištění kabelů a kabelových tratí ze 3 volně ložených kabelů</t>
  </si>
  <si>
    <t>205416082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</si>
  <si>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</si>
  <si>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"upřesní se dle potřeby stavby - odhad"60</t>
  </si>
  <si>
    <t>14</t>
  </si>
  <si>
    <t>120001101</t>
  </si>
  <si>
    <t>Příplatek za ztížení vykopávky v blízkosti podzemního vedení</t>
  </si>
  <si>
    <t>m3</t>
  </si>
  <si>
    <t>-1455361009</t>
  </si>
  <si>
    <t>Příplatek k cenám vykopávek za ztížení vykopávky v blízkosti podzemního vedení nebo výbušnin v horninách jakékoliv třídy</t>
  </si>
  <si>
    <t>"odhady - dle potřeby stavby"</t>
  </si>
  <si>
    <t>"kabel VO-dosud nepoložený"315*0,4*0,5</t>
  </si>
  <si>
    <t>"tel.kabel"(180+195+115+16+28)*0,4*0,5</t>
  </si>
  <si>
    <t>"plyn"(147+26,5+92+116)*0,4*0,5</t>
  </si>
  <si>
    <t>122251104</t>
  </si>
  <si>
    <t>Odkopávky a prokopávky nezapažené v hornině třídy těžitelnosti I skupiny 3 objem do 500 m3 strojně</t>
  </si>
  <si>
    <t>-158087599</t>
  </si>
  <si>
    <t>Odkopávky a prokopávky nezapažené strojně v hornině třídy těžitelnosti I skupiny 3 přes 100 do 500 m3</t>
  </si>
  <si>
    <t>"sanace"</t>
  </si>
  <si>
    <t>"chodník vlevo"31,5+40,4+8,6+48,4+23,8+37,5+120,1+7,3+57,5+25,8+8,4</t>
  </si>
  <si>
    <t>"chodník vpravo"93,5+30,3+33,7+43,7+9+131,4+89+72,3+15,4+52,9+3,5+36,6+36,3+135,7+100+105,4+143,6</t>
  </si>
  <si>
    <t>"varovné pásy chodníků"2,25+1,6+1,2+1,7+1,5+1,8+1,4+1+1+2,6</t>
  </si>
  <si>
    <t>"vjezdy vlevo"9,6+6,6+5,8+15,7+6,1+6,1+6,4+7,3</t>
  </si>
  <si>
    <t>"vjezdy vpravo"8,5+4,3+4,6+6,1+5,1+5,8+15+12,7+8,3++12,2</t>
  </si>
  <si>
    <t>"varovné pásy ve vjezdech vlevo"2+1,6+1,6+3,6+1,6+1,6+1,6+1,6</t>
  </si>
  <si>
    <t>"vpravo"1,6+1,4+1,6+1,8+1,6+1,6+2,5+2,2+1,7+2,4</t>
  </si>
  <si>
    <t>(1557,65+179,8)*0,15</t>
  </si>
  <si>
    <t>"odstranění přebytečné zeminy v místě zeleně dle drnů"144,35*0,2</t>
  </si>
  <si>
    <t>16</t>
  </si>
  <si>
    <t>132251104</t>
  </si>
  <si>
    <t>Hloubení rýh nezapažených š do 800 mm v hornině třídy těžitelnosti I skupiny 3 objem přes 100 m3 strojně</t>
  </si>
  <si>
    <t>-381239628</t>
  </si>
  <si>
    <t>Hloubení nezapažených rýh šířky do 800 mm strojně s urovnáním dna do předepsaného profilu a spádu v hornině třídy těžitelnosti I skupiny 3 přes 100 m3</t>
  </si>
  <si>
    <t>"obruby+V.P. dle frézování"0,60*0,3*(12,0+184,0+8,0+201,0+85,0)</t>
  </si>
  <si>
    <t>"obruby záhonové"0,3*0,3*364</t>
  </si>
  <si>
    <t>17</t>
  </si>
  <si>
    <t>133251101</t>
  </si>
  <si>
    <t>Hloubení šachet nezapažených v hornině třídy těžitelnosti I skupiny 3 objem do 20 m3</t>
  </si>
  <si>
    <t>920343631</t>
  </si>
  <si>
    <t>Hloubení nezapažených šachet strojně v hornině třídy těžitelnosti I skupiny 3 do 20 m3</t>
  </si>
  <si>
    <t>"vpusť UV9"1,5*1,5*0,6</t>
  </si>
  <si>
    <t>18</t>
  </si>
  <si>
    <t>151101101</t>
  </si>
  <si>
    <t>Zřízení příložného pažení a rozepření stěn rýh hl do 2 m</t>
  </si>
  <si>
    <t>-478126502</t>
  </si>
  <si>
    <t>Zřízení pažení a rozepření stěn rýh pro podzemní vedení pro všechny šířky rýhy příložné pro jakoukoliv mezerovitost, hloubky do 2 m</t>
  </si>
  <si>
    <t>"dle potřeby při stavbě - odhad"10</t>
  </si>
  <si>
    <t>19</t>
  </si>
  <si>
    <t>151101111</t>
  </si>
  <si>
    <t>Odstranění příložného pažení a rozepření stěn rýh hl do 2 m</t>
  </si>
  <si>
    <t>1479895509</t>
  </si>
  <si>
    <t>Odstranění pažení a rozepření stěn rýh pro podzemní vedení s uložením materiálu na vzdálenost do 3 m od kraje výkopu příložné, hloubky do 2 m</t>
  </si>
  <si>
    <t>20</t>
  </si>
  <si>
    <t>162751117</t>
  </si>
  <si>
    <t>Vodorovné přemístění přes 9 000 do 10000 m výkopku/sypaniny z horniny třídy těžitelnosti I skupiny 1 až 3</t>
  </si>
  <si>
    <t>269735467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</si>
  <si>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</si>
  <si>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"odkopávky"289,50</t>
  </si>
  <si>
    <t>"rýhy"120,96</t>
  </si>
  <si>
    <t>"šachty"1,35</t>
  </si>
  <si>
    <t>"je třeba"</t>
  </si>
  <si>
    <t xml:space="preserve">"zemina pod zeleň v místě původní vozovky" </t>
  </si>
  <si>
    <t>-0,30*(3,5+5,5+14,9+4,7)</t>
  </si>
  <si>
    <t>-0,15*16,4</t>
  </si>
  <si>
    <t>"zasypání stáv.vpusti"-1,5*1,5*1,3</t>
  </si>
  <si>
    <t>162751119</t>
  </si>
  <si>
    <t>Příplatek k vodorovnému přemístění výkopku/sypaniny z horniny třídy těžitelnosti I skupiny 1 až 3 ZKD 1000 m přes 10000 m</t>
  </si>
  <si>
    <t>-1976985815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</si>
  <si>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</si>
  <si>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"na skládku do 14km"397,85*4</t>
  </si>
  <si>
    <t>22</t>
  </si>
  <si>
    <t>167151111</t>
  </si>
  <si>
    <t>Nakládání výkopku z hornin třídy těžitelnosti I skupiny 1 až 3 přes 100 m3</t>
  </si>
  <si>
    <t>636733957</t>
  </si>
  <si>
    <t>Nakládání, skládání a překládání neulehlého výkopku nebo sypaniny strojně nakládání, množství přes 100 m3, z hornin třídy těžitelnosti I, skupiny 1 až 3</t>
  </si>
  <si>
    <t>397,85</t>
  </si>
  <si>
    <t>23</t>
  </si>
  <si>
    <t>171201221</t>
  </si>
  <si>
    <t>Poplatek za uložení na skládce (skládkovné) zeminy a kamení kód odpadu 17 05 04</t>
  </si>
  <si>
    <t>t</t>
  </si>
  <si>
    <t>1642892148</t>
  </si>
  <si>
    <t>Poplatek za uložení stavebního odpadu na skládce (skládkovné) zeminy a kamení zatříděného do Katalogu odpadů pod kódem 17 05 04</t>
  </si>
  <si>
    <t>397,85*1,9</t>
  </si>
  <si>
    <t>24</t>
  </si>
  <si>
    <t>171251201</t>
  </si>
  <si>
    <t>Uložení sypaniny na skládky nebo meziskládky</t>
  </si>
  <si>
    <t>820425921</t>
  </si>
  <si>
    <t>Uložení sypaniny na skládky nebo meziskládky bez hutnění s upravením uložené sypaniny do předepsaného tvaru</t>
  </si>
  <si>
    <t>25</t>
  </si>
  <si>
    <t>174101101</t>
  </si>
  <si>
    <t>Zásyp jam, šachet rýh nebo kolem objektů sypaninou se zhutněním</t>
  </si>
  <si>
    <t>-224543610</t>
  </si>
  <si>
    <t>Zásyp sypaninou z jakékoliv horniny s uložením výkopku ve vrstvách se zhutněním jam, šachet, rýh nebo kolem objektů v těchto vykopávkách</t>
  </si>
  <si>
    <t>"použije se materiál ze stavby"</t>
  </si>
  <si>
    <t>"zasypání stáv. vpusti"1,5*1,5*1,3</t>
  </si>
  <si>
    <t>26</t>
  </si>
  <si>
    <t>175111201</t>
  </si>
  <si>
    <t>Obsypání objektu nad přilehlým původním terénem sypaninou bez prohození, uloženou do 3 m ručně</t>
  </si>
  <si>
    <t>-448179240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</si>
  <si>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</si>
  <si>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"vpusti"(1,96-0,5)*1*1</t>
  </si>
  <si>
    <t>27</t>
  </si>
  <si>
    <t>M</t>
  </si>
  <si>
    <t>58344155</t>
  </si>
  <si>
    <t>štěrkodrť frakce 0/22</t>
  </si>
  <si>
    <t>766365638</t>
  </si>
  <si>
    <t>1,46*2,0</t>
  </si>
  <si>
    <t>28</t>
  </si>
  <si>
    <t>181951112</t>
  </si>
  <si>
    <t>Úprava pláně v hornině třídy těžitelnosti I skupiny 1 až 3 se zhutněním strojně</t>
  </si>
  <si>
    <t>-13652851</t>
  </si>
  <si>
    <t>Úprava pláně vyrovnáním výškových rozdílů strojně v hornině třídy těžitelnosti I, skupiny 1 až 3 se zhutněním</t>
  </si>
  <si>
    <t>"chodníky-dle kladení dlažby"1580,1</t>
  </si>
  <si>
    <t>"vjezdy"207,0</t>
  </si>
  <si>
    <t>"vpusť"1,5*1,5</t>
  </si>
  <si>
    <t>"silniční obruba+vod.pr."0,6*(198,6+209,0+86,7)</t>
  </si>
  <si>
    <t>"záhonová obruba"0,30*364</t>
  </si>
  <si>
    <t>Svislé a kompletní konstrukce</t>
  </si>
  <si>
    <t>29</t>
  </si>
  <si>
    <t>358315114</t>
  </si>
  <si>
    <t>Bourání šachty, stoky kompletní nebo otvorů z prostého betonu plochy do 4 m2</t>
  </si>
  <si>
    <t>249162855</t>
  </si>
  <si>
    <t>Bourání šachty, stoky kompletní nebo vybourání otvorů průřezové plochy do 4 m2 ve stokách ze zdiva z prostého betonu</t>
  </si>
  <si>
    <t>"vybourání uličních vpustí"0,6*1</t>
  </si>
  <si>
    <t>Vodorovné konstrukce</t>
  </si>
  <si>
    <t>30</t>
  </si>
  <si>
    <t>451573111</t>
  </si>
  <si>
    <t>Lože pod potrubí otevřený výkop ze štěrkopísku</t>
  </si>
  <si>
    <t>1359270532</t>
  </si>
  <si>
    <t>Lože pod potrubí, stoky a drobné objekty v otevřeném výkopu z písku a štěrkopísku do 63 mm</t>
  </si>
  <si>
    <t>"přípojka vpusti"2*1,1*0,15</t>
  </si>
  <si>
    <t>31</t>
  </si>
  <si>
    <t>58337331</t>
  </si>
  <si>
    <t>štěrkopísek frakce 0/22</t>
  </si>
  <si>
    <t>1370580574</t>
  </si>
  <si>
    <t>0,33*2,0</t>
  </si>
  <si>
    <t>32</t>
  </si>
  <si>
    <t>452311121</t>
  </si>
  <si>
    <t>Podkladní desky z betonu prostého tř. C 8/10 otevřený výkop</t>
  </si>
  <si>
    <t>1928447268</t>
  </si>
  <si>
    <t>Podkladní a zajišťovací konstrukce z betonu prostého v otevřeném výkopu desky pod potrubí, stoky a drobné objekty z betonu tř. C 8/10</t>
  </si>
  <si>
    <t>"pod vpusť"1,5*1,5*0,15*1</t>
  </si>
  <si>
    <t>Komunikace pozemní</t>
  </si>
  <si>
    <t>33</t>
  </si>
  <si>
    <t>564751111</t>
  </si>
  <si>
    <t>Podklad z kameniva hrubého drceného vel. 0-63 mm tl 150 mm</t>
  </si>
  <si>
    <t>CS ÚRS 2017 01</t>
  </si>
  <si>
    <t>552189184</t>
  </si>
  <si>
    <t>Podklad nebo kryt z kameniva hrubého drceného vel. 0-63 mm s rozprostřením a zhutněním, po zhutnění tl. 150 mm</t>
  </si>
  <si>
    <t>"sanace chodníky dle kladení dlažby"1581,2</t>
  </si>
  <si>
    <t>"sanace vjezdy"79,9+91,7+15,2+18,3</t>
  </si>
  <si>
    <t>34</t>
  </si>
  <si>
    <t>564851111</t>
  </si>
  <si>
    <t>Podklad ze štěrkodrtě ŠD tl 150 mm</t>
  </si>
  <si>
    <t>-735714866</t>
  </si>
  <si>
    <t>Podklad ze štěrkodrti ŠD s rozprostřením a zhutněním, po zhutnění tl. 150 mm</t>
  </si>
  <si>
    <t>"dle sanace chodníky"1581,2</t>
  </si>
  <si>
    <t>"dle sanace vjezdy"205,1*2</t>
  </si>
  <si>
    <t>35</t>
  </si>
  <si>
    <t>573211111</t>
  </si>
  <si>
    <t>Postřik živičný spojovací z asfaltu v množství 0,60 kg/m2</t>
  </si>
  <si>
    <t>2062409969</t>
  </si>
  <si>
    <t>Postřik spojovací PS bez posypu kamenivem z asfaltu silničního, v množství 0,60 kg/m2</t>
  </si>
  <si>
    <t>"vyfrézované pásy u V.P. 2 vrstvy"</t>
  </si>
  <si>
    <t>"vlevo"(12,0+184,0)*0,5*2</t>
  </si>
  <si>
    <t>"vpravo"(8,0+201,0)*0,5*2</t>
  </si>
  <si>
    <t>"místa pro přecházení"85,0*0,5*2</t>
  </si>
  <si>
    <t>"okolo vpusti"(1,5*1,5-0,5*0,5)*2</t>
  </si>
  <si>
    <t>36</t>
  </si>
  <si>
    <t>577144111</t>
  </si>
  <si>
    <t>Asfaltový beton vrstva obrusná ACO 11 (ABS) tř. I tl 50 mm š do 3 m z nemodifikovaného asfaltu</t>
  </si>
  <si>
    <t>1673119127</t>
  </si>
  <si>
    <t>Asfaltový beton vrstva obrusná ACO 11 (ABS) s rozprostřením a se zhutněním z nemodifikovaného asfaltu v pruhu šířky do 3 m tř. I, po zhutnění tl. 50 mm</t>
  </si>
  <si>
    <t>"dle postřiku"494,0</t>
  </si>
  <si>
    <t>37</t>
  </si>
  <si>
    <t>584121111</t>
  </si>
  <si>
    <t>Osazení silničních dílců z ŽB do lože z kameniva těženého tl 40 mm</t>
  </si>
  <si>
    <t>92197579</t>
  </si>
  <si>
    <t>Osazení silničních dílců ze železového betonu s podkladem z kameniva těženého do tl. 40 mm jakéhokoliv druhu a velikosti</t>
  </si>
  <si>
    <t>"ochrana plynovodu - dle potřeby stavby - odhad"90*1</t>
  </si>
  <si>
    <t>38</t>
  </si>
  <si>
    <t>59381136</t>
  </si>
  <si>
    <t>panel silniční 2,00x1,00x0,15m</t>
  </si>
  <si>
    <t>kus</t>
  </si>
  <si>
    <t>201727106</t>
  </si>
  <si>
    <t>"bude provedeno postupně dle potřeby"90/2 *0,4</t>
  </si>
  <si>
    <t>39</t>
  </si>
  <si>
    <t>596211113</t>
  </si>
  <si>
    <t>Kladení zámkové dlažby komunikací pro pěší tl 60 mm skupiny A pl přes 300 m2</t>
  </si>
  <si>
    <t>322577976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</si>
  <si>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</si>
  <si>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"chodníky"</t>
  </si>
  <si>
    <t>"dlažba s fasetkou"</t>
  </si>
  <si>
    <t>"vlevo"13,5+5,2+39,3+6,4+46,4+21,6+35,5+117,8+5,2+55,3+24,6</t>
  </si>
  <si>
    <t>"vpravo"5,8+92,1+28,1+32,1+42,1+7,2+129,6+82,5+0,6+4,9+63,1+13,8+49,5+1,5+36,6+28,7+1,3+1,1+127,8+66,4+18,1+26,0+73,3+159,2</t>
  </si>
  <si>
    <t>"dlažba rovná"</t>
  </si>
  <si>
    <t>"vlevo u místa pro přecházení"9,6</t>
  </si>
  <si>
    <t>"vpravo"10,9+4,0+4,6+5,7+3,3+6,7+4,4+4,7+13,1+11,0+0,8+0,8</t>
  </si>
  <si>
    <t>"varovné+signální pásy na chodníku"2,0+1,5+2,0+2,0+2,3+1,7+3,2+1,2+2,7+1,2+1,9+1,7+1,5+1,9+2,9+1,8+1,4+4,9+0,8+0,8</t>
  </si>
  <si>
    <t>40</t>
  </si>
  <si>
    <t>59245006</t>
  </si>
  <si>
    <t>dlažba tvar obdélník betonová pro nevidomé 200x100x60mm barevná</t>
  </si>
  <si>
    <t>-1144505353</t>
  </si>
  <si>
    <t>Poznámka k položce:_x000D_
červená</t>
  </si>
  <si>
    <t>39,4*1,05</t>
  </si>
  <si>
    <t>41</t>
  </si>
  <si>
    <t>592451100.R</t>
  </si>
  <si>
    <t>dlažba skladebná  200x100x60 mm přírodní - bez zkosených hran</t>
  </si>
  <si>
    <t>-1646867090</t>
  </si>
  <si>
    <t xml:space="preserve">Poznámka k položce:_x000D_
 </t>
  </si>
  <si>
    <t>"chodníky"79,6*1,05</t>
  </si>
  <si>
    <t>42</t>
  </si>
  <si>
    <t>59245018</t>
  </si>
  <si>
    <t>dlažba tvar obdélník betonová 200x100x60mm přírodní</t>
  </si>
  <si>
    <t>446947126</t>
  </si>
  <si>
    <t>Poznámka k položce:_x000D_
se zkosenými hranami (fasetkami)</t>
  </si>
  <si>
    <t>1462,2*1,05</t>
  </si>
  <si>
    <t>43</t>
  </si>
  <si>
    <t>596211212</t>
  </si>
  <si>
    <t>Kladení zámkové dlažby komunikací pro pěší tl 80 mm skupiny A pl do 300 m2</t>
  </si>
  <si>
    <t>-1436586417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</si>
  <si>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100 do 300 m2</t>
  </si>
  <si>
    <t>"vjezdy vlevo"11,9+8,6+7,8+17,7+8,1+8,1+8,4+9,3</t>
  </si>
  <si>
    <t>"vjezdy vpravo"11,3+6,2+6,2+7,9+6,2+6,2+14,4+12,8+8,3+12,2</t>
  </si>
  <si>
    <t>"vpravo"1,6+1,4+1,6+1,8+1,6+1,6+2,4+2,2+1,7+2,4</t>
  </si>
  <si>
    <t>44</t>
  </si>
  <si>
    <t>59245226</t>
  </si>
  <si>
    <t>dlažba tvar obdélník betonová pro nevidomé 200x100x80mm barevná</t>
  </si>
  <si>
    <t>-1981085037</t>
  </si>
  <si>
    <t>33,5*1,05</t>
  </si>
  <si>
    <t>45</t>
  </si>
  <si>
    <t>59245005</t>
  </si>
  <si>
    <t>dlažba tvar obdélník betonová 200x100x80mm barevná</t>
  </si>
  <si>
    <t>106827047</t>
  </si>
  <si>
    <t>dlažba tvar obdélník betonová 200x100x80mm barevná (antracit)</t>
  </si>
  <si>
    <t>Poznámka k položce:_x000D_
bez skosených hran</t>
  </si>
  <si>
    <t>171,6*1,05</t>
  </si>
  <si>
    <t>Trubní vedení</t>
  </si>
  <si>
    <t>46</t>
  </si>
  <si>
    <t>8712511011.R</t>
  </si>
  <si>
    <t>Montáž chrániček inženýrských sítí DN 110</t>
  </si>
  <si>
    <t>-588339309</t>
  </si>
  <si>
    <t>Montáž vodovodního potrubí z plastů v otevřeném výkopu z tvrdého PVC s integrovaným těsněnim SDR 11/PN10 D 110 x 4,2 mm</t>
  </si>
  <si>
    <t>"upřesní se během stavby odhad"75</t>
  </si>
  <si>
    <t>47</t>
  </si>
  <si>
    <t>345751450.R</t>
  </si>
  <si>
    <t>žlab kabelový  PVC půlený DN 110</t>
  </si>
  <si>
    <t>-1629696702</t>
  </si>
  <si>
    <t>žlab kabelový s víkem PVC (130x140)</t>
  </si>
  <si>
    <t>75*1,05</t>
  </si>
  <si>
    <t>48</t>
  </si>
  <si>
    <t>871313121</t>
  </si>
  <si>
    <t>Montáž kanalizačního potrubí z PVC těsněné gumovým kroužkem otevřený výkop sklon do 20 % DN 160</t>
  </si>
  <si>
    <t>1315577462</t>
  </si>
  <si>
    <t>Montáž kanalizačního potrubí z plastů z tvrdého PVC těsněných gumovým kroužkem v otevřeném výkopu ve sklonu do 20 % DN 160</t>
  </si>
  <si>
    <t>"přípojka vpusti"2</t>
  </si>
  <si>
    <t>49</t>
  </si>
  <si>
    <t>28611173</t>
  </si>
  <si>
    <t>trubka kanalizační PVC DN 160x1000mm SN10</t>
  </si>
  <si>
    <t>-1001315970</t>
  </si>
  <si>
    <t>2,0*1,05</t>
  </si>
  <si>
    <t>50</t>
  </si>
  <si>
    <t>877315211</t>
  </si>
  <si>
    <t>Montáž tvarovek z tvrdého PVC nebo z polypropylenu jednoosé DN 150</t>
  </si>
  <si>
    <t>794191216</t>
  </si>
  <si>
    <t>Montáž tvarovek na kanalizačním potrubí z trub z plastu z tvrdého PVC  nebo z polypropylenu  v otevřeném výkopu jednoosých DN 150</t>
  </si>
  <si>
    <t>2*1</t>
  </si>
  <si>
    <t>51</t>
  </si>
  <si>
    <t>R2</t>
  </si>
  <si>
    <t>Tvarovka pro napojení potrubí do vpusti</t>
  </si>
  <si>
    <t>1314026871</t>
  </si>
  <si>
    <t>52</t>
  </si>
  <si>
    <t>895941111.R</t>
  </si>
  <si>
    <t>Zřízení vpusti kanalizační uliční z betonových dílců typ UV-50 normální</t>
  </si>
  <si>
    <t>241477638</t>
  </si>
  <si>
    <t>"posun stávajících vpustí do vozovky"1</t>
  </si>
  <si>
    <t>53</t>
  </si>
  <si>
    <t>592238200.R</t>
  </si>
  <si>
    <t>vpusť betonová uliční prefabrikovaná DN 450 - vyrovnávací prstenec, skruž vysoká,nízká, s odtokem, kaliště nízké</t>
  </si>
  <si>
    <t>1308529380</t>
  </si>
  <si>
    <t>54</t>
  </si>
  <si>
    <t>59224481</t>
  </si>
  <si>
    <t>mříž vtoková s rámem pro uliční vpusť 500x500, zatížení 40 tun</t>
  </si>
  <si>
    <t>-612416319</t>
  </si>
  <si>
    <t>Poznámka k položce:_x000D_
výklopna s panty</t>
  </si>
  <si>
    <t>55</t>
  </si>
  <si>
    <t>552423240.R</t>
  </si>
  <si>
    <t>koš kalový pro ul.vp. DN450</t>
  </si>
  <si>
    <t>1512353422</t>
  </si>
  <si>
    <t>56</t>
  </si>
  <si>
    <t>8992311111.R</t>
  </si>
  <si>
    <t>Odstranění stávajících mříží s rámem</t>
  </si>
  <si>
    <t>-1815042423</t>
  </si>
  <si>
    <t>Výšková úprava uličního vstupu nebo vpusti do 200 mm zvýšením mříže</t>
  </si>
  <si>
    <t>57</t>
  </si>
  <si>
    <t>899331111</t>
  </si>
  <si>
    <t>Výšková úprava uličního vstupu nebo vpusti do 200 mm zvýšením poklopu</t>
  </si>
  <si>
    <t>1489400810</t>
  </si>
  <si>
    <t>"čtvercové poklopy domovních šachtiček v chodníku"</t>
  </si>
  <si>
    <t>"vlevo"12</t>
  </si>
  <si>
    <t>"vpravo"14</t>
  </si>
  <si>
    <t>58</t>
  </si>
  <si>
    <t>302735844</t>
  </si>
  <si>
    <t>" poklopy kanalizace DN 500 v zeleni +rezerva" 7+2</t>
  </si>
  <si>
    <t>59</t>
  </si>
  <si>
    <t>899431111</t>
  </si>
  <si>
    <t>Výšková úprava uličního vstupu nebo vpusti do 200 mm zvýšením krycího hrnce, šoupěte nebo hydrantu</t>
  </si>
  <si>
    <t>1871267482</t>
  </si>
  <si>
    <t>Výšková úprava uličního vstupu nebo vpusti do 200 mm zvýšením krycího hrnce, šoupěte nebo hydrantu bez úpravy armatur</t>
  </si>
  <si>
    <t>"upřesní se dle potřeby během stavby - odhad" 6</t>
  </si>
  <si>
    <t>Ostatní konstrukce a práce, bourání</t>
  </si>
  <si>
    <t>60</t>
  </si>
  <si>
    <t>915491211</t>
  </si>
  <si>
    <t>Osazení vodícího proužku z betonových desek do betonového lože tl do 100 mm š proužku 250 mm</t>
  </si>
  <si>
    <t>151649013</t>
  </si>
  <si>
    <t>Osazení vodicího proužku z betonových prefabrikovaných desek tl. do 120 mm do lože z cementové malty tl. 20 mm, s vyplněním a zatřením spár cementovou maltou s podkladní vrstvou z betonu prostého tř. C 20/25nXF3 tl. 50 až 100 mm šířka proužku 250 mm</t>
  </si>
  <si>
    <t>"dle frézování"195,8+8,0+201,0+85,0</t>
  </si>
  <si>
    <t>61</t>
  </si>
  <si>
    <t>59218002</t>
  </si>
  <si>
    <t>krajník betonový silniční 500x250x100mm</t>
  </si>
  <si>
    <t>1801174475</t>
  </si>
  <si>
    <t>489,8*1,05</t>
  </si>
  <si>
    <t>62</t>
  </si>
  <si>
    <t>916131213</t>
  </si>
  <si>
    <t>Osazení silničního obrubníku betonového stojatého s boční opěrou do lože z betonu prostého</t>
  </si>
  <si>
    <t>-2040159777</t>
  </si>
  <si>
    <t>Osazení silničního obrubníku betonového se zřízením lože, s vyplněním a zatřením spár cementovou maltou stojatého s boční opěrou z betonu prostého tř. C 20/25nXF3, do lože z betonu prostého téže značky</t>
  </si>
  <si>
    <t>"dle V.P."489,8</t>
  </si>
  <si>
    <t>63</t>
  </si>
  <si>
    <t>59217029</t>
  </si>
  <si>
    <t>obrubník betonový silniční nájezdový 1000x150x150mm</t>
  </si>
  <si>
    <t>-1250476859</t>
  </si>
  <si>
    <t>"ve vjezdech a místech pro přecházení"</t>
  </si>
  <si>
    <t>"vlevo"4+4+3+3+8+3+3+3+3+6,4</t>
  </si>
  <si>
    <t>"vpravo"4+3+2,5+3+3,5+3+3+4,7+4+3+3,6+3,3+3+3+2,05+2,05</t>
  </si>
  <si>
    <t>91,1*1,05</t>
  </si>
  <si>
    <t>64</t>
  </si>
  <si>
    <t>59217030</t>
  </si>
  <si>
    <t>obrubník betonový silniční přechodový 1000x150x150-250mm</t>
  </si>
  <si>
    <t>-527863120</t>
  </si>
  <si>
    <t>"vlevo+vpravo"(9*2+15*2+1)*1,05</t>
  </si>
  <si>
    <t>65</t>
  </si>
  <si>
    <t>59217023</t>
  </si>
  <si>
    <t>obrubník betonový chodníkový 1000x150x250mm</t>
  </si>
  <si>
    <t>-568173038</t>
  </si>
  <si>
    <t>489,8-(91,1+49,0)</t>
  </si>
  <si>
    <t>349,7*1,05</t>
  </si>
  <si>
    <t>66</t>
  </si>
  <si>
    <t>916231213</t>
  </si>
  <si>
    <t>Osazení chodníkového obrubníku betonového stojatého s boční opěrou do lože z betonu prostého</t>
  </si>
  <si>
    <t>1770457816</t>
  </si>
  <si>
    <t>Osazení chodníkového obrubníku betonového se zřízením lože, s vyplněním a zatřením spár cementovou maltou stojatého s boční opěrou z betonu prostého tř. C 20/25nXF3, do lože z betonu prostého téže značky</t>
  </si>
  <si>
    <t>"vlevo u okének do sklepa"3,7+6*0,5+7,5</t>
  </si>
  <si>
    <t>"vpravo u zeleně"6,8+34,3+10,5+28+21,9+18,6+66,4+37,5+20,7+36,5+72,5</t>
  </si>
  <si>
    <t>67</t>
  </si>
  <si>
    <t>59217008</t>
  </si>
  <si>
    <t>obrubník betonový parkový 1000x80x200mm</t>
  </si>
  <si>
    <t>565865049</t>
  </si>
  <si>
    <t>367,9*1,05</t>
  </si>
  <si>
    <t>68</t>
  </si>
  <si>
    <t>916991121</t>
  </si>
  <si>
    <t>Lože pod obrubníky, krajníky nebo obruby z dlažebních kostek z betonu prostého</t>
  </si>
  <si>
    <t>-459297425</t>
  </si>
  <si>
    <t>Lože pod obrubníky, krajníky nebo obruby z dlažebních kostek z betonu prostého tř. C 20/25nXF3</t>
  </si>
  <si>
    <t>"beton.obruba+V.P."0,60*0,05*489,8</t>
  </si>
  <si>
    <t>"záhon.obruba"0,3*0,05*367,9</t>
  </si>
  <si>
    <t>69</t>
  </si>
  <si>
    <t>919112233</t>
  </si>
  <si>
    <t>Řezání spár pro vytvoření komůrky š 20 mm hl 40 mm pro těsnící zálivku v živičném krytu</t>
  </si>
  <si>
    <t>117275799</t>
  </si>
  <si>
    <t>Řezání dilatačních spár v živičném krytu vytvoření komůrky pro těsnící zálivku šířky 20 mm, hloubky 40 mm</t>
  </si>
  <si>
    <t>"dle obrub"489,8</t>
  </si>
  <si>
    <t>70</t>
  </si>
  <si>
    <t>919122132</t>
  </si>
  <si>
    <t>Těsnění spár zálivkou za tepla pro komůrky š 20 mm hl 40 mm s těsnicím profilem</t>
  </si>
  <si>
    <t>-908060125</t>
  </si>
  <si>
    <t>Utěsnění dilatačních spár zálivkou za tepla v cementobetonovém nebo živičném krytu včetně adhezního nátěru s těsnicím profilem pod zálivkou, pro komůrky šířky 20 mm, hloubky 40 mm</t>
  </si>
  <si>
    <t>71</t>
  </si>
  <si>
    <t>919735113</t>
  </si>
  <si>
    <t>Řezání stávajícího živičného krytu hl do 150 mm</t>
  </si>
  <si>
    <t>-2112176469</t>
  </si>
  <si>
    <t>Řezání stávajícího živičného krytu nebo podkladu hloubky přes 100 do 150 mm</t>
  </si>
  <si>
    <t>72</t>
  </si>
  <si>
    <t>953941210</t>
  </si>
  <si>
    <t>Osazování kovových poklopů s rámy pl do 1 m2</t>
  </si>
  <si>
    <t>-1027305642</t>
  </si>
  <si>
    <t>Osazení drobných kovových výrobků bez jejich dodání s vysekáním kapes pro upevňovací prvky se zazděním, zabetonováním nebo zalitím kovových poklopů s rámy, plochy do 1 m2</t>
  </si>
  <si>
    <t>"výměna poškozených poklopů s rámy u domovních šachtiček v chodníku - odhad"12</t>
  </si>
  <si>
    <t>73</t>
  </si>
  <si>
    <t>562306250.R</t>
  </si>
  <si>
    <t>poklop čtvercový  502x502 mm s rámem pro zabetonování C250</t>
  </si>
  <si>
    <t>-1540464934</t>
  </si>
  <si>
    <t>poklop šachtový plastový kompozitní termoplast s rámem pro zabetonování C 250, čtvercový  502x502 mm</t>
  </si>
  <si>
    <t>74</t>
  </si>
  <si>
    <t>966006132</t>
  </si>
  <si>
    <t>Odstranění značek dopravních nebo orientačních se sloupky s betonovými patkami</t>
  </si>
  <si>
    <t>653090308</t>
  </si>
  <si>
    <t>Odstranění dopravních nebo orientačních značek se sloupkem s uložením hmot na vzdálenost do 20 m nebo s naložením na dopravní prostředek, se zásypem jam a jeho zhutněním s betonovou patkou</t>
  </si>
  <si>
    <t>75</t>
  </si>
  <si>
    <t>966007113</t>
  </si>
  <si>
    <t>Odstranění vodorovného značení frézováním barvy z plochy</t>
  </si>
  <si>
    <t>2024945810</t>
  </si>
  <si>
    <t>Odstranění vodorovného dopravního značení frézováním značeného barvou plošného</t>
  </si>
  <si>
    <t>"odstranění VDZ  V7 na ZÚ a u řezu č.32"10,2*4+6*3</t>
  </si>
  <si>
    <t>997</t>
  </si>
  <si>
    <t>Přesun sutě</t>
  </si>
  <si>
    <t>76</t>
  </si>
  <si>
    <t>997211511</t>
  </si>
  <si>
    <t>Vodorovná doprava suti po suchu na vzdálenost do 1 km</t>
  </si>
  <si>
    <t>-1856295289</t>
  </si>
  <si>
    <t>Vodorovná doprava suti nebo vybouraných hmot suti se složením a hrubým urovnáním, na vzdálenost do 1 km</t>
  </si>
  <si>
    <t>"drobné kostky"28,45</t>
  </si>
  <si>
    <t>"kamenivo"66,53+527,06</t>
  </si>
  <si>
    <t>"beton"6,44</t>
  </si>
  <si>
    <t>"zdivo cihelné"5,85</t>
  </si>
  <si>
    <t>"živice"31,62+38,71</t>
  </si>
  <si>
    <t>77</t>
  </si>
  <si>
    <t>997211519</t>
  </si>
  <si>
    <t>Příplatek ZKD 1 km u vodorovné dopravy suti</t>
  </si>
  <si>
    <t>-817512467</t>
  </si>
  <si>
    <t>Vodorovná doprava suti nebo vybouraných hmot suti se složením a hrubým urovnáním, na vzdálenost Příplatek k ceně za každý další i započatý 1 km přes 1 km</t>
  </si>
  <si>
    <t>"na skládku do 14km"704,66*13</t>
  </si>
  <si>
    <t>78</t>
  </si>
  <si>
    <t>997211521</t>
  </si>
  <si>
    <t>Vodorovná doprava vybouraných hmot po suchu na vzdálenost do 1 km</t>
  </si>
  <si>
    <t>148247770</t>
  </si>
  <si>
    <t>Vodorovná doprava suti nebo vybouraných hmot vybouraných hmot se složením a hrubým urovnáním nebo s přeložením na jiný dopravní prostředek kromě lodi, na vzdálenost do 1 km</t>
  </si>
  <si>
    <t>"dlaždice 30/30"399,09</t>
  </si>
  <si>
    <t>"zámková dlažba"37,36</t>
  </si>
  <si>
    <t>"vodící proužky+ležatá obruba"124,76</t>
  </si>
  <si>
    <t>"obruba silniční"93,26</t>
  </si>
  <si>
    <t>"obruba záhonová"12,55</t>
  </si>
  <si>
    <t>"dopravní značky"0,25</t>
  </si>
  <si>
    <t>79</t>
  </si>
  <si>
    <t>997211529</t>
  </si>
  <si>
    <t>Příplatek ZKD 1 km u vodorovné dopravy vybouraných hmot</t>
  </si>
  <si>
    <t>-1573639703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</si>
  <si>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</si>
  <si>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"na skládku do 14km"667,27*13</t>
  </si>
  <si>
    <t>80</t>
  </si>
  <si>
    <t>997211611</t>
  </si>
  <si>
    <t>Nakládání suti na dopravní prostředky pro vodorovnou dopravu</t>
  </si>
  <si>
    <t>-253655288</t>
  </si>
  <si>
    <t>Nakládání suti nebo vybouraných hmot na dopravní prostředky pro vodorovnou dopravu suti</t>
  </si>
  <si>
    <t>81</t>
  </si>
  <si>
    <t>997211612</t>
  </si>
  <si>
    <t>Nakládání vybouraných hmot na dopravní prostředky pro vodorovnou dopravu</t>
  </si>
  <si>
    <t>778347618</t>
  </si>
  <si>
    <t>Nakládání suti nebo vybouraných hmot na dopravní prostředky pro vodorovnou dopravu vybouraných hmot</t>
  </si>
  <si>
    <t>82</t>
  </si>
  <si>
    <t>997221615</t>
  </si>
  <si>
    <t>Poplatek za uložení na skládce (skládkovné) stavebního odpadu betonového kód odpadu 17 01 01</t>
  </si>
  <si>
    <t>1607872279</t>
  </si>
  <si>
    <t>Poplatek za uložení stavebního odpadu na skládce (skládkovné) z prostého betonu zatříděného do Katalogu odpadů pod kódem 17 01 01</t>
  </si>
  <si>
    <t>667,27+6,44</t>
  </si>
  <si>
    <t>83</t>
  </si>
  <si>
    <t>997221645</t>
  </si>
  <si>
    <t>Poplatek za uložení na skládce (skládkovné) odpadu asfaltového bez dehtu kód odpadu 17 03 02</t>
  </si>
  <si>
    <t>1158056544</t>
  </si>
  <si>
    <t>Poplatek za uložení stavebního odpadu na skládce (skládkovné) asfaltového bez obsahu dehtu zatříděného do Katalogu odpadů pod kódem 17 03 02</t>
  </si>
  <si>
    <t>84</t>
  </si>
  <si>
    <t>997221655</t>
  </si>
  <si>
    <t>-2042967211</t>
  </si>
  <si>
    <t>998</t>
  </si>
  <si>
    <t>Přesun hmot</t>
  </si>
  <si>
    <t>85</t>
  </si>
  <si>
    <t>998223011</t>
  </si>
  <si>
    <t>Přesun hmot pro pozemní komunikace s krytem dlážděným</t>
  </si>
  <si>
    <t>-1820593056</t>
  </si>
  <si>
    <t>Přesun hmot pro pozemní komunikace s krytem dlážděným dopravní vzdálenost do 200 m jakékoliv délky objektu</t>
  </si>
  <si>
    <t>SO 101b - CHODNÍKY -  NEUZNATELNÉ NÁKLADY</t>
  </si>
  <si>
    <t>Ul.Havlíčkova</t>
  </si>
  <si>
    <t>"zeleň u silniční obruby"(31,5+5,2+22,6+16,6+16,5+64,7+36,6+37,6+72,0)*0,5</t>
  </si>
  <si>
    <t>"pro výměnu nových vpustí za staré (1,5*1,5)-(0,6*0,6)" 1,89*17</t>
  </si>
  <si>
    <t>1124178690</t>
  </si>
  <si>
    <t>(42,0+63,7+105,8+40,0+73,6)*0,5</t>
  </si>
  <si>
    <t>1383928684</t>
  </si>
  <si>
    <t>"plocha před areálem VAKU"154,10</t>
  </si>
  <si>
    <t>"vpravo"42,0+63,7+105,8+38,0+73,6</t>
  </si>
  <si>
    <t>113203111</t>
  </si>
  <si>
    <t>Vytrhání obrub z dlažebních kostek</t>
  </si>
  <si>
    <t>-1243243526</t>
  </si>
  <si>
    <t>Vytrhání obrub s vybouráním lože, s přemístěním hmot na skládku na vzdálenost do 3 m nebo s naložením na dopravní prostředek z dlažebních kostek</t>
  </si>
  <si>
    <t>"2*K10"20,3*2</t>
  </si>
  <si>
    <t>122251101</t>
  </si>
  <si>
    <t>Odkopávky a prokopávky nezapažené v hornině třídy těžitelnosti I skupiny 3 objem do 20 m3 strojně</t>
  </si>
  <si>
    <t>1126225769</t>
  </si>
  <si>
    <t>Odkopávky a prokopávky nezapažené strojně v hornině třídy těžitelnosti I skupiny 3 do 20 m3</t>
  </si>
  <si>
    <t>"vjezdy vpravo"(10,7+12,4+9,3+8,5)*0,15</t>
  </si>
  <si>
    <t>132251103</t>
  </si>
  <si>
    <t>Hloubení rýh nezapažených š do 800 mm v hornině třídy těžitelnosti I skupiny 3 objem do 100 m3 strojně</t>
  </si>
  <si>
    <t>283957798</t>
  </si>
  <si>
    <t>Hloubení nezapažených rýh šířky do 800 mm strojně s urovnáním dna do předepsaného profilu a spádu v hornině třídy těžitelnosti I skupiny 3 přes 50 do 100 m3</t>
  </si>
  <si>
    <t>"obruby+V.P. "0,60*0,3*323,0</t>
  </si>
  <si>
    <t>132251251</t>
  </si>
  <si>
    <t>Hloubení rýh nezapažených š do 2000 mm v hornině třídy těžitelnosti I skupiny 3 objem do 20 m3 strojně</t>
  </si>
  <si>
    <t>1808645870</t>
  </si>
  <si>
    <t>Hloubení nezapažených rýh šířky přes 800 do 2 000 mm strojně s urovnáním dna do předepsaného profilu a spádu v hornině třídy těžitelnosti I skupiny 3 do 20 m3</t>
  </si>
  <si>
    <t>"posun stávajících vpustí za obrubu do vozovky"1*1*1,1*17</t>
  </si>
  <si>
    <t>738770667</t>
  </si>
  <si>
    <t>"výkop okolo vpustí (1,5*1,5*0,6)-(0,6*0,6*0,6)"1,13*17</t>
  </si>
  <si>
    <t>-721985501</t>
  </si>
  <si>
    <t>"odkopávky"6,14</t>
  </si>
  <si>
    <t>"rýhy"58,14+18,17</t>
  </si>
  <si>
    <t>"šachty"19,21</t>
  </si>
  <si>
    <t>"přípojky vpustí"-17*1,1*0,6</t>
  </si>
  <si>
    <t>-2061297352</t>
  </si>
  <si>
    <t>"na skládku do 14km"90,44*4</t>
  </si>
  <si>
    <t>167151101</t>
  </si>
  <si>
    <t>Nakládání výkopku z hornin třídy těžitelnosti I skupiny 1 až 3 do 100 m3</t>
  </si>
  <si>
    <t>64428949</t>
  </si>
  <si>
    <t>Nakládání, skládání a překládání neulehlého výkopku nebo sypaniny strojně nakládání, množství do 100 m3, z horniny třídy těžitelnosti I, skupiny 1 až 3</t>
  </si>
  <si>
    <t>90,44</t>
  </si>
  <si>
    <t>-1717519664</t>
  </si>
  <si>
    <t>90,44*1,9</t>
  </si>
  <si>
    <t>-602938563</t>
  </si>
  <si>
    <t>"přípojky vpustí"17*1,1*0,6</t>
  </si>
  <si>
    <t>1572812904</t>
  </si>
  <si>
    <t>"vpusti"(1,96-0,5)*1*17</t>
  </si>
  <si>
    <t>1424736142</t>
  </si>
  <si>
    <t>24,28*2</t>
  </si>
  <si>
    <t>175151101</t>
  </si>
  <si>
    <t>Obsypání potrubí strojně sypaninou bez prohození, uloženou do 3 m</t>
  </si>
  <si>
    <t>528666127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</si>
  <si>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</si>
  <si>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17*1,1*0,4+6*1,1*0,4</t>
  </si>
  <si>
    <t>388005506</t>
  </si>
  <si>
    <t>10,12*2,0</t>
  </si>
  <si>
    <t>180404111</t>
  </si>
  <si>
    <t>Založení hřišťového trávníku výsevem na vrstvě ornice</t>
  </si>
  <si>
    <t>-1474999709</t>
  </si>
  <si>
    <t>"plocha u obruby záhonové"144,34</t>
  </si>
  <si>
    <t>"plocha dle zeleně u obruby silniční"151,65</t>
  </si>
  <si>
    <t>005724100</t>
  </si>
  <si>
    <t>osivo směs travní parková</t>
  </si>
  <si>
    <t>kg</t>
  </si>
  <si>
    <t>-827443214</t>
  </si>
  <si>
    <t>0,0296*300*1,05</t>
  </si>
  <si>
    <t>181111111</t>
  </si>
  <si>
    <t>Plošná úprava terénu do 500 m2 zemina tř 1 až 4 nerovnosti do 100 mm v rovinně a svahu do 1:5</t>
  </si>
  <si>
    <t>402005311</t>
  </si>
  <si>
    <t>Plošná úprava terénu v zemině tř. 1 až 4 s urovnáním povrchu bez doplnění ornice souvislé plochy do 500 m2 při nerovnostech terénu přes 50 do 100 mm v rovině nebo na svahu do 1:5</t>
  </si>
  <si>
    <t>103641010.R</t>
  </si>
  <si>
    <t>zemina pro terénní úpravy -  ornice, vč. dopravy a nakládání</t>
  </si>
  <si>
    <t>2036067470</t>
  </si>
  <si>
    <t>zemina pro terénní úpravy -  ornice</t>
  </si>
  <si>
    <t>296*0,1*1,9</t>
  </si>
  <si>
    <t>181311103</t>
  </si>
  <si>
    <t>Rozprostření ornice tl vrstvy do 200 mm v rovině nebo ve svahu do 1:5 ručně</t>
  </si>
  <si>
    <t>-460590848</t>
  </si>
  <si>
    <t>Rozprostření a urovnání ornice v rovině nebo ve svahu sklonu do 1:5 ručně při souvislé ploše, tl. vrstvy do 200 mm</t>
  </si>
  <si>
    <t>"dle zeleně"296,0</t>
  </si>
  <si>
    <t>17447129</t>
  </si>
  <si>
    <t>"vpusti"17*1,5*1,5</t>
  </si>
  <si>
    <t>"přípojky vpustí"17*1,1</t>
  </si>
  <si>
    <t>"silniční obruba+vod.pr."0,6*323,0</t>
  </si>
  <si>
    <t>R1</t>
  </si>
  <si>
    <t>Sondy pro ověření polohy inženýrských sítí ve vjezdech</t>
  </si>
  <si>
    <t>-793958857</t>
  </si>
  <si>
    <t>Sondy pro ověření polohy inženýrských sítí</t>
  </si>
  <si>
    <t>"odhad"10+5</t>
  </si>
  <si>
    <t>-1576421238</t>
  </si>
  <si>
    <t>"vybourání stávajících vpustí" 0,6*17,0</t>
  </si>
  <si>
    <t>"přípojky vpustí"17*1,1*0,15</t>
  </si>
  <si>
    <t>-1483940802</t>
  </si>
  <si>
    <t>2,80*2,0</t>
  </si>
  <si>
    <t>"pod vpustě"1,5*1,5*0,15*17</t>
  </si>
  <si>
    <t>-22164166</t>
  </si>
  <si>
    <t>"sanace-vjezdy mimo chodník vpravo"10,7+12,4+9,3+8,5</t>
  </si>
  <si>
    <t>332382739</t>
  </si>
  <si>
    <t>"vjezdy za chodníkem"40,9*2</t>
  </si>
  <si>
    <t>"vpravo"(42,0+63,6+105,8+38,0+73,6)*0,5*2</t>
  </si>
  <si>
    <t>"okolo vpustí"(1,5*1,5-0,5*0,5)*2*17</t>
  </si>
  <si>
    <t>"plocha před areálem VAK"154,1*2</t>
  </si>
  <si>
    <t>"dle postřiku"699,2</t>
  </si>
  <si>
    <t>"vjezdy vpravo"10,7+12,4+9,3+8,5</t>
  </si>
  <si>
    <t>1340637599</t>
  </si>
  <si>
    <t>40,9*1,05</t>
  </si>
  <si>
    <t>"upřesní se během stavby odhad"30</t>
  </si>
  <si>
    <t>30*1,05</t>
  </si>
  <si>
    <t>871270310</t>
  </si>
  <si>
    <t>Montáž kanalizačního potrubí hladkého plnostěnného SN 10  z polypropylenu DN 125</t>
  </si>
  <si>
    <t>-1910900289</t>
  </si>
  <si>
    <t>Montáž kanalizačního potrubí z plastů z polypropylenu PP hladkého plnostěnného SN 10 DN 125</t>
  </si>
  <si>
    <t>"přípojka štěrbinového žlabu"5,0</t>
  </si>
  <si>
    <t>28611191</t>
  </si>
  <si>
    <t>trubka kanalizační PPKGEM 125x3,9x500mm SN10</t>
  </si>
  <si>
    <t>-279754223</t>
  </si>
  <si>
    <t>5,0*1,05</t>
  </si>
  <si>
    <t>"přípojky vpustí"1*17</t>
  </si>
  <si>
    <t>1857504163</t>
  </si>
  <si>
    <t>17*1,05</t>
  </si>
  <si>
    <t>2*17</t>
  </si>
  <si>
    <t>"posun stávajících vpustí do vozovky"17</t>
  </si>
  <si>
    <t>-638584529</t>
  </si>
  <si>
    <t>R3</t>
  </si>
  <si>
    <t>Provedení nopové izolace u domu vč. materiálu a zabudování</t>
  </si>
  <si>
    <t>1210256670</t>
  </si>
  <si>
    <t>"vlevo"16,8+120,0+19,2</t>
  </si>
  <si>
    <t>"vpravo"23,9+9,7+39,5+100,6</t>
  </si>
  <si>
    <t>914111111</t>
  </si>
  <si>
    <t>Montáž svislé dopravní značky do velikosti 1 m2 objímkami na sloupek nebo konzolu</t>
  </si>
  <si>
    <t>115698663</t>
  </si>
  <si>
    <t>Montáž svislé dopravní značky základní velikosti do 1 m2 objímkami na sloupky nebo konzoly</t>
  </si>
  <si>
    <t>"značky v chodníku - P 6, IS 1c-1x, IS 3c-2x, IS 3d-1x, B28-1x, E3a-1x, E8a-1x"8</t>
  </si>
  <si>
    <t>404443330.R</t>
  </si>
  <si>
    <t>značka svislá reflexní AL- NK 500 x 150 mm</t>
  </si>
  <si>
    <t>-892885600</t>
  </si>
  <si>
    <t>značka dopravní svislá reflexní AL- NK 500 x 150 mm</t>
  </si>
  <si>
    <t>"E3a-1x, E8a-1x"2</t>
  </si>
  <si>
    <t>404440470.R</t>
  </si>
  <si>
    <t>značka dopravní svislá reflexní AL 3M A32a, 700 mm</t>
  </si>
  <si>
    <t>-990169257</t>
  </si>
  <si>
    <t>"B28-1x"1</t>
  </si>
  <si>
    <t>404440560.R</t>
  </si>
  <si>
    <t>značka dopravní svislá reflexní STOP AL 3M P6 700 mm</t>
  </si>
  <si>
    <t>-1527589628</t>
  </si>
  <si>
    <t>404454860.R</t>
  </si>
  <si>
    <t>značka dopravní svislá retroreflexní fólie tř. 1, FeZn prolis, 1350 x 330 mm</t>
  </si>
  <si>
    <t>-372945415</t>
  </si>
  <si>
    <t>"dopravní značka s jedním cílem IS 3c"3</t>
  </si>
  <si>
    <t>404454870.R</t>
  </si>
  <si>
    <t>značka dopravní svislá retroreflexní fólie tř. 1, FeZn prolis, 1350 x 500 mm</t>
  </si>
  <si>
    <t>1273575611</t>
  </si>
  <si>
    <t>"dopravní značka se dvěma cíli IS 3d"1</t>
  </si>
  <si>
    <t>914511112</t>
  </si>
  <si>
    <t>Montáž sloupku dopravních značek délky do 3,5 m s betonovým základem a patkou</t>
  </si>
  <si>
    <t>838038737</t>
  </si>
  <si>
    <t>Montáž sloupku dopravních značek délky do 3,5 m do hliníkové patky</t>
  </si>
  <si>
    <t>40445225</t>
  </si>
  <si>
    <t>sloupek pro dopravní značku Zn D 60mm v 3,5m</t>
  </si>
  <si>
    <t>-1580188306</t>
  </si>
  <si>
    <t>40445256</t>
  </si>
  <si>
    <t>svorka upínací na sloupek dopravní značky D 60mm</t>
  </si>
  <si>
    <t>-169034034</t>
  </si>
  <si>
    <t>40445253</t>
  </si>
  <si>
    <t>víčko plastové na sloupek D 60mm</t>
  </si>
  <si>
    <t>606787435</t>
  </si>
  <si>
    <t>"dle výkopu rýh"42,0+63,7+105,8+38,0+73,6</t>
  </si>
  <si>
    <t>1286375463</t>
  </si>
  <si>
    <t>323,1*1,05</t>
  </si>
  <si>
    <t>"obruby mezi zelení a vozovkou"42,0+63,7+105,8+38,0+73,6</t>
  </si>
  <si>
    <t>-1358125985</t>
  </si>
  <si>
    <t>"ve vjezdech "</t>
  </si>
  <si>
    <t>"vpravo"(5,9+5,5+4,1+6,0)*1,05</t>
  </si>
  <si>
    <t>970774289</t>
  </si>
  <si>
    <t>4*2*1,05</t>
  </si>
  <si>
    <t>20529088</t>
  </si>
  <si>
    <t>323,1-(21,5+8)</t>
  </si>
  <si>
    <t>293,5*1,05</t>
  </si>
  <si>
    <t>"beton.obruba+V.P."0,60*0,05*(42,0+63,7+105,8+38,0+73,6)</t>
  </si>
  <si>
    <t>"beton.obruba" 0,35*0,05*2*3,5</t>
  </si>
  <si>
    <t>"vodící proužek" 0,45*0,05*25,3</t>
  </si>
  <si>
    <t>"dle obrub"323,0</t>
  </si>
  <si>
    <t>"drobné kostky"4,67</t>
  </si>
  <si>
    <t>"kamenivo"9,32</t>
  </si>
  <si>
    <t>"beton"18,74</t>
  </si>
  <si>
    <t>"živice"39,45</t>
  </si>
  <si>
    <t>"na skládku do 14km"72,18*13</t>
  </si>
  <si>
    <t>"obruba silniční"66,28</t>
  </si>
  <si>
    <t>"na skládku do 14km"66,53*13</t>
  </si>
  <si>
    <t>1247169653</t>
  </si>
  <si>
    <t>18,74+66,28+0,25</t>
  </si>
  <si>
    <t>3804041</t>
  </si>
  <si>
    <t>-766349379</t>
  </si>
  <si>
    <t>86</t>
  </si>
  <si>
    <t>SO 401 - VEŘEJNÉ OSVĚTLENÍ - NEUZNATELNÉ NÁKLADY</t>
  </si>
  <si>
    <t>Ing.Srba T.</t>
  </si>
  <si>
    <t>M21 - Elektromontáže</t>
  </si>
  <si>
    <t>M46 - Zemní práce při montážích</t>
  </si>
  <si>
    <t>000 - Vedlejší a ostatní náklady</t>
  </si>
  <si>
    <t>VN - Vedlejší náklady</t>
  </si>
  <si>
    <t>M21</t>
  </si>
  <si>
    <t>Elektromontáže</t>
  </si>
  <si>
    <t>210202011R00</t>
  </si>
  <si>
    <t>Svítidlo venkovní LED, umístění na stožár</t>
  </si>
  <si>
    <t>0000000.01</t>
  </si>
  <si>
    <t>Svítidlo LED, DM12, 67-74W, 230V, IP66, 4000K</t>
  </si>
  <si>
    <t>Dle pol. 210 20-2011.R00:</t>
  </si>
  <si>
    <t>0000000.02</t>
  </si>
  <si>
    <t>Svítidlo LED, DN10, 53-57W, 230V, IP66, 4000K</t>
  </si>
  <si>
    <t>0000000.03</t>
  </si>
  <si>
    <t>Svítidlo LED, DX50, 23-24W, 230V, IP66, 4000K</t>
  </si>
  <si>
    <t>210204011RS2</t>
  </si>
  <si>
    <t>Stožár osvětlovací ocelový délky do 12 m, včetně nákladů na autojeřáb</t>
  </si>
  <si>
    <t>0000000.04</t>
  </si>
  <si>
    <t>Stožár žárově zinkovaný vel. 159/108/89, závěsná výška H=9m, E=1,5m</t>
  </si>
  <si>
    <t>Dle pol. 210 20-4011.RS2:</t>
  </si>
  <si>
    <t>0000000.05</t>
  </si>
  <si>
    <t>Stožárová redukce SR89-60</t>
  </si>
  <si>
    <t>220261111R00</t>
  </si>
  <si>
    <t>Výložník jednoduchý</t>
  </si>
  <si>
    <t>0000000.06</t>
  </si>
  <si>
    <t>Výložník rovný objímkový vyložení 0,5m, d=60mm</t>
  </si>
  <si>
    <t>Dle pol. 220 26-1111.R00:</t>
  </si>
  <si>
    <t>210204202R00</t>
  </si>
  <si>
    <t>Elektrovýzbroj stožáru</t>
  </si>
  <si>
    <t>0000000.07</t>
  </si>
  <si>
    <t>Stožárová svorkovnice na DIN, + 2x poj. 6A - průchozí, univ.</t>
  </si>
  <si>
    <t>Dle pol. 210 20-4202.R00:</t>
  </si>
  <si>
    <t>0000000.08</t>
  </si>
  <si>
    <t>Stožárová svorkovnice na DIN, + 2x poj. 6A - odbočná, univ.</t>
  </si>
  <si>
    <t>0000000.09</t>
  </si>
  <si>
    <t>Stožárová svorkovnice na DIN, + 3x poj. 6A - průchozí, univ.</t>
  </si>
  <si>
    <t>210810005RT1</t>
  </si>
  <si>
    <t>Kabel CYKY-J  3 x 1,5 mm2 , včetně dodávky kabelu</t>
  </si>
  <si>
    <t>elektroinstalace svorkovnice - svítidlo:</t>
  </si>
  <si>
    <t>200</t>
  </si>
  <si>
    <t>210810014RT1</t>
  </si>
  <si>
    <t>Kabel CYKY-J 4 x 16 mm2 volně uložený, včetně dodávky kabelu</t>
  </si>
  <si>
    <t>210901070RT1</t>
  </si>
  <si>
    <t>Kabel silový AYKY 4 x 25 mm2 volně uložený, včetně dodávky kabelu</t>
  </si>
  <si>
    <t>210810014011</t>
  </si>
  <si>
    <t>Kabel CYKY-J 4 x 10mm2 volně uložený, včetně dodávky kabelu</t>
  </si>
  <si>
    <t>210220021RT1</t>
  </si>
  <si>
    <t>Vedení uzemňovací v zemi FeZn do 120 mm2, včetně drátu FeZn D=10mm</t>
  </si>
  <si>
    <t>210220301RT2</t>
  </si>
  <si>
    <t>Svorka hromosvodová do 2 šroubů /SS, SZ, SO/, včetně dodávky svorky SS</t>
  </si>
  <si>
    <t>210220302RT6</t>
  </si>
  <si>
    <t>Svorka hromosvodová nad 2 šrouby /ST, SJ, SR, atd/, včetně dodávky svorky SP1</t>
  </si>
  <si>
    <t>212100109R00</t>
  </si>
  <si>
    <t>Ochrana svorek v zemi proti korozi</t>
  </si>
  <si>
    <t>0000000.10</t>
  </si>
  <si>
    <t>Zinkový sprej</t>
  </si>
  <si>
    <t>0000000.11</t>
  </si>
  <si>
    <t>Ochranná manžeta stožáru kovová pr. 159</t>
  </si>
  <si>
    <t>0000000.12</t>
  </si>
  <si>
    <t>Stožárové pouzdro plast 250/1100, včetně dodávky pouzdra</t>
  </si>
  <si>
    <t>56288051.A</t>
  </si>
  <si>
    <t>Štítek označovací na stožár, vč. osazení</t>
  </si>
  <si>
    <t>212100108R00</t>
  </si>
  <si>
    <t>Opatření vodiče smršťovací bužírkou</t>
  </si>
  <si>
    <t>56288999.1007</t>
  </si>
  <si>
    <t>Trubice smršťovací d 25 x 1000 m, zž</t>
  </si>
  <si>
    <t>56288050.A</t>
  </si>
  <si>
    <t>Štítek na označení kabel. vývodu z PVC, vč. osazení</t>
  </si>
  <si>
    <t>210100001R00</t>
  </si>
  <si>
    <t>Ukončení vodičů  + zapojení do 2,5 mm2</t>
  </si>
  <si>
    <t>210100003R00</t>
  </si>
  <si>
    <t>Ukončení vodičů + zapojení do 16 mm2</t>
  </si>
  <si>
    <t>210010134R00</t>
  </si>
  <si>
    <t>Trubka ochranná z PE, uložená pevně, DN do 47 mm, včetně dodávky trubky vel. 50</t>
  </si>
  <si>
    <t>0000000.13</t>
  </si>
  <si>
    <t>Spojka kabelová zalévací, na kabel AYKY 4x25</t>
  </si>
  <si>
    <t>0000000.14</t>
  </si>
  <si>
    <t>Spojka kabelová zalévací, na kabel CYKY 4x10</t>
  </si>
  <si>
    <t>0000000.15</t>
  </si>
  <si>
    <t>Demontáž stávajících stožárů VO výšky do 12m</t>
  </si>
  <si>
    <t>M46</t>
  </si>
  <si>
    <t>Zemní práce při montážích</t>
  </si>
  <si>
    <t>460200143R00</t>
  </si>
  <si>
    <t>Výkop kabelové rýhy 35/60 cm  hor.3</t>
  </si>
  <si>
    <t>460570143R00</t>
  </si>
  <si>
    <t>Zához rýhy 35/60 cm, hornina třídy 3, se zhutněním</t>
  </si>
  <si>
    <t>460200173R00</t>
  </si>
  <si>
    <t>Výkop kabelové rýhy 35/90 cm  hor.3</t>
  </si>
  <si>
    <t>460570173R00</t>
  </si>
  <si>
    <t>Zához rýhy 35/90 cm, hornina třídy 3, se zhutněním</t>
  </si>
  <si>
    <t>460200303RT1</t>
  </si>
  <si>
    <t>Výkop kabelové rýhy 50/120 cm hor.3</t>
  </si>
  <si>
    <t>460560303R00</t>
  </si>
  <si>
    <t>Zához rýhy 50/120 cm, hornina třídy 3</t>
  </si>
  <si>
    <t>460420022RT3</t>
  </si>
  <si>
    <t>Zřízení kabelového lože v rýze š. do 65 cm z písku, lože tloušťky 20 cm</t>
  </si>
  <si>
    <t>58152180</t>
  </si>
  <si>
    <t>Písek kopaný ZPM</t>
  </si>
  <si>
    <t>T</t>
  </si>
  <si>
    <t>460050703R00</t>
  </si>
  <si>
    <t>Jáma do 2 m3 pro stožár veřejného osvětlení, hor.3</t>
  </si>
  <si>
    <t>460100006RT1</t>
  </si>
  <si>
    <t>Pouzdrový základ pro stožár VO výšky 9m, kompletní zhot.pouzdrového základu</t>
  </si>
  <si>
    <t>88</t>
  </si>
  <si>
    <t>460120002RT1</t>
  </si>
  <si>
    <t>Zához jámy, hornina třídy 3 - 4, upěchování a úprava povrchu</t>
  </si>
  <si>
    <t>90</t>
  </si>
  <si>
    <t>460490012R00</t>
  </si>
  <si>
    <t>Fólie výstražná z PVC, šířka 33 cm</t>
  </si>
  <si>
    <t>92</t>
  </si>
  <si>
    <t>58511110</t>
  </si>
  <si>
    <t>Beton B13,5</t>
  </si>
  <si>
    <t>94</t>
  </si>
  <si>
    <t>119000002RA0</t>
  </si>
  <si>
    <t>Dočasné zajištění kabelů ve výkopu</t>
  </si>
  <si>
    <t>96</t>
  </si>
  <si>
    <t>460030011RT1</t>
  </si>
  <si>
    <t>Sejmutí drnu, z ploch silně zatravněných</t>
  </si>
  <si>
    <t>98</t>
  </si>
  <si>
    <t>460620001R00</t>
  </si>
  <si>
    <t>Položení drnu</t>
  </si>
  <si>
    <t>100</t>
  </si>
  <si>
    <t>230191017R00</t>
  </si>
  <si>
    <t>Uložení chráničky ve výkopu</t>
  </si>
  <si>
    <t>102</t>
  </si>
  <si>
    <t>34571147.35</t>
  </si>
  <si>
    <t>Chránička korugovaná ohebná, vel. 110</t>
  </si>
  <si>
    <t>104</t>
  </si>
  <si>
    <t>34571147.35b</t>
  </si>
  <si>
    <t>Chránička korugovaná ohebná, vel. 110, dělená</t>
  </si>
  <si>
    <t>106</t>
  </si>
  <si>
    <t>460600001RT8</t>
  </si>
  <si>
    <t>Naložení a odvoz zeminy, odvoz na vzdálenost 10000 m</t>
  </si>
  <si>
    <t>108</t>
  </si>
  <si>
    <t>460010024RT3</t>
  </si>
  <si>
    <t>Vytýčení kabelové trasy v zastavěném prostoru, délka trasy do 1000 m</t>
  </si>
  <si>
    <t>km</t>
  </si>
  <si>
    <t>110</t>
  </si>
  <si>
    <t>460030091R00</t>
  </si>
  <si>
    <t>Vytrhání obrubníků, lože písek, ležatých</t>
  </si>
  <si>
    <t>112</t>
  </si>
  <si>
    <t>460030031R00</t>
  </si>
  <si>
    <t>Vytrhání kostek velkých,lože písek, nezalité spáry</t>
  </si>
  <si>
    <t>114</t>
  </si>
  <si>
    <t>460030061RZ1</t>
  </si>
  <si>
    <t>Kladení dlažby do lože z písku, ze stávajících dlaždic</t>
  </si>
  <si>
    <t>116</t>
  </si>
  <si>
    <t>460030081R00</t>
  </si>
  <si>
    <t>Řezání spáry v asfaltu nebo betonu</t>
  </si>
  <si>
    <t>118</t>
  </si>
  <si>
    <t>460650023R00</t>
  </si>
  <si>
    <t>Vozovka jednovrstvá z betonu 15 cm</t>
  </si>
  <si>
    <t>120</t>
  </si>
  <si>
    <t>460650015R00</t>
  </si>
  <si>
    <t>Podkladová vrstva ze štěrkopísku</t>
  </si>
  <si>
    <t>122</t>
  </si>
  <si>
    <t>460300201R00</t>
  </si>
  <si>
    <t>Protlačení otvoru strojně  do D150 mm</t>
  </si>
  <si>
    <t>124</t>
  </si>
  <si>
    <t>28611890R</t>
  </si>
  <si>
    <t>Trubka PE vel. 110</t>
  </si>
  <si>
    <t>126</t>
  </si>
  <si>
    <t>460050612R00</t>
  </si>
  <si>
    <t>Jáma pro protlačení, hornina třídy 3 - 4</t>
  </si>
  <si>
    <t>128</t>
  </si>
  <si>
    <t>460080101R00</t>
  </si>
  <si>
    <t>Rozbourání betonového základu</t>
  </si>
  <si>
    <t>130</t>
  </si>
  <si>
    <t>000</t>
  </si>
  <si>
    <t>Vedlejší a ostatní náklady</t>
  </si>
  <si>
    <t>101R00</t>
  </si>
  <si>
    <t>Nákladní auto 5t</t>
  </si>
  <si>
    <t>hod</t>
  </si>
  <si>
    <t>132</t>
  </si>
  <si>
    <t>102R00</t>
  </si>
  <si>
    <t>Pomocné práce</t>
  </si>
  <si>
    <t>134</t>
  </si>
  <si>
    <t>104R00</t>
  </si>
  <si>
    <t>Rozměření světelných bodů</t>
  </si>
  <si>
    <t>136</t>
  </si>
  <si>
    <t>105R00</t>
  </si>
  <si>
    <t>Vypnutí a opětovné zapnutí vedení</t>
  </si>
  <si>
    <t>138</t>
  </si>
  <si>
    <t>106R00</t>
  </si>
  <si>
    <t>Úprava stávajícího rozvodu veřejného osvětlení, a veřejného rozhlasu</t>
  </si>
  <si>
    <t>140</t>
  </si>
  <si>
    <t>107R00</t>
  </si>
  <si>
    <t>Dozory provozovatele veřejného osvětlení</t>
  </si>
  <si>
    <t>142</t>
  </si>
  <si>
    <t>108R00</t>
  </si>
  <si>
    <t>Úklid stavby</t>
  </si>
  <si>
    <t>144</t>
  </si>
  <si>
    <t>110R00</t>
  </si>
  <si>
    <t>Součinnost s provozovatelem veřejného osvětlení</t>
  </si>
  <si>
    <t>146</t>
  </si>
  <si>
    <t>111R00</t>
  </si>
  <si>
    <t>Ekologická likvidace odpadu</t>
  </si>
  <si>
    <t>148</t>
  </si>
  <si>
    <t>112R00</t>
  </si>
  <si>
    <t>Zjištění stávajícího stavu</t>
  </si>
  <si>
    <t>150</t>
  </si>
  <si>
    <t>113R00</t>
  </si>
  <si>
    <t>Koordinace s ostatními profesemi</t>
  </si>
  <si>
    <t>152</t>
  </si>
  <si>
    <t>114R00</t>
  </si>
  <si>
    <t>Montážní pološina MP10do 10m výšky, vč přesunu</t>
  </si>
  <si>
    <t>154</t>
  </si>
  <si>
    <t>115R00</t>
  </si>
  <si>
    <t>Koordinace s provozovateli dotčených sítí</t>
  </si>
  <si>
    <t>156</t>
  </si>
  <si>
    <t>116R00</t>
  </si>
  <si>
    <t>Geodetické zaměření skutečné trasy</t>
  </si>
  <si>
    <t>soubor</t>
  </si>
  <si>
    <t>158</t>
  </si>
  <si>
    <t>117R00</t>
  </si>
  <si>
    <t>Dokumentace skutečného provedení stavby, 4x tištěná a 1x na CD</t>
  </si>
  <si>
    <t>160</t>
  </si>
  <si>
    <t>VN</t>
  </si>
  <si>
    <t>Vedlejší náklady</t>
  </si>
  <si>
    <t>Autorský dozor</t>
  </si>
  <si>
    <t>162</t>
  </si>
  <si>
    <t>VRN2</t>
  </si>
  <si>
    <t>Komplexní zkoušky</t>
  </si>
  <si>
    <t>164</t>
  </si>
  <si>
    <t>Podíl přidružených výkonů pro elektromontáže</t>
  </si>
  <si>
    <t>166</t>
  </si>
  <si>
    <t>Podíl přidružených výkonů pro zemní práce</t>
  </si>
  <si>
    <t>168</t>
  </si>
  <si>
    <t>VRN5</t>
  </si>
  <si>
    <t>Přirážka za podružný materiál</t>
  </si>
  <si>
    <t>170</t>
  </si>
  <si>
    <t>VRN6</t>
  </si>
  <si>
    <t>Přirážka za prořez kabelů</t>
  </si>
  <si>
    <t>172</t>
  </si>
  <si>
    <t>87</t>
  </si>
  <si>
    <t>VRN7</t>
  </si>
  <si>
    <t>Revize</t>
  </si>
  <si>
    <t>174</t>
  </si>
  <si>
    <t>SO 402 - METROPOLITNÍ SÍŤ - NEUZNATELNÉ NÁKLADY</t>
  </si>
  <si>
    <t>M22 - Montáž sdělovací a zabezp.tech</t>
  </si>
  <si>
    <t>M23 - Montáže potrubí</t>
  </si>
  <si>
    <t>M22</t>
  </si>
  <si>
    <t>Montáž sdělovací a zabezp.tech</t>
  </si>
  <si>
    <t>220061164R00</t>
  </si>
  <si>
    <t>Položení trubky HDPE do výkopu</t>
  </si>
  <si>
    <t>Trubka HDPE 40/33mm - modrá, dod.</t>
  </si>
  <si>
    <t>Trubka HDPE 40/33mm - červená, dod.</t>
  </si>
  <si>
    <t>000-0000.04</t>
  </si>
  <si>
    <t>Provizorní zaslepení konce HDPE</t>
  </si>
  <si>
    <t>Ucpávka koncová HDPE Plasson 40/40</t>
  </si>
  <si>
    <t>000-0000.06</t>
  </si>
  <si>
    <t>Spojka trubky, včetně dodávy spojky HDPE vel. 40</t>
  </si>
  <si>
    <t>M23</t>
  </si>
  <si>
    <t>Montáže potrubí</t>
  </si>
  <si>
    <t>230191018R00</t>
  </si>
  <si>
    <t>Uložení chráničky ve výkopu PE 110x10,0 mm</t>
  </si>
  <si>
    <t>34571147.30</t>
  </si>
  <si>
    <t>Korugovaná chránička ohebná pr. 110</t>
  </si>
  <si>
    <t>460200303R00</t>
  </si>
  <si>
    <t>460570303R00</t>
  </si>
  <si>
    <t>Zához rýhy 50/120 cm, hornina tř. 3, se zhutněním</t>
  </si>
  <si>
    <t>460560173R00</t>
  </si>
  <si>
    <t>Zához rýhy 35/90 cm, hornina třídy 3</t>
  </si>
  <si>
    <t>460050704R00</t>
  </si>
  <si>
    <t>Jáma pro protlačení, hor.3</t>
  </si>
  <si>
    <t>Trubka PE vel.110</t>
  </si>
  <si>
    <t>460300202R00</t>
  </si>
  <si>
    <t>Protlačení otvoru strojně do D150 mm</t>
  </si>
  <si>
    <t>460010024RT2</t>
  </si>
  <si>
    <t>Vytýčení kabelové trasy v zastavěném prostoru, délka trasy do 500 m</t>
  </si>
  <si>
    <t>460030061R00</t>
  </si>
  <si>
    <t>Kladení dlažby do lože z písku</t>
  </si>
  <si>
    <t>460030101R00</t>
  </si>
  <si>
    <t>Vytrhání obrubníků, lože písek, stojatých</t>
  </si>
  <si>
    <t>460650024RT1</t>
  </si>
  <si>
    <t>Vozovka jednovrstvá do tl. 20cm</t>
  </si>
  <si>
    <t>460030081RT3</t>
  </si>
  <si>
    <t>Řezání spáry v asfaltu nebo betonu, v tloušťce vrstvy do 8-10 cm</t>
  </si>
  <si>
    <t>103R00</t>
  </si>
  <si>
    <t>Geodetické zaměření trasy</t>
  </si>
  <si>
    <t>Dozory provozovatele</t>
  </si>
  <si>
    <t>107R00.1</t>
  </si>
  <si>
    <t>Zkoušky těsnosti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</si>
</sst>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>
      <c r="AR2" s="229" t="s">
        <v>5</v>
      </c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13" t="s">
        <v>14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R5" s="20"/>
      <c r="BE5" s="210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15" t="s">
        <v>17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R6" s="20"/>
      <c r="BE6" s="211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1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1"/>
      <c r="BS8" s="17" t="s">
        <v>6</v>
      </c>
    </row>
    <row r="9" spans="1:74" ht="14.45" customHeight="1">
      <c r="B9" s="20"/>
      <c r="AR9" s="20"/>
      <c r="BE9" s="211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1"/>
      <c r="BS10" s="17" t="s">
        <v>6</v>
      </c>
    </row>
    <row r="11" spans="1:74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11"/>
      <c r="BS11" s="17" t="s">
        <v>6</v>
      </c>
    </row>
    <row r="12" spans="1:74" ht="6.95" customHeight="1">
      <c r="B12" s="20"/>
      <c r="AR12" s="20"/>
      <c r="BE12" s="211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11"/>
      <c r="BS13" s="17" t="s">
        <v>6</v>
      </c>
    </row>
    <row r="14" spans="1:74" ht="12.75">
      <c r="B14" s="20"/>
      <c r="E14" s="216" t="s">
        <v>29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7" t="s">
        <v>27</v>
      </c>
      <c r="AN14" s="29" t="s">
        <v>29</v>
      </c>
      <c r="AR14" s="20"/>
      <c r="BE14" s="211"/>
      <c r="BS14" s="17" t="s">
        <v>6</v>
      </c>
    </row>
    <row r="15" spans="1:74" ht="6.95" customHeight="1">
      <c r="B15" s="20"/>
      <c r="AR15" s="20"/>
      <c r="BE15" s="211"/>
      <c r="BS15" s="17" t="s">
        <v>3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11"/>
      <c r="BS16" s="17" t="s">
        <v>3</v>
      </c>
    </row>
    <row r="17" spans="2:71" ht="18.399999999999999" customHeight="1">
      <c r="B17" s="20"/>
      <c r="E17" s="25" t="s">
        <v>26</v>
      </c>
      <c r="AK17" s="27" t="s">
        <v>27</v>
      </c>
      <c r="AN17" s="25" t="s">
        <v>1</v>
      </c>
      <c r="AR17" s="20"/>
      <c r="BE17" s="211"/>
      <c r="BS17" s="17" t="s">
        <v>31</v>
      </c>
    </row>
    <row r="18" spans="2:71" ht="6.95" customHeight="1">
      <c r="B18" s="20"/>
      <c r="AR18" s="20"/>
      <c r="BE18" s="211"/>
      <c r="BS18" s="17" t="s">
        <v>6</v>
      </c>
    </row>
    <row r="19" spans="2:71" ht="12" customHeight="1">
      <c r="B19" s="20"/>
      <c r="D19" s="27" t="s">
        <v>32</v>
      </c>
      <c r="AK19" s="27" t="s">
        <v>25</v>
      </c>
      <c r="AN19" s="25" t="s">
        <v>1</v>
      </c>
      <c r="AR19" s="20"/>
      <c r="BE19" s="211"/>
      <c r="BS19" s="17" t="s">
        <v>6</v>
      </c>
    </row>
    <row r="20" spans="2:71" ht="18.399999999999999" customHeight="1">
      <c r="B20" s="20"/>
      <c r="E20" s="25" t="s">
        <v>33</v>
      </c>
      <c r="AK20" s="27" t="s">
        <v>27</v>
      </c>
      <c r="AN20" s="25" t="s">
        <v>1</v>
      </c>
      <c r="AR20" s="20"/>
      <c r="BE20" s="211"/>
      <c r="BS20" s="17" t="s">
        <v>31</v>
      </c>
    </row>
    <row r="21" spans="2:71" ht="6.95" customHeight="1">
      <c r="B21" s="20"/>
      <c r="AR21" s="20"/>
      <c r="BE21" s="211"/>
    </row>
    <row r="22" spans="2:71" ht="12" customHeight="1">
      <c r="B22" s="20"/>
      <c r="D22" s="27" t="s">
        <v>34</v>
      </c>
      <c r="AR22" s="20"/>
      <c r="BE22" s="211"/>
    </row>
    <row r="23" spans="2:71" ht="16.5" customHeight="1">
      <c r="B23" s="20"/>
      <c r="E23" s="218" t="s">
        <v>1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R23" s="20"/>
      <c r="BE23" s="211"/>
    </row>
    <row r="24" spans="2:71" ht="6.95" customHeight="1">
      <c r="B24" s="20"/>
      <c r="AR24" s="20"/>
      <c r="BE24" s="211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1"/>
    </row>
    <row r="26" spans="2:71" s="1" customFormat="1" ht="25.9" customHeight="1">
      <c r="B26" s="32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9">
        <f>ROUND(AG94,2)</f>
        <v>0</v>
      </c>
      <c r="AL26" s="220"/>
      <c r="AM26" s="220"/>
      <c r="AN26" s="220"/>
      <c r="AO26" s="220"/>
      <c r="AR26" s="32"/>
      <c r="BE26" s="211"/>
    </row>
    <row r="27" spans="2:71" s="1" customFormat="1" ht="6.95" customHeight="1">
      <c r="B27" s="32"/>
      <c r="AR27" s="32"/>
      <c r="BE27" s="211"/>
    </row>
    <row r="28" spans="2:71" s="1" customFormat="1" ht="12.75">
      <c r="B28" s="32"/>
      <c r="L28" s="221" t="s">
        <v>36</v>
      </c>
      <c r="M28" s="221"/>
      <c r="N28" s="221"/>
      <c r="O28" s="221"/>
      <c r="P28" s="221"/>
      <c r="W28" s="221" t="s">
        <v>37</v>
      </c>
      <c r="X28" s="221"/>
      <c r="Y28" s="221"/>
      <c r="Z28" s="221"/>
      <c r="AA28" s="221"/>
      <c r="AB28" s="221"/>
      <c r="AC28" s="221"/>
      <c r="AD28" s="221"/>
      <c r="AE28" s="221"/>
      <c r="AK28" s="221" t="s">
        <v>38</v>
      </c>
      <c r="AL28" s="221"/>
      <c r="AM28" s="221"/>
      <c r="AN28" s="221"/>
      <c r="AO28" s="221"/>
      <c r="AR28" s="32"/>
      <c r="BE28" s="211"/>
    </row>
    <row r="29" spans="2:71" s="2" customFormat="1" ht="14.45" customHeight="1">
      <c r="B29" s="36"/>
      <c r="D29" s="27" t="s">
        <v>39</v>
      </c>
      <c r="F29" s="27" t="s">
        <v>40</v>
      </c>
      <c r="L29" s="224">
        <v>0.21</v>
      </c>
      <c r="M29" s="223"/>
      <c r="N29" s="223"/>
      <c r="O29" s="223"/>
      <c r="P29" s="223"/>
      <c r="W29" s="222">
        <f>ROUND(AZ94, 2)</f>
        <v>0</v>
      </c>
      <c r="X29" s="223"/>
      <c r="Y29" s="223"/>
      <c r="Z29" s="223"/>
      <c r="AA29" s="223"/>
      <c r="AB29" s="223"/>
      <c r="AC29" s="223"/>
      <c r="AD29" s="223"/>
      <c r="AE29" s="223"/>
      <c r="AK29" s="222">
        <f>ROUND(AV94, 2)</f>
        <v>0</v>
      </c>
      <c r="AL29" s="223"/>
      <c r="AM29" s="223"/>
      <c r="AN29" s="223"/>
      <c r="AO29" s="223"/>
      <c r="AR29" s="36"/>
      <c r="BE29" s="212"/>
    </row>
    <row r="30" spans="2:71" s="2" customFormat="1" ht="14.45" customHeight="1">
      <c r="B30" s="36"/>
      <c r="F30" s="27" t="s">
        <v>41</v>
      </c>
      <c r="L30" s="224">
        <v>0.15</v>
      </c>
      <c r="M30" s="223"/>
      <c r="N30" s="223"/>
      <c r="O30" s="223"/>
      <c r="P30" s="223"/>
      <c r="W30" s="222">
        <f>ROUND(BA94, 2)</f>
        <v>0</v>
      </c>
      <c r="X30" s="223"/>
      <c r="Y30" s="223"/>
      <c r="Z30" s="223"/>
      <c r="AA30" s="223"/>
      <c r="AB30" s="223"/>
      <c r="AC30" s="223"/>
      <c r="AD30" s="223"/>
      <c r="AE30" s="223"/>
      <c r="AK30" s="222">
        <f>ROUND(AW94, 2)</f>
        <v>0</v>
      </c>
      <c r="AL30" s="223"/>
      <c r="AM30" s="223"/>
      <c r="AN30" s="223"/>
      <c r="AO30" s="223"/>
      <c r="AR30" s="36"/>
      <c r="BE30" s="212"/>
    </row>
    <row r="31" spans="2:71" s="2" customFormat="1" ht="14.45" hidden="1" customHeight="1">
      <c r="B31" s="36"/>
      <c r="F31" s="27" t="s">
        <v>42</v>
      </c>
      <c r="L31" s="224">
        <v>0.21</v>
      </c>
      <c r="M31" s="223"/>
      <c r="N31" s="223"/>
      <c r="O31" s="223"/>
      <c r="P31" s="223"/>
      <c r="W31" s="222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K31" s="222">
        <v>0</v>
      </c>
      <c r="AL31" s="223"/>
      <c r="AM31" s="223"/>
      <c r="AN31" s="223"/>
      <c r="AO31" s="223"/>
      <c r="AR31" s="36"/>
      <c r="BE31" s="212"/>
    </row>
    <row r="32" spans="2:71" s="2" customFormat="1" ht="14.45" hidden="1" customHeight="1">
      <c r="B32" s="36"/>
      <c r="F32" s="27" t="s">
        <v>43</v>
      </c>
      <c r="L32" s="224">
        <v>0.15</v>
      </c>
      <c r="M32" s="223"/>
      <c r="N32" s="223"/>
      <c r="O32" s="223"/>
      <c r="P32" s="223"/>
      <c r="W32" s="222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K32" s="222">
        <v>0</v>
      </c>
      <c r="AL32" s="223"/>
      <c r="AM32" s="223"/>
      <c r="AN32" s="223"/>
      <c r="AO32" s="223"/>
      <c r="AR32" s="36"/>
      <c r="BE32" s="212"/>
    </row>
    <row r="33" spans="2:57" s="2" customFormat="1" ht="14.45" hidden="1" customHeight="1">
      <c r="B33" s="36"/>
      <c r="F33" s="27" t="s">
        <v>44</v>
      </c>
      <c r="L33" s="224">
        <v>0</v>
      </c>
      <c r="M33" s="223"/>
      <c r="N33" s="223"/>
      <c r="O33" s="223"/>
      <c r="P33" s="223"/>
      <c r="W33" s="222">
        <f>ROUND(BD94, 2)</f>
        <v>0</v>
      </c>
      <c r="X33" s="223"/>
      <c r="Y33" s="223"/>
      <c r="Z33" s="223"/>
      <c r="AA33" s="223"/>
      <c r="AB33" s="223"/>
      <c r="AC33" s="223"/>
      <c r="AD33" s="223"/>
      <c r="AE33" s="223"/>
      <c r="AK33" s="222">
        <v>0</v>
      </c>
      <c r="AL33" s="223"/>
      <c r="AM33" s="223"/>
      <c r="AN33" s="223"/>
      <c r="AO33" s="223"/>
      <c r="AR33" s="36"/>
      <c r="BE33" s="212"/>
    </row>
    <row r="34" spans="2:57" s="1" customFormat="1" ht="6.95" customHeight="1">
      <c r="B34" s="32"/>
      <c r="AR34" s="32"/>
      <c r="BE34" s="211"/>
    </row>
    <row r="35" spans="2:57" s="1" customFormat="1" ht="25.9" customHeight="1">
      <c r="B35" s="32"/>
      <c r="C35" s="37"/>
      <c r="D35" s="38" t="s">
        <v>45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46</v>
      </c>
      <c r="U35" s="39"/>
      <c r="V35" s="39"/>
      <c r="W35" s="39"/>
      <c r="X35" s="228" t="s">
        <v>47</v>
      </c>
      <c r="Y35" s="226"/>
      <c r="Z35" s="226"/>
      <c r="AA35" s="226"/>
      <c r="AB35" s="226"/>
      <c r="AC35" s="39"/>
      <c r="AD35" s="39"/>
      <c r="AE35" s="39"/>
      <c r="AF35" s="39"/>
      <c r="AG35" s="39"/>
      <c r="AH35" s="39"/>
      <c r="AI35" s="39"/>
      <c r="AJ35" s="39"/>
      <c r="AK35" s="225">
        <f>SUM(AK26:AK33)</f>
        <v>0</v>
      </c>
      <c r="AL35" s="226"/>
      <c r="AM35" s="226"/>
      <c r="AN35" s="226"/>
      <c r="AO35" s="227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48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49</v>
      </c>
      <c r="AI49" s="42"/>
      <c r="AJ49" s="42"/>
      <c r="AK49" s="42"/>
      <c r="AL49" s="42"/>
      <c r="AM49" s="42"/>
      <c r="AN49" s="42"/>
      <c r="AO49" s="42"/>
      <c r="AR49" s="32"/>
    </row>
    <row r="50" spans="2:44" ht="11.25">
      <c r="B50" s="20"/>
      <c r="AR50" s="20"/>
    </row>
    <row r="51" spans="2:44" ht="11.25">
      <c r="B51" s="20"/>
      <c r="AR51" s="20"/>
    </row>
    <row r="52" spans="2:44" ht="11.25">
      <c r="B52" s="20"/>
      <c r="AR52" s="20"/>
    </row>
    <row r="53" spans="2:44" ht="11.25">
      <c r="B53" s="20"/>
      <c r="AR53" s="20"/>
    </row>
    <row r="54" spans="2:44" ht="11.25">
      <c r="B54" s="20"/>
      <c r="AR54" s="20"/>
    </row>
    <row r="55" spans="2:44" ht="11.25">
      <c r="B55" s="20"/>
      <c r="AR55" s="20"/>
    </row>
    <row r="56" spans="2:44" ht="11.25">
      <c r="B56" s="20"/>
      <c r="AR56" s="20"/>
    </row>
    <row r="57" spans="2:44" ht="11.25">
      <c r="B57" s="20"/>
      <c r="AR57" s="20"/>
    </row>
    <row r="58" spans="2:44" ht="11.25">
      <c r="B58" s="20"/>
      <c r="AR58" s="20"/>
    </row>
    <row r="59" spans="2:44" ht="11.25">
      <c r="B59" s="20"/>
      <c r="AR59" s="20"/>
    </row>
    <row r="60" spans="2:44" s="1" customFormat="1" ht="12.75">
      <c r="B60" s="32"/>
      <c r="D60" s="43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50</v>
      </c>
      <c r="AI60" s="34"/>
      <c r="AJ60" s="34"/>
      <c r="AK60" s="34"/>
      <c r="AL60" s="34"/>
      <c r="AM60" s="43" t="s">
        <v>51</v>
      </c>
      <c r="AN60" s="34"/>
      <c r="AO60" s="34"/>
      <c r="AR60" s="32"/>
    </row>
    <row r="61" spans="2:44" ht="11.25">
      <c r="B61" s="20"/>
      <c r="AR61" s="20"/>
    </row>
    <row r="62" spans="2:44" ht="11.25">
      <c r="B62" s="20"/>
      <c r="AR62" s="20"/>
    </row>
    <row r="63" spans="2:44" ht="11.25">
      <c r="B63" s="20"/>
      <c r="AR63" s="20"/>
    </row>
    <row r="64" spans="2:44" s="1" customFormat="1" ht="12.75">
      <c r="B64" s="32"/>
      <c r="D64" s="41" t="s">
        <v>52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53</v>
      </c>
      <c r="AI64" s="42"/>
      <c r="AJ64" s="42"/>
      <c r="AK64" s="42"/>
      <c r="AL64" s="42"/>
      <c r="AM64" s="42"/>
      <c r="AN64" s="42"/>
      <c r="AO64" s="42"/>
      <c r="AR64" s="32"/>
    </row>
    <row r="65" spans="2:44" ht="11.25">
      <c r="B65" s="20"/>
      <c r="AR65" s="20"/>
    </row>
    <row r="66" spans="2:44" ht="11.25">
      <c r="B66" s="20"/>
      <c r="AR66" s="20"/>
    </row>
    <row r="67" spans="2:44" ht="11.25">
      <c r="B67" s="20"/>
      <c r="AR67" s="20"/>
    </row>
    <row r="68" spans="2:44" ht="11.25">
      <c r="B68" s="20"/>
      <c r="AR68" s="20"/>
    </row>
    <row r="69" spans="2:44" ht="11.25">
      <c r="B69" s="20"/>
      <c r="AR69" s="20"/>
    </row>
    <row r="70" spans="2:44" ht="11.25">
      <c r="B70" s="20"/>
      <c r="AR70" s="20"/>
    </row>
    <row r="71" spans="2:44" ht="11.25">
      <c r="B71" s="20"/>
      <c r="AR71" s="20"/>
    </row>
    <row r="72" spans="2:44" ht="11.25">
      <c r="B72" s="20"/>
      <c r="AR72" s="20"/>
    </row>
    <row r="73" spans="2:44" ht="11.25">
      <c r="B73" s="20"/>
      <c r="AR73" s="20"/>
    </row>
    <row r="74" spans="2:44" ht="11.25">
      <c r="B74" s="20"/>
      <c r="AR74" s="20"/>
    </row>
    <row r="75" spans="2:44" s="1" customFormat="1" ht="12.75">
      <c r="B75" s="32"/>
      <c r="D75" s="43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50</v>
      </c>
      <c r="AI75" s="34"/>
      <c r="AJ75" s="34"/>
      <c r="AK75" s="34"/>
      <c r="AL75" s="34"/>
      <c r="AM75" s="43" t="s">
        <v>51</v>
      </c>
      <c r="AN75" s="34"/>
      <c r="AO75" s="34"/>
      <c r="AR75" s="32"/>
    </row>
    <row r="76" spans="2:44" s="1" customFormat="1" ht="11.25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54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17-17</v>
      </c>
      <c r="AR84" s="48"/>
    </row>
    <row r="85" spans="1:91" s="4" customFormat="1" ht="36.950000000000003" customHeight="1">
      <c r="B85" s="49"/>
      <c r="C85" s="50" t="s">
        <v>16</v>
      </c>
      <c r="L85" s="191" t="str">
        <f>K6</f>
        <v>CHODNÍKY PODÉL ULICE HAVLÍČKOVA, PŘELOUČ</v>
      </c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192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Přelouč</v>
      </c>
      <c r="AI87" s="27" t="s">
        <v>22</v>
      </c>
      <c r="AM87" s="193" t="str">
        <f>IF(AN8= "","",AN8)</f>
        <v>3. 3. 2023</v>
      </c>
      <c r="AN87" s="193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24</v>
      </c>
      <c r="L89" s="3" t="str">
        <f>IF(E11= "","",E11)</f>
        <v xml:space="preserve"> </v>
      </c>
      <c r="AI89" s="27" t="s">
        <v>30</v>
      </c>
      <c r="AM89" s="194" t="str">
        <f>IF(E17="","",E17)</f>
        <v xml:space="preserve"> </v>
      </c>
      <c r="AN89" s="195"/>
      <c r="AO89" s="195"/>
      <c r="AP89" s="195"/>
      <c r="AR89" s="32"/>
      <c r="AS89" s="196" t="s">
        <v>55</v>
      </c>
      <c r="AT89" s="197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28</v>
      </c>
      <c r="L90" s="3" t="str">
        <f>IF(E14= "Vyplň údaj","",E14)</f>
        <v/>
      </c>
      <c r="AI90" s="27" t="s">
        <v>32</v>
      </c>
      <c r="AM90" s="194" t="str">
        <f>IF(E20="","",E20)</f>
        <v>Sýkorová</v>
      </c>
      <c r="AN90" s="195"/>
      <c r="AO90" s="195"/>
      <c r="AP90" s="195"/>
      <c r="AR90" s="32"/>
      <c r="AS90" s="198"/>
      <c r="AT90" s="199"/>
      <c r="BD90" s="56"/>
    </row>
    <row r="91" spans="1:91" s="1" customFormat="1" ht="10.9" customHeight="1">
      <c r="B91" s="32"/>
      <c r="AR91" s="32"/>
      <c r="AS91" s="198"/>
      <c r="AT91" s="199"/>
      <c r="BD91" s="56"/>
    </row>
    <row r="92" spans="1:91" s="1" customFormat="1" ht="29.25" customHeight="1">
      <c r="B92" s="32"/>
      <c r="C92" s="200" t="s">
        <v>56</v>
      </c>
      <c r="D92" s="201"/>
      <c r="E92" s="201"/>
      <c r="F92" s="201"/>
      <c r="G92" s="201"/>
      <c r="H92" s="57"/>
      <c r="I92" s="203" t="s">
        <v>57</v>
      </c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202" t="s">
        <v>58</v>
      </c>
      <c r="AH92" s="201"/>
      <c r="AI92" s="201"/>
      <c r="AJ92" s="201"/>
      <c r="AK92" s="201"/>
      <c r="AL92" s="201"/>
      <c r="AM92" s="201"/>
      <c r="AN92" s="203" t="s">
        <v>59</v>
      </c>
      <c r="AO92" s="201"/>
      <c r="AP92" s="204"/>
      <c r="AQ92" s="58" t="s">
        <v>60</v>
      </c>
      <c r="AR92" s="32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73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08">
        <f>ROUND(SUM(AG95:AG100),2)</f>
        <v>0</v>
      </c>
      <c r="AH94" s="208"/>
      <c r="AI94" s="208"/>
      <c r="AJ94" s="208"/>
      <c r="AK94" s="208"/>
      <c r="AL94" s="208"/>
      <c r="AM94" s="208"/>
      <c r="AN94" s="209">
        <f t="shared" ref="AN94:AN100" si="0">SUM(AG94,AT94)</f>
        <v>0</v>
      </c>
      <c r="AO94" s="209"/>
      <c r="AP94" s="209"/>
      <c r="AQ94" s="67" t="s">
        <v>1</v>
      </c>
      <c r="AR94" s="63"/>
      <c r="AS94" s="68">
        <f>ROUND(SUM(AS95:AS100),2)</f>
        <v>0</v>
      </c>
      <c r="AT94" s="69">
        <f t="shared" ref="AT94:AT100" si="1">ROUND(SUM(AV94:AW94),2)</f>
        <v>0</v>
      </c>
      <c r="AU94" s="70">
        <f>ROUND(SUM(AU95:AU100),5)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ROUND(SUM(AZ95:AZ100),2)</f>
        <v>0</v>
      </c>
      <c r="BA94" s="69">
        <f>ROUND(SUM(BA95:BA100),2)</f>
        <v>0</v>
      </c>
      <c r="BB94" s="69">
        <f>ROUND(SUM(BB95:BB100),2)</f>
        <v>0</v>
      </c>
      <c r="BC94" s="69">
        <f>ROUND(SUM(BC95:BC100),2)</f>
        <v>0</v>
      </c>
      <c r="BD94" s="71">
        <f>ROUND(SUM(BD95:BD100),2)</f>
        <v>0</v>
      </c>
      <c r="BS94" s="72" t="s">
        <v>74</v>
      </c>
      <c r="BT94" s="72" t="s">
        <v>75</v>
      </c>
      <c r="BU94" s="73" t="s">
        <v>76</v>
      </c>
      <c r="BV94" s="72" t="s">
        <v>77</v>
      </c>
      <c r="BW94" s="72" t="s">
        <v>4</v>
      </c>
      <c r="BX94" s="72" t="s">
        <v>78</v>
      </c>
      <c r="CL94" s="72" t="s">
        <v>1</v>
      </c>
    </row>
    <row r="95" spans="1:91" s="6" customFormat="1" ht="24.75" customHeight="1">
      <c r="A95" s="74" t="s">
        <v>79</v>
      </c>
      <c r="B95" s="75"/>
      <c r="C95" s="76"/>
      <c r="D95" s="205" t="s">
        <v>80</v>
      </c>
      <c r="E95" s="205"/>
      <c r="F95" s="205"/>
      <c r="G95" s="205"/>
      <c r="H95" s="205"/>
      <c r="I95" s="77"/>
      <c r="J95" s="205" t="s">
        <v>81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6">
        <f>'SO 001a - VEDLEJŠÍ A OSTA...'!J30</f>
        <v>0</v>
      </c>
      <c r="AH95" s="207"/>
      <c r="AI95" s="207"/>
      <c r="AJ95" s="207"/>
      <c r="AK95" s="207"/>
      <c r="AL95" s="207"/>
      <c r="AM95" s="207"/>
      <c r="AN95" s="206">
        <f t="shared" si="0"/>
        <v>0</v>
      </c>
      <c r="AO95" s="207"/>
      <c r="AP95" s="207"/>
      <c r="AQ95" s="78" t="s">
        <v>82</v>
      </c>
      <c r="AR95" s="75"/>
      <c r="AS95" s="79">
        <v>0</v>
      </c>
      <c r="AT95" s="80">
        <f t="shared" si="1"/>
        <v>0</v>
      </c>
      <c r="AU95" s="81">
        <f>'SO 001a - VEDLEJŠÍ A OSTA...'!P120</f>
        <v>0</v>
      </c>
      <c r="AV95" s="80">
        <f>'SO 001a - VEDLEJŠÍ A OSTA...'!J33</f>
        <v>0</v>
      </c>
      <c r="AW95" s="80">
        <f>'SO 001a - VEDLEJŠÍ A OSTA...'!J34</f>
        <v>0</v>
      </c>
      <c r="AX95" s="80">
        <f>'SO 001a - VEDLEJŠÍ A OSTA...'!J35</f>
        <v>0</v>
      </c>
      <c r="AY95" s="80">
        <f>'SO 001a - VEDLEJŠÍ A OSTA...'!J36</f>
        <v>0</v>
      </c>
      <c r="AZ95" s="80">
        <f>'SO 001a - VEDLEJŠÍ A OSTA...'!F33</f>
        <v>0</v>
      </c>
      <c r="BA95" s="80">
        <f>'SO 001a - VEDLEJŠÍ A OSTA...'!F34</f>
        <v>0</v>
      </c>
      <c r="BB95" s="80">
        <f>'SO 001a - VEDLEJŠÍ A OSTA...'!F35</f>
        <v>0</v>
      </c>
      <c r="BC95" s="80">
        <f>'SO 001a - VEDLEJŠÍ A OSTA...'!F36</f>
        <v>0</v>
      </c>
      <c r="BD95" s="82">
        <f>'SO 001a - VEDLEJŠÍ A OSTA...'!F37</f>
        <v>0</v>
      </c>
      <c r="BT95" s="83" t="s">
        <v>83</v>
      </c>
      <c r="BV95" s="83" t="s">
        <v>77</v>
      </c>
      <c r="BW95" s="83" t="s">
        <v>84</v>
      </c>
      <c r="BX95" s="83" t="s">
        <v>4</v>
      </c>
      <c r="CL95" s="83" t="s">
        <v>1</v>
      </c>
      <c r="CM95" s="83" t="s">
        <v>85</v>
      </c>
    </row>
    <row r="96" spans="1:91" s="6" customFormat="1" ht="24.75" customHeight="1">
      <c r="A96" s="74" t="s">
        <v>79</v>
      </c>
      <c r="B96" s="75"/>
      <c r="C96" s="76"/>
      <c r="D96" s="205" t="s">
        <v>86</v>
      </c>
      <c r="E96" s="205"/>
      <c r="F96" s="205"/>
      <c r="G96" s="205"/>
      <c r="H96" s="205"/>
      <c r="I96" s="77"/>
      <c r="J96" s="205" t="s">
        <v>87</v>
      </c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  <c r="X96" s="205"/>
      <c r="Y96" s="205"/>
      <c r="Z96" s="205"/>
      <c r="AA96" s="205"/>
      <c r="AB96" s="205"/>
      <c r="AC96" s="205"/>
      <c r="AD96" s="205"/>
      <c r="AE96" s="205"/>
      <c r="AF96" s="205"/>
      <c r="AG96" s="206">
        <f>'SO 001b - VEDLEJŠÍ A OSTA...'!J30</f>
        <v>0</v>
      </c>
      <c r="AH96" s="207"/>
      <c r="AI96" s="207"/>
      <c r="AJ96" s="207"/>
      <c r="AK96" s="207"/>
      <c r="AL96" s="207"/>
      <c r="AM96" s="207"/>
      <c r="AN96" s="206">
        <f t="shared" si="0"/>
        <v>0</v>
      </c>
      <c r="AO96" s="207"/>
      <c r="AP96" s="207"/>
      <c r="AQ96" s="78" t="s">
        <v>82</v>
      </c>
      <c r="AR96" s="75"/>
      <c r="AS96" s="79">
        <v>0</v>
      </c>
      <c r="AT96" s="80">
        <f t="shared" si="1"/>
        <v>0</v>
      </c>
      <c r="AU96" s="81">
        <f>'SO 001b - VEDLEJŠÍ A OSTA...'!P120</f>
        <v>0</v>
      </c>
      <c r="AV96" s="80">
        <f>'SO 001b - VEDLEJŠÍ A OSTA...'!J33</f>
        <v>0</v>
      </c>
      <c r="AW96" s="80">
        <f>'SO 001b - VEDLEJŠÍ A OSTA...'!J34</f>
        <v>0</v>
      </c>
      <c r="AX96" s="80">
        <f>'SO 001b - VEDLEJŠÍ A OSTA...'!J35</f>
        <v>0</v>
      </c>
      <c r="AY96" s="80">
        <f>'SO 001b - VEDLEJŠÍ A OSTA...'!J36</f>
        <v>0</v>
      </c>
      <c r="AZ96" s="80">
        <f>'SO 001b - VEDLEJŠÍ A OSTA...'!F33</f>
        <v>0</v>
      </c>
      <c r="BA96" s="80">
        <f>'SO 001b - VEDLEJŠÍ A OSTA...'!F34</f>
        <v>0</v>
      </c>
      <c r="BB96" s="80">
        <f>'SO 001b - VEDLEJŠÍ A OSTA...'!F35</f>
        <v>0</v>
      </c>
      <c r="BC96" s="80">
        <f>'SO 001b - VEDLEJŠÍ A OSTA...'!F36</f>
        <v>0</v>
      </c>
      <c r="BD96" s="82">
        <f>'SO 001b - VEDLEJŠÍ A OSTA...'!F37</f>
        <v>0</v>
      </c>
      <c r="BT96" s="83" t="s">
        <v>83</v>
      </c>
      <c r="BV96" s="83" t="s">
        <v>77</v>
      </c>
      <c r="BW96" s="83" t="s">
        <v>88</v>
      </c>
      <c r="BX96" s="83" t="s">
        <v>4</v>
      </c>
      <c r="CL96" s="83" t="s">
        <v>1</v>
      </c>
      <c r="CM96" s="83" t="s">
        <v>85</v>
      </c>
    </row>
    <row r="97" spans="1:91" s="6" customFormat="1" ht="24.75" customHeight="1">
      <c r="A97" s="74" t="s">
        <v>79</v>
      </c>
      <c r="B97" s="75"/>
      <c r="C97" s="76"/>
      <c r="D97" s="205" t="s">
        <v>89</v>
      </c>
      <c r="E97" s="205"/>
      <c r="F97" s="205"/>
      <c r="G97" s="205"/>
      <c r="H97" s="205"/>
      <c r="I97" s="77"/>
      <c r="J97" s="205" t="s">
        <v>90</v>
      </c>
      <c r="K97" s="205"/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  <c r="X97" s="205"/>
      <c r="Y97" s="205"/>
      <c r="Z97" s="205"/>
      <c r="AA97" s="205"/>
      <c r="AB97" s="205"/>
      <c r="AC97" s="205"/>
      <c r="AD97" s="205"/>
      <c r="AE97" s="205"/>
      <c r="AF97" s="205"/>
      <c r="AG97" s="206">
        <f>'SO 101a - CHODNÍKY -  UZN...'!J30</f>
        <v>0</v>
      </c>
      <c r="AH97" s="207"/>
      <c r="AI97" s="207"/>
      <c r="AJ97" s="207"/>
      <c r="AK97" s="207"/>
      <c r="AL97" s="207"/>
      <c r="AM97" s="207"/>
      <c r="AN97" s="206">
        <f t="shared" si="0"/>
        <v>0</v>
      </c>
      <c r="AO97" s="207"/>
      <c r="AP97" s="207"/>
      <c r="AQ97" s="78" t="s">
        <v>82</v>
      </c>
      <c r="AR97" s="75"/>
      <c r="AS97" s="79">
        <v>0</v>
      </c>
      <c r="AT97" s="80">
        <f t="shared" si="1"/>
        <v>0</v>
      </c>
      <c r="AU97" s="81">
        <f>'SO 101a - CHODNÍKY -  UZN...'!P125</f>
        <v>0</v>
      </c>
      <c r="AV97" s="80">
        <f>'SO 101a - CHODNÍKY -  UZN...'!J33</f>
        <v>0</v>
      </c>
      <c r="AW97" s="80">
        <f>'SO 101a - CHODNÍKY -  UZN...'!J34</f>
        <v>0</v>
      </c>
      <c r="AX97" s="80">
        <f>'SO 101a - CHODNÍKY -  UZN...'!J35</f>
        <v>0</v>
      </c>
      <c r="AY97" s="80">
        <f>'SO 101a - CHODNÍKY -  UZN...'!J36</f>
        <v>0</v>
      </c>
      <c r="AZ97" s="80">
        <f>'SO 101a - CHODNÍKY -  UZN...'!F33</f>
        <v>0</v>
      </c>
      <c r="BA97" s="80">
        <f>'SO 101a - CHODNÍKY -  UZN...'!F34</f>
        <v>0</v>
      </c>
      <c r="BB97" s="80">
        <f>'SO 101a - CHODNÍKY -  UZN...'!F35</f>
        <v>0</v>
      </c>
      <c r="BC97" s="80">
        <f>'SO 101a - CHODNÍKY -  UZN...'!F36</f>
        <v>0</v>
      </c>
      <c r="BD97" s="82">
        <f>'SO 101a - CHODNÍKY -  UZN...'!F37</f>
        <v>0</v>
      </c>
      <c r="BT97" s="83" t="s">
        <v>83</v>
      </c>
      <c r="BV97" s="83" t="s">
        <v>77</v>
      </c>
      <c r="BW97" s="83" t="s">
        <v>91</v>
      </c>
      <c r="BX97" s="83" t="s">
        <v>4</v>
      </c>
      <c r="CL97" s="83" t="s">
        <v>92</v>
      </c>
      <c r="CM97" s="83" t="s">
        <v>85</v>
      </c>
    </row>
    <row r="98" spans="1:91" s="6" customFormat="1" ht="24.75" customHeight="1">
      <c r="A98" s="74" t="s">
        <v>79</v>
      </c>
      <c r="B98" s="75"/>
      <c r="C98" s="76"/>
      <c r="D98" s="205" t="s">
        <v>93</v>
      </c>
      <c r="E98" s="205"/>
      <c r="F98" s="205"/>
      <c r="G98" s="205"/>
      <c r="H98" s="205"/>
      <c r="I98" s="77"/>
      <c r="J98" s="205" t="s">
        <v>94</v>
      </c>
      <c r="K98" s="205"/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  <c r="X98" s="205"/>
      <c r="Y98" s="205"/>
      <c r="Z98" s="205"/>
      <c r="AA98" s="205"/>
      <c r="AB98" s="205"/>
      <c r="AC98" s="205"/>
      <c r="AD98" s="205"/>
      <c r="AE98" s="205"/>
      <c r="AF98" s="205"/>
      <c r="AG98" s="206">
        <f>'SO 101b - CHODNÍKY -  NEU...'!J30</f>
        <v>0</v>
      </c>
      <c r="AH98" s="207"/>
      <c r="AI98" s="207"/>
      <c r="AJ98" s="207"/>
      <c r="AK98" s="207"/>
      <c r="AL98" s="207"/>
      <c r="AM98" s="207"/>
      <c r="AN98" s="206">
        <f t="shared" si="0"/>
        <v>0</v>
      </c>
      <c r="AO98" s="207"/>
      <c r="AP98" s="207"/>
      <c r="AQ98" s="78" t="s">
        <v>82</v>
      </c>
      <c r="AR98" s="75"/>
      <c r="AS98" s="79">
        <v>0</v>
      </c>
      <c r="AT98" s="80">
        <f t="shared" si="1"/>
        <v>0</v>
      </c>
      <c r="AU98" s="81">
        <f>'SO 101b - CHODNÍKY -  NEU...'!P125</f>
        <v>0</v>
      </c>
      <c r="AV98" s="80">
        <f>'SO 101b - CHODNÍKY -  NEU...'!J33</f>
        <v>0</v>
      </c>
      <c r="AW98" s="80">
        <f>'SO 101b - CHODNÍKY -  NEU...'!J34</f>
        <v>0</v>
      </c>
      <c r="AX98" s="80">
        <f>'SO 101b - CHODNÍKY -  NEU...'!J35</f>
        <v>0</v>
      </c>
      <c r="AY98" s="80">
        <f>'SO 101b - CHODNÍKY -  NEU...'!J36</f>
        <v>0</v>
      </c>
      <c r="AZ98" s="80">
        <f>'SO 101b - CHODNÍKY -  NEU...'!F33</f>
        <v>0</v>
      </c>
      <c r="BA98" s="80">
        <f>'SO 101b - CHODNÍKY -  NEU...'!F34</f>
        <v>0</v>
      </c>
      <c r="BB98" s="80">
        <f>'SO 101b - CHODNÍKY -  NEU...'!F35</f>
        <v>0</v>
      </c>
      <c r="BC98" s="80">
        <f>'SO 101b - CHODNÍKY -  NEU...'!F36</f>
        <v>0</v>
      </c>
      <c r="BD98" s="82">
        <f>'SO 101b - CHODNÍKY -  NEU...'!F37</f>
        <v>0</v>
      </c>
      <c r="BT98" s="83" t="s">
        <v>83</v>
      </c>
      <c r="BV98" s="83" t="s">
        <v>77</v>
      </c>
      <c r="BW98" s="83" t="s">
        <v>95</v>
      </c>
      <c r="BX98" s="83" t="s">
        <v>4</v>
      </c>
      <c r="CL98" s="83" t="s">
        <v>92</v>
      </c>
      <c r="CM98" s="83" t="s">
        <v>85</v>
      </c>
    </row>
    <row r="99" spans="1:91" s="6" customFormat="1" ht="24.75" customHeight="1">
      <c r="A99" s="74" t="s">
        <v>79</v>
      </c>
      <c r="B99" s="75"/>
      <c r="C99" s="76"/>
      <c r="D99" s="205" t="s">
        <v>96</v>
      </c>
      <c r="E99" s="205"/>
      <c r="F99" s="205"/>
      <c r="G99" s="205"/>
      <c r="H99" s="205"/>
      <c r="I99" s="77"/>
      <c r="J99" s="205" t="s">
        <v>97</v>
      </c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  <c r="X99" s="205"/>
      <c r="Y99" s="205"/>
      <c r="Z99" s="205"/>
      <c r="AA99" s="205"/>
      <c r="AB99" s="205"/>
      <c r="AC99" s="205"/>
      <c r="AD99" s="205"/>
      <c r="AE99" s="205"/>
      <c r="AF99" s="205"/>
      <c r="AG99" s="206">
        <f>'SO 401 - VEŘEJNÉ OSVĚTLEN...'!J30</f>
        <v>0</v>
      </c>
      <c r="AH99" s="207"/>
      <c r="AI99" s="207"/>
      <c r="AJ99" s="207"/>
      <c r="AK99" s="207"/>
      <c r="AL99" s="207"/>
      <c r="AM99" s="207"/>
      <c r="AN99" s="206">
        <f t="shared" si="0"/>
        <v>0</v>
      </c>
      <c r="AO99" s="207"/>
      <c r="AP99" s="207"/>
      <c r="AQ99" s="78" t="s">
        <v>82</v>
      </c>
      <c r="AR99" s="75"/>
      <c r="AS99" s="79">
        <v>0</v>
      </c>
      <c r="AT99" s="80">
        <f t="shared" si="1"/>
        <v>0</v>
      </c>
      <c r="AU99" s="81">
        <f>'SO 401 - VEŘEJNÉ OSVĚTLEN...'!P120</f>
        <v>0</v>
      </c>
      <c r="AV99" s="80">
        <f>'SO 401 - VEŘEJNÉ OSVĚTLEN...'!J33</f>
        <v>0</v>
      </c>
      <c r="AW99" s="80">
        <f>'SO 401 - VEŘEJNÉ OSVĚTLEN...'!J34</f>
        <v>0</v>
      </c>
      <c r="AX99" s="80">
        <f>'SO 401 - VEŘEJNÉ OSVĚTLEN...'!J35</f>
        <v>0</v>
      </c>
      <c r="AY99" s="80">
        <f>'SO 401 - VEŘEJNÉ OSVĚTLEN...'!J36</f>
        <v>0</v>
      </c>
      <c r="AZ99" s="80">
        <f>'SO 401 - VEŘEJNÉ OSVĚTLEN...'!F33</f>
        <v>0</v>
      </c>
      <c r="BA99" s="80">
        <f>'SO 401 - VEŘEJNÉ OSVĚTLEN...'!F34</f>
        <v>0</v>
      </c>
      <c r="BB99" s="80">
        <f>'SO 401 - VEŘEJNÉ OSVĚTLEN...'!F35</f>
        <v>0</v>
      </c>
      <c r="BC99" s="80">
        <f>'SO 401 - VEŘEJNÉ OSVĚTLEN...'!F36</f>
        <v>0</v>
      </c>
      <c r="BD99" s="82">
        <f>'SO 401 - VEŘEJNÉ OSVĚTLEN...'!F37</f>
        <v>0</v>
      </c>
      <c r="BT99" s="83" t="s">
        <v>83</v>
      </c>
      <c r="BV99" s="83" t="s">
        <v>77</v>
      </c>
      <c r="BW99" s="83" t="s">
        <v>98</v>
      </c>
      <c r="BX99" s="83" t="s">
        <v>4</v>
      </c>
      <c r="CL99" s="83" t="s">
        <v>99</v>
      </c>
      <c r="CM99" s="83" t="s">
        <v>85</v>
      </c>
    </row>
    <row r="100" spans="1:91" s="6" customFormat="1" ht="24.75" customHeight="1">
      <c r="A100" s="74" t="s">
        <v>79</v>
      </c>
      <c r="B100" s="75"/>
      <c r="C100" s="76"/>
      <c r="D100" s="205" t="s">
        <v>100</v>
      </c>
      <c r="E100" s="205"/>
      <c r="F100" s="205"/>
      <c r="G100" s="205"/>
      <c r="H100" s="205"/>
      <c r="I100" s="77"/>
      <c r="J100" s="205" t="s">
        <v>101</v>
      </c>
      <c r="K100" s="205"/>
      <c r="L100" s="205"/>
      <c r="M100" s="205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6">
        <f>'SO 402 - METROPOLITNÍ SÍŤ...'!J30</f>
        <v>0</v>
      </c>
      <c r="AH100" s="207"/>
      <c r="AI100" s="207"/>
      <c r="AJ100" s="207"/>
      <c r="AK100" s="207"/>
      <c r="AL100" s="207"/>
      <c r="AM100" s="207"/>
      <c r="AN100" s="206">
        <f t="shared" si="0"/>
        <v>0</v>
      </c>
      <c r="AO100" s="207"/>
      <c r="AP100" s="207"/>
      <c r="AQ100" s="78" t="s">
        <v>82</v>
      </c>
      <c r="AR100" s="75"/>
      <c r="AS100" s="84">
        <v>0</v>
      </c>
      <c r="AT100" s="85">
        <f t="shared" si="1"/>
        <v>0</v>
      </c>
      <c r="AU100" s="86">
        <f>'SO 402 - METROPOLITNÍ SÍŤ...'!P121</f>
        <v>0</v>
      </c>
      <c r="AV100" s="85">
        <f>'SO 402 - METROPOLITNÍ SÍŤ...'!J33</f>
        <v>0</v>
      </c>
      <c r="AW100" s="85">
        <f>'SO 402 - METROPOLITNÍ SÍŤ...'!J34</f>
        <v>0</v>
      </c>
      <c r="AX100" s="85">
        <f>'SO 402 - METROPOLITNÍ SÍŤ...'!J35</f>
        <v>0</v>
      </c>
      <c r="AY100" s="85">
        <f>'SO 402 - METROPOLITNÍ SÍŤ...'!J36</f>
        <v>0</v>
      </c>
      <c r="AZ100" s="85">
        <f>'SO 402 - METROPOLITNÍ SÍŤ...'!F33</f>
        <v>0</v>
      </c>
      <c r="BA100" s="85">
        <f>'SO 402 - METROPOLITNÍ SÍŤ...'!F34</f>
        <v>0</v>
      </c>
      <c r="BB100" s="85">
        <f>'SO 402 - METROPOLITNÍ SÍŤ...'!F35</f>
        <v>0</v>
      </c>
      <c r="BC100" s="85">
        <f>'SO 402 - METROPOLITNÍ SÍŤ...'!F36</f>
        <v>0</v>
      </c>
      <c r="BD100" s="87">
        <f>'SO 402 - METROPOLITNÍ SÍŤ...'!F37</f>
        <v>0</v>
      </c>
      <c r="BT100" s="83" t="s">
        <v>83</v>
      </c>
      <c r="BV100" s="83" t="s">
        <v>77</v>
      </c>
      <c r="BW100" s="83" t="s">
        <v>102</v>
      </c>
      <c r="BX100" s="83" t="s">
        <v>4</v>
      </c>
      <c r="CL100" s="83" t="s">
        <v>103</v>
      </c>
      <c r="CM100" s="83" t="s">
        <v>85</v>
      </c>
    </row>
    <row r="101" spans="1:91" s="1" customFormat="1" ht="30" customHeight="1">
      <c r="B101" s="32"/>
      <c r="AR101" s="32"/>
    </row>
    <row r="102" spans="1:91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32"/>
    </row>
  </sheetData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J85"/>
    <mergeCell ref="AM87:AN87"/>
    <mergeCell ref="AM89:AP89"/>
    <mergeCell ref="AS89:AT91"/>
    <mergeCell ref="AM90:AP90"/>
  </mergeCells>
  <hyperlinks>
    <hyperlink ref="A95" location="'SO 001a - VEDLEJŠÍ A OSTA...'!C2" display="/" xr:uid="{00000000-0004-0000-0000-000000000000}"/>
    <hyperlink ref="A96" location="'SO 001b - VEDLEJŠÍ A OSTA...'!C2" display="/" xr:uid="{00000000-0004-0000-0000-000001000000}"/>
    <hyperlink ref="A97" location="'SO 101a - CHODNÍKY -  UZN...'!C2" display="/" xr:uid="{00000000-0004-0000-0000-000002000000}"/>
    <hyperlink ref="A98" location="'SO 101b - CHODNÍKY -  NEU...'!C2" display="/" xr:uid="{00000000-0004-0000-0000-000003000000}"/>
    <hyperlink ref="A99" location="'SO 401 - VEŘEJNÉ OSVĚTLEN...'!C2" display="/" xr:uid="{00000000-0004-0000-0000-000004000000}"/>
    <hyperlink ref="A100" location="'SO 402 - METROPOLITNÍ SÍŤ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84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104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0" t="str">
        <f>'Rekapitulace stavby'!K6</f>
        <v>CHODNÍKY PODÉL ULICE HAVLÍČKOVA, PŘELOUČ</v>
      </c>
      <c r="F7" s="231"/>
      <c r="G7" s="231"/>
      <c r="H7" s="231"/>
      <c r="L7" s="20"/>
    </row>
    <row r="8" spans="2:46" s="1" customFormat="1" ht="12" customHeight="1">
      <c r="B8" s="32"/>
      <c r="D8" s="27" t="s">
        <v>105</v>
      </c>
      <c r="L8" s="32"/>
    </row>
    <row r="9" spans="2:46" s="1" customFormat="1" ht="30" customHeight="1">
      <c r="B9" s="32"/>
      <c r="E9" s="191" t="s">
        <v>106</v>
      </c>
      <c r="F9" s="232"/>
      <c r="G9" s="232"/>
      <c r="H9" s="232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107</v>
      </c>
      <c r="I12" s="27" t="s">
        <v>22</v>
      </c>
      <c r="J12" s="52" t="str">
        <f>'Rekapitulace stavby'!AN8</f>
        <v>3. 3. 2023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108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3" t="str">
        <f>'Rekapitulace stavby'!E14</f>
        <v>Vyplň údaj</v>
      </c>
      <c r="F18" s="213"/>
      <c r="G18" s="213"/>
      <c r="H18" s="213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109</v>
      </c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33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89"/>
      <c r="E27" s="218" t="s">
        <v>1</v>
      </c>
      <c r="F27" s="218"/>
      <c r="G27" s="218"/>
      <c r="H27" s="218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35</v>
      </c>
      <c r="J30" s="66">
        <f>ROUND(J120,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55" t="s">
        <v>39</v>
      </c>
      <c r="E33" s="27" t="s">
        <v>40</v>
      </c>
      <c r="F33" s="91">
        <f>ROUND((SUM(BE120:BE137)),  2)</f>
        <v>0</v>
      </c>
      <c r="I33" s="92">
        <v>0.21</v>
      </c>
      <c r="J33" s="91">
        <f>ROUND(((SUM(BE120:BE137))*I33),  2)</f>
        <v>0</v>
      </c>
      <c r="L33" s="32"/>
    </row>
    <row r="34" spans="2:12" s="1" customFormat="1" ht="14.45" customHeight="1">
      <c r="B34" s="32"/>
      <c r="E34" s="27" t="s">
        <v>41</v>
      </c>
      <c r="F34" s="91">
        <f>ROUND((SUM(BF120:BF137)),  2)</f>
        <v>0</v>
      </c>
      <c r="I34" s="92">
        <v>0.15</v>
      </c>
      <c r="J34" s="91">
        <f>ROUND(((SUM(BF120:BF137))*I34),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1">
        <f>ROUND((SUM(BG120:BG137)),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1">
        <f>ROUND((SUM(BH120:BH137)),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44</v>
      </c>
      <c r="F37" s="91">
        <f>ROUND((SUM(BI120:BI137)),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45</v>
      </c>
      <c r="E39" s="57"/>
      <c r="F39" s="57"/>
      <c r="G39" s="95" t="s">
        <v>46</v>
      </c>
      <c r="H39" s="96" t="s">
        <v>47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50</v>
      </c>
      <c r="E61" s="34"/>
      <c r="F61" s="99" t="s">
        <v>51</v>
      </c>
      <c r="G61" s="43" t="s">
        <v>50</v>
      </c>
      <c r="H61" s="34"/>
      <c r="I61" s="34"/>
      <c r="J61" s="100" t="s">
        <v>51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50</v>
      </c>
      <c r="E76" s="34"/>
      <c r="F76" s="99" t="s">
        <v>51</v>
      </c>
      <c r="G76" s="43" t="s">
        <v>50</v>
      </c>
      <c r="H76" s="34"/>
      <c r="I76" s="34"/>
      <c r="J76" s="100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110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0" t="str">
        <f>E7</f>
        <v>CHODNÍKY PODÉL ULICE HAVLÍČKOVA, PŘELOUČ</v>
      </c>
      <c r="F85" s="231"/>
      <c r="G85" s="231"/>
      <c r="H85" s="231"/>
      <c r="L85" s="32"/>
    </row>
    <row r="86" spans="2:47" s="1" customFormat="1" ht="12" customHeight="1">
      <c r="B86" s="32"/>
      <c r="C86" s="27" t="s">
        <v>105</v>
      </c>
      <c r="L86" s="32"/>
    </row>
    <row r="87" spans="2:47" s="1" customFormat="1" ht="30" customHeight="1">
      <c r="B87" s="32"/>
      <c r="E87" s="191" t="str">
        <f>E9</f>
        <v>SO 001a - VEDLEJŠÍ A OSTATNÍ NÁKLADY - UZNATELNÉ NÁKLADY</v>
      </c>
      <c r="F87" s="232"/>
      <c r="G87" s="232"/>
      <c r="H87" s="23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ul.Havlíčkova</v>
      </c>
      <c r="I89" s="27" t="s">
        <v>22</v>
      </c>
      <c r="J89" s="52" t="str">
        <f>IF(J12="","",J12)</f>
        <v>3. 3. 2023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Město Přelouč</v>
      </c>
      <c r="I91" s="27" t="s">
        <v>30</v>
      </c>
      <c r="J91" s="30" t="str">
        <f>E21</f>
        <v>VDI Projekt s.r.o.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>Sýkorová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111</v>
      </c>
      <c r="D94" s="93"/>
      <c r="E94" s="93"/>
      <c r="F94" s="93"/>
      <c r="G94" s="93"/>
      <c r="H94" s="93"/>
      <c r="I94" s="93"/>
      <c r="J94" s="102" t="s">
        <v>112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113</v>
      </c>
      <c r="J96" s="66">
        <f>J120</f>
        <v>0</v>
      </c>
      <c r="L96" s="32"/>
      <c r="AU96" s="17" t="s">
        <v>114</v>
      </c>
    </row>
    <row r="97" spans="2:12" s="8" customFormat="1" ht="24.95" customHeight="1">
      <c r="B97" s="104"/>
      <c r="D97" s="105" t="s">
        <v>115</v>
      </c>
      <c r="E97" s="106"/>
      <c r="F97" s="106"/>
      <c r="G97" s="106"/>
      <c r="H97" s="106"/>
      <c r="I97" s="106"/>
      <c r="J97" s="107">
        <f>J121</f>
        <v>0</v>
      </c>
      <c r="L97" s="104"/>
    </row>
    <row r="98" spans="2:12" s="9" customFormat="1" ht="19.899999999999999" customHeight="1">
      <c r="B98" s="108"/>
      <c r="D98" s="109" t="s">
        <v>116</v>
      </c>
      <c r="E98" s="110"/>
      <c r="F98" s="110"/>
      <c r="G98" s="110"/>
      <c r="H98" s="110"/>
      <c r="I98" s="110"/>
      <c r="J98" s="111">
        <f>J122</f>
        <v>0</v>
      </c>
      <c r="L98" s="108"/>
    </row>
    <row r="99" spans="2:12" s="9" customFormat="1" ht="19.899999999999999" customHeight="1">
      <c r="B99" s="108"/>
      <c r="D99" s="109" t="s">
        <v>117</v>
      </c>
      <c r="E99" s="110"/>
      <c r="F99" s="110"/>
      <c r="G99" s="110"/>
      <c r="H99" s="110"/>
      <c r="I99" s="110"/>
      <c r="J99" s="111">
        <f>J126</f>
        <v>0</v>
      </c>
      <c r="L99" s="108"/>
    </row>
    <row r="100" spans="2:12" s="9" customFormat="1" ht="19.899999999999999" customHeight="1">
      <c r="B100" s="108"/>
      <c r="D100" s="109" t="s">
        <v>118</v>
      </c>
      <c r="E100" s="110"/>
      <c r="F100" s="110"/>
      <c r="G100" s="110"/>
      <c r="H100" s="110"/>
      <c r="I100" s="110"/>
      <c r="J100" s="111">
        <f>J135</f>
        <v>0</v>
      </c>
      <c r="L100" s="108"/>
    </row>
    <row r="101" spans="2:12" s="1" customFormat="1" ht="21.75" customHeight="1">
      <c r="B101" s="32"/>
      <c r="L101" s="32"/>
    </row>
    <row r="102" spans="2:12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12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12" s="1" customFormat="1" ht="24.95" customHeight="1">
      <c r="B107" s="32"/>
      <c r="C107" s="21" t="s">
        <v>119</v>
      </c>
      <c r="L107" s="32"/>
    </row>
    <row r="108" spans="2:12" s="1" customFormat="1" ht="6.95" customHeight="1">
      <c r="B108" s="32"/>
      <c r="L108" s="32"/>
    </row>
    <row r="109" spans="2:12" s="1" customFormat="1" ht="12" customHeight="1">
      <c r="B109" s="32"/>
      <c r="C109" s="27" t="s">
        <v>16</v>
      </c>
      <c r="L109" s="32"/>
    </row>
    <row r="110" spans="2:12" s="1" customFormat="1" ht="16.5" customHeight="1">
      <c r="B110" s="32"/>
      <c r="E110" s="230" t="str">
        <f>E7</f>
        <v>CHODNÍKY PODÉL ULICE HAVLÍČKOVA, PŘELOUČ</v>
      </c>
      <c r="F110" s="231"/>
      <c r="G110" s="231"/>
      <c r="H110" s="231"/>
      <c r="L110" s="32"/>
    </row>
    <row r="111" spans="2:12" s="1" customFormat="1" ht="12" customHeight="1">
      <c r="B111" s="32"/>
      <c r="C111" s="27" t="s">
        <v>105</v>
      </c>
      <c r="L111" s="32"/>
    </row>
    <row r="112" spans="2:12" s="1" customFormat="1" ht="30" customHeight="1">
      <c r="B112" s="32"/>
      <c r="E112" s="191" t="str">
        <f>E9</f>
        <v>SO 001a - VEDLEJŠÍ A OSTATNÍ NÁKLADY - UZNATELNÉ NÁKLADY</v>
      </c>
      <c r="F112" s="232"/>
      <c r="G112" s="232"/>
      <c r="H112" s="232"/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20</v>
      </c>
      <c r="F114" s="25" t="str">
        <f>F12</f>
        <v>ul.Havlíčkova</v>
      </c>
      <c r="I114" s="27" t="s">
        <v>22</v>
      </c>
      <c r="J114" s="52" t="str">
        <f>IF(J12="","",J12)</f>
        <v>3. 3. 2023</v>
      </c>
      <c r="L114" s="32"/>
    </row>
    <row r="115" spans="2:65" s="1" customFormat="1" ht="6.95" customHeight="1">
      <c r="B115" s="32"/>
      <c r="L115" s="32"/>
    </row>
    <row r="116" spans="2:65" s="1" customFormat="1" ht="15.2" customHeight="1">
      <c r="B116" s="32"/>
      <c r="C116" s="27" t="s">
        <v>24</v>
      </c>
      <c r="F116" s="25" t="str">
        <f>E15</f>
        <v>Město Přelouč</v>
      </c>
      <c r="I116" s="27" t="s">
        <v>30</v>
      </c>
      <c r="J116" s="30" t="str">
        <f>E21</f>
        <v>VDI Projekt s.r.o.</v>
      </c>
      <c r="L116" s="32"/>
    </row>
    <row r="117" spans="2:65" s="1" customFormat="1" ht="15.2" customHeight="1">
      <c r="B117" s="32"/>
      <c r="C117" s="27" t="s">
        <v>28</v>
      </c>
      <c r="F117" s="25" t="str">
        <f>IF(E18="","",E18)</f>
        <v>Vyplň údaj</v>
      </c>
      <c r="I117" s="27" t="s">
        <v>32</v>
      </c>
      <c r="J117" s="30" t="str">
        <f>E24</f>
        <v>Sýkorová</v>
      </c>
      <c r="L117" s="32"/>
    </row>
    <row r="118" spans="2:65" s="1" customFormat="1" ht="10.35" customHeight="1">
      <c r="B118" s="32"/>
      <c r="L118" s="32"/>
    </row>
    <row r="119" spans="2:65" s="10" customFormat="1" ht="29.25" customHeight="1">
      <c r="B119" s="112"/>
      <c r="C119" s="113" t="s">
        <v>120</v>
      </c>
      <c r="D119" s="114" t="s">
        <v>60</v>
      </c>
      <c r="E119" s="114" t="s">
        <v>56</v>
      </c>
      <c r="F119" s="114" t="s">
        <v>57</v>
      </c>
      <c r="G119" s="114" t="s">
        <v>121</v>
      </c>
      <c r="H119" s="114" t="s">
        <v>122</v>
      </c>
      <c r="I119" s="114" t="s">
        <v>123</v>
      </c>
      <c r="J119" s="114" t="s">
        <v>112</v>
      </c>
      <c r="K119" s="115" t="s">
        <v>124</v>
      </c>
      <c r="L119" s="112"/>
      <c r="M119" s="59" t="s">
        <v>1</v>
      </c>
      <c r="N119" s="60" t="s">
        <v>39</v>
      </c>
      <c r="O119" s="60" t="s">
        <v>125</v>
      </c>
      <c r="P119" s="60" t="s">
        <v>126</v>
      </c>
      <c r="Q119" s="60" t="s">
        <v>127</v>
      </c>
      <c r="R119" s="60" t="s">
        <v>128</v>
      </c>
      <c r="S119" s="60" t="s">
        <v>129</v>
      </c>
      <c r="T119" s="61" t="s">
        <v>130</v>
      </c>
    </row>
    <row r="120" spans="2:65" s="1" customFormat="1" ht="22.9" customHeight="1">
      <c r="B120" s="32"/>
      <c r="C120" s="64" t="s">
        <v>131</v>
      </c>
      <c r="J120" s="116">
        <f>BK120</f>
        <v>0</v>
      </c>
      <c r="L120" s="32"/>
      <c r="M120" s="62"/>
      <c r="N120" s="53"/>
      <c r="O120" s="53"/>
      <c r="P120" s="117">
        <f>P121</f>
        <v>0</v>
      </c>
      <c r="Q120" s="53"/>
      <c r="R120" s="117">
        <f>R121</f>
        <v>0</v>
      </c>
      <c r="S120" s="53"/>
      <c r="T120" s="118">
        <f>T121</f>
        <v>0</v>
      </c>
      <c r="AT120" s="17" t="s">
        <v>74</v>
      </c>
      <c r="AU120" s="17" t="s">
        <v>114</v>
      </c>
      <c r="BK120" s="119">
        <f>BK121</f>
        <v>0</v>
      </c>
    </row>
    <row r="121" spans="2:65" s="11" customFormat="1" ht="25.9" customHeight="1">
      <c r="B121" s="120"/>
      <c r="D121" s="121" t="s">
        <v>74</v>
      </c>
      <c r="E121" s="122" t="s">
        <v>132</v>
      </c>
      <c r="F121" s="122" t="s">
        <v>133</v>
      </c>
      <c r="I121" s="123"/>
      <c r="J121" s="124">
        <f>BK121</f>
        <v>0</v>
      </c>
      <c r="L121" s="120"/>
      <c r="M121" s="125"/>
      <c r="P121" s="126">
        <f>P122+P126+P135</f>
        <v>0</v>
      </c>
      <c r="R121" s="126">
        <f>R122+R126+R135</f>
        <v>0</v>
      </c>
      <c r="T121" s="127">
        <f>T122+T126+T135</f>
        <v>0</v>
      </c>
      <c r="AR121" s="121" t="s">
        <v>134</v>
      </c>
      <c r="AT121" s="128" t="s">
        <v>74</v>
      </c>
      <c r="AU121" s="128" t="s">
        <v>75</v>
      </c>
      <c r="AY121" s="121" t="s">
        <v>135</v>
      </c>
      <c r="BK121" s="129">
        <f>BK122+BK126+BK135</f>
        <v>0</v>
      </c>
    </row>
    <row r="122" spans="2:65" s="11" customFormat="1" ht="22.9" customHeight="1">
      <c r="B122" s="120"/>
      <c r="D122" s="121" t="s">
        <v>74</v>
      </c>
      <c r="E122" s="130" t="s">
        <v>136</v>
      </c>
      <c r="F122" s="130" t="s">
        <v>137</v>
      </c>
      <c r="I122" s="123"/>
      <c r="J122" s="131">
        <f>BK122</f>
        <v>0</v>
      </c>
      <c r="L122" s="120"/>
      <c r="M122" s="125"/>
      <c r="P122" s="126">
        <f>SUM(P123:P125)</f>
        <v>0</v>
      </c>
      <c r="R122" s="126">
        <f>SUM(R123:R125)</f>
        <v>0</v>
      </c>
      <c r="T122" s="127">
        <f>SUM(T123:T125)</f>
        <v>0</v>
      </c>
      <c r="AR122" s="121" t="s">
        <v>134</v>
      </c>
      <c r="AT122" s="128" t="s">
        <v>74</v>
      </c>
      <c r="AU122" s="128" t="s">
        <v>83</v>
      </c>
      <c r="AY122" s="121" t="s">
        <v>135</v>
      </c>
      <c r="BK122" s="129">
        <f>SUM(BK123:BK125)</f>
        <v>0</v>
      </c>
    </row>
    <row r="123" spans="2:65" s="1" customFormat="1" ht="16.5" customHeight="1">
      <c r="B123" s="132"/>
      <c r="C123" s="133" t="s">
        <v>83</v>
      </c>
      <c r="D123" s="133" t="s">
        <v>138</v>
      </c>
      <c r="E123" s="134" t="s">
        <v>139</v>
      </c>
      <c r="F123" s="135" t="s">
        <v>140</v>
      </c>
      <c r="G123" s="136" t="s">
        <v>141</v>
      </c>
      <c r="H123" s="137">
        <v>1</v>
      </c>
      <c r="I123" s="138"/>
      <c r="J123" s="139">
        <f>ROUND(I123*H123,2)</f>
        <v>0</v>
      </c>
      <c r="K123" s="135" t="s">
        <v>142</v>
      </c>
      <c r="L123" s="32"/>
      <c r="M123" s="140" t="s">
        <v>1</v>
      </c>
      <c r="N123" s="141" t="s">
        <v>40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143</v>
      </c>
      <c r="AT123" s="144" t="s">
        <v>138</v>
      </c>
      <c r="AU123" s="144" t="s">
        <v>85</v>
      </c>
      <c r="AY123" s="17" t="s">
        <v>135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7" t="s">
        <v>83</v>
      </c>
      <c r="BK123" s="145">
        <f>ROUND(I123*H123,2)</f>
        <v>0</v>
      </c>
      <c r="BL123" s="17" t="s">
        <v>143</v>
      </c>
      <c r="BM123" s="144" t="s">
        <v>144</v>
      </c>
    </row>
    <row r="124" spans="2:65" s="1" customFormat="1" ht="19.5">
      <c r="B124" s="32"/>
      <c r="D124" s="146" t="s">
        <v>145</v>
      </c>
      <c r="F124" s="147" t="s">
        <v>146</v>
      </c>
      <c r="I124" s="148"/>
      <c r="L124" s="32"/>
      <c r="M124" s="149"/>
      <c r="T124" s="56"/>
      <c r="AT124" s="17" t="s">
        <v>145</v>
      </c>
      <c r="AU124" s="17" t="s">
        <v>85</v>
      </c>
    </row>
    <row r="125" spans="2:65" s="1" customFormat="1" ht="19.5">
      <c r="B125" s="32"/>
      <c r="D125" s="146" t="s">
        <v>147</v>
      </c>
      <c r="F125" s="150" t="s">
        <v>148</v>
      </c>
      <c r="I125" s="148"/>
      <c r="L125" s="32"/>
      <c r="M125" s="149"/>
      <c r="T125" s="56"/>
      <c r="AT125" s="17" t="s">
        <v>147</v>
      </c>
      <c r="AU125" s="17" t="s">
        <v>85</v>
      </c>
    </row>
    <row r="126" spans="2:65" s="11" customFormat="1" ht="22.9" customHeight="1">
      <c r="B126" s="120"/>
      <c r="D126" s="121" t="s">
        <v>74</v>
      </c>
      <c r="E126" s="130" t="s">
        <v>149</v>
      </c>
      <c r="F126" s="130" t="s">
        <v>150</v>
      </c>
      <c r="I126" s="123"/>
      <c r="J126" s="131">
        <f>BK126</f>
        <v>0</v>
      </c>
      <c r="L126" s="120"/>
      <c r="M126" s="125"/>
      <c r="P126" s="126">
        <f>SUM(P127:P134)</f>
        <v>0</v>
      </c>
      <c r="R126" s="126">
        <f>SUM(R127:R134)</f>
        <v>0</v>
      </c>
      <c r="T126" s="127">
        <f>SUM(T127:T134)</f>
        <v>0</v>
      </c>
      <c r="AR126" s="121" t="s">
        <v>134</v>
      </c>
      <c r="AT126" s="128" t="s">
        <v>74</v>
      </c>
      <c r="AU126" s="128" t="s">
        <v>83</v>
      </c>
      <c r="AY126" s="121" t="s">
        <v>135</v>
      </c>
      <c r="BK126" s="129">
        <f>SUM(BK127:BK134)</f>
        <v>0</v>
      </c>
    </row>
    <row r="127" spans="2:65" s="1" customFormat="1" ht="16.5" customHeight="1">
      <c r="B127" s="132"/>
      <c r="C127" s="133" t="s">
        <v>85</v>
      </c>
      <c r="D127" s="133" t="s">
        <v>138</v>
      </c>
      <c r="E127" s="134" t="s">
        <v>151</v>
      </c>
      <c r="F127" s="135" t="s">
        <v>150</v>
      </c>
      <c r="G127" s="136" t="s">
        <v>141</v>
      </c>
      <c r="H127" s="137">
        <v>1</v>
      </c>
      <c r="I127" s="138"/>
      <c r="J127" s="139">
        <f>ROUND(I127*H127,2)</f>
        <v>0</v>
      </c>
      <c r="K127" s="135" t="s">
        <v>142</v>
      </c>
      <c r="L127" s="32"/>
      <c r="M127" s="140" t="s">
        <v>1</v>
      </c>
      <c r="N127" s="141" t="s">
        <v>40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143</v>
      </c>
      <c r="AT127" s="144" t="s">
        <v>138</v>
      </c>
      <c r="AU127" s="144" t="s">
        <v>85</v>
      </c>
      <c r="AY127" s="17" t="s">
        <v>135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7" t="s">
        <v>83</v>
      </c>
      <c r="BK127" s="145">
        <f>ROUND(I127*H127,2)</f>
        <v>0</v>
      </c>
      <c r="BL127" s="17" t="s">
        <v>143</v>
      </c>
      <c r="BM127" s="144" t="s">
        <v>152</v>
      </c>
    </row>
    <row r="128" spans="2:65" s="1" customFormat="1" ht="11.25">
      <c r="B128" s="32"/>
      <c r="D128" s="146" t="s">
        <v>145</v>
      </c>
      <c r="F128" s="147" t="s">
        <v>153</v>
      </c>
      <c r="I128" s="148"/>
      <c r="L128" s="32"/>
      <c r="M128" s="149"/>
      <c r="T128" s="56"/>
      <c r="AT128" s="17" t="s">
        <v>145</v>
      </c>
      <c r="AU128" s="17" t="s">
        <v>85</v>
      </c>
    </row>
    <row r="129" spans="2:65" s="1" customFormat="1" ht="16.5" customHeight="1">
      <c r="B129" s="132"/>
      <c r="C129" s="133" t="s">
        <v>154</v>
      </c>
      <c r="D129" s="133" t="s">
        <v>138</v>
      </c>
      <c r="E129" s="134" t="s">
        <v>155</v>
      </c>
      <c r="F129" s="135" t="s">
        <v>156</v>
      </c>
      <c r="G129" s="136" t="s">
        <v>141</v>
      </c>
      <c r="H129" s="137">
        <v>1</v>
      </c>
      <c r="I129" s="138"/>
      <c r="J129" s="139">
        <f>ROUND(I129*H129,2)</f>
        <v>0</v>
      </c>
      <c r="K129" s="135" t="s">
        <v>142</v>
      </c>
      <c r="L129" s="32"/>
      <c r="M129" s="140" t="s">
        <v>1</v>
      </c>
      <c r="N129" s="141" t="s">
        <v>40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143</v>
      </c>
      <c r="AT129" s="144" t="s">
        <v>138</v>
      </c>
      <c r="AU129" s="144" t="s">
        <v>85</v>
      </c>
      <c r="AY129" s="17" t="s">
        <v>135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7" t="s">
        <v>83</v>
      </c>
      <c r="BK129" s="145">
        <f>ROUND(I129*H129,2)</f>
        <v>0</v>
      </c>
      <c r="BL129" s="17" t="s">
        <v>143</v>
      </c>
      <c r="BM129" s="144" t="s">
        <v>157</v>
      </c>
    </row>
    <row r="130" spans="2:65" s="1" customFormat="1" ht="19.5">
      <c r="B130" s="32"/>
      <c r="D130" s="146" t="s">
        <v>145</v>
      </c>
      <c r="F130" s="147" t="s">
        <v>158</v>
      </c>
      <c r="I130" s="148"/>
      <c r="L130" s="32"/>
      <c r="M130" s="149"/>
      <c r="T130" s="56"/>
      <c r="AT130" s="17" t="s">
        <v>145</v>
      </c>
      <c r="AU130" s="17" t="s">
        <v>85</v>
      </c>
    </row>
    <row r="131" spans="2:65" s="1" customFormat="1" ht="16.5" customHeight="1">
      <c r="B131" s="132"/>
      <c r="C131" s="133" t="s">
        <v>159</v>
      </c>
      <c r="D131" s="133" t="s">
        <v>138</v>
      </c>
      <c r="E131" s="134" t="s">
        <v>160</v>
      </c>
      <c r="F131" s="135" t="s">
        <v>161</v>
      </c>
      <c r="G131" s="136" t="s">
        <v>141</v>
      </c>
      <c r="H131" s="137">
        <v>1</v>
      </c>
      <c r="I131" s="138"/>
      <c r="J131" s="139">
        <f>ROUND(I131*H131,2)</f>
        <v>0</v>
      </c>
      <c r="K131" s="135" t="s">
        <v>142</v>
      </c>
      <c r="L131" s="32"/>
      <c r="M131" s="140" t="s">
        <v>1</v>
      </c>
      <c r="N131" s="141" t="s">
        <v>40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143</v>
      </c>
      <c r="AT131" s="144" t="s">
        <v>138</v>
      </c>
      <c r="AU131" s="144" t="s">
        <v>85</v>
      </c>
      <c r="AY131" s="17" t="s">
        <v>135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7" t="s">
        <v>83</v>
      </c>
      <c r="BK131" s="145">
        <f>ROUND(I131*H131,2)</f>
        <v>0</v>
      </c>
      <c r="BL131" s="17" t="s">
        <v>143</v>
      </c>
      <c r="BM131" s="144" t="s">
        <v>162</v>
      </c>
    </row>
    <row r="132" spans="2:65" s="1" customFormat="1" ht="39">
      <c r="B132" s="32"/>
      <c r="D132" s="146" t="s">
        <v>145</v>
      </c>
      <c r="F132" s="147" t="s">
        <v>163</v>
      </c>
      <c r="I132" s="148"/>
      <c r="L132" s="32"/>
      <c r="M132" s="149"/>
      <c r="T132" s="56"/>
      <c r="AT132" s="17" t="s">
        <v>145</v>
      </c>
      <c r="AU132" s="17" t="s">
        <v>85</v>
      </c>
    </row>
    <row r="133" spans="2:65" s="1" customFormat="1" ht="16.5" customHeight="1">
      <c r="B133" s="132"/>
      <c r="C133" s="133" t="s">
        <v>134</v>
      </c>
      <c r="D133" s="133" t="s">
        <v>138</v>
      </c>
      <c r="E133" s="134" t="s">
        <v>164</v>
      </c>
      <c r="F133" s="135" t="s">
        <v>165</v>
      </c>
      <c r="G133" s="136" t="s">
        <v>141</v>
      </c>
      <c r="H133" s="137">
        <v>1</v>
      </c>
      <c r="I133" s="138"/>
      <c r="J133" s="139">
        <f>ROUND(I133*H133,2)</f>
        <v>0</v>
      </c>
      <c r="K133" s="135" t="s">
        <v>142</v>
      </c>
      <c r="L133" s="32"/>
      <c r="M133" s="140" t="s">
        <v>1</v>
      </c>
      <c r="N133" s="141" t="s">
        <v>40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143</v>
      </c>
      <c r="AT133" s="144" t="s">
        <v>138</v>
      </c>
      <c r="AU133" s="144" t="s">
        <v>85</v>
      </c>
      <c r="AY133" s="17" t="s">
        <v>135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7" t="s">
        <v>83</v>
      </c>
      <c r="BK133" s="145">
        <f>ROUND(I133*H133,2)</f>
        <v>0</v>
      </c>
      <c r="BL133" s="17" t="s">
        <v>143</v>
      </c>
      <c r="BM133" s="144" t="s">
        <v>166</v>
      </c>
    </row>
    <row r="134" spans="2:65" s="1" customFormat="1" ht="19.5">
      <c r="B134" s="32"/>
      <c r="D134" s="146" t="s">
        <v>145</v>
      </c>
      <c r="F134" s="147" t="s">
        <v>167</v>
      </c>
      <c r="I134" s="148"/>
      <c r="L134" s="32"/>
      <c r="M134" s="149"/>
      <c r="T134" s="56"/>
      <c r="AT134" s="17" t="s">
        <v>145</v>
      </c>
      <c r="AU134" s="17" t="s">
        <v>85</v>
      </c>
    </row>
    <row r="135" spans="2:65" s="11" customFormat="1" ht="22.9" customHeight="1">
      <c r="B135" s="120"/>
      <c r="D135" s="121" t="s">
        <v>74</v>
      </c>
      <c r="E135" s="130" t="s">
        <v>168</v>
      </c>
      <c r="F135" s="130" t="s">
        <v>169</v>
      </c>
      <c r="I135" s="123"/>
      <c r="J135" s="131">
        <f>BK135</f>
        <v>0</v>
      </c>
      <c r="L135" s="120"/>
      <c r="M135" s="125"/>
      <c r="P135" s="126">
        <f>SUM(P136:P137)</f>
        <v>0</v>
      </c>
      <c r="R135" s="126">
        <f>SUM(R136:R137)</f>
        <v>0</v>
      </c>
      <c r="T135" s="127">
        <f>SUM(T136:T137)</f>
        <v>0</v>
      </c>
      <c r="AR135" s="121" t="s">
        <v>134</v>
      </c>
      <c r="AT135" s="128" t="s">
        <v>74</v>
      </c>
      <c r="AU135" s="128" t="s">
        <v>83</v>
      </c>
      <c r="AY135" s="121" t="s">
        <v>135</v>
      </c>
      <c r="BK135" s="129">
        <f>SUM(BK136:BK137)</f>
        <v>0</v>
      </c>
    </row>
    <row r="136" spans="2:65" s="1" customFormat="1" ht="16.5" customHeight="1">
      <c r="B136" s="132"/>
      <c r="C136" s="133" t="s">
        <v>170</v>
      </c>
      <c r="D136" s="133" t="s">
        <v>138</v>
      </c>
      <c r="E136" s="134" t="s">
        <v>171</v>
      </c>
      <c r="F136" s="135" t="s">
        <v>172</v>
      </c>
      <c r="G136" s="136" t="s">
        <v>173</v>
      </c>
      <c r="H136" s="137">
        <v>8</v>
      </c>
      <c r="I136" s="138"/>
      <c r="J136" s="139">
        <f>ROUND(I136*H136,2)</f>
        <v>0</v>
      </c>
      <c r="K136" s="135" t="s">
        <v>142</v>
      </c>
      <c r="L136" s="32"/>
      <c r="M136" s="140" t="s">
        <v>1</v>
      </c>
      <c r="N136" s="141" t="s">
        <v>40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143</v>
      </c>
      <c r="AT136" s="144" t="s">
        <v>138</v>
      </c>
      <c r="AU136" s="144" t="s">
        <v>85</v>
      </c>
      <c r="AY136" s="17" t="s">
        <v>135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7" t="s">
        <v>83</v>
      </c>
      <c r="BK136" s="145">
        <f>ROUND(I136*H136,2)</f>
        <v>0</v>
      </c>
      <c r="BL136" s="17" t="s">
        <v>143</v>
      </c>
      <c r="BM136" s="144" t="s">
        <v>174</v>
      </c>
    </row>
    <row r="137" spans="2:65" s="1" customFormat="1" ht="19.5">
      <c r="B137" s="32"/>
      <c r="D137" s="146" t="s">
        <v>145</v>
      </c>
      <c r="F137" s="147" t="s">
        <v>175</v>
      </c>
      <c r="I137" s="148"/>
      <c r="L137" s="32"/>
      <c r="M137" s="151"/>
      <c r="N137" s="152"/>
      <c r="O137" s="152"/>
      <c r="P137" s="152"/>
      <c r="Q137" s="152"/>
      <c r="R137" s="152"/>
      <c r="S137" s="152"/>
      <c r="T137" s="153"/>
      <c r="AT137" s="17" t="s">
        <v>145</v>
      </c>
      <c r="AU137" s="17" t="s">
        <v>85</v>
      </c>
    </row>
    <row r="138" spans="2:65" s="1" customFormat="1" ht="6.95" customHeight="1">
      <c r="B138" s="44"/>
      <c r="C138" s="45"/>
      <c r="D138" s="45"/>
      <c r="E138" s="45"/>
      <c r="F138" s="45"/>
      <c r="G138" s="45"/>
      <c r="H138" s="45"/>
      <c r="I138" s="45"/>
      <c r="J138" s="45"/>
      <c r="K138" s="45"/>
      <c r="L138" s="32"/>
    </row>
  </sheetData>
  <autoFilter ref="C119:K137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3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88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104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0" t="str">
        <f>'Rekapitulace stavby'!K6</f>
        <v>CHODNÍKY PODÉL ULICE HAVLÍČKOVA, PŘELOUČ</v>
      </c>
      <c r="F7" s="231"/>
      <c r="G7" s="231"/>
      <c r="H7" s="231"/>
      <c r="L7" s="20"/>
    </row>
    <row r="8" spans="2:46" s="1" customFormat="1" ht="12" customHeight="1">
      <c r="B8" s="32"/>
      <c r="D8" s="27" t="s">
        <v>105</v>
      </c>
      <c r="L8" s="32"/>
    </row>
    <row r="9" spans="2:46" s="1" customFormat="1" ht="30" customHeight="1">
      <c r="B9" s="32"/>
      <c r="E9" s="191" t="s">
        <v>176</v>
      </c>
      <c r="F9" s="232"/>
      <c r="G9" s="232"/>
      <c r="H9" s="232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107</v>
      </c>
      <c r="I12" s="27" t="s">
        <v>22</v>
      </c>
      <c r="J12" s="52" t="str">
        <f>'Rekapitulace stavby'!AN8</f>
        <v>3. 3. 2023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108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3" t="str">
        <f>'Rekapitulace stavby'!E14</f>
        <v>Vyplň údaj</v>
      </c>
      <c r="F18" s="213"/>
      <c r="G18" s="213"/>
      <c r="H18" s="213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109</v>
      </c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33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89"/>
      <c r="E27" s="218" t="s">
        <v>1</v>
      </c>
      <c r="F27" s="218"/>
      <c r="G27" s="218"/>
      <c r="H27" s="218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35</v>
      </c>
      <c r="J30" s="66">
        <f>ROUND(J120,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55" t="s">
        <v>39</v>
      </c>
      <c r="E33" s="27" t="s">
        <v>40</v>
      </c>
      <c r="F33" s="91">
        <f>ROUND((SUM(BE120:BE136)),  2)</f>
        <v>0</v>
      </c>
      <c r="I33" s="92">
        <v>0.21</v>
      </c>
      <c r="J33" s="91">
        <f>ROUND(((SUM(BE120:BE136))*I33),  2)</f>
        <v>0</v>
      </c>
      <c r="L33" s="32"/>
    </row>
    <row r="34" spans="2:12" s="1" customFormat="1" ht="14.45" customHeight="1">
      <c r="B34" s="32"/>
      <c r="E34" s="27" t="s">
        <v>41</v>
      </c>
      <c r="F34" s="91">
        <f>ROUND((SUM(BF120:BF136)),  2)</f>
        <v>0</v>
      </c>
      <c r="I34" s="92">
        <v>0.15</v>
      </c>
      <c r="J34" s="91">
        <f>ROUND(((SUM(BF120:BF136))*I34),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1">
        <f>ROUND((SUM(BG120:BG136)),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1">
        <f>ROUND((SUM(BH120:BH136)),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44</v>
      </c>
      <c r="F37" s="91">
        <f>ROUND((SUM(BI120:BI136)),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45</v>
      </c>
      <c r="E39" s="57"/>
      <c r="F39" s="57"/>
      <c r="G39" s="95" t="s">
        <v>46</v>
      </c>
      <c r="H39" s="96" t="s">
        <v>47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50</v>
      </c>
      <c r="E61" s="34"/>
      <c r="F61" s="99" t="s">
        <v>51</v>
      </c>
      <c r="G61" s="43" t="s">
        <v>50</v>
      </c>
      <c r="H61" s="34"/>
      <c r="I61" s="34"/>
      <c r="J61" s="100" t="s">
        <v>51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50</v>
      </c>
      <c r="E76" s="34"/>
      <c r="F76" s="99" t="s">
        <v>51</v>
      </c>
      <c r="G76" s="43" t="s">
        <v>50</v>
      </c>
      <c r="H76" s="34"/>
      <c r="I76" s="34"/>
      <c r="J76" s="100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110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0" t="str">
        <f>E7</f>
        <v>CHODNÍKY PODÉL ULICE HAVLÍČKOVA, PŘELOUČ</v>
      </c>
      <c r="F85" s="231"/>
      <c r="G85" s="231"/>
      <c r="H85" s="231"/>
      <c r="L85" s="32"/>
    </row>
    <row r="86" spans="2:47" s="1" customFormat="1" ht="12" customHeight="1">
      <c r="B86" s="32"/>
      <c r="C86" s="27" t="s">
        <v>105</v>
      </c>
      <c r="L86" s="32"/>
    </row>
    <row r="87" spans="2:47" s="1" customFormat="1" ht="30" customHeight="1">
      <c r="B87" s="32"/>
      <c r="E87" s="191" t="str">
        <f>E9</f>
        <v>SO 001b - VEDLEJŠÍ A OSTATNÍ NÁKLADY - NEUZNATELNÉ NÁKLADY</v>
      </c>
      <c r="F87" s="232"/>
      <c r="G87" s="232"/>
      <c r="H87" s="23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ul.Havlíčkova</v>
      </c>
      <c r="I89" s="27" t="s">
        <v>22</v>
      </c>
      <c r="J89" s="52" t="str">
        <f>IF(J12="","",J12)</f>
        <v>3. 3. 2023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Město Přelouč</v>
      </c>
      <c r="I91" s="27" t="s">
        <v>30</v>
      </c>
      <c r="J91" s="30" t="str">
        <f>E21</f>
        <v>VDI Projekt s.r.o.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>Sýkorová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111</v>
      </c>
      <c r="D94" s="93"/>
      <c r="E94" s="93"/>
      <c r="F94" s="93"/>
      <c r="G94" s="93"/>
      <c r="H94" s="93"/>
      <c r="I94" s="93"/>
      <c r="J94" s="102" t="s">
        <v>112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113</v>
      </c>
      <c r="J96" s="66">
        <f>J120</f>
        <v>0</v>
      </c>
      <c r="L96" s="32"/>
      <c r="AU96" s="17" t="s">
        <v>114</v>
      </c>
    </row>
    <row r="97" spans="2:12" s="8" customFormat="1" ht="24.95" customHeight="1">
      <c r="B97" s="104"/>
      <c r="D97" s="105" t="s">
        <v>115</v>
      </c>
      <c r="E97" s="106"/>
      <c r="F97" s="106"/>
      <c r="G97" s="106"/>
      <c r="H97" s="106"/>
      <c r="I97" s="106"/>
      <c r="J97" s="107">
        <f>J121</f>
        <v>0</v>
      </c>
      <c r="L97" s="104"/>
    </row>
    <row r="98" spans="2:12" s="9" customFormat="1" ht="19.899999999999999" customHeight="1">
      <c r="B98" s="108"/>
      <c r="D98" s="109" t="s">
        <v>116</v>
      </c>
      <c r="E98" s="110"/>
      <c r="F98" s="110"/>
      <c r="G98" s="110"/>
      <c r="H98" s="110"/>
      <c r="I98" s="110"/>
      <c r="J98" s="111">
        <f>J122</f>
        <v>0</v>
      </c>
      <c r="L98" s="108"/>
    </row>
    <row r="99" spans="2:12" s="9" customFormat="1" ht="19.899999999999999" customHeight="1">
      <c r="B99" s="108"/>
      <c r="D99" s="109" t="s">
        <v>118</v>
      </c>
      <c r="E99" s="110"/>
      <c r="F99" s="110"/>
      <c r="G99" s="110"/>
      <c r="H99" s="110"/>
      <c r="I99" s="110"/>
      <c r="J99" s="111">
        <f>J128</f>
        <v>0</v>
      </c>
      <c r="L99" s="108"/>
    </row>
    <row r="100" spans="2:12" s="9" customFormat="1" ht="19.899999999999999" customHeight="1">
      <c r="B100" s="108"/>
      <c r="D100" s="109" t="s">
        <v>177</v>
      </c>
      <c r="E100" s="110"/>
      <c r="F100" s="110"/>
      <c r="G100" s="110"/>
      <c r="H100" s="110"/>
      <c r="I100" s="110"/>
      <c r="J100" s="111">
        <f>J133</f>
        <v>0</v>
      </c>
      <c r="L100" s="108"/>
    </row>
    <row r="101" spans="2:12" s="1" customFormat="1" ht="21.75" customHeight="1">
      <c r="B101" s="32"/>
      <c r="L101" s="32"/>
    </row>
    <row r="102" spans="2:12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12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12" s="1" customFormat="1" ht="24.95" customHeight="1">
      <c r="B107" s="32"/>
      <c r="C107" s="21" t="s">
        <v>119</v>
      </c>
      <c r="L107" s="32"/>
    </row>
    <row r="108" spans="2:12" s="1" customFormat="1" ht="6.95" customHeight="1">
      <c r="B108" s="32"/>
      <c r="L108" s="32"/>
    </row>
    <row r="109" spans="2:12" s="1" customFormat="1" ht="12" customHeight="1">
      <c r="B109" s="32"/>
      <c r="C109" s="27" t="s">
        <v>16</v>
      </c>
      <c r="L109" s="32"/>
    </row>
    <row r="110" spans="2:12" s="1" customFormat="1" ht="16.5" customHeight="1">
      <c r="B110" s="32"/>
      <c r="E110" s="230" t="str">
        <f>E7</f>
        <v>CHODNÍKY PODÉL ULICE HAVLÍČKOVA, PŘELOUČ</v>
      </c>
      <c r="F110" s="231"/>
      <c r="G110" s="231"/>
      <c r="H110" s="231"/>
      <c r="L110" s="32"/>
    </row>
    <row r="111" spans="2:12" s="1" customFormat="1" ht="12" customHeight="1">
      <c r="B111" s="32"/>
      <c r="C111" s="27" t="s">
        <v>105</v>
      </c>
      <c r="L111" s="32"/>
    </row>
    <row r="112" spans="2:12" s="1" customFormat="1" ht="30" customHeight="1">
      <c r="B112" s="32"/>
      <c r="E112" s="191" t="str">
        <f>E9</f>
        <v>SO 001b - VEDLEJŠÍ A OSTATNÍ NÁKLADY - NEUZNATELNÉ NÁKLADY</v>
      </c>
      <c r="F112" s="232"/>
      <c r="G112" s="232"/>
      <c r="H112" s="232"/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20</v>
      </c>
      <c r="F114" s="25" t="str">
        <f>F12</f>
        <v>ul.Havlíčkova</v>
      </c>
      <c r="I114" s="27" t="s">
        <v>22</v>
      </c>
      <c r="J114" s="52" t="str">
        <f>IF(J12="","",J12)</f>
        <v>3. 3. 2023</v>
      </c>
      <c r="L114" s="32"/>
    </row>
    <row r="115" spans="2:65" s="1" customFormat="1" ht="6.95" customHeight="1">
      <c r="B115" s="32"/>
      <c r="L115" s="32"/>
    </row>
    <row r="116" spans="2:65" s="1" customFormat="1" ht="15.2" customHeight="1">
      <c r="B116" s="32"/>
      <c r="C116" s="27" t="s">
        <v>24</v>
      </c>
      <c r="F116" s="25" t="str">
        <f>E15</f>
        <v>Město Přelouč</v>
      </c>
      <c r="I116" s="27" t="s">
        <v>30</v>
      </c>
      <c r="J116" s="30" t="str">
        <f>E21</f>
        <v>VDI Projekt s.r.o.</v>
      </c>
      <c r="L116" s="32"/>
    </row>
    <row r="117" spans="2:65" s="1" customFormat="1" ht="15.2" customHeight="1">
      <c r="B117" s="32"/>
      <c r="C117" s="27" t="s">
        <v>28</v>
      </c>
      <c r="F117" s="25" t="str">
        <f>IF(E18="","",E18)</f>
        <v>Vyplň údaj</v>
      </c>
      <c r="I117" s="27" t="s">
        <v>32</v>
      </c>
      <c r="J117" s="30" t="str">
        <f>E24</f>
        <v>Sýkorová</v>
      </c>
      <c r="L117" s="32"/>
    </row>
    <row r="118" spans="2:65" s="1" customFormat="1" ht="10.35" customHeight="1">
      <c r="B118" s="32"/>
      <c r="L118" s="32"/>
    </row>
    <row r="119" spans="2:65" s="10" customFormat="1" ht="29.25" customHeight="1">
      <c r="B119" s="112"/>
      <c r="C119" s="113" t="s">
        <v>120</v>
      </c>
      <c r="D119" s="114" t="s">
        <v>60</v>
      </c>
      <c r="E119" s="114" t="s">
        <v>56</v>
      </c>
      <c r="F119" s="114" t="s">
        <v>57</v>
      </c>
      <c r="G119" s="114" t="s">
        <v>121</v>
      </c>
      <c r="H119" s="114" t="s">
        <v>122</v>
      </c>
      <c r="I119" s="114" t="s">
        <v>123</v>
      </c>
      <c r="J119" s="114" t="s">
        <v>112</v>
      </c>
      <c r="K119" s="115" t="s">
        <v>124</v>
      </c>
      <c r="L119" s="112"/>
      <c r="M119" s="59" t="s">
        <v>1</v>
      </c>
      <c r="N119" s="60" t="s">
        <v>39</v>
      </c>
      <c r="O119" s="60" t="s">
        <v>125</v>
      </c>
      <c r="P119" s="60" t="s">
        <v>126</v>
      </c>
      <c r="Q119" s="60" t="s">
        <v>127</v>
      </c>
      <c r="R119" s="60" t="s">
        <v>128</v>
      </c>
      <c r="S119" s="60" t="s">
        <v>129</v>
      </c>
      <c r="T119" s="61" t="s">
        <v>130</v>
      </c>
    </row>
    <row r="120" spans="2:65" s="1" customFormat="1" ht="22.9" customHeight="1">
      <c r="B120" s="32"/>
      <c r="C120" s="64" t="s">
        <v>131</v>
      </c>
      <c r="J120" s="116">
        <f>BK120</f>
        <v>0</v>
      </c>
      <c r="L120" s="32"/>
      <c r="M120" s="62"/>
      <c r="N120" s="53"/>
      <c r="O120" s="53"/>
      <c r="P120" s="117">
        <f>P121</f>
        <v>0</v>
      </c>
      <c r="Q120" s="53"/>
      <c r="R120" s="117">
        <f>R121</f>
        <v>0</v>
      </c>
      <c r="S120" s="53"/>
      <c r="T120" s="118">
        <f>T121</f>
        <v>0</v>
      </c>
      <c r="AT120" s="17" t="s">
        <v>74</v>
      </c>
      <c r="AU120" s="17" t="s">
        <v>114</v>
      </c>
      <c r="BK120" s="119">
        <f>BK121</f>
        <v>0</v>
      </c>
    </row>
    <row r="121" spans="2:65" s="11" customFormat="1" ht="25.9" customHeight="1">
      <c r="B121" s="120"/>
      <c r="D121" s="121" t="s">
        <v>74</v>
      </c>
      <c r="E121" s="122" t="s">
        <v>132</v>
      </c>
      <c r="F121" s="122" t="s">
        <v>133</v>
      </c>
      <c r="I121" s="123"/>
      <c r="J121" s="124">
        <f>BK121</f>
        <v>0</v>
      </c>
      <c r="L121" s="120"/>
      <c r="M121" s="125"/>
      <c r="P121" s="126">
        <f>P122+P128+P133</f>
        <v>0</v>
      </c>
      <c r="R121" s="126">
        <f>R122+R128+R133</f>
        <v>0</v>
      </c>
      <c r="T121" s="127">
        <f>T122+T128+T133</f>
        <v>0</v>
      </c>
      <c r="AR121" s="121" t="s">
        <v>134</v>
      </c>
      <c r="AT121" s="128" t="s">
        <v>74</v>
      </c>
      <c r="AU121" s="128" t="s">
        <v>75</v>
      </c>
      <c r="AY121" s="121" t="s">
        <v>135</v>
      </c>
      <c r="BK121" s="129">
        <f>BK122+BK128+BK133</f>
        <v>0</v>
      </c>
    </row>
    <row r="122" spans="2:65" s="11" customFormat="1" ht="22.9" customHeight="1">
      <c r="B122" s="120"/>
      <c r="D122" s="121" t="s">
        <v>74</v>
      </c>
      <c r="E122" s="130" t="s">
        <v>136</v>
      </c>
      <c r="F122" s="130" t="s">
        <v>137</v>
      </c>
      <c r="I122" s="123"/>
      <c r="J122" s="131">
        <f>BK122</f>
        <v>0</v>
      </c>
      <c r="L122" s="120"/>
      <c r="M122" s="125"/>
      <c r="P122" s="126">
        <f>SUM(P123:P127)</f>
        <v>0</v>
      </c>
      <c r="R122" s="126">
        <f>SUM(R123:R127)</f>
        <v>0</v>
      </c>
      <c r="T122" s="127">
        <f>SUM(T123:T127)</f>
        <v>0</v>
      </c>
      <c r="AR122" s="121" t="s">
        <v>134</v>
      </c>
      <c r="AT122" s="128" t="s">
        <v>74</v>
      </c>
      <c r="AU122" s="128" t="s">
        <v>83</v>
      </c>
      <c r="AY122" s="121" t="s">
        <v>135</v>
      </c>
      <c r="BK122" s="129">
        <f>SUM(BK123:BK127)</f>
        <v>0</v>
      </c>
    </row>
    <row r="123" spans="2:65" s="1" customFormat="1" ht="16.5" customHeight="1">
      <c r="B123" s="132"/>
      <c r="C123" s="133" t="s">
        <v>83</v>
      </c>
      <c r="D123" s="133" t="s">
        <v>138</v>
      </c>
      <c r="E123" s="134" t="s">
        <v>178</v>
      </c>
      <c r="F123" s="135" t="s">
        <v>179</v>
      </c>
      <c r="G123" s="136" t="s">
        <v>141</v>
      </c>
      <c r="H123" s="137">
        <v>1</v>
      </c>
      <c r="I123" s="138"/>
      <c r="J123" s="139">
        <f>ROUND(I123*H123,2)</f>
        <v>0</v>
      </c>
      <c r="K123" s="135" t="s">
        <v>142</v>
      </c>
      <c r="L123" s="32"/>
      <c r="M123" s="140" t="s">
        <v>1</v>
      </c>
      <c r="N123" s="141" t="s">
        <v>40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143</v>
      </c>
      <c r="AT123" s="144" t="s">
        <v>138</v>
      </c>
      <c r="AU123" s="144" t="s">
        <v>85</v>
      </c>
      <c r="AY123" s="17" t="s">
        <v>135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7" t="s">
        <v>83</v>
      </c>
      <c r="BK123" s="145">
        <f>ROUND(I123*H123,2)</f>
        <v>0</v>
      </c>
      <c r="BL123" s="17" t="s">
        <v>143</v>
      </c>
      <c r="BM123" s="144" t="s">
        <v>180</v>
      </c>
    </row>
    <row r="124" spans="2:65" s="1" customFormat="1" ht="19.5">
      <c r="B124" s="32"/>
      <c r="D124" s="146" t="s">
        <v>145</v>
      </c>
      <c r="F124" s="147" t="s">
        <v>181</v>
      </c>
      <c r="I124" s="148"/>
      <c r="L124" s="32"/>
      <c r="M124" s="149"/>
      <c r="T124" s="56"/>
      <c r="AT124" s="17" t="s">
        <v>145</v>
      </c>
      <c r="AU124" s="17" t="s">
        <v>85</v>
      </c>
    </row>
    <row r="125" spans="2:65" s="1" customFormat="1" ht="16.5" customHeight="1">
      <c r="B125" s="132"/>
      <c r="C125" s="133" t="s">
        <v>85</v>
      </c>
      <c r="D125" s="133" t="s">
        <v>138</v>
      </c>
      <c r="E125" s="134" t="s">
        <v>182</v>
      </c>
      <c r="F125" s="135" t="s">
        <v>183</v>
      </c>
      <c r="G125" s="136" t="s">
        <v>141</v>
      </c>
      <c r="H125" s="137">
        <v>1</v>
      </c>
      <c r="I125" s="138"/>
      <c r="J125" s="139">
        <f>ROUND(I125*H125,2)</f>
        <v>0</v>
      </c>
      <c r="K125" s="135" t="s">
        <v>142</v>
      </c>
      <c r="L125" s="32"/>
      <c r="M125" s="140" t="s">
        <v>1</v>
      </c>
      <c r="N125" s="141" t="s">
        <v>40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143</v>
      </c>
      <c r="AT125" s="144" t="s">
        <v>138</v>
      </c>
      <c r="AU125" s="144" t="s">
        <v>85</v>
      </c>
      <c r="AY125" s="17" t="s">
        <v>135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7" t="s">
        <v>83</v>
      </c>
      <c r="BK125" s="145">
        <f>ROUND(I125*H125,2)</f>
        <v>0</v>
      </c>
      <c r="BL125" s="17" t="s">
        <v>143</v>
      </c>
      <c r="BM125" s="144" t="s">
        <v>184</v>
      </c>
    </row>
    <row r="126" spans="2:65" s="1" customFormat="1" ht="11.25">
      <c r="B126" s="32"/>
      <c r="D126" s="146" t="s">
        <v>145</v>
      </c>
      <c r="F126" s="147" t="s">
        <v>185</v>
      </c>
      <c r="I126" s="148"/>
      <c r="L126" s="32"/>
      <c r="M126" s="149"/>
      <c r="T126" s="56"/>
      <c r="AT126" s="17" t="s">
        <v>145</v>
      </c>
      <c r="AU126" s="17" t="s">
        <v>85</v>
      </c>
    </row>
    <row r="127" spans="2:65" s="1" customFormat="1" ht="19.5">
      <c r="B127" s="32"/>
      <c r="D127" s="146" t="s">
        <v>147</v>
      </c>
      <c r="F127" s="150" t="s">
        <v>186</v>
      </c>
      <c r="I127" s="148"/>
      <c r="L127" s="32"/>
      <c r="M127" s="149"/>
      <c r="T127" s="56"/>
      <c r="AT127" s="17" t="s">
        <v>147</v>
      </c>
      <c r="AU127" s="17" t="s">
        <v>85</v>
      </c>
    </row>
    <row r="128" spans="2:65" s="11" customFormat="1" ht="22.9" customHeight="1">
      <c r="B128" s="120"/>
      <c r="D128" s="121" t="s">
        <v>74</v>
      </c>
      <c r="E128" s="130" t="s">
        <v>168</v>
      </c>
      <c r="F128" s="130" t="s">
        <v>169</v>
      </c>
      <c r="I128" s="123"/>
      <c r="J128" s="131">
        <f>BK128</f>
        <v>0</v>
      </c>
      <c r="L128" s="120"/>
      <c r="M128" s="125"/>
      <c r="P128" s="126">
        <f>SUM(P129:P132)</f>
        <v>0</v>
      </c>
      <c r="R128" s="126">
        <f>SUM(R129:R132)</f>
        <v>0</v>
      </c>
      <c r="T128" s="127">
        <f>SUM(T129:T132)</f>
        <v>0</v>
      </c>
      <c r="AR128" s="121" t="s">
        <v>134</v>
      </c>
      <c r="AT128" s="128" t="s">
        <v>74</v>
      </c>
      <c r="AU128" s="128" t="s">
        <v>83</v>
      </c>
      <c r="AY128" s="121" t="s">
        <v>135</v>
      </c>
      <c r="BK128" s="129">
        <f>SUM(BK129:BK132)</f>
        <v>0</v>
      </c>
    </row>
    <row r="129" spans="2:65" s="1" customFormat="1" ht="16.5" customHeight="1">
      <c r="B129" s="132"/>
      <c r="C129" s="133" t="s">
        <v>154</v>
      </c>
      <c r="D129" s="133" t="s">
        <v>138</v>
      </c>
      <c r="E129" s="134" t="s">
        <v>187</v>
      </c>
      <c r="F129" s="135" t="s">
        <v>188</v>
      </c>
      <c r="G129" s="136" t="s">
        <v>141</v>
      </c>
      <c r="H129" s="137">
        <v>1</v>
      </c>
      <c r="I129" s="138"/>
      <c r="J129" s="139">
        <f>ROUND(I129*H129,2)</f>
        <v>0</v>
      </c>
      <c r="K129" s="135" t="s">
        <v>142</v>
      </c>
      <c r="L129" s="32"/>
      <c r="M129" s="140" t="s">
        <v>1</v>
      </c>
      <c r="N129" s="141" t="s">
        <v>40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143</v>
      </c>
      <c r="AT129" s="144" t="s">
        <v>138</v>
      </c>
      <c r="AU129" s="144" t="s">
        <v>85</v>
      </c>
      <c r="AY129" s="17" t="s">
        <v>135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7" t="s">
        <v>83</v>
      </c>
      <c r="BK129" s="145">
        <f>ROUND(I129*H129,2)</f>
        <v>0</v>
      </c>
      <c r="BL129" s="17" t="s">
        <v>143</v>
      </c>
      <c r="BM129" s="144" t="s">
        <v>189</v>
      </c>
    </row>
    <row r="130" spans="2:65" s="1" customFormat="1" ht="11.25">
      <c r="B130" s="32"/>
      <c r="D130" s="146" t="s">
        <v>145</v>
      </c>
      <c r="F130" s="147" t="s">
        <v>190</v>
      </c>
      <c r="I130" s="148"/>
      <c r="L130" s="32"/>
      <c r="M130" s="149"/>
      <c r="T130" s="56"/>
      <c r="AT130" s="17" t="s">
        <v>145</v>
      </c>
      <c r="AU130" s="17" t="s">
        <v>85</v>
      </c>
    </row>
    <row r="131" spans="2:65" s="1" customFormat="1" ht="16.5" customHeight="1">
      <c r="B131" s="132"/>
      <c r="C131" s="133" t="s">
        <v>159</v>
      </c>
      <c r="D131" s="133" t="s">
        <v>138</v>
      </c>
      <c r="E131" s="134" t="s">
        <v>191</v>
      </c>
      <c r="F131" s="135" t="s">
        <v>192</v>
      </c>
      <c r="G131" s="136" t="s">
        <v>141</v>
      </c>
      <c r="H131" s="137">
        <v>1</v>
      </c>
      <c r="I131" s="138"/>
      <c r="J131" s="139">
        <f>ROUND(I131*H131,2)</f>
        <v>0</v>
      </c>
      <c r="K131" s="135" t="s">
        <v>142</v>
      </c>
      <c r="L131" s="32"/>
      <c r="M131" s="140" t="s">
        <v>1</v>
      </c>
      <c r="N131" s="141" t="s">
        <v>40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143</v>
      </c>
      <c r="AT131" s="144" t="s">
        <v>138</v>
      </c>
      <c r="AU131" s="144" t="s">
        <v>85</v>
      </c>
      <c r="AY131" s="17" t="s">
        <v>135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7" t="s">
        <v>83</v>
      </c>
      <c r="BK131" s="145">
        <f>ROUND(I131*H131,2)</f>
        <v>0</v>
      </c>
      <c r="BL131" s="17" t="s">
        <v>143</v>
      </c>
      <c r="BM131" s="144" t="s">
        <v>193</v>
      </c>
    </row>
    <row r="132" spans="2:65" s="1" customFormat="1" ht="11.25">
      <c r="B132" s="32"/>
      <c r="D132" s="146" t="s">
        <v>145</v>
      </c>
      <c r="F132" s="147" t="s">
        <v>194</v>
      </c>
      <c r="I132" s="148"/>
      <c r="L132" s="32"/>
      <c r="M132" s="149"/>
      <c r="T132" s="56"/>
      <c r="AT132" s="17" t="s">
        <v>145</v>
      </c>
      <c r="AU132" s="17" t="s">
        <v>85</v>
      </c>
    </row>
    <row r="133" spans="2:65" s="11" customFormat="1" ht="22.9" customHeight="1">
      <c r="B133" s="120"/>
      <c r="D133" s="121" t="s">
        <v>74</v>
      </c>
      <c r="E133" s="130" t="s">
        <v>195</v>
      </c>
      <c r="F133" s="130" t="s">
        <v>196</v>
      </c>
      <c r="I133" s="123"/>
      <c r="J133" s="131">
        <f>BK133</f>
        <v>0</v>
      </c>
      <c r="L133" s="120"/>
      <c r="M133" s="125"/>
      <c r="P133" s="126">
        <f>SUM(P134:P136)</f>
        <v>0</v>
      </c>
      <c r="R133" s="126">
        <f>SUM(R134:R136)</f>
        <v>0</v>
      </c>
      <c r="T133" s="127">
        <f>SUM(T134:T136)</f>
        <v>0</v>
      </c>
      <c r="AR133" s="121" t="s">
        <v>134</v>
      </c>
      <c r="AT133" s="128" t="s">
        <v>74</v>
      </c>
      <c r="AU133" s="128" t="s">
        <v>83</v>
      </c>
      <c r="AY133" s="121" t="s">
        <v>135</v>
      </c>
      <c r="BK133" s="129">
        <f>SUM(BK134:BK136)</f>
        <v>0</v>
      </c>
    </row>
    <row r="134" spans="2:65" s="1" customFormat="1" ht="16.5" customHeight="1">
      <c r="B134" s="132"/>
      <c r="C134" s="133" t="s">
        <v>134</v>
      </c>
      <c r="D134" s="133" t="s">
        <v>138</v>
      </c>
      <c r="E134" s="134" t="s">
        <v>197</v>
      </c>
      <c r="F134" s="135" t="s">
        <v>198</v>
      </c>
      <c r="G134" s="136" t="s">
        <v>199</v>
      </c>
      <c r="H134" s="137">
        <v>1</v>
      </c>
      <c r="I134" s="138"/>
      <c r="J134" s="139">
        <f>ROUND(I134*H134,2)</f>
        <v>0</v>
      </c>
      <c r="K134" s="135" t="s">
        <v>142</v>
      </c>
      <c r="L134" s="32"/>
      <c r="M134" s="140" t="s">
        <v>1</v>
      </c>
      <c r="N134" s="141" t="s">
        <v>40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143</v>
      </c>
      <c r="AT134" s="144" t="s">
        <v>138</v>
      </c>
      <c r="AU134" s="144" t="s">
        <v>85</v>
      </c>
      <c r="AY134" s="17" t="s">
        <v>135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7" t="s">
        <v>83</v>
      </c>
      <c r="BK134" s="145">
        <f>ROUND(I134*H134,2)</f>
        <v>0</v>
      </c>
      <c r="BL134" s="17" t="s">
        <v>143</v>
      </c>
      <c r="BM134" s="144" t="s">
        <v>200</v>
      </c>
    </row>
    <row r="135" spans="2:65" s="1" customFormat="1" ht="19.5">
      <c r="B135" s="32"/>
      <c r="D135" s="146" t="s">
        <v>145</v>
      </c>
      <c r="F135" s="147" t="s">
        <v>201</v>
      </c>
      <c r="I135" s="148"/>
      <c r="L135" s="32"/>
      <c r="M135" s="149"/>
      <c r="T135" s="56"/>
      <c r="AT135" s="17" t="s">
        <v>145</v>
      </c>
      <c r="AU135" s="17" t="s">
        <v>85</v>
      </c>
    </row>
    <row r="136" spans="2:65" s="1" customFormat="1" ht="107.25">
      <c r="B136" s="32"/>
      <c r="D136" s="146" t="s">
        <v>147</v>
      </c>
      <c r="F136" s="150" t="s">
        <v>202</v>
      </c>
      <c r="I136" s="148"/>
      <c r="L136" s="32"/>
      <c r="M136" s="151"/>
      <c r="N136" s="152"/>
      <c r="O136" s="152"/>
      <c r="P136" s="152"/>
      <c r="Q136" s="152"/>
      <c r="R136" s="152"/>
      <c r="S136" s="152"/>
      <c r="T136" s="153"/>
      <c r="AT136" s="17" t="s">
        <v>147</v>
      </c>
      <c r="AU136" s="17" t="s">
        <v>85</v>
      </c>
    </row>
    <row r="137" spans="2:65" s="1" customFormat="1" ht="6.95" customHeight="1">
      <c r="B137" s="44"/>
      <c r="C137" s="45"/>
      <c r="D137" s="45"/>
      <c r="E137" s="45"/>
      <c r="F137" s="45"/>
      <c r="G137" s="45"/>
      <c r="H137" s="45"/>
      <c r="I137" s="45"/>
      <c r="J137" s="45"/>
      <c r="K137" s="45"/>
      <c r="L137" s="32"/>
    </row>
  </sheetData>
  <autoFilter ref="C119:K136" xr:uid="{00000000-0009-0000-0000-000002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50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91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104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0" t="str">
        <f>'Rekapitulace stavby'!K6</f>
        <v>CHODNÍKY PODÉL ULICE HAVLÍČKOVA, PŘELOUČ</v>
      </c>
      <c r="F7" s="231"/>
      <c r="G7" s="231"/>
      <c r="H7" s="231"/>
      <c r="L7" s="20"/>
    </row>
    <row r="8" spans="2:46" s="1" customFormat="1" ht="12" customHeight="1">
      <c r="B8" s="32"/>
      <c r="D8" s="27" t="s">
        <v>105</v>
      </c>
      <c r="L8" s="32"/>
    </row>
    <row r="9" spans="2:46" s="1" customFormat="1" ht="16.5" customHeight="1">
      <c r="B9" s="32"/>
      <c r="E9" s="191" t="s">
        <v>203</v>
      </c>
      <c r="F9" s="232"/>
      <c r="G9" s="232"/>
      <c r="H9" s="232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92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107</v>
      </c>
      <c r="I12" s="27" t="s">
        <v>22</v>
      </c>
      <c r="J12" s="52" t="str">
        <f>'Rekapitulace stavby'!AN8</f>
        <v>3. 3. 2023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108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3" t="str">
        <f>'Rekapitulace stavby'!E14</f>
        <v>Vyplň údaj</v>
      </c>
      <c r="F18" s="213"/>
      <c r="G18" s="213"/>
      <c r="H18" s="213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109</v>
      </c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33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89"/>
      <c r="E27" s="218" t="s">
        <v>1</v>
      </c>
      <c r="F27" s="218"/>
      <c r="G27" s="218"/>
      <c r="H27" s="218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35</v>
      </c>
      <c r="J30" s="66">
        <f>ROUND(J125,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55" t="s">
        <v>39</v>
      </c>
      <c r="E33" s="27" t="s">
        <v>40</v>
      </c>
      <c r="F33" s="91">
        <f>ROUND((SUM(BE125:BE500)),  2)</f>
        <v>0</v>
      </c>
      <c r="I33" s="92">
        <v>0.21</v>
      </c>
      <c r="J33" s="91">
        <f>ROUND(((SUM(BE125:BE500))*I33),  2)</f>
        <v>0</v>
      </c>
      <c r="L33" s="32"/>
    </row>
    <row r="34" spans="2:12" s="1" customFormat="1" ht="14.45" customHeight="1">
      <c r="B34" s="32"/>
      <c r="E34" s="27" t="s">
        <v>41</v>
      </c>
      <c r="F34" s="91">
        <f>ROUND((SUM(BF125:BF500)),  2)</f>
        <v>0</v>
      </c>
      <c r="I34" s="92">
        <v>0.15</v>
      </c>
      <c r="J34" s="91">
        <f>ROUND(((SUM(BF125:BF500))*I34),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1">
        <f>ROUND((SUM(BG125:BG500)),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1">
        <f>ROUND((SUM(BH125:BH500)),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44</v>
      </c>
      <c r="F37" s="91">
        <f>ROUND((SUM(BI125:BI500)),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45</v>
      </c>
      <c r="E39" s="57"/>
      <c r="F39" s="57"/>
      <c r="G39" s="95" t="s">
        <v>46</v>
      </c>
      <c r="H39" s="96" t="s">
        <v>47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50</v>
      </c>
      <c r="E61" s="34"/>
      <c r="F61" s="99" t="s">
        <v>51</v>
      </c>
      <c r="G61" s="43" t="s">
        <v>50</v>
      </c>
      <c r="H61" s="34"/>
      <c r="I61" s="34"/>
      <c r="J61" s="100" t="s">
        <v>51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50</v>
      </c>
      <c r="E76" s="34"/>
      <c r="F76" s="99" t="s">
        <v>51</v>
      </c>
      <c r="G76" s="43" t="s">
        <v>50</v>
      </c>
      <c r="H76" s="34"/>
      <c r="I76" s="34"/>
      <c r="J76" s="100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110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0" t="str">
        <f>E7</f>
        <v>CHODNÍKY PODÉL ULICE HAVLÍČKOVA, PŘELOUČ</v>
      </c>
      <c r="F85" s="231"/>
      <c r="G85" s="231"/>
      <c r="H85" s="231"/>
      <c r="L85" s="32"/>
    </row>
    <row r="86" spans="2:47" s="1" customFormat="1" ht="12" customHeight="1">
      <c r="B86" s="32"/>
      <c r="C86" s="27" t="s">
        <v>105</v>
      </c>
      <c r="L86" s="32"/>
    </row>
    <row r="87" spans="2:47" s="1" customFormat="1" ht="16.5" customHeight="1">
      <c r="B87" s="32"/>
      <c r="E87" s="191" t="str">
        <f>E9</f>
        <v>SO 101a - CHODNÍKY -  UZNATELNÉ NÁKLADY</v>
      </c>
      <c r="F87" s="232"/>
      <c r="G87" s="232"/>
      <c r="H87" s="23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ul.Havlíčkova</v>
      </c>
      <c r="I89" s="27" t="s">
        <v>22</v>
      </c>
      <c r="J89" s="52" t="str">
        <f>IF(J12="","",J12)</f>
        <v>3. 3. 2023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Město Přelouč</v>
      </c>
      <c r="I91" s="27" t="s">
        <v>30</v>
      </c>
      <c r="J91" s="30" t="str">
        <f>E21</f>
        <v>VDI Projekt s.r.o.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>Sýkorová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111</v>
      </c>
      <c r="D94" s="93"/>
      <c r="E94" s="93"/>
      <c r="F94" s="93"/>
      <c r="G94" s="93"/>
      <c r="H94" s="93"/>
      <c r="I94" s="93"/>
      <c r="J94" s="102" t="s">
        <v>112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113</v>
      </c>
      <c r="J96" s="66">
        <f>J125</f>
        <v>0</v>
      </c>
      <c r="L96" s="32"/>
      <c r="AU96" s="17" t="s">
        <v>114</v>
      </c>
    </row>
    <row r="97" spans="2:12" s="8" customFormat="1" ht="24.95" customHeight="1">
      <c r="B97" s="104"/>
      <c r="D97" s="105" t="s">
        <v>204</v>
      </c>
      <c r="E97" s="106"/>
      <c r="F97" s="106"/>
      <c r="G97" s="106"/>
      <c r="H97" s="106"/>
      <c r="I97" s="106"/>
      <c r="J97" s="107">
        <f>J126</f>
        <v>0</v>
      </c>
      <c r="L97" s="104"/>
    </row>
    <row r="98" spans="2:12" s="9" customFormat="1" ht="19.899999999999999" customHeight="1">
      <c r="B98" s="108"/>
      <c r="D98" s="109" t="s">
        <v>205</v>
      </c>
      <c r="E98" s="110"/>
      <c r="F98" s="110"/>
      <c r="G98" s="110"/>
      <c r="H98" s="110"/>
      <c r="I98" s="110"/>
      <c r="J98" s="111">
        <f>J127</f>
        <v>0</v>
      </c>
      <c r="L98" s="108"/>
    </row>
    <row r="99" spans="2:12" s="9" customFormat="1" ht="19.899999999999999" customHeight="1">
      <c r="B99" s="108"/>
      <c r="D99" s="109" t="s">
        <v>206</v>
      </c>
      <c r="E99" s="110"/>
      <c r="F99" s="110"/>
      <c r="G99" s="110"/>
      <c r="H99" s="110"/>
      <c r="I99" s="110"/>
      <c r="J99" s="111">
        <f>J270</f>
        <v>0</v>
      </c>
      <c r="L99" s="108"/>
    </row>
    <row r="100" spans="2:12" s="9" customFormat="1" ht="19.899999999999999" customHeight="1">
      <c r="B100" s="108"/>
      <c r="D100" s="109" t="s">
        <v>207</v>
      </c>
      <c r="E100" s="110"/>
      <c r="F100" s="110"/>
      <c r="G100" s="110"/>
      <c r="H100" s="110"/>
      <c r="I100" s="110"/>
      <c r="J100" s="111">
        <f>J274</f>
        <v>0</v>
      </c>
      <c r="L100" s="108"/>
    </row>
    <row r="101" spans="2:12" s="9" customFormat="1" ht="19.899999999999999" customHeight="1">
      <c r="B101" s="108"/>
      <c r="D101" s="109" t="s">
        <v>208</v>
      </c>
      <c r="E101" s="110"/>
      <c r="F101" s="110"/>
      <c r="G101" s="110"/>
      <c r="H101" s="110"/>
      <c r="I101" s="110"/>
      <c r="J101" s="111">
        <f>J284</f>
        <v>0</v>
      </c>
      <c r="L101" s="108"/>
    </row>
    <row r="102" spans="2:12" s="9" customFormat="1" ht="19.899999999999999" customHeight="1">
      <c r="B102" s="108"/>
      <c r="D102" s="109" t="s">
        <v>209</v>
      </c>
      <c r="E102" s="110"/>
      <c r="F102" s="110"/>
      <c r="G102" s="110"/>
      <c r="H102" s="110"/>
      <c r="I102" s="110"/>
      <c r="J102" s="111">
        <f>J356</f>
        <v>0</v>
      </c>
      <c r="L102" s="108"/>
    </row>
    <row r="103" spans="2:12" s="9" customFormat="1" ht="19.899999999999999" customHeight="1">
      <c r="B103" s="108"/>
      <c r="D103" s="109" t="s">
        <v>210</v>
      </c>
      <c r="E103" s="110"/>
      <c r="F103" s="110"/>
      <c r="G103" s="110"/>
      <c r="H103" s="110"/>
      <c r="I103" s="110"/>
      <c r="J103" s="111">
        <f>J402</f>
        <v>0</v>
      </c>
      <c r="L103" s="108"/>
    </row>
    <row r="104" spans="2:12" s="9" customFormat="1" ht="19.899999999999999" customHeight="1">
      <c r="B104" s="108"/>
      <c r="D104" s="109" t="s">
        <v>211</v>
      </c>
      <c r="E104" s="110"/>
      <c r="F104" s="110"/>
      <c r="G104" s="110"/>
      <c r="H104" s="110"/>
      <c r="I104" s="110"/>
      <c r="J104" s="111">
        <f>J457</f>
        <v>0</v>
      </c>
      <c r="L104" s="108"/>
    </row>
    <row r="105" spans="2:12" s="9" customFormat="1" ht="19.899999999999999" customHeight="1">
      <c r="B105" s="108"/>
      <c r="D105" s="109" t="s">
        <v>212</v>
      </c>
      <c r="E105" s="110"/>
      <c r="F105" s="110"/>
      <c r="G105" s="110"/>
      <c r="H105" s="110"/>
      <c r="I105" s="110"/>
      <c r="J105" s="111">
        <f>J498</f>
        <v>0</v>
      </c>
      <c r="L105" s="108"/>
    </row>
    <row r="106" spans="2:12" s="1" customFormat="1" ht="21.75" customHeight="1">
      <c r="B106" s="32"/>
      <c r="L106" s="32"/>
    </row>
    <row r="107" spans="2:12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2"/>
    </row>
    <row r="111" spans="2:12" s="1" customFormat="1" ht="6.95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2"/>
    </row>
    <row r="112" spans="2:12" s="1" customFormat="1" ht="24.95" customHeight="1">
      <c r="B112" s="32"/>
      <c r="C112" s="21" t="s">
        <v>119</v>
      </c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16</v>
      </c>
      <c r="L114" s="32"/>
    </row>
    <row r="115" spans="2:65" s="1" customFormat="1" ht="16.5" customHeight="1">
      <c r="B115" s="32"/>
      <c r="E115" s="230" t="str">
        <f>E7</f>
        <v>CHODNÍKY PODÉL ULICE HAVLÍČKOVA, PŘELOUČ</v>
      </c>
      <c r="F115" s="231"/>
      <c r="G115" s="231"/>
      <c r="H115" s="231"/>
      <c r="L115" s="32"/>
    </row>
    <row r="116" spans="2:65" s="1" customFormat="1" ht="12" customHeight="1">
      <c r="B116" s="32"/>
      <c r="C116" s="27" t="s">
        <v>105</v>
      </c>
      <c r="L116" s="32"/>
    </row>
    <row r="117" spans="2:65" s="1" customFormat="1" ht="16.5" customHeight="1">
      <c r="B117" s="32"/>
      <c r="E117" s="191" t="str">
        <f>E9</f>
        <v>SO 101a - CHODNÍKY -  UZNATELNÉ NÁKLADY</v>
      </c>
      <c r="F117" s="232"/>
      <c r="G117" s="232"/>
      <c r="H117" s="232"/>
      <c r="L117" s="32"/>
    </row>
    <row r="118" spans="2:65" s="1" customFormat="1" ht="6.95" customHeight="1">
      <c r="B118" s="32"/>
      <c r="L118" s="32"/>
    </row>
    <row r="119" spans="2:65" s="1" customFormat="1" ht="12" customHeight="1">
      <c r="B119" s="32"/>
      <c r="C119" s="27" t="s">
        <v>20</v>
      </c>
      <c r="F119" s="25" t="str">
        <f>F12</f>
        <v>ul.Havlíčkova</v>
      </c>
      <c r="I119" s="27" t="s">
        <v>22</v>
      </c>
      <c r="J119" s="52" t="str">
        <f>IF(J12="","",J12)</f>
        <v>3. 3. 2023</v>
      </c>
      <c r="L119" s="32"/>
    </row>
    <row r="120" spans="2:65" s="1" customFormat="1" ht="6.95" customHeight="1">
      <c r="B120" s="32"/>
      <c r="L120" s="32"/>
    </row>
    <row r="121" spans="2:65" s="1" customFormat="1" ht="15.2" customHeight="1">
      <c r="B121" s="32"/>
      <c r="C121" s="27" t="s">
        <v>24</v>
      </c>
      <c r="F121" s="25" t="str">
        <f>E15</f>
        <v>Město Přelouč</v>
      </c>
      <c r="I121" s="27" t="s">
        <v>30</v>
      </c>
      <c r="J121" s="30" t="str">
        <f>E21</f>
        <v>VDI Projekt s.r.o.</v>
      </c>
      <c r="L121" s="32"/>
    </row>
    <row r="122" spans="2:65" s="1" customFormat="1" ht="15.2" customHeight="1">
      <c r="B122" s="32"/>
      <c r="C122" s="27" t="s">
        <v>28</v>
      </c>
      <c r="F122" s="25" t="str">
        <f>IF(E18="","",E18)</f>
        <v>Vyplň údaj</v>
      </c>
      <c r="I122" s="27" t="s">
        <v>32</v>
      </c>
      <c r="J122" s="30" t="str">
        <f>E24</f>
        <v>Sýkorová</v>
      </c>
      <c r="L122" s="32"/>
    </row>
    <row r="123" spans="2:65" s="1" customFormat="1" ht="10.35" customHeight="1">
      <c r="B123" s="32"/>
      <c r="L123" s="32"/>
    </row>
    <row r="124" spans="2:65" s="10" customFormat="1" ht="29.25" customHeight="1">
      <c r="B124" s="112"/>
      <c r="C124" s="113" t="s">
        <v>120</v>
      </c>
      <c r="D124" s="114" t="s">
        <v>60</v>
      </c>
      <c r="E124" s="114" t="s">
        <v>56</v>
      </c>
      <c r="F124" s="114" t="s">
        <v>57</v>
      </c>
      <c r="G124" s="114" t="s">
        <v>121</v>
      </c>
      <c r="H124" s="114" t="s">
        <v>122</v>
      </c>
      <c r="I124" s="114" t="s">
        <v>123</v>
      </c>
      <c r="J124" s="114" t="s">
        <v>112</v>
      </c>
      <c r="K124" s="115" t="s">
        <v>124</v>
      </c>
      <c r="L124" s="112"/>
      <c r="M124" s="59" t="s">
        <v>1</v>
      </c>
      <c r="N124" s="60" t="s">
        <v>39</v>
      </c>
      <c r="O124" s="60" t="s">
        <v>125</v>
      </c>
      <c r="P124" s="60" t="s">
        <v>126</v>
      </c>
      <c r="Q124" s="60" t="s">
        <v>127</v>
      </c>
      <c r="R124" s="60" t="s">
        <v>128</v>
      </c>
      <c r="S124" s="60" t="s">
        <v>129</v>
      </c>
      <c r="T124" s="61" t="s">
        <v>130</v>
      </c>
    </row>
    <row r="125" spans="2:65" s="1" customFormat="1" ht="22.9" customHeight="1">
      <c r="B125" s="32"/>
      <c r="C125" s="64" t="s">
        <v>131</v>
      </c>
      <c r="J125" s="116">
        <f>BK125</f>
        <v>0</v>
      </c>
      <c r="L125" s="32"/>
      <c r="M125" s="62"/>
      <c r="N125" s="53"/>
      <c r="O125" s="53"/>
      <c r="P125" s="117">
        <f>P126</f>
        <v>0</v>
      </c>
      <c r="Q125" s="53"/>
      <c r="R125" s="117">
        <f>R126</f>
        <v>751.32113892000007</v>
      </c>
      <c r="S125" s="53"/>
      <c r="T125" s="118">
        <f>T126</f>
        <v>1361.5707500000001</v>
      </c>
      <c r="AT125" s="17" t="s">
        <v>74</v>
      </c>
      <c r="AU125" s="17" t="s">
        <v>114</v>
      </c>
      <c r="BK125" s="119">
        <f>BK126</f>
        <v>0</v>
      </c>
    </row>
    <row r="126" spans="2:65" s="11" customFormat="1" ht="25.9" customHeight="1">
      <c r="B126" s="120"/>
      <c r="D126" s="121" t="s">
        <v>74</v>
      </c>
      <c r="E126" s="122" t="s">
        <v>213</v>
      </c>
      <c r="F126" s="122" t="s">
        <v>214</v>
      </c>
      <c r="I126" s="123"/>
      <c r="J126" s="124">
        <f>BK126</f>
        <v>0</v>
      </c>
      <c r="L126" s="120"/>
      <c r="M126" s="125"/>
      <c r="P126" s="126">
        <f>P127+P270+P274+P284+P356+P402+P457+P498</f>
        <v>0</v>
      </c>
      <c r="R126" s="126">
        <f>R127+R270+R274+R284+R356+R402+R457+R498</f>
        <v>751.32113892000007</v>
      </c>
      <c r="T126" s="127">
        <f>T127+T270+T274+T284+T356+T402+T457+T498</f>
        <v>1361.5707500000001</v>
      </c>
      <c r="AR126" s="121" t="s">
        <v>83</v>
      </c>
      <c r="AT126" s="128" t="s">
        <v>74</v>
      </c>
      <c r="AU126" s="128" t="s">
        <v>75</v>
      </c>
      <c r="AY126" s="121" t="s">
        <v>135</v>
      </c>
      <c r="BK126" s="129">
        <f>BK127+BK270+BK274+BK284+BK356+BK402+BK457+BK498</f>
        <v>0</v>
      </c>
    </row>
    <row r="127" spans="2:65" s="11" customFormat="1" ht="22.9" customHeight="1">
      <c r="B127" s="120"/>
      <c r="D127" s="121" t="s">
        <v>74</v>
      </c>
      <c r="E127" s="130" t="s">
        <v>83</v>
      </c>
      <c r="F127" s="130" t="s">
        <v>215</v>
      </c>
      <c r="I127" s="123"/>
      <c r="J127" s="131">
        <f>BK127</f>
        <v>0</v>
      </c>
      <c r="L127" s="120"/>
      <c r="M127" s="125"/>
      <c r="P127" s="126">
        <f>SUM(P128:P269)</f>
        <v>0</v>
      </c>
      <c r="R127" s="126">
        <f>SUM(R128:R269)</f>
        <v>5.1642919999999997</v>
      </c>
      <c r="T127" s="127">
        <f>SUM(T128:T269)</f>
        <v>1360.0047500000001</v>
      </c>
      <c r="AR127" s="121" t="s">
        <v>83</v>
      </c>
      <c r="AT127" s="128" t="s">
        <v>74</v>
      </c>
      <c r="AU127" s="128" t="s">
        <v>83</v>
      </c>
      <c r="AY127" s="121" t="s">
        <v>135</v>
      </c>
      <c r="BK127" s="129">
        <f>SUM(BK128:BK269)</f>
        <v>0</v>
      </c>
    </row>
    <row r="128" spans="2:65" s="1" customFormat="1" ht="24.2" customHeight="1">
      <c r="B128" s="132"/>
      <c r="C128" s="133" t="s">
        <v>83</v>
      </c>
      <c r="D128" s="133" t="s">
        <v>138</v>
      </c>
      <c r="E128" s="134" t="s">
        <v>216</v>
      </c>
      <c r="F128" s="135" t="s">
        <v>217</v>
      </c>
      <c r="G128" s="136" t="s">
        <v>218</v>
      </c>
      <c r="H128" s="137">
        <v>144.35</v>
      </c>
      <c r="I128" s="138"/>
      <c r="J128" s="139">
        <f>ROUND(I128*H128,2)</f>
        <v>0</v>
      </c>
      <c r="K128" s="135" t="s">
        <v>142</v>
      </c>
      <c r="L128" s="32"/>
      <c r="M128" s="140" t="s">
        <v>1</v>
      </c>
      <c r="N128" s="141" t="s">
        <v>40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159</v>
      </c>
      <c r="AT128" s="144" t="s">
        <v>138</v>
      </c>
      <c r="AU128" s="144" t="s">
        <v>85</v>
      </c>
      <c r="AY128" s="17" t="s">
        <v>135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7" t="s">
        <v>83</v>
      </c>
      <c r="BK128" s="145">
        <f>ROUND(I128*H128,2)</f>
        <v>0</v>
      </c>
      <c r="BL128" s="17" t="s">
        <v>159</v>
      </c>
      <c r="BM128" s="144" t="s">
        <v>219</v>
      </c>
    </row>
    <row r="129" spans="2:65" s="1" customFormat="1" ht="11.25">
      <c r="B129" s="32"/>
      <c r="D129" s="146" t="s">
        <v>145</v>
      </c>
      <c r="F129" s="147" t="s">
        <v>220</v>
      </c>
      <c r="I129" s="148"/>
      <c r="L129" s="32"/>
      <c r="M129" s="149"/>
      <c r="T129" s="56"/>
      <c r="AT129" s="17" t="s">
        <v>145</v>
      </c>
      <c r="AU129" s="17" t="s">
        <v>85</v>
      </c>
    </row>
    <row r="130" spans="2:65" s="12" customFormat="1" ht="11.25">
      <c r="B130" s="154"/>
      <c r="D130" s="146" t="s">
        <v>221</v>
      </c>
      <c r="E130" s="155" t="s">
        <v>1</v>
      </c>
      <c r="F130" s="156" t="s">
        <v>222</v>
      </c>
      <c r="H130" s="155" t="s">
        <v>1</v>
      </c>
      <c r="I130" s="157"/>
      <c r="L130" s="154"/>
      <c r="M130" s="158"/>
      <c r="T130" s="159"/>
      <c r="AT130" s="155" t="s">
        <v>221</v>
      </c>
      <c r="AU130" s="155" t="s">
        <v>85</v>
      </c>
      <c r="AV130" s="12" t="s">
        <v>83</v>
      </c>
      <c r="AW130" s="12" t="s">
        <v>31</v>
      </c>
      <c r="AX130" s="12" t="s">
        <v>75</v>
      </c>
      <c r="AY130" s="155" t="s">
        <v>135</v>
      </c>
    </row>
    <row r="131" spans="2:65" s="13" customFormat="1" ht="33.75">
      <c r="B131" s="160"/>
      <c r="D131" s="146" t="s">
        <v>221</v>
      </c>
      <c r="E131" s="161" t="s">
        <v>1</v>
      </c>
      <c r="F131" s="162" t="s">
        <v>223</v>
      </c>
      <c r="H131" s="163">
        <v>144.35</v>
      </c>
      <c r="I131" s="164"/>
      <c r="L131" s="160"/>
      <c r="M131" s="165"/>
      <c r="T131" s="166"/>
      <c r="AT131" s="161" t="s">
        <v>221</v>
      </c>
      <c r="AU131" s="161" t="s">
        <v>85</v>
      </c>
      <c r="AV131" s="13" t="s">
        <v>85</v>
      </c>
      <c r="AW131" s="13" t="s">
        <v>31</v>
      </c>
      <c r="AX131" s="13" t="s">
        <v>83</v>
      </c>
      <c r="AY131" s="161" t="s">
        <v>135</v>
      </c>
    </row>
    <row r="132" spans="2:65" s="1" customFormat="1" ht="24.2" customHeight="1">
      <c r="B132" s="132"/>
      <c r="C132" s="133" t="s">
        <v>85</v>
      </c>
      <c r="D132" s="133" t="s">
        <v>138</v>
      </c>
      <c r="E132" s="134" t="s">
        <v>224</v>
      </c>
      <c r="F132" s="135" t="s">
        <v>225</v>
      </c>
      <c r="G132" s="136" t="s">
        <v>218</v>
      </c>
      <c r="H132" s="137">
        <v>1565.05</v>
      </c>
      <c r="I132" s="138"/>
      <c r="J132" s="139">
        <f>ROUND(I132*H132,2)</f>
        <v>0</v>
      </c>
      <c r="K132" s="135" t="s">
        <v>142</v>
      </c>
      <c r="L132" s="32"/>
      <c r="M132" s="140" t="s">
        <v>1</v>
      </c>
      <c r="N132" s="141" t="s">
        <v>40</v>
      </c>
      <c r="P132" s="142">
        <f>O132*H132</f>
        <v>0</v>
      </c>
      <c r="Q132" s="142">
        <v>0</v>
      </c>
      <c r="R132" s="142">
        <f>Q132*H132</f>
        <v>0</v>
      </c>
      <c r="S132" s="142">
        <v>0.255</v>
      </c>
      <c r="T132" s="143">
        <f>S132*H132</f>
        <v>399.08774999999997</v>
      </c>
      <c r="AR132" s="144" t="s">
        <v>159</v>
      </c>
      <c r="AT132" s="144" t="s">
        <v>138</v>
      </c>
      <c r="AU132" s="144" t="s">
        <v>85</v>
      </c>
      <c r="AY132" s="17" t="s">
        <v>135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7" t="s">
        <v>83</v>
      </c>
      <c r="BK132" s="145">
        <f>ROUND(I132*H132,2)</f>
        <v>0</v>
      </c>
      <c r="BL132" s="17" t="s">
        <v>159</v>
      </c>
      <c r="BM132" s="144" t="s">
        <v>226</v>
      </c>
    </row>
    <row r="133" spans="2:65" s="1" customFormat="1" ht="48.75">
      <c r="B133" s="32"/>
      <c r="D133" s="146" t="s">
        <v>145</v>
      </c>
      <c r="F133" s="147" t="s">
        <v>227</v>
      </c>
      <c r="I133" s="148"/>
      <c r="L133" s="32"/>
      <c r="M133" s="149"/>
      <c r="T133" s="56"/>
      <c r="AT133" s="17" t="s">
        <v>145</v>
      </c>
      <c r="AU133" s="17" t="s">
        <v>85</v>
      </c>
    </row>
    <row r="134" spans="2:65" s="12" customFormat="1" ht="11.25">
      <c r="B134" s="154"/>
      <c r="D134" s="146" t="s">
        <v>221</v>
      </c>
      <c r="E134" s="155" t="s">
        <v>1</v>
      </c>
      <c r="F134" s="156" t="s">
        <v>228</v>
      </c>
      <c r="H134" s="155" t="s">
        <v>1</v>
      </c>
      <c r="I134" s="157"/>
      <c r="L134" s="154"/>
      <c r="M134" s="158"/>
      <c r="T134" s="159"/>
      <c r="AT134" s="155" t="s">
        <v>221</v>
      </c>
      <c r="AU134" s="155" t="s">
        <v>85</v>
      </c>
      <c r="AV134" s="12" t="s">
        <v>83</v>
      </c>
      <c r="AW134" s="12" t="s">
        <v>31</v>
      </c>
      <c r="AX134" s="12" t="s">
        <v>75</v>
      </c>
      <c r="AY134" s="155" t="s">
        <v>135</v>
      </c>
    </row>
    <row r="135" spans="2:65" s="13" customFormat="1" ht="11.25">
      <c r="B135" s="160"/>
      <c r="D135" s="146" t="s">
        <v>221</v>
      </c>
      <c r="E135" s="161" t="s">
        <v>1</v>
      </c>
      <c r="F135" s="162" t="s">
        <v>229</v>
      </c>
      <c r="H135" s="163">
        <v>450.05</v>
      </c>
      <c r="I135" s="164"/>
      <c r="L135" s="160"/>
      <c r="M135" s="165"/>
      <c r="T135" s="166"/>
      <c r="AT135" s="161" t="s">
        <v>221</v>
      </c>
      <c r="AU135" s="161" t="s">
        <v>85</v>
      </c>
      <c r="AV135" s="13" t="s">
        <v>85</v>
      </c>
      <c r="AW135" s="13" t="s">
        <v>31</v>
      </c>
      <c r="AX135" s="13" t="s">
        <v>75</v>
      </c>
      <c r="AY135" s="161" t="s">
        <v>135</v>
      </c>
    </row>
    <row r="136" spans="2:65" s="13" customFormat="1" ht="22.5">
      <c r="B136" s="160"/>
      <c r="D136" s="146" t="s">
        <v>221</v>
      </c>
      <c r="E136" s="161" t="s">
        <v>1</v>
      </c>
      <c r="F136" s="162" t="s">
        <v>230</v>
      </c>
      <c r="H136" s="163">
        <v>1115</v>
      </c>
      <c r="I136" s="164"/>
      <c r="L136" s="160"/>
      <c r="M136" s="165"/>
      <c r="T136" s="166"/>
      <c r="AT136" s="161" t="s">
        <v>221</v>
      </c>
      <c r="AU136" s="161" t="s">
        <v>85</v>
      </c>
      <c r="AV136" s="13" t="s">
        <v>85</v>
      </c>
      <c r="AW136" s="13" t="s">
        <v>31</v>
      </c>
      <c r="AX136" s="13" t="s">
        <v>75</v>
      </c>
      <c r="AY136" s="161" t="s">
        <v>135</v>
      </c>
    </row>
    <row r="137" spans="2:65" s="14" customFormat="1" ht="11.25">
      <c r="B137" s="167"/>
      <c r="D137" s="146" t="s">
        <v>221</v>
      </c>
      <c r="E137" s="168" t="s">
        <v>1</v>
      </c>
      <c r="F137" s="169" t="s">
        <v>231</v>
      </c>
      <c r="H137" s="170">
        <v>1565.05</v>
      </c>
      <c r="I137" s="171"/>
      <c r="L137" s="167"/>
      <c r="M137" s="172"/>
      <c r="T137" s="173"/>
      <c r="AT137" s="168" t="s">
        <v>221</v>
      </c>
      <c r="AU137" s="168" t="s">
        <v>85</v>
      </c>
      <c r="AV137" s="14" t="s">
        <v>159</v>
      </c>
      <c r="AW137" s="14" t="s">
        <v>31</v>
      </c>
      <c r="AX137" s="14" t="s">
        <v>83</v>
      </c>
      <c r="AY137" s="168" t="s">
        <v>135</v>
      </c>
    </row>
    <row r="138" spans="2:65" s="1" customFormat="1" ht="24.2" customHeight="1">
      <c r="B138" s="132"/>
      <c r="C138" s="133" t="s">
        <v>154</v>
      </c>
      <c r="D138" s="133" t="s">
        <v>138</v>
      </c>
      <c r="E138" s="134" t="s">
        <v>232</v>
      </c>
      <c r="F138" s="135" t="s">
        <v>233</v>
      </c>
      <c r="G138" s="136" t="s">
        <v>218</v>
      </c>
      <c r="H138" s="137">
        <v>143.69999999999999</v>
      </c>
      <c r="I138" s="138"/>
      <c r="J138" s="139">
        <f>ROUND(I138*H138,2)</f>
        <v>0</v>
      </c>
      <c r="K138" s="135" t="s">
        <v>142</v>
      </c>
      <c r="L138" s="32"/>
      <c r="M138" s="140" t="s">
        <v>1</v>
      </c>
      <c r="N138" s="141" t="s">
        <v>40</v>
      </c>
      <c r="P138" s="142">
        <f>O138*H138</f>
        <v>0</v>
      </c>
      <c r="Q138" s="142">
        <v>0</v>
      </c>
      <c r="R138" s="142">
        <f>Q138*H138</f>
        <v>0</v>
      </c>
      <c r="S138" s="142">
        <v>0.26</v>
      </c>
      <c r="T138" s="143">
        <f>S138*H138</f>
        <v>37.361999999999995</v>
      </c>
      <c r="AR138" s="144" t="s">
        <v>159</v>
      </c>
      <c r="AT138" s="144" t="s">
        <v>138</v>
      </c>
      <c r="AU138" s="144" t="s">
        <v>85</v>
      </c>
      <c r="AY138" s="17" t="s">
        <v>135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7" t="s">
        <v>83</v>
      </c>
      <c r="BK138" s="145">
        <f>ROUND(I138*H138,2)</f>
        <v>0</v>
      </c>
      <c r="BL138" s="17" t="s">
        <v>159</v>
      </c>
      <c r="BM138" s="144" t="s">
        <v>234</v>
      </c>
    </row>
    <row r="139" spans="2:65" s="1" customFormat="1" ht="39">
      <c r="B139" s="32"/>
      <c r="D139" s="146" t="s">
        <v>145</v>
      </c>
      <c r="F139" s="147" t="s">
        <v>235</v>
      </c>
      <c r="I139" s="148"/>
      <c r="L139" s="32"/>
      <c r="M139" s="149"/>
      <c r="T139" s="56"/>
      <c r="AT139" s="17" t="s">
        <v>145</v>
      </c>
      <c r="AU139" s="17" t="s">
        <v>85</v>
      </c>
    </row>
    <row r="140" spans="2:65" s="13" customFormat="1" ht="11.25">
      <c r="B140" s="160"/>
      <c r="D140" s="146" t="s">
        <v>221</v>
      </c>
      <c r="E140" s="161" t="s">
        <v>1</v>
      </c>
      <c r="F140" s="162" t="s">
        <v>236</v>
      </c>
      <c r="H140" s="163">
        <v>119.1</v>
      </c>
      <c r="I140" s="164"/>
      <c r="L140" s="160"/>
      <c r="M140" s="165"/>
      <c r="T140" s="166"/>
      <c r="AT140" s="161" t="s">
        <v>221</v>
      </c>
      <c r="AU140" s="161" t="s">
        <v>85</v>
      </c>
      <c r="AV140" s="13" t="s">
        <v>85</v>
      </c>
      <c r="AW140" s="13" t="s">
        <v>31</v>
      </c>
      <c r="AX140" s="13" t="s">
        <v>75</v>
      </c>
      <c r="AY140" s="161" t="s">
        <v>135</v>
      </c>
    </row>
    <row r="141" spans="2:65" s="13" customFormat="1" ht="11.25">
      <c r="B141" s="160"/>
      <c r="D141" s="146" t="s">
        <v>221</v>
      </c>
      <c r="E141" s="161" t="s">
        <v>1</v>
      </c>
      <c r="F141" s="162" t="s">
        <v>237</v>
      </c>
      <c r="H141" s="163">
        <v>24.6</v>
      </c>
      <c r="I141" s="164"/>
      <c r="L141" s="160"/>
      <c r="M141" s="165"/>
      <c r="T141" s="166"/>
      <c r="AT141" s="161" t="s">
        <v>221</v>
      </c>
      <c r="AU141" s="161" t="s">
        <v>85</v>
      </c>
      <c r="AV141" s="13" t="s">
        <v>85</v>
      </c>
      <c r="AW141" s="13" t="s">
        <v>31</v>
      </c>
      <c r="AX141" s="13" t="s">
        <v>75</v>
      </c>
      <c r="AY141" s="161" t="s">
        <v>135</v>
      </c>
    </row>
    <row r="142" spans="2:65" s="14" customFormat="1" ht="11.25">
      <c r="B142" s="167"/>
      <c r="D142" s="146" t="s">
        <v>221</v>
      </c>
      <c r="E142" s="168" t="s">
        <v>1</v>
      </c>
      <c r="F142" s="169" t="s">
        <v>231</v>
      </c>
      <c r="H142" s="170">
        <v>143.69999999999999</v>
      </c>
      <c r="I142" s="171"/>
      <c r="L142" s="167"/>
      <c r="M142" s="172"/>
      <c r="T142" s="173"/>
      <c r="AT142" s="168" t="s">
        <v>221</v>
      </c>
      <c r="AU142" s="168" t="s">
        <v>85</v>
      </c>
      <c r="AV142" s="14" t="s">
        <v>159</v>
      </c>
      <c r="AW142" s="14" t="s">
        <v>31</v>
      </c>
      <c r="AX142" s="14" t="s">
        <v>83</v>
      </c>
      <c r="AY142" s="168" t="s">
        <v>135</v>
      </c>
    </row>
    <row r="143" spans="2:65" s="1" customFormat="1" ht="24.2" customHeight="1">
      <c r="B143" s="132"/>
      <c r="C143" s="133" t="s">
        <v>159</v>
      </c>
      <c r="D143" s="133" t="s">
        <v>138</v>
      </c>
      <c r="E143" s="134" t="s">
        <v>238</v>
      </c>
      <c r="F143" s="135" t="s">
        <v>239</v>
      </c>
      <c r="G143" s="136" t="s">
        <v>218</v>
      </c>
      <c r="H143" s="137">
        <v>88.9</v>
      </c>
      <c r="I143" s="138"/>
      <c r="J143" s="139">
        <f>ROUND(I143*H143,2)</f>
        <v>0</v>
      </c>
      <c r="K143" s="135" t="s">
        <v>142</v>
      </c>
      <c r="L143" s="32"/>
      <c r="M143" s="140" t="s">
        <v>1</v>
      </c>
      <c r="N143" s="141" t="s">
        <v>40</v>
      </c>
      <c r="P143" s="142">
        <f>O143*H143</f>
        <v>0</v>
      </c>
      <c r="Q143" s="142">
        <v>0</v>
      </c>
      <c r="R143" s="142">
        <f>Q143*H143</f>
        <v>0</v>
      </c>
      <c r="S143" s="142">
        <v>0.32</v>
      </c>
      <c r="T143" s="143">
        <f>S143*H143</f>
        <v>28.448000000000004</v>
      </c>
      <c r="AR143" s="144" t="s">
        <v>159</v>
      </c>
      <c r="AT143" s="144" t="s">
        <v>138</v>
      </c>
      <c r="AU143" s="144" t="s">
        <v>85</v>
      </c>
      <c r="AY143" s="17" t="s">
        <v>135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7" t="s">
        <v>83</v>
      </c>
      <c r="BK143" s="145">
        <f>ROUND(I143*H143,2)</f>
        <v>0</v>
      </c>
      <c r="BL143" s="17" t="s">
        <v>159</v>
      </c>
      <c r="BM143" s="144" t="s">
        <v>240</v>
      </c>
    </row>
    <row r="144" spans="2:65" s="1" customFormat="1" ht="48.75">
      <c r="B144" s="32"/>
      <c r="D144" s="146" t="s">
        <v>145</v>
      </c>
      <c r="F144" s="147" t="s">
        <v>241</v>
      </c>
      <c r="I144" s="148"/>
      <c r="L144" s="32"/>
      <c r="M144" s="149"/>
      <c r="T144" s="56"/>
      <c r="AT144" s="17" t="s">
        <v>145</v>
      </c>
      <c r="AU144" s="17" t="s">
        <v>85</v>
      </c>
    </row>
    <row r="145" spans="2:65" s="13" customFormat="1" ht="11.25">
      <c r="B145" s="160"/>
      <c r="D145" s="146" t="s">
        <v>221</v>
      </c>
      <c r="E145" s="161" t="s">
        <v>1</v>
      </c>
      <c r="F145" s="162" t="s">
        <v>242</v>
      </c>
      <c r="H145" s="163">
        <v>88.9</v>
      </c>
      <c r="I145" s="164"/>
      <c r="L145" s="160"/>
      <c r="M145" s="165"/>
      <c r="T145" s="166"/>
      <c r="AT145" s="161" t="s">
        <v>221</v>
      </c>
      <c r="AU145" s="161" t="s">
        <v>85</v>
      </c>
      <c r="AV145" s="13" t="s">
        <v>85</v>
      </c>
      <c r="AW145" s="13" t="s">
        <v>31</v>
      </c>
      <c r="AX145" s="13" t="s">
        <v>83</v>
      </c>
      <c r="AY145" s="161" t="s">
        <v>135</v>
      </c>
    </row>
    <row r="146" spans="2:65" s="1" customFormat="1" ht="24.2" customHeight="1">
      <c r="B146" s="132"/>
      <c r="C146" s="133" t="s">
        <v>134</v>
      </c>
      <c r="D146" s="133" t="s">
        <v>138</v>
      </c>
      <c r="E146" s="134" t="s">
        <v>243</v>
      </c>
      <c r="F146" s="135" t="s">
        <v>244</v>
      </c>
      <c r="G146" s="136" t="s">
        <v>218</v>
      </c>
      <c r="H146" s="137">
        <v>151.19999999999999</v>
      </c>
      <c r="I146" s="138"/>
      <c r="J146" s="139">
        <f>ROUND(I146*H146,2)</f>
        <v>0</v>
      </c>
      <c r="K146" s="135" t="s">
        <v>142</v>
      </c>
      <c r="L146" s="32"/>
      <c r="M146" s="140" t="s">
        <v>1</v>
      </c>
      <c r="N146" s="141" t="s">
        <v>40</v>
      </c>
      <c r="P146" s="142">
        <f>O146*H146</f>
        <v>0</v>
      </c>
      <c r="Q146" s="142">
        <v>0</v>
      </c>
      <c r="R146" s="142">
        <f>Q146*H146</f>
        <v>0</v>
      </c>
      <c r="S146" s="142">
        <v>0.44</v>
      </c>
      <c r="T146" s="143">
        <f>S146*H146</f>
        <v>66.527999999999992</v>
      </c>
      <c r="AR146" s="144" t="s">
        <v>159</v>
      </c>
      <c r="AT146" s="144" t="s">
        <v>138</v>
      </c>
      <c r="AU146" s="144" t="s">
        <v>85</v>
      </c>
      <c r="AY146" s="17" t="s">
        <v>135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7" t="s">
        <v>83</v>
      </c>
      <c r="BK146" s="145">
        <f>ROUND(I146*H146,2)</f>
        <v>0</v>
      </c>
      <c r="BL146" s="17" t="s">
        <v>159</v>
      </c>
      <c r="BM146" s="144" t="s">
        <v>245</v>
      </c>
    </row>
    <row r="147" spans="2:65" s="1" customFormat="1" ht="39">
      <c r="B147" s="32"/>
      <c r="D147" s="146" t="s">
        <v>145</v>
      </c>
      <c r="F147" s="147" t="s">
        <v>246</v>
      </c>
      <c r="I147" s="148"/>
      <c r="L147" s="32"/>
      <c r="M147" s="149"/>
      <c r="T147" s="56"/>
      <c r="AT147" s="17" t="s">
        <v>145</v>
      </c>
      <c r="AU147" s="17" t="s">
        <v>85</v>
      </c>
    </row>
    <row r="148" spans="2:65" s="13" customFormat="1" ht="22.5">
      <c r="B148" s="160"/>
      <c r="D148" s="146" t="s">
        <v>221</v>
      </c>
      <c r="E148" s="161" t="s">
        <v>1</v>
      </c>
      <c r="F148" s="162" t="s">
        <v>247</v>
      </c>
      <c r="H148" s="163">
        <v>151.19999999999999</v>
      </c>
      <c r="I148" s="164"/>
      <c r="L148" s="160"/>
      <c r="M148" s="165"/>
      <c r="T148" s="166"/>
      <c r="AT148" s="161" t="s">
        <v>221</v>
      </c>
      <c r="AU148" s="161" t="s">
        <v>85</v>
      </c>
      <c r="AV148" s="13" t="s">
        <v>85</v>
      </c>
      <c r="AW148" s="13" t="s">
        <v>31</v>
      </c>
      <c r="AX148" s="13" t="s">
        <v>83</v>
      </c>
      <c r="AY148" s="161" t="s">
        <v>135</v>
      </c>
    </row>
    <row r="149" spans="2:65" s="1" customFormat="1" ht="24.2" customHeight="1">
      <c r="B149" s="132"/>
      <c r="C149" s="133" t="s">
        <v>170</v>
      </c>
      <c r="D149" s="133" t="s">
        <v>138</v>
      </c>
      <c r="E149" s="134" t="s">
        <v>248</v>
      </c>
      <c r="F149" s="135" t="s">
        <v>249</v>
      </c>
      <c r="G149" s="136" t="s">
        <v>218</v>
      </c>
      <c r="H149" s="137">
        <v>19.8</v>
      </c>
      <c r="I149" s="138"/>
      <c r="J149" s="139">
        <f>ROUND(I149*H149,2)</f>
        <v>0</v>
      </c>
      <c r="K149" s="135" t="s">
        <v>142</v>
      </c>
      <c r="L149" s="32"/>
      <c r="M149" s="140" t="s">
        <v>1</v>
      </c>
      <c r="N149" s="141" t="s">
        <v>40</v>
      </c>
      <c r="P149" s="142">
        <f>O149*H149</f>
        <v>0</v>
      </c>
      <c r="Q149" s="142">
        <v>0</v>
      </c>
      <c r="R149" s="142">
        <f>Q149*H149</f>
        <v>0</v>
      </c>
      <c r="S149" s="142">
        <v>0.32500000000000001</v>
      </c>
      <c r="T149" s="143">
        <f>S149*H149</f>
        <v>6.4350000000000005</v>
      </c>
      <c r="AR149" s="144" t="s">
        <v>159</v>
      </c>
      <c r="AT149" s="144" t="s">
        <v>138</v>
      </c>
      <c r="AU149" s="144" t="s">
        <v>85</v>
      </c>
      <c r="AY149" s="17" t="s">
        <v>135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7" t="s">
        <v>83</v>
      </c>
      <c r="BK149" s="145">
        <f>ROUND(I149*H149,2)</f>
        <v>0</v>
      </c>
      <c r="BL149" s="17" t="s">
        <v>159</v>
      </c>
      <c r="BM149" s="144" t="s">
        <v>250</v>
      </c>
    </row>
    <row r="150" spans="2:65" s="1" customFormat="1" ht="39">
      <c r="B150" s="32"/>
      <c r="D150" s="146" t="s">
        <v>145</v>
      </c>
      <c r="F150" s="147" t="s">
        <v>251</v>
      </c>
      <c r="I150" s="148"/>
      <c r="L150" s="32"/>
      <c r="M150" s="149"/>
      <c r="T150" s="56"/>
      <c r="AT150" s="17" t="s">
        <v>145</v>
      </c>
      <c r="AU150" s="17" t="s">
        <v>85</v>
      </c>
    </row>
    <row r="151" spans="2:65" s="13" customFormat="1" ht="11.25">
      <c r="B151" s="160"/>
      <c r="D151" s="146" t="s">
        <v>221</v>
      </c>
      <c r="E151" s="161" t="s">
        <v>1</v>
      </c>
      <c r="F151" s="162" t="s">
        <v>252</v>
      </c>
      <c r="H151" s="163">
        <v>19.8</v>
      </c>
      <c r="I151" s="164"/>
      <c r="L151" s="160"/>
      <c r="M151" s="165"/>
      <c r="T151" s="166"/>
      <c r="AT151" s="161" t="s">
        <v>221</v>
      </c>
      <c r="AU151" s="161" t="s">
        <v>85</v>
      </c>
      <c r="AV151" s="13" t="s">
        <v>85</v>
      </c>
      <c r="AW151" s="13" t="s">
        <v>31</v>
      </c>
      <c r="AX151" s="13" t="s">
        <v>83</v>
      </c>
      <c r="AY151" s="161" t="s">
        <v>135</v>
      </c>
    </row>
    <row r="152" spans="2:65" s="1" customFormat="1" ht="24.2" customHeight="1">
      <c r="B152" s="132"/>
      <c r="C152" s="133" t="s">
        <v>253</v>
      </c>
      <c r="D152" s="133" t="s">
        <v>138</v>
      </c>
      <c r="E152" s="134" t="s">
        <v>254</v>
      </c>
      <c r="F152" s="135" t="s">
        <v>255</v>
      </c>
      <c r="G152" s="136" t="s">
        <v>218</v>
      </c>
      <c r="H152" s="137">
        <v>1817.45</v>
      </c>
      <c r="I152" s="138"/>
      <c r="J152" s="139">
        <f>ROUND(I152*H152,2)</f>
        <v>0</v>
      </c>
      <c r="K152" s="135" t="s">
        <v>142</v>
      </c>
      <c r="L152" s="32"/>
      <c r="M152" s="140" t="s">
        <v>1</v>
      </c>
      <c r="N152" s="141" t="s">
        <v>40</v>
      </c>
      <c r="P152" s="142">
        <f>O152*H152</f>
        <v>0</v>
      </c>
      <c r="Q152" s="142">
        <v>0</v>
      </c>
      <c r="R152" s="142">
        <f>Q152*H152</f>
        <v>0</v>
      </c>
      <c r="S152" s="142">
        <v>0.28999999999999998</v>
      </c>
      <c r="T152" s="143">
        <f>S152*H152</f>
        <v>527.06049999999993</v>
      </c>
      <c r="AR152" s="144" t="s">
        <v>159</v>
      </c>
      <c r="AT152" s="144" t="s">
        <v>138</v>
      </c>
      <c r="AU152" s="144" t="s">
        <v>85</v>
      </c>
      <c r="AY152" s="17" t="s">
        <v>135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7" t="s">
        <v>83</v>
      </c>
      <c r="BK152" s="145">
        <f>ROUND(I152*H152,2)</f>
        <v>0</v>
      </c>
      <c r="BL152" s="17" t="s">
        <v>159</v>
      </c>
      <c r="BM152" s="144" t="s">
        <v>256</v>
      </c>
    </row>
    <row r="153" spans="2:65" s="1" customFormat="1" ht="39">
      <c r="B153" s="32"/>
      <c r="D153" s="146" t="s">
        <v>145</v>
      </c>
      <c r="F153" s="147" t="s">
        <v>257</v>
      </c>
      <c r="I153" s="148"/>
      <c r="L153" s="32"/>
      <c r="M153" s="149"/>
      <c r="T153" s="56"/>
      <c r="AT153" s="17" t="s">
        <v>145</v>
      </c>
      <c r="AU153" s="17" t="s">
        <v>85</v>
      </c>
    </row>
    <row r="154" spans="2:65" s="13" customFormat="1" ht="11.25">
      <c r="B154" s="160"/>
      <c r="D154" s="146" t="s">
        <v>221</v>
      </c>
      <c r="E154" s="161" t="s">
        <v>1</v>
      </c>
      <c r="F154" s="162" t="s">
        <v>258</v>
      </c>
      <c r="H154" s="163">
        <v>1565.05</v>
      </c>
      <c r="I154" s="164"/>
      <c r="L154" s="160"/>
      <c r="M154" s="165"/>
      <c r="T154" s="166"/>
      <c r="AT154" s="161" t="s">
        <v>221</v>
      </c>
      <c r="AU154" s="161" t="s">
        <v>85</v>
      </c>
      <c r="AV154" s="13" t="s">
        <v>85</v>
      </c>
      <c r="AW154" s="13" t="s">
        <v>31</v>
      </c>
      <c r="AX154" s="13" t="s">
        <v>75</v>
      </c>
      <c r="AY154" s="161" t="s">
        <v>135</v>
      </c>
    </row>
    <row r="155" spans="2:65" s="13" customFormat="1" ht="11.25">
      <c r="B155" s="160"/>
      <c r="D155" s="146" t="s">
        <v>221</v>
      </c>
      <c r="E155" s="161" t="s">
        <v>1</v>
      </c>
      <c r="F155" s="162" t="s">
        <v>259</v>
      </c>
      <c r="H155" s="163">
        <v>143.69999999999999</v>
      </c>
      <c r="I155" s="164"/>
      <c r="L155" s="160"/>
      <c r="M155" s="165"/>
      <c r="T155" s="166"/>
      <c r="AT155" s="161" t="s">
        <v>221</v>
      </c>
      <c r="AU155" s="161" t="s">
        <v>85</v>
      </c>
      <c r="AV155" s="13" t="s">
        <v>85</v>
      </c>
      <c r="AW155" s="13" t="s">
        <v>31</v>
      </c>
      <c r="AX155" s="13" t="s">
        <v>75</v>
      </c>
      <c r="AY155" s="161" t="s">
        <v>135</v>
      </c>
    </row>
    <row r="156" spans="2:65" s="13" customFormat="1" ht="11.25">
      <c r="B156" s="160"/>
      <c r="D156" s="146" t="s">
        <v>221</v>
      </c>
      <c r="E156" s="161" t="s">
        <v>1</v>
      </c>
      <c r="F156" s="162" t="s">
        <v>260</v>
      </c>
      <c r="H156" s="163">
        <v>88.9</v>
      </c>
      <c r="I156" s="164"/>
      <c r="L156" s="160"/>
      <c r="M156" s="165"/>
      <c r="T156" s="166"/>
      <c r="AT156" s="161" t="s">
        <v>221</v>
      </c>
      <c r="AU156" s="161" t="s">
        <v>85</v>
      </c>
      <c r="AV156" s="13" t="s">
        <v>85</v>
      </c>
      <c r="AW156" s="13" t="s">
        <v>31</v>
      </c>
      <c r="AX156" s="13" t="s">
        <v>75</v>
      </c>
      <c r="AY156" s="161" t="s">
        <v>135</v>
      </c>
    </row>
    <row r="157" spans="2:65" s="13" customFormat="1" ht="11.25">
      <c r="B157" s="160"/>
      <c r="D157" s="146" t="s">
        <v>221</v>
      </c>
      <c r="E157" s="161" t="s">
        <v>1</v>
      </c>
      <c r="F157" s="162" t="s">
        <v>261</v>
      </c>
      <c r="H157" s="163">
        <v>19.8</v>
      </c>
      <c r="I157" s="164"/>
      <c r="L157" s="160"/>
      <c r="M157" s="165"/>
      <c r="T157" s="166"/>
      <c r="AT157" s="161" t="s">
        <v>221</v>
      </c>
      <c r="AU157" s="161" t="s">
        <v>85</v>
      </c>
      <c r="AV157" s="13" t="s">
        <v>85</v>
      </c>
      <c r="AW157" s="13" t="s">
        <v>31</v>
      </c>
      <c r="AX157" s="13" t="s">
        <v>75</v>
      </c>
      <c r="AY157" s="161" t="s">
        <v>135</v>
      </c>
    </row>
    <row r="158" spans="2:65" s="14" customFormat="1" ht="11.25">
      <c r="B158" s="167"/>
      <c r="D158" s="146" t="s">
        <v>221</v>
      </c>
      <c r="E158" s="168" t="s">
        <v>1</v>
      </c>
      <c r="F158" s="169" t="s">
        <v>231</v>
      </c>
      <c r="H158" s="170">
        <v>1817.45</v>
      </c>
      <c r="I158" s="171"/>
      <c r="L158" s="167"/>
      <c r="M158" s="172"/>
      <c r="T158" s="173"/>
      <c r="AT158" s="168" t="s">
        <v>221</v>
      </c>
      <c r="AU158" s="168" t="s">
        <v>85</v>
      </c>
      <c r="AV158" s="14" t="s">
        <v>159</v>
      </c>
      <c r="AW158" s="14" t="s">
        <v>31</v>
      </c>
      <c r="AX158" s="14" t="s">
        <v>83</v>
      </c>
      <c r="AY158" s="168" t="s">
        <v>135</v>
      </c>
    </row>
    <row r="159" spans="2:65" s="1" customFormat="1" ht="24.2" customHeight="1">
      <c r="B159" s="132"/>
      <c r="C159" s="133" t="s">
        <v>262</v>
      </c>
      <c r="D159" s="133" t="s">
        <v>138</v>
      </c>
      <c r="E159" s="134" t="s">
        <v>263</v>
      </c>
      <c r="F159" s="135" t="s">
        <v>264</v>
      </c>
      <c r="G159" s="136" t="s">
        <v>218</v>
      </c>
      <c r="H159" s="137">
        <v>244.9</v>
      </c>
      <c r="I159" s="138"/>
      <c r="J159" s="139">
        <f>ROUND(I159*H159,2)</f>
        <v>0</v>
      </c>
      <c r="K159" s="135" t="s">
        <v>142</v>
      </c>
      <c r="L159" s="32"/>
      <c r="M159" s="140" t="s">
        <v>1</v>
      </c>
      <c r="N159" s="141" t="s">
        <v>40</v>
      </c>
      <c r="P159" s="142">
        <f>O159*H159</f>
        <v>0</v>
      </c>
      <c r="Q159" s="142">
        <v>4.0000000000000003E-5</v>
      </c>
      <c r="R159" s="142">
        <f>Q159*H159</f>
        <v>9.7960000000000009E-3</v>
      </c>
      <c r="S159" s="142">
        <v>0.115</v>
      </c>
      <c r="T159" s="143">
        <f>S159*H159</f>
        <v>28.163500000000003</v>
      </c>
      <c r="AR159" s="144" t="s">
        <v>159</v>
      </c>
      <c r="AT159" s="144" t="s">
        <v>138</v>
      </c>
      <c r="AU159" s="144" t="s">
        <v>85</v>
      </c>
      <c r="AY159" s="17" t="s">
        <v>135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7" t="s">
        <v>83</v>
      </c>
      <c r="BK159" s="145">
        <f>ROUND(I159*H159,2)</f>
        <v>0</v>
      </c>
      <c r="BL159" s="17" t="s">
        <v>159</v>
      </c>
      <c r="BM159" s="144" t="s">
        <v>265</v>
      </c>
    </row>
    <row r="160" spans="2:65" s="1" customFormat="1" ht="29.25">
      <c r="B160" s="32"/>
      <c r="D160" s="146" t="s">
        <v>145</v>
      </c>
      <c r="F160" s="147" t="s">
        <v>266</v>
      </c>
      <c r="I160" s="148"/>
      <c r="L160" s="32"/>
      <c r="M160" s="149"/>
      <c r="T160" s="56"/>
      <c r="AT160" s="17" t="s">
        <v>145</v>
      </c>
      <c r="AU160" s="17" t="s">
        <v>85</v>
      </c>
    </row>
    <row r="161" spans="2:65" s="12" customFormat="1" ht="11.25">
      <c r="B161" s="154"/>
      <c r="D161" s="146" t="s">
        <v>221</v>
      </c>
      <c r="E161" s="155" t="s">
        <v>1</v>
      </c>
      <c r="F161" s="156" t="s">
        <v>267</v>
      </c>
      <c r="H161" s="155" t="s">
        <v>1</v>
      </c>
      <c r="I161" s="157"/>
      <c r="L161" s="154"/>
      <c r="M161" s="158"/>
      <c r="T161" s="159"/>
      <c r="AT161" s="155" t="s">
        <v>221</v>
      </c>
      <c r="AU161" s="155" t="s">
        <v>85</v>
      </c>
      <c r="AV161" s="12" t="s">
        <v>83</v>
      </c>
      <c r="AW161" s="12" t="s">
        <v>31</v>
      </c>
      <c r="AX161" s="12" t="s">
        <v>75</v>
      </c>
      <c r="AY161" s="155" t="s">
        <v>135</v>
      </c>
    </row>
    <row r="162" spans="2:65" s="13" customFormat="1" ht="11.25">
      <c r="B162" s="160"/>
      <c r="D162" s="146" t="s">
        <v>221</v>
      </c>
      <c r="E162" s="161" t="s">
        <v>1</v>
      </c>
      <c r="F162" s="162" t="s">
        <v>268</v>
      </c>
      <c r="H162" s="163">
        <v>195.8</v>
      </c>
      <c r="I162" s="164"/>
      <c r="L162" s="160"/>
      <c r="M162" s="165"/>
      <c r="T162" s="166"/>
      <c r="AT162" s="161" t="s">
        <v>221</v>
      </c>
      <c r="AU162" s="161" t="s">
        <v>85</v>
      </c>
      <c r="AV162" s="13" t="s">
        <v>85</v>
      </c>
      <c r="AW162" s="13" t="s">
        <v>31</v>
      </c>
      <c r="AX162" s="13" t="s">
        <v>75</v>
      </c>
      <c r="AY162" s="161" t="s">
        <v>135</v>
      </c>
    </row>
    <row r="163" spans="2:65" s="13" customFormat="1" ht="11.25">
      <c r="B163" s="160"/>
      <c r="D163" s="146" t="s">
        <v>221</v>
      </c>
      <c r="E163" s="161" t="s">
        <v>1</v>
      </c>
      <c r="F163" s="162" t="s">
        <v>269</v>
      </c>
      <c r="H163" s="163">
        <v>209</v>
      </c>
      <c r="I163" s="164"/>
      <c r="L163" s="160"/>
      <c r="M163" s="165"/>
      <c r="T163" s="166"/>
      <c r="AT163" s="161" t="s">
        <v>221</v>
      </c>
      <c r="AU163" s="161" t="s">
        <v>85</v>
      </c>
      <c r="AV163" s="13" t="s">
        <v>85</v>
      </c>
      <c r="AW163" s="13" t="s">
        <v>31</v>
      </c>
      <c r="AX163" s="13" t="s">
        <v>75</v>
      </c>
      <c r="AY163" s="161" t="s">
        <v>135</v>
      </c>
    </row>
    <row r="164" spans="2:65" s="13" customFormat="1" ht="22.5">
      <c r="B164" s="160"/>
      <c r="D164" s="146" t="s">
        <v>221</v>
      </c>
      <c r="E164" s="161" t="s">
        <v>1</v>
      </c>
      <c r="F164" s="162" t="s">
        <v>270</v>
      </c>
      <c r="H164" s="163">
        <v>85</v>
      </c>
      <c r="I164" s="164"/>
      <c r="L164" s="160"/>
      <c r="M164" s="165"/>
      <c r="T164" s="166"/>
      <c r="AT164" s="161" t="s">
        <v>221</v>
      </c>
      <c r="AU164" s="161" t="s">
        <v>85</v>
      </c>
      <c r="AV164" s="13" t="s">
        <v>85</v>
      </c>
      <c r="AW164" s="13" t="s">
        <v>31</v>
      </c>
      <c r="AX164" s="13" t="s">
        <v>75</v>
      </c>
      <c r="AY164" s="161" t="s">
        <v>135</v>
      </c>
    </row>
    <row r="165" spans="2:65" s="15" customFormat="1" ht="11.25">
      <c r="B165" s="174"/>
      <c r="D165" s="146" t="s">
        <v>221</v>
      </c>
      <c r="E165" s="175" t="s">
        <v>1</v>
      </c>
      <c r="F165" s="176" t="s">
        <v>271</v>
      </c>
      <c r="H165" s="177">
        <v>489.8</v>
      </c>
      <c r="I165" s="178"/>
      <c r="L165" s="174"/>
      <c r="M165" s="179"/>
      <c r="T165" s="180"/>
      <c r="AT165" s="175" t="s">
        <v>221</v>
      </c>
      <c r="AU165" s="175" t="s">
        <v>85</v>
      </c>
      <c r="AV165" s="15" t="s">
        <v>154</v>
      </c>
      <c r="AW165" s="15" t="s">
        <v>31</v>
      </c>
      <c r="AX165" s="15" t="s">
        <v>75</v>
      </c>
      <c r="AY165" s="175" t="s">
        <v>135</v>
      </c>
    </row>
    <row r="166" spans="2:65" s="13" customFormat="1" ht="11.25">
      <c r="B166" s="160"/>
      <c r="D166" s="146" t="s">
        <v>221</v>
      </c>
      <c r="E166" s="161" t="s">
        <v>1</v>
      </c>
      <c r="F166" s="162" t="s">
        <v>272</v>
      </c>
      <c r="H166" s="163">
        <v>244.9</v>
      </c>
      <c r="I166" s="164"/>
      <c r="L166" s="160"/>
      <c r="M166" s="165"/>
      <c r="T166" s="166"/>
      <c r="AT166" s="161" t="s">
        <v>221</v>
      </c>
      <c r="AU166" s="161" t="s">
        <v>85</v>
      </c>
      <c r="AV166" s="13" t="s">
        <v>85</v>
      </c>
      <c r="AW166" s="13" t="s">
        <v>31</v>
      </c>
      <c r="AX166" s="13" t="s">
        <v>83</v>
      </c>
      <c r="AY166" s="161" t="s">
        <v>135</v>
      </c>
    </row>
    <row r="167" spans="2:65" s="1" customFormat="1" ht="24.2" customHeight="1">
      <c r="B167" s="132"/>
      <c r="C167" s="133" t="s">
        <v>273</v>
      </c>
      <c r="D167" s="133" t="s">
        <v>138</v>
      </c>
      <c r="E167" s="134" t="s">
        <v>274</v>
      </c>
      <c r="F167" s="135" t="s">
        <v>275</v>
      </c>
      <c r="G167" s="136" t="s">
        <v>218</v>
      </c>
      <c r="H167" s="137">
        <v>151.19999999999999</v>
      </c>
      <c r="I167" s="138"/>
      <c r="J167" s="139">
        <f>ROUND(I167*H167,2)</f>
        <v>0</v>
      </c>
      <c r="K167" s="135" t="s">
        <v>142</v>
      </c>
      <c r="L167" s="32"/>
      <c r="M167" s="140" t="s">
        <v>1</v>
      </c>
      <c r="N167" s="141" t="s">
        <v>40</v>
      </c>
      <c r="P167" s="142">
        <f>O167*H167</f>
        <v>0</v>
      </c>
      <c r="Q167" s="142">
        <v>8.0000000000000007E-5</v>
      </c>
      <c r="R167" s="142">
        <f>Q167*H167</f>
        <v>1.2096000000000001E-2</v>
      </c>
      <c r="S167" s="142">
        <v>0.23</v>
      </c>
      <c r="T167" s="143">
        <f>S167*H167</f>
        <v>34.775999999999996</v>
      </c>
      <c r="AR167" s="144" t="s">
        <v>159</v>
      </c>
      <c r="AT167" s="144" t="s">
        <v>138</v>
      </c>
      <c r="AU167" s="144" t="s">
        <v>85</v>
      </c>
      <c r="AY167" s="17" t="s">
        <v>135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7" t="s">
        <v>83</v>
      </c>
      <c r="BK167" s="145">
        <f>ROUND(I167*H167,2)</f>
        <v>0</v>
      </c>
      <c r="BL167" s="17" t="s">
        <v>159</v>
      </c>
      <c r="BM167" s="144" t="s">
        <v>276</v>
      </c>
    </row>
    <row r="168" spans="2:65" s="1" customFormat="1" ht="29.25">
      <c r="B168" s="32"/>
      <c r="D168" s="146" t="s">
        <v>145</v>
      </c>
      <c r="F168" s="147" t="s">
        <v>277</v>
      </c>
      <c r="I168" s="148"/>
      <c r="L168" s="32"/>
      <c r="M168" s="149"/>
      <c r="T168" s="56"/>
      <c r="AT168" s="17" t="s">
        <v>145</v>
      </c>
      <c r="AU168" s="17" t="s">
        <v>85</v>
      </c>
    </row>
    <row r="169" spans="2:65" s="13" customFormat="1" ht="22.5">
      <c r="B169" s="160"/>
      <c r="D169" s="146" t="s">
        <v>221</v>
      </c>
      <c r="E169" s="161" t="s">
        <v>1</v>
      </c>
      <c r="F169" s="162" t="s">
        <v>278</v>
      </c>
      <c r="H169" s="163">
        <v>151.19999999999999</v>
      </c>
      <c r="I169" s="164"/>
      <c r="L169" s="160"/>
      <c r="M169" s="165"/>
      <c r="T169" s="166"/>
      <c r="AT169" s="161" t="s">
        <v>221</v>
      </c>
      <c r="AU169" s="161" t="s">
        <v>85</v>
      </c>
      <c r="AV169" s="13" t="s">
        <v>85</v>
      </c>
      <c r="AW169" s="13" t="s">
        <v>31</v>
      </c>
      <c r="AX169" s="13" t="s">
        <v>83</v>
      </c>
      <c r="AY169" s="161" t="s">
        <v>135</v>
      </c>
    </row>
    <row r="170" spans="2:65" s="1" customFormat="1" ht="16.5" customHeight="1">
      <c r="B170" s="132"/>
      <c r="C170" s="133" t="s">
        <v>279</v>
      </c>
      <c r="D170" s="133" t="s">
        <v>138</v>
      </c>
      <c r="E170" s="134" t="s">
        <v>280</v>
      </c>
      <c r="F170" s="135" t="s">
        <v>281</v>
      </c>
      <c r="G170" s="136" t="s">
        <v>282</v>
      </c>
      <c r="H170" s="137">
        <v>425</v>
      </c>
      <c r="I170" s="138"/>
      <c r="J170" s="139">
        <f>ROUND(I170*H170,2)</f>
        <v>0</v>
      </c>
      <c r="K170" s="135" t="s">
        <v>142</v>
      </c>
      <c r="L170" s="32"/>
      <c r="M170" s="140" t="s">
        <v>1</v>
      </c>
      <c r="N170" s="141" t="s">
        <v>40</v>
      </c>
      <c r="P170" s="142">
        <f>O170*H170</f>
        <v>0</v>
      </c>
      <c r="Q170" s="142">
        <v>0</v>
      </c>
      <c r="R170" s="142">
        <f>Q170*H170</f>
        <v>0</v>
      </c>
      <c r="S170" s="142">
        <v>0.28999999999999998</v>
      </c>
      <c r="T170" s="143">
        <f>S170*H170</f>
        <v>123.24999999999999</v>
      </c>
      <c r="AR170" s="144" t="s">
        <v>159</v>
      </c>
      <c r="AT170" s="144" t="s">
        <v>138</v>
      </c>
      <c r="AU170" s="144" t="s">
        <v>85</v>
      </c>
      <c r="AY170" s="17" t="s">
        <v>135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7" t="s">
        <v>83</v>
      </c>
      <c r="BK170" s="145">
        <f>ROUND(I170*H170,2)</f>
        <v>0</v>
      </c>
      <c r="BL170" s="17" t="s">
        <v>159</v>
      </c>
      <c r="BM170" s="144" t="s">
        <v>283</v>
      </c>
    </row>
    <row r="171" spans="2:65" s="1" customFormat="1" ht="29.25">
      <c r="B171" s="32"/>
      <c r="D171" s="146" t="s">
        <v>145</v>
      </c>
      <c r="F171" s="147" t="s">
        <v>284</v>
      </c>
      <c r="I171" s="148"/>
      <c r="L171" s="32"/>
      <c r="M171" s="149"/>
      <c r="T171" s="56"/>
      <c r="AT171" s="17" t="s">
        <v>145</v>
      </c>
      <c r="AU171" s="17" t="s">
        <v>85</v>
      </c>
    </row>
    <row r="172" spans="2:65" s="13" customFormat="1" ht="11.25">
      <c r="B172" s="160"/>
      <c r="D172" s="146" t="s">
        <v>221</v>
      </c>
      <c r="E172" s="161" t="s">
        <v>1</v>
      </c>
      <c r="F172" s="162" t="s">
        <v>285</v>
      </c>
      <c r="H172" s="163">
        <v>20</v>
      </c>
      <c r="I172" s="164"/>
      <c r="L172" s="160"/>
      <c r="M172" s="165"/>
      <c r="T172" s="166"/>
      <c r="AT172" s="161" t="s">
        <v>221</v>
      </c>
      <c r="AU172" s="161" t="s">
        <v>85</v>
      </c>
      <c r="AV172" s="13" t="s">
        <v>85</v>
      </c>
      <c r="AW172" s="13" t="s">
        <v>31</v>
      </c>
      <c r="AX172" s="13" t="s">
        <v>75</v>
      </c>
      <c r="AY172" s="161" t="s">
        <v>135</v>
      </c>
    </row>
    <row r="173" spans="2:65" s="15" customFormat="1" ht="11.25">
      <c r="B173" s="174"/>
      <c r="D173" s="146" t="s">
        <v>221</v>
      </c>
      <c r="E173" s="175" t="s">
        <v>1</v>
      </c>
      <c r="F173" s="176" t="s">
        <v>271</v>
      </c>
      <c r="H173" s="177">
        <v>20</v>
      </c>
      <c r="I173" s="178"/>
      <c r="L173" s="174"/>
      <c r="M173" s="179"/>
      <c r="T173" s="180"/>
      <c r="AT173" s="175" t="s">
        <v>221</v>
      </c>
      <c r="AU173" s="175" t="s">
        <v>85</v>
      </c>
      <c r="AV173" s="15" t="s">
        <v>154</v>
      </c>
      <c r="AW173" s="15" t="s">
        <v>31</v>
      </c>
      <c r="AX173" s="15" t="s">
        <v>75</v>
      </c>
      <c r="AY173" s="175" t="s">
        <v>135</v>
      </c>
    </row>
    <row r="174" spans="2:65" s="12" customFormat="1" ht="11.25">
      <c r="B174" s="154"/>
      <c r="D174" s="146" t="s">
        <v>221</v>
      </c>
      <c r="E174" s="155" t="s">
        <v>1</v>
      </c>
      <c r="F174" s="156" t="s">
        <v>286</v>
      </c>
      <c r="H174" s="155" t="s">
        <v>1</v>
      </c>
      <c r="I174" s="157"/>
      <c r="L174" s="154"/>
      <c r="M174" s="158"/>
      <c r="T174" s="159"/>
      <c r="AT174" s="155" t="s">
        <v>221</v>
      </c>
      <c r="AU174" s="155" t="s">
        <v>85</v>
      </c>
      <c r="AV174" s="12" t="s">
        <v>83</v>
      </c>
      <c r="AW174" s="12" t="s">
        <v>31</v>
      </c>
      <c r="AX174" s="12" t="s">
        <v>75</v>
      </c>
      <c r="AY174" s="155" t="s">
        <v>135</v>
      </c>
    </row>
    <row r="175" spans="2:65" s="13" customFormat="1" ht="11.25">
      <c r="B175" s="160"/>
      <c r="D175" s="146" t="s">
        <v>221</v>
      </c>
      <c r="E175" s="161" t="s">
        <v>1</v>
      </c>
      <c r="F175" s="162" t="s">
        <v>287</v>
      </c>
      <c r="H175" s="163">
        <v>196</v>
      </c>
      <c r="I175" s="164"/>
      <c r="L175" s="160"/>
      <c r="M175" s="165"/>
      <c r="T175" s="166"/>
      <c r="AT175" s="161" t="s">
        <v>221</v>
      </c>
      <c r="AU175" s="161" t="s">
        <v>85</v>
      </c>
      <c r="AV175" s="13" t="s">
        <v>85</v>
      </c>
      <c r="AW175" s="13" t="s">
        <v>31</v>
      </c>
      <c r="AX175" s="13" t="s">
        <v>75</v>
      </c>
      <c r="AY175" s="161" t="s">
        <v>135</v>
      </c>
    </row>
    <row r="176" spans="2:65" s="13" customFormat="1" ht="11.25">
      <c r="B176" s="160"/>
      <c r="D176" s="146" t="s">
        <v>221</v>
      </c>
      <c r="E176" s="161" t="s">
        <v>1</v>
      </c>
      <c r="F176" s="162" t="s">
        <v>269</v>
      </c>
      <c r="H176" s="163">
        <v>209</v>
      </c>
      <c r="I176" s="164"/>
      <c r="L176" s="160"/>
      <c r="M176" s="165"/>
      <c r="T176" s="166"/>
      <c r="AT176" s="161" t="s">
        <v>221</v>
      </c>
      <c r="AU176" s="161" t="s">
        <v>85</v>
      </c>
      <c r="AV176" s="13" t="s">
        <v>85</v>
      </c>
      <c r="AW176" s="13" t="s">
        <v>31</v>
      </c>
      <c r="AX176" s="13" t="s">
        <v>75</v>
      </c>
      <c r="AY176" s="161" t="s">
        <v>135</v>
      </c>
    </row>
    <row r="177" spans="2:65" s="15" customFormat="1" ht="11.25">
      <c r="B177" s="174"/>
      <c r="D177" s="146" t="s">
        <v>221</v>
      </c>
      <c r="E177" s="175" t="s">
        <v>1</v>
      </c>
      <c r="F177" s="176" t="s">
        <v>271</v>
      </c>
      <c r="H177" s="177">
        <v>405</v>
      </c>
      <c r="I177" s="178"/>
      <c r="L177" s="174"/>
      <c r="M177" s="179"/>
      <c r="T177" s="180"/>
      <c r="AT177" s="175" t="s">
        <v>221</v>
      </c>
      <c r="AU177" s="175" t="s">
        <v>85</v>
      </c>
      <c r="AV177" s="15" t="s">
        <v>154</v>
      </c>
      <c r="AW177" s="15" t="s">
        <v>31</v>
      </c>
      <c r="AX177" s="15" t="s">
        <v>75</v>
      </c>
      <c r="AY177" s="175" t="s">
        <v>135</v>
      </c>
    </row>
    <row r="178" spans="2:65" s="14" customFormat="1" ht="11.25">
      <c r="B178" s="167"/>
      <c r="D178" s="146" t="s">
        <v>221</v>
      </c>
      <c r="E178" s="168" t="s">
        <v>1</v>
      </c>
      <c r="F178" s="169" t="s">
        <v>231</v>
      </c>
      <c r="H178" s="170">
        <v>425</v>
      </c>
      <c r="I178" s="171"/>
      <c r="L178" s="167"/>
      <c r="M178" s="172"/>
      <c r="T178" s="173"/>
      <c r="AT178" s="168" t="s">
        <v>221</v>
      </c>
      <c r="AU178" s="168" t="s">
        <v>85</v>
      </c>
      <c r="AV178" s="14" t="s">
        <v>159</v>
      </c>
      <c r="AW178" s="14" t="s">
        <v>31</v>
      </c>
      <c r="AX178" s="14" t="s">
        <v>83</v>
      </c>
      <c r="AY178" s="168" t="s">
        <v>135</v>
      </c>
    </row>
    <row r="179" spans="2:65" s="1" customFormat="1" ht="16.5" customHeight="1">
      <c r="B179" s="132"/>
      <c r="C179" s="133" t="s">
        <v>288</v>
      </c>
      <c r="D179" s="133" t="s">
        <v>138</v>
      </c>
      <c r="E179" s="134" t="s">
        <v>289</v>
      </c>
      <c r="F179" s="135" t="s">
        <v>290</v>
      </c>
      <c r="G179" s="136" t="s">
        <v>282</v>
      </c>
      <c r="H179" s="137">
        <v>470</v>
      </c>
      <c r="I179" s="138"/>
      <c r="J179" s="139">
        <f>ROUND(I179*H179,2)</f>
        <v>0</v>
      </c>
      <c r="K179" s="135" t="s">
        <v>142</v>
      </c>
      <c r="L179" s="32"/>
      <c r="M179" s="140" t="s">
        <v>1</v>
      </c>
      <c r="N179" s="141" t="s">
        <v>40</v>
      </c>
      <c r="P179" s="142">
        <f>O179*H179</f>
        <v>0</v>
      </c>
      <c r="Q179" s="142">
        <v>0</v>
      </c>
      <c r="R179" s="142">
        <f>Q179*H179</f>
        <v>0</v>
      </c>
      <c r="S179" s="142">
        <v>0.20499999999999999</v>
      </c>
      <c r="T179" s="143">
        <f>S179*H179</f>
        <v>96.35</v>
      </c>
      <c r="AR179" s="144" t="s">
        <v>159</v>
      </c>
      <c r="AT179" s="144" t="s">
        <v>138</v>
      </c>
      <c r="AU179" s="144" t="s">
        <v>85</v>
      </c>
      <c r="AY179" s="17" t="s">
        <v>135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7" t="s">
        <v>83</v>
      </c>
      <c r="BK179" s="145">
        <f>ROUND(I179*H179,2)</f>
        <v>0</v>
      </c>
      <c r="BL179" s="17" t="s">
        <v>159</v>
      </c>
      <c r="BM179" s="144" t="s">
        <v>291</v>
      </c>
    </row>
    <row r="180" spans="2:65" s="1" customFormat="1" ht="29.25">
      <c r="B180" s="32"/>
      <c r="D180" s="146" t="s">
        <v>145</v>
      </c>
      <c r="F180" s="147" t="s">
        <v>292</v>
      </c>
      <c r="I180" s="148"/>
      <c r="L180" s="32"/>
      <c r="M180" s="149"/>
      <c r="T180" s="56"/>
      <c r="AT180" s="17" t="s">
        <v>145</v>
      </c>
      <c r="AU180" s="17" t="s">
        <v>85</v>
      </c>
    </row>
    <row r="181" spans="2:65" s="13" customFormat="1" ht="11.25">
      <c r="B181" s="160"/>
      <c r="D181" s="146" t="s">
        <v>221</v>
      </c>
      <c r="E181" s="161" t="s">
        <v>1</v>
      </c>
      <c r="F181" s="162" t="s">
        <v>293</v>
      </c>
      <c r="H181" s="163">
        <v>184</v>
      </c>
      <c r="I181" s="164"/>
      <c r="L181" s="160"/>
      <c r="M181" s="165"/>
      <c r="T181" s="166"/>
      <c r="AT181" s="161" t="s">
        <v>221</v>
      </c>
      <c r="AU181" s="161" t="s">
        <v>85</v>
      </c>
      <c r="AV181" s="13" t="s">
        <v>85</v>
      </c>
      <c r="AW181" s="13" t="s">
        <v>31</v>
      </c>
      <c r="AX181" s="13" t="s">
        <v>75</v>
      </c>
      <c r="AY181" s="161" t="s">
        <v>135</v>
      </c>
    </row>
    <row r="182" spans="2:65" s="13" customFormat="1" ht="11.25">
      <c r="B182" s="160"/>
      <c r="D182" s="146" t="s">
        <v>221</v>
      </c>
      <c r="E182" s="161" t="s">
        <v>1</v>
      </c>
      <c r="F182" s="162" t="s">
        <v>294</v>
      </c>
      <c r="H182" s="163">
        <v>201</v>
      </c>
      <c r="I182" s="164"/>
      <c r="L182" s="160"/>
      <c r="M182" s="165"/>
      <c r="T182" s="166"/>
      <c r="AT182" s="161" t="s">
        <v>221</v>
      </c>
      <c r="AU182" s="161" t="s">
        <v>85</v>
      </c>
      <c r="AV182" s="13" t="s">
        <v>85</v>
      </c>
      <c r="AW182" s="13" t="s">
        <v>31</v>
      </c>
      <c r="AX182" s="13" t="s">
        <v>75</v>
      </c>
      <c r="AY182" s="161" t="s">
        <v>135</v>
      </c>
    </row>
    <row r="183" spans="2:65" s="13" customFormat="1" ht="11.25">
      <c r="B183" s="160"/>
      <c r="D183" s="146" t="s">
        <v>221</v>
      </c>
      <c r="E183" s="161" t="s">
        <v>1</v>
      </c>
      <c r="F183" s="162" t="s">
        <v>295</v>
      </c>
      <c r="H183" s="163">
        <v>85</v>
      </c>
      <c r="I183" s="164"/>
      <c r="L183" s="160"/>
      <c r="M183" s="165"/>
      <c r="T183" s="166"/>
      <c r="AT183" s="161" t="s">
        <v>221</v>
      </c>
      <c r="AU183" s="161" t="s">
        <v>85</v>
      </c>
      <c r="AV183" s="13" t="s">
        <v>85</v>
      </c>
      <c r="AW183" s="13" t="s">
        <v>31</v>
      </c>
      <c r="AX183" s="13" t="s">
        <v>75</v>
      </c>
      <c r="AY183" s="161" t="s">
        <v>135</v>
      </c>
    </row>
    <row r="184" spans="2:65" s="14" customFormat="1" ht="11.25">
      <c r="B184" s="167"/>
      <c r="D184" s="146" t="s">
        <v>221</v>
      </c>
      <c r="E184" s="168" t="s">
        <v>1</v>
      </c>
      <c r="F184" s="169" t="s">
        <v>231</v>
      </c>
      <c r="H184" s="170">
        <v>470</v>
      </c>
      <c r="I184" s="171"/>
      <c r="L184" s="167"/>
      <c r="M184" s="172"/>
      <c r="T184" s="173"/>
      <c r="AT184" s="168" t="s">
        <v>221</v>
      </c>
      <c r="AU184" s="168" t="s">
        <v>85</v>
      </c>
      <c r="AV184" s="14" t="s">
        <v>159</v>
      </c>
      <c r="AW184" s="14" t="s">
        <v>31</v>
      </c>
      <c r="AX184" s="14" t="s">
        <v>83</v>
      </c>
      <c r="AY184" s="168" t="s">
        <v>135</v>
      </c>
    </row>
    <row r="185" spans="2:65" s="1" customFormat="1" ht="16.5" customHeight="1">
      <c r="B185" s="132"/>
      <c r="C185" s="133" t="s">
        <v>296</v>
      </c>
      <c r="D185" s="133" t="s">
        <v>138</v>
      </c>
      <c r="E185" s="134" t="s">
        <v>297</v>
      </c>
      <c r="F185" s="135" t="s">
        <v>298</v>
      </c>
      <c r="G185" s="136" t="s">
        <v>282</v>
      </c>
      <c r="H185" s="137">
        <v>313.60000000000002</v>
      </c>
      <c r="I185" s="138"/>
      <c r="J185" s="139">
        <f>ROUND(I185*H185,2)</f>
        <v>0</v>
      </c>
      <c r="K185" s="135" t="s">
        <v>142</v>
      </c>
      <c r="L185" s="32"/>
      <c r="M185" s="140" t="s">
        <v>1</v>
      </c>
      <c r="N185" s="141" t="s">
        <v>40</v>
      </c>
      <c r="P185" s="142">
        <f>O185*H185</f>
        <v>0</v>
      </c>
      <c r="Q185" s="142">
        <v>0</v>
      </c>
      <c r="R185" s="142">
        <f>Q185*H185</f>
        <v>0</v>
      </c>
      <c r="S185" s="142">
        <v>0.04</v>
      </c>
      <c r="T185" s="143">
        <f>S185*H185</f>
        <v>12.544</v>
      </c>
      <c r="AR185" s="144" t="s">
        <v>159</v>
      </c>
      <c r="AT185" s="144" t="s">
        <v>138</v>
      </c>
      <c r="AU185" s="144" t="s">
        <v>85</v>
      </c>
      <c r="AY185" s="17" t="s">
        <v>135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7" t="s">
        <v>83</v>
      </c>
      <c r="BK185" s="145">
        <f>ROUND(I185*H185,2)</f>
        <v>0</v>
      </c>
      <c r="BL185" s="17" t="s">
        <v>159</v>
      </c>
      <c r="BM185" s="144" t="s">
        <v>299</v>
      </c>
    </row>
    <row r="186" spans="2:65" s="1" customFormat="1" ht="29.25">
      <c r="B186" s="32"/>
      <c r="D186" s="146" t="s">
        <v>145</v>
      </c>
      <c r="F186" s="147" t="s">
        <v>300</v>
      </c>
      <c r="I186" s="148"/>
      <c r="L186" s="32"/>
      <c r="M186" s="149"/>
      <c r="T186" s="56"/>
      <c r="AT186" s="17" t="s">
        <v>145</v>
      </c>
      <c r="AU186" s="17" t="s">
        <v>85</v>
      </c>
    </row>
    <row r="187" spans="2:65" s="13" customFormat="1" ht="33.75">
      <c r="B187" s="160"/>
      <c r="D187" s="146" t="s">
        <v>221</v>
      </c>
      <c r="E187" s="161" t="s">
        <v>1</v>
      </c>
      <c r="F187" s="162" t="s">
        <v>301</v>
      </c>
      <c r="H187" s="163">
        <v>313.60000000000002</v>
      </c>
      <c r="I187" s="164"/>
      <c r="L187" s="160"/>
      <c r="M187" s="165"/>
      <c r="T187" s="166"/>
      <c r="AT187" s="161" t="s">
        <v>221</v>
      </c>
      <c r="AU187" s="161" t="s">
        <v>85</v>
      </c>
      <c r="AV187" s="13" t="s">
        <v>85</v>
      </c>
      <c r="AW187" s="13" t="s">
        <v>31</v>
      </c>
      <c r="AX187" s="13" t="s">
        <v>83</v>
      </c>
      <c r="AY187" s="161" t="s">
        <v>135</v>
      </c>
    </row>
    <row r="188" spans="2:65" s="1" customFormat="1" ht="24.2" customHeight="1">
      <c r="B188" s="132"/>
      <c r="C188" s="133" t="s">
        <v>302</v>
      </c>
      <c r="D188" s="133" t="s">
        <v>138</v>
      </c>
      <c r="E188" s="134" t="s">
        <v>303</v>
      </c>
      <c r="F188" s="135" t="s">
        <v>304</v>
      </c>
      <c r="G188" s="136" t="s">
        <v>282</v>
      </c>
      <c r="H188" s="137">
        <v>60</v>
      </c>
      <c r="I188" s="138"/>
      <c r="J188" s="139">
        <f>ROUND(I188*H188,2)</f>
        <v>0</v>
      </c>
      <c r="K188" s="135" t="s">
        <v>142</v>
      </c>
      <c r="L188" s="32"/>
      <c r="M188" s="140" t="s">
        <v>1</v>
      </c>
      <c r="N188" s="141" t="s">
        <v>40</v>
      </c>
      <c r="P188" s="142">
        <f>O188*H188</f>
        <v>0</v>
      </c>
      <c r="Q188" s="142">
        <v>3.6900000000000002E-2</v>
      </c>
      <c r="R188" s="142">
        <f>Q188*H188</f>
        <v>2.214</v>
      </c>
      <c r="S188" s="142">
        <v>0</v>
      </c>
      <c r="T188" s="143">
        <f>S188*H188</f>
        <v>0</v>
      </c>
      <c r="AR188" s="144" t="s">
        <v>159</v>
      </c>
      <c r="AT188" s="144" t="s">
        <v>138</v>
      </c>
      <c r="AU188" s="144" t="s">
        <v>85</v>
      </c>
      <c r="AY188" s="17" t="s">
        <v>135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7" t="s">
        <v>83</v>
      </c>
      <c r="BK188" s="145">
        <f>ROUND(I188*H188,2)</f>
        <v>0</v>
      </c>
      <c r="BL188" s="17" t="s">
        <v>159</v>
      </c>
      <c r="BM188" s="144" t="s">
        <v>305</v>
      </c>
    </row>
    <row r="189" spans="2:65" s="1" customFormat="1" ht="58.5">
      <c r="B189" s="32"/>
      <c r="D189" s="146" t="s">
        <v>145</v>
      </c>
      <c r="F189" s="147" t="s">
        <v>306</v>
      </c>
      <c r="I189" s="148"/>
      <c r="L189" s="32"/>
      <c r="M189" s="149"/>
      <c r="T189" s="56"/>
      <c r="AT189" s="17" t="s">
        <v>145</v>
      </c>
      <c r="AU189" s="17" t="s">
        <v>85</v>
      </c>
    </row>
    <row r="190" spans="2:65" s="13" customFormat="1" ht="11.25">
      <c r="B190" s="160"/>
      <c r="D190" s="146" t="s">
        <v>221</v>
      </c>
      <c r="E190" s="161" t="s">
        <v>1</v>
      </c>
      <c r="F190" s="162" t="s">
        <v>307</v>
      </c>
      <c r="H190" s="163">
        <v>60</v>
      </c>
      <c r="I190" s="164"/>
      <c r="L190" s="160"/>
      <c r="M190" s="165"/>
      <c r="T190" s="166"/>
      <c r="AT190" s="161" t="s">
        <v>221</v>
      </c>
      <c r="AU190" s="161" t="s">
        <v>85</v>
      </c>
      <c r="AV190" s="13" t="s">
        <v>85</v>
      </c>
      <c r="AW190" s="13" t="s">
        <v>31</v>
      </c>
      <c r="AX190" s="13" t="s">
        <v>83</v>
      </c>
      <c r="AY190" s="161" t="s">
        <v>135</v>
      </c>
    </row>
    <row r="191" spans="2:65" s="1" customFormat="1" ht="24.2" customHeight="1">
      <c r="B191" s="132"/>
      <c r="C191" s="133" t="s">
        <v>308</v>
      </c>
      <c r="D191" s="133" t="s">
        <v>138</v>
      </c>
      <c r="E191" s="134" t="s">
        <v>309</v>
      </c>
      <c r="F191" s="135" t="s">
        <v>310</v>
      </c>
      <c r="G191" s="136" t="s">
        <v>311</v>
      </c>
      <c r="H191" s="137">
        <v>246.1</v>
      </c>
      <c r="I191" s="138"/>
      <c r="J191" s="139">
        <f>ROUND(I191*H191,2)</f>
        <v>0</v>
      </c>
      <c r="K191" s="135" t="s">
        <v>142</v>
      </c>
      <c r="L191" s="32"/>
      <c r="M191" s="140" t="s">
        <v>1</v>
      </c>
      <c r="N191" s="141" t="s">
        <v>40</v>
      </c>
      <c r="P191" s="142">
        <f>O191*H191</f>
        <v>0</v>
      </c>
      <c r="Q191" s="142">
        <v>0</v>
      </c>
      <c r="R191" s="142">
        <f>Q191*H191</f>
        <v>0</v>
      </c>
      <c r="S191" s="142">
        <v>0</v>
      </c>
      <c r="T191" s="143">
        <f>S191*H191</f>
        <v>0</v>
      </c>
      <c r="AR191" s="144" t="s">
        <v>159</v>
      </c>
      <c r="AT191" s="144" t="s">
        <v>138</v>
      </c>
      <c r="AU191" s="144" t="s">
        <v>85</v>
      </c>
      <c r="AY191" s="17" t="s">
        <v>135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7" t="s">
        <v>83</v>
      </c>
      <c r="BK191" s="145">
        <f>ROUND(I191*H191,2)</f>
        <v>0</v>
      </c>
      <c r="BL191" s="17" t="s">
        <v>159</v>
      </c>
      <c r="BM191" s="144" t="s">
        <v>312</v>
      </c>
    </row>
    <row r="192" spans="2:65" s="1" customFormat="1" ht="19.5">
      <c r="B192" s="32"/>
      <c r="D192" s="146" t="s">
        <v>145</v>
      </c>
      <c r="F192" s="147" t="s">
        <v>313</v>
      </c>
      <c r="I192" s="148"/>
      <c r="L192" s="32"/>
      <c r="M192" s="149"/>
      <c r="T192" s="56"/>
      <c r="AT192" s="17" t="s">
        <v>145</v>
      </c>
      <c r="AU192" s="17" t="s">
        <v>85</v>
      </c>
    </row>
    <row r="193" spans="2:65" s="12" customFormat="1" ht="11.25">
      <c r="B193" s="154"/>
      <c r="D193" s="146" t="s">
        <v>221</v>
      </c>
      <c r="E193" s="155" t="s">
        <v>1</v>
      </c>
      <c r="F193" s="156" t="s">
        <v>314</v>
      </c>
      <c r="H193" s="155" t="s">
        <v>1</v>
      </c>
      <c r="I193" s="157"/>
      <c r="L193" s="154"/>
      <c r="M193" s="158"/>
      <c r="T193" s="159"/>
      <c r="AT193" s="155" t="s">
        <v>221</v>
      </c>
      <c r="AU193" s="155" t="s">
        <v>85</v>
      </c>
      <c r="AV193" s="12" t="s">
        <v>83</v>
      </c>
      <c r="AW193" s="12" t="s">
        <v>31</v>
      </c>
      <c r="AX193" s="12" t="s">
        <v>75</v>
      </c>
      <c r="AY193" s="155" t="s">
        <v>135</v>
      </c>
    </row>
    <row r="194" spans="2:65" s="13" customFormat="1" ht="11.25">
      <c r="B194" s="160"/>
      <c r="D194" s="146" t="s">
        <v>221</v>
      </c>
      <c r="E194" s="161" t="s">
        <v>1</v>
      </c>
      <c r="F194" s="162" t="s">
        <v>315</v>
      </c>
      <c r="H194" s="163">
        <v>63</v>
      </c>
      <c r="I194" s="164"/>
      <c r="L194" s="160"/>
      <c r="M194" s="165"/>
      <c r="T194" s="166"/>
      <c r="AT194" s="161" t="s">
        <v>221</v>
      </c>
      <c r="AU194" s="161" t="s">
        <v>85</v>
      </c>
      <c r="AV194" s="13" t="s">
        <v>85</v>
      </c>
      <c r="AW194" s="13" t="s">
        <v>31</v>
      </c>
      <c r="AX194" s="13" t="s">
        <v>75</v>
      </c>
      <c r="AY194" s="161" t="s">
        <v>135</v>
      </c>
    </row>
    <row r="195" spans="2:65" s="13" customFormat="1" ht="11.25">
      <c r="B195" s="160"/>
      <c r="D195" s="146" t="s">
        <v>221</v>
      </c>
      <c r="E195" s="161" t="s">
        <v>1</v>
      </c>
      <c r="F195" s="162" t="s">
        <v>316</v>
      </c>
      <c r="H195" s="163">
        <v>106.8</v>
      </c>
      <c r="I195" s="164"/>
      <c r="L195" s="160"/>
      <c r="M195" s="165"/>
      <c r="T195" s="166"/>
      <c r="AT195" s="161" t="s">
        <v>221</v>
      </c>
      <c r="AU195" s="161" t="s">
        <v>85</v>
      </c>
      <c r="AV195" s="13" t="s">
        <v>85</v>
      </c>
      <c r="AW195" s="13" t="s">
        <v>31</v>
      </c>
      <c r="AX195" s="13" t="s">
        <v>75</v>
      </c>
      <c r="AY195" s="161" t="s">
        <v>135</v>
      </c>
    </row>
    <row r="196" spans="2:65" s="13" customFormat="1" ht="11.25">
      <c r="B196" s="160"/>
      <c r="D196" s="146" t="s">
        <v>221</v>
      </c>
      <c r="E196" s="161" t="s">
        <v>1</v>
      </c>
      <c r="F196" s="162" t="s">
        <v>317</v>
      </c>
      <c r="H196" s="163">
        <v>76.3</v>
      </c>
      <c r="I196" s="164"/>
      <c r="L196" s="160"/>
      <c r="M196" s="165"/>
      <c r="T196" s="166"/>
      <c r="AT196" s="161" t="s">
        <v>221</v>
      </c>
      <c r="AU196" s="161" t="s">
        <v>85</v>
      </c>
      <c r="AV196" s="13" t="s">
        <v>85</v>
      </c>
      <c r="AW196" s="13" t="s">
        <v>31</v>
      </c>
      <c r="AX196" s="13" t="s">
        <v>75</v>
      </c>
      <c r="AY196" s="161" t="s">
        <v>135</v>
      </c>
    </row>
    <row r="197" spans="2:65" s="14" customFormat="1" ht="11.25">
      <c r="B197" s="167"/>
      <c r="D197" s="146" t="s">
        <v>221</v>
      </c>
      <c r="E197" s="168" t="s">
        <v>1</v>
      </c>
      <c r="F197" s="169" t="s">
        <v>231</v>
      </c>
      <c r="H197" s="170">
        <v>246.10000000000002</v>
      </c>
      <c r="I197" s="171"/>
      <c r="L197" s="167"/>
      <c r="M197" s="172"/>
      <c r="T197" s="173"/>
      <c r="AT197" s="168" t="s">
        <v>221</v>
      </c>
      <c r="AU197" s="168" t="s">
        <v>85</v>
      </c>
      <c r="AV197" s="14" t="s">
        <v>159</v>
      </c>
      <c r="AW197" s="14" t="s">
        <v>31</v>
      </c>
      <c r="AX197" s="14" t="s">
        <v>83</v>
      </c>
      <c r="AY197" s="168" t="s">
        <v>135</v>
      </c>
    </row>
    <row r="198" spans="2:65" s="1" customFormat="1" ht="33" customHeight="1">
      <c r="B198" s="132"/>
      <c r="C198" s="133" t="s">
        <v>8</v>
      </c>
      <c r="D198" s="133" t="s">
        <v>138</v>
      </c>
      <c r="E198" s="134" t="s">
        <v>318</v>
      </c>
      <c r="F198" s="135" t="s">
        <v>319</v>
      </c>
      <c r="G198" s="136" t="s">
        <v>311</v>
      </c>
      <c r="H198" s="137">
        <v>289.488</v>
      </c>
      <c r="I198" s="138"/>
      <c r="J198" s="139">
        <f>ROUND(I198*H198,2)</f>
        <v>0</v>
      </c>
      <c r="K198" s="135" t="s">
        <v>142</v>
      </c>
      <c r="L198" s="32"/>
      <c r="M198" s="140" t="s">
        <v>1</v>
      </c>
      <c r="N198" s="141" t="s">
        <v>40</v>
      </c>
      <c r="P198" s="142">
        <f>O198*H198</f>
        <v>0</v>
      </c>
      <c r="Q198" s="142">
        <v>0</v>
      </c>
      <c r="R198" s="142">
        <f>Q198*H198</f>
        <v>0</v>
      </c>
      <c r="S198" s="142">
        <v>0</v>
      </c>
      <c r="T198" s="143">
        <f>S198*H198</f>
        <v>0</v>
      </c>
      <c r="AR198" s="144" t="s">
        <v>159</v>
      </c>
      <c r="AT198" s="144" t="s">
        <v>138</v>
      </c>
      <c r="AU198" s="144" t="s">
        <v>85</v>
      </c>
      <c r="AY198" s="17" t="s">
        <v>135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7" t="s">
        <v>83</v>
      </c>
      <c r="BK198" s="145">
        <f>ROUND(I198*H198,2)</f>
        <v>0</v>
      </c>
      <c r="BL198" s="17" t="s">
        <v>159</v>
      </c>
      <c r="BM198" s="144" t="s">
        <v>320</v>
      </c>
    </row>
    <row r="199" spans="2:65" s="1" customFormat="1" ht="19.5">
      <c r="B199" s="32"/>
      <c r="D199" s="146" t="s">
        <v>145</v>
      </c>
      <c r="F199" s="147" t="s">
        <v>321</v>
      </c>
      <c r="I199" s="148"/>
      <c r="L199" s="32"/>
      <c r="M199" s="149"/>
      <c r="T199" s="56"/>
      <c r="AT199" s="17" t="s">
        <v>145</v>
      </c>
      <c r="AU199" s="17" t="s">
        <v>85</v>
      </c>
    </row>
    <row r="200" spans="2:65" s="12" customFormat="1" ht="11.25">
      <c r="B200" s="154"/>
      <c r="D200" s="146" t="s">
        <v>221</v>
      </c>
      <c r="E200" s="155" t="s">
        <v>1</v>
      </c>
      <c r="F200" s="156" t="s">
        <v>322</v>
      </c>
      <c r="H200" s="155" t="s">
        <v>1</v>
      </c>
      <c r="I200" s="157"/>
      <c r="L200" s="154"/>
      <c r="M200" s="158"/>
      <c r="T200" s="159"/>
      <c r="AT200" s="155" t="s">
        <v>221</v>
      </c>
      <c r="AU200" s="155" t="s">
        <v>85</v>
      </c>
      <c r="AV200" s="12" t="s">
        <v>83</v>
      </c>
      <c r="AW200" s="12" t="s">
        <v>31</v>
      </c>
      <c r="AX200" s="12" t="s">
        <v>75</v>
      </c>
      <c r="AY200" s="155" t="s">
        <v>135</v>
      </c>
    </row>
    <row r="201" spans="2:65" s="13" customFormat="1" ht="33.75">
      <c r="B201" s="160"/>
      <c r="D201" s="146" t="s">
        <v>221</v>
      </c>
      <c r="E201" s="161" t="s">
        <v>1</v>
      </c>
      <c r="F201" s="162" t="s">
        <v>323</v>
      </c>
      <c r="H201" s="163">
        <v>409.3</v>
      </c>
      <c r="I201" s="164"/>
      <c r="L201" s="160"/>
      <c r="M201" s="165"/>
      <c r="T201" s="166"/>
      <c r="AT201" s="161" t="s">
        <v>221</v>
      </c>
      <c r="AU201" s="161" t="s">
        <v>85</v>
      </c>
      <c r="AV201" s="13" t="s">
        <v>85</v>
      </c>
      <c r="AW201" s="13" t="s">
        <v>31</v>
      </c>
      <c r="AX201" s="13" t="s">
        <v>75</v>
      </c>
      <c r="AY201" s="161" t="s">
        <v>135</v>
      </c>
    </row>
    <row r="202" spans="2:65" s="13" customFormat="1" ht="33.75">
      <c r="B202" s="160"/>
      <c r="D202" s="146" t="s">
        <v>221</v>
      </c>
      <c r="E202" s="161" t="s">
        <v>1</v>
      </c>
      <c r="F202" s="162" t="s">
        <v>324</v>
      </c>
      <c r="H202" s="163">
        <v>1132.3</v>
      </c>
      <c r="I202" s="164"/>
      <c r="L202" s="160"/>
      <c r="M202" s="165"/>
      <c r="T202" s="166"/>
      <c r="AT202" s="161" t="s">
        <v>221</v>
      </c>
      <c r="AU202" s="161" t="s">
        <v>85</v>
      </c>
      <c r="AV202" s="13" t="s">
        <v>85</v>
      </c>
      <c r="AW202" s="13" t="s">
        <v>31</v>
      </c>
      <c r="AX202" s="13" t="s">
        <v>75</v>
      </c>
      <c r="AY202" s="161" t="s">
        <v>135</v>
      </c>
    </row>
    <row r="203" spans="2:65" s="13" customFormat="1" ht="22.5">
      <c r="B203" s="160"/>
      <c r="D203" s="146" t="s">
        <v>221</v>
      </c>
      <c r="E203" s="161" t="s">
        <v>1</v>
      </c>
      <c r="F203" s="162" t="s">
        <v>325</v>
      </c>
      <c r="H203" s="163">
        <v>16.05</v>
      </c>
      <c r="I203" s="164"/>
      <c r="L203" s="160"/>
      <c r="M203" s="165"/>
      <c r="T203" s="166"/>
      <c r="AT203" s="161" t="s">
        <v>221</v>
      </c>
      <c r="AU203" s="161" t="s">
        <v>85</v>
      </c>
      <c r="AV203" s="13" t="s">
        <v>85</v>
      </c>
      <c r="AW203" s="13" t="s">
        <v>31</v>
      </c>
      <c r="AX203" s="13" t="s">
        <v>75</v>
      </c>
      <c r="AY203" s="161" t="s">
        <v>135</v>
      </c>
    </row>
    <row r="204" spans="2:65" s="15" customFormat="1" ht="11.25">
      <c r="B204" s="174"/>
      <c r="D204" s="146" t="s">
        <v>221</v>
      </c>
      <c r="E204" s="175" t="s">
        <v>1</v>
      </c>
      <c r="F204" s="176" t="s">
        <v>271</v>
      </c>
      <c r="H204" s="177">
        <v>1557.6499999999999</v>
      </c>
      <c r="I204" s="178"/>
      <c r="L204" s="174"/>
      <c r="M204" s="179"/>
      <c r="T204" s="180"/>
      <c r="AT204" s="175" t="s">
        <v>221</v>
      </c>
      <c r="AU204" s="175" t="s">
        <v>85</v>
      </c>
      <c r="AV204" s="15" t="s">
        <v>154</v>
      </c>
      <c r="AW204" s="15" t="s">
        <v>31</v>
      </c>
      <c r="AX204" s="15" t="s">
        <v>75</v>
      </c>
      <c r="AY204" s="175" t="s">
        <v>135</v>
      </c>
    </row>
    <row r="205" spans="2:65" s="13" customFormat="1" ht="11.25">
      <c r="B205" s="160"/>
      <c r="D205" s="146" t="s">
        <v>221</v>
      </c>
      <c r="E205" s="161" t="s">
        <v>1</v>
      </c>
      <c r="F205" s="162" t="s">
        <v>326</v>
      </c>
      <c r="H205" s="163">
        <v>63.6</v>
      </c>
      <c r="I205" s="164"/>
      <c r="L205" s="160"/>
      <c r="M205" s="165"/>
      <c r="T205" s="166"/>
      <c r="AT205" s="161" t="s">
        <v>221</v>
      </c>
      <c r="AU205" s="161" t="s">
        <v>85</v>
      </c>
      <c r="AV205" s="13" t="s">
        <v>85</v>
      </c>
      <c r="AW205" s="13" t="s">
        <v>31</v>
      </c>
      <c r="AX205" s="13" t="s">
        <v>75</v>
      </c>
      <c r="AY205" s="161" t="s">
        <v>135</v>
      </c>
    </row>
    <row r="206" spans="2:65" s="13" customFormat="1" ht="22.5">
      <c r="B206" s="160"/>
      <c r="D206" s="146" t="s">
        <v>221</v>
      </c>
      <c r="E206" s="161" t="s">
        <v>1</v>
      </c>
      <c r="F206" s="162" t="s">
        <v>327</v>
      </c>
      <c r="H206" s="163">
        <v>82.6</v>
      </c>
      <c r="I206" s="164"/>
      <c r="L206" s="160"/>
      <c r="M206" s="165"/>
      <c r="T206" s="166"/>
      <c r="AT206" s="161" t="s">
        <v>221</v>
      </c>
      <c r="AU206" s="161" t="s">
        <v>85</v>
      </c>
      <c r="AV206" s="13" t="s">
        <v>85</v>
      </c>
      <c r="AW206" s="13" t="s">
        <v>31</v>
      </c>
      <c r="AX206" s="13" t="s">
        <v>75</v>
      </c>
      <c r="AY206" s="161" t="s">
        <v>135</v>
      </c>
    </row>
    <row r="207" spans="2:65" s="13" customFormat="1" ht="22.5">
      <c r="B207" s="160"/>
      <c r="D207" s="146" t="s">
        <v>221</v>
      </c>
      <c r="E207" s="161" t="s">
        <v>1</v>
      </c>
      <c r="F207" s="162" t="s">
        <v>328</v>
      </c>
      <c r="H207" s="163">
        <v>15.2</v>
      </c>
      <c r="I207" s="164"/>
      <c r="L207" s="160"/>
      <c r="M207" s="165"/>
      <c r="T207" s="166"/>
      <c r="AT207" s="161" t="s">
        <v>221</v>
      </c>
      <c r="AU207" s="161" t="s">
        <v>85</v>
      </c>
      <c r="AV207" s="13" t="s">
        <v>85</v>
      </c>
      <c r="AW207" s="13" t="s">
        <v>31</v>
      </c>
      <c r="AX207" s="13" t="s">
        <v>75</v>
      </c>
      <c r="AY207" s="161" t="s">
        <v>135</v>
      </c>
    </row>
    <row r="208" spans="2:65" s="13" customFormat="1" ht="11.25">
      <c r="B208" s="160"/>
      <c r="D208" s="146" t="s">
        <v>221</v>
      </c>
      <c r="E208" s="161" t="s">
        <v>1</v>
      </c>
      <c r="F208" s="162" t="s">
        <v>329</v>
      </c>
      <c r="H208" s="163">
        <v>18.399999999999999</v>
      </c>
      <c r="I208" s="164"/>
      <c r="L208" s="160"/>
      <c r="M208" s="165"/>
      <c r="T208" s="166"/>
      <c r="AT208" s="161" t="s">
        <v>221</v>
      </c>
      <c r="AU208" s="161" t="s">
        <v>85</v>
      </c>
      <c r="AV208" s="13" t="s">
        <v>85</v>
      </c>
      <c r="AW208" s="13" t="s">
        <v>31</v>
      </c>
      <c r="AX208" s="13" t="s">
        <v>75</v>
      </c>
      <c r="AY208" s="161" t="s">
        <v>135</v>
      </c>
    </row>
    <row r="209" spans="2:65" s="15" customFormat="1" ht="11.25">
      <c r="B209" s="174"/>
      <c r="D209" s="146" t="s">
        <v>221</v>
      </c>
      <c r="E209" s="175" t="s">
        <v>1</v>
      </c>
      <c r="F209" s="176" t="s">
        <v>271</v>
      </c>
      <c r="H209" s="177">
        <v>179.79999999999998</v>
      </c>
      <c r="I209" s="178"/>
      <c r="L209" s="174"/>
      <c r="M209" s="179"/>
      <c r="T209" s="180"/>
      <c r="AT209" s="175" t="s">
        <v>221</v>
      </c>
      <c r="AU209" s="175" t="s">
        <v>85</v>
      </c>
      <c r="AV209" s="15" t="s">
        <v>154</v>
      </c>
      <c r="AW209" s="15" t="s">
        <v>31</v>
      </c>
      <c r="AX209" s="15" t="s">
        <v>75</v>
      </c>
      <c r="AY209" s="175" t="s">
        <v>135</v>
      </c>
    </row>
    <row r="210" spans="2:65" s="13" customFormat="1" ht="11.25">
      <c r="B210" s="160"/>
      <c r="D210" s="146" t="s">
        <v>221</v>
      </c>
      <c r="E210" s="161" t="s">
        <v>1</v>
      </c>
      <c r="F210" s="162" t="s">
        <v>330</v>
      </c>
      <c r="H210" s="163">
        <v>260.61799999999999</v>
      </c>
      <c r="I210" s="164"/>
      <c r="L210" s="160"/>
      <c r="M210" s="165"/>
      <c r="T210" s="166"/>
      <c r="AT210" s="161" t="s">
        <v>221</v>
      </c>
      <c r="AU210" s="161" t="s">
        <v>85</v>
      </c>
      <c r="AV210" s="13" t="s">
        <v>85</v>
      </c>
      <c r="AW210" s="13" t="s">
        <v>31</v>
      </c>
      <c r="AX210" s="13" t="s">
        <v>75</v>
      </c>
      <c r="AY210" s="161" t="s">
        <v>135</v>
      </c>
    </row>
    <row r="211" spans="2:65" s="13" customFormat="1" ht="22.5">
      <c r="B211" s="160"/>
      <c r="D211" s="146" t="s">
        <v>221</v>
      </c>
      <c r="E211" s="161" t="s">
        <v>1</v>
      </c>
      <c r="F211" s="162" t="s">
        <v>331</v>
      </c>
      <c r="H211" s="163">
        <v>28.87</v>
      </c>
      <c r="I211" s="164"/>
      <c r="L211" s="160"/>
      <c r="M211" s="165"/>
      <c r="T211" s="166"/>
      <c r="AT211" s="161" t="s">
        <v>221</v>
      </c>
      <c r="AU211" s="161" t="s">
        <v>85</v>
      </c>
      <c r="AV211" s="13" t="s">
        <v>85</v>
      </c>
      <c r="AW211" s="13" t="s">
        <v>31</v>
      </c>
      <c r="AX211" s="13" t="s">
        <v>75</v>
      </c>
      <c r="AY211" s="161" t="s">
        <v>135</v>
      </c>
    </row>
    <row r="212" spans="2:65" s="15" customFormat="1" ht="11.25">
      <c r="B212" s="174"/>
      <c r="D212" s="146" t="s">
        <v>221</v>
      </c>
      <c r="E212" s="175" t="s">
        <v>1</v>
      </c>
      <c r="F212" s="176" t="s">
        <v>271</v>
      </c>
      <c r="H212" s="177">
        <v>289.488</v>
      </c>
      <c r="I212" s="178"/>
      <c r="L212" s="174"/>
      <c r="M212" s="179"/>
      <c r="T212" s="180"/>
      <c r="AT212" s="175" t="s">
        <v>221</v>
      </c>
      <c r="AU212" s="175" t="s">
        <v>85</v>
      </c>
      <c r="AV212" s="15" t="s">
        <v>154</v>
      </c>
      <c r="AW212" s="15" t="s">
        <v>31</v>
      </c>
      <c r="AX212" s="15" t="s">
        <v>83</v>
      </c>
      <c r="AY212" s="175" t="s">
        <v>135</v>
      </c>
    </row>
    <row r="213" spans="2:65" s="1" customFormat="1" ht="33" customHeight="1">
      <c r="B213" s="132"/>
      <c r="C213" s="133" t="s">
        <v>332</v>
      </c>
      <c r="D213" s="133" t="s">
        <v>138</v>
      </c>
      <c r="E213" s="134" t="s">
        <v>333</v>
      </c>
      <c r="F213" s="135" t="s">
        <v>334</v>
      </c>
      <c r="G213" s="136" t="s">
        <v>311</v>
      </c>
      <c r="H213" s="137">
        <v>120.96</v>
      </c>
      <c r="I213" s="138"/>
      <c r="J213" s="139">
        <f>ROUND(I213*H213,2)</f>
        <v>0</v>
      </c>
      <c r="K213" s="135" t="s">
        <v>142</v>
      </c>
      <c r="L213" s="32"/>
      <c r="M213" s="140" t="s">
        <v>1</v>
      </c>
      <c r="N213" s="141" t="s">
        <v>40</v>
      </c>
      <c r="P213" s="142">
        <f>O213*H213</f>
        <v>0</v>
      </c>
      <c r="Q213" s="142">
        <v>0</v>
      </c>
      <c r="R213" s="142">
        <f>Q213*H213</f>
        <v>0</v>
      </c>
      <c r="S213" s="142">
        <v>0</v>
      </c>
      <c r="T213" s="143">
        <f>S213*H213</f>
        <v>0</v>
      </c>
      <c r="AR213" s="144" t="s">
        <v>159</v>
      </c>
      <c r="AT213" s="144" t="s">
        <v>138</v>
      </c>
      <c r="AU213" s="144" t="s">
        <v>85</v>
      </c>
      <c r="AY213" s="17" t="s">
        <v>135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7" t="s">
        <v>83</v>
      </c>
      <c r="BK213" s="145">
        <f>ROUND(I213*H213,2)</f>
        <v>0</v>
      </c>
      <c r="BL213" s="17" t="s">
        <v>159</v>
      </c>
      <c r="BM213" s="144" t="s">
        <v>335</v>
      </c>
    </row>
    <row r="214" spans="2:65" s="1" customFormat="1" ht="29.25">
      <c r="B214" s="32"/>
      <c r="D214" s="146" t="s">
        <v>145</v>
      </c>
      <c r="F214" s="147" t="s">
        <v>336</v>
      </c>
      <c r="I214" s="148"/>
      <c r="L214" s="32"/>
      <c r="M214" s="149"/>
      <c r="T214" s="56"/>
      <c r="AT214" s="17" t="s">
        <v>145</v>
      </c>
      <c r="AU214" s="17" t="s">
        <v>85</v>
      </c>
    </row>
    <row r="215" spans="2:65" s="13" customFormat="1" ht="22.5">
      <c r="B215" s="160"/>
      <c r="D215" s="146" t="s">
        <v>221</v>
      </c>
      <c r="E215" s="161" t="s">
        <v>1</v>
      </c>
      <c r="F215" s="162" t="s">
        <v>337</v>
      </c>
      <c r="H215" s="163">
        <v>88.2</v>
      </c>
      <c r="I215" s="164"/>
      <c r="L215" s="160"/>
      <c r="M215" s="165"/>
      <c r="T215" s="166"/>
      <c r="AT215" s="161" t="s">
        <v>221</v>
      </c>
      <c r="AU215" s="161" t="s">
        <v>85</v>
      </c>
      <c r="AV215" s="13" t="s">
        <v>85</v>
      </c>
      <c r="AW215" s="13" t="s">
        <v>31</v>
      </c>
      <c r="AX215" s="13" t="s">
        <v>75</v>
      </c>
      <c r="AY215" s="161" t="s">
        <v>135</v>
      </c>
    </row>
    <row r="216" spans="2:65" s="13" customFormat="1" ht="11.25">
      <c r="B216" s="160"/>
      <c r="D216" s="146" t="s">
        <v>221</v>
      </c>
      <c r="E216" s="161" t="s">
        <v>1</v>
      </c>
      <c r="F216" s="162" t="s">
        <v>338</v>
      </c>
      <c r="H216" s="163">
        <v>32.76</v>
      </c>
      <c r="I216" s="164"/>
      <c r="L216" s="160"/>
      <c r="M216" s="165"/>
      <c r="T216" s="166"/>
      <c r="AT216" s="161" t="s">
        <v>221</v>
      </c>
      <c r="AU216" s="161" t="s">
        <v>85</v>
      </c>
      <c r="AV216" s="13" t="s">
        <v>85</v>
      </c>
      <c r="AW216" s="13" t="s">
        <v>31</v>
      </c>
      <c r="AX216" s="13" t="s">
        <v>75</v>
      </c>
      <c r="AY216" s="161" t="s">
        <v>135</v>
      </c>
    </row>
    <row r="217" spans="2:65" s="14" customFormat="1" ht="11.25">
      <c r="B217" s="167"/>
      <c r="D217" s="146" t="s">
        <v>221</v>
      </c>
      <c r="E217" s="168" t="s">
        <v>1</v>
      </c>
      <c r="F217" s="169" t="s">
        <v>231</v>
      </c>
      <c r="H217" s="170">
        <v>120.96000000000001</v>
      </c>
      <c r="I217" s="171"/>
      <c r="L217" s="167"/>
      <c r="M217" s="172"/>
      <c r="T217" s="173"/>
      <c r="AT217" s="168" t="s">
        <v>221</v>
      </c>
      <c r="AU217" s="168" t="s">
        <v>85</v>
      </c>
      <c r="AV217" s="14" t="s">
        <v>159</v>
      </c>
      <c r="AW217" s="14" t="s">
        <v>31</v>
      </c>
      <c r="AX217" s="14" t="s">
        <v>83</v>
      </c>
      <c r="AY217" s="168" t="s">
        <v>135</v>
      </c>
    </row>
    <row r="218" spans="2:65" s="1" customFormat="1" ht="24.2" customHeight="1">
      <c r="B218" s="132"/>
      <c r="C218" s="133" t="s">
        <v>339</v>
      </c>
      <c r="D218" s="133" t="s">
        <v>138</v>
      </c>
      <c r="E218" s="134" t="s">
        <v>340</v>
      </c>
      <c r="F218" s="135" t="s">
        <v>341</v>
      </c>
      <c r="G218" s="136" t="s">
        <v>311</v>
      </c>
      <c r="H218" s="137">
        <v>1.35</v>
      </c>
      <c r="I218" s="138"/>
      <c r="J218" s="139">
        <f>ROUND(I218*H218,2)</f>
        <v>0</v>
      </c>
      <c r="K218" s="135" t="s">
        <v>142</v>
      </c>
      <c r="L218" s="32"/>
      <c r="M218" s="140" t="s">
        <v>1</v>
      </c>
      <c r="N218" s="141" t="s">
        <v>40</v>
      </c>
      <c r="P218" s="142">
        <f>O218*H218</f>
        <v>0</v>
      </c>
      <c r="Q218" s="142">
        <v>0</v>
      </c>
      <c r="R218" s="142">
        <f>Q218*H218</f>
        <v>0</v>
      </c>
      <c r="S218" s="142">
        <v>0</v>
      </c>
      <c r="T218" s="143">
        <f>S218*H218</f>
        <v>0</v>
      </c>
      <c r="AR218" s="144" t="s">
        <v>159</v>
      </c>
      <c r="AT218" s="144" t="s">
        <v>138</v>
      </c>
      <c r="AU218" s="144" t="s">
        <v>85</v>
      </c>
      <c r="AY218" s="17" t="s">
        <v>135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7" t="s">
        <v>83</v>
      </c>
      <c r="BK218" s="145">
        <f>ROUND(I218*H218,2)</f>
        <v>0</v>
      </c>
      <c r="BL218" s="17" t="s">
        <v>159</v>
      </c>
      <c r="BM218" s="144" t="s">
        <v>342</v>
      </c>
    </row>
    <row r="219" spans="2:65" s="1" customFormat="1" ht="19.5">
      <c r="B219" s="32"/>
      <c r="D219" s="146" t="s">
        <v>145</v>
      </c>
      <c r="F219" s="147" t="s">
        <v>343</v>
      </c>
      <c r="I219" s="148"/>
      <c r="L219" s="32"/>
      <c r="M219" s="149"/>
      <c r="T219" s="56"/>
      <c r="AT219" s="17" t="s">
        <v>145</v>
      </c>
      <c r="AU219" s="17" t="s">
        <v>85</v>
      </c>
    </row>
    <row r="220" spans="2:65" s="13" customFormat="1" ht="11.25">
      <c r="B220" s="160"/>
      <c r="D220" s="146" t="s">
        <v>221</v>
      </c>
      <c r="E220" s="161" t="s">
        <v>1</v>
      </c>
      <c r="F220" s="162" t="s">
        <v>344</v>
      </c>
      <c r="H220" s="163">
        <v>1.35</v>
      </c>
      <c r="I220" s="164"/>
      <c r="L220" s="160"/>
      <c r="M220" s="165"/>
      <c r="T220" s="166"/>
      <c r="AT220" s="161" t="s">
        <v>221</v>
      </c>
      <c r="AU220" s="161" t="s">
        <v>85</v>
      </c>
      <c r="AV220" s="13" t="s">
        <v>85</v>
      </c>
      <c r="AW220" s="13" t="s">
        <v>31</v>
      </c>
      <c r="AX220" s="13" t="s">
        <v>83</v>
      </c>
      <c r="AY220" s="161" t="s">
        <v>135</v>
      </c>
    </row>
    <row r="221" spans="2:65" s="1" customFormat="1" ht="21.75" customHeight="1">
      <c r="B221" s="132"/>
      <c r="C221" s="133" t="s">
        <v>345</v>
      </c>
      <c r="D221" s="133" t="s">
        <v>138</v>
      </c>
      <c r="E221" s="134" t="s">
        <v>346</v>
      </c>
      <c r="F221" s="135" t="s">
        <v>347</v>
      </c>
      <c r="G221" s="136" t="s">
        <v>218</v>
      </c>
      <c r="H221" s="137">
        <v>10</v>
      </c>
      <c r="I221" s="138"/>
      <c r="J221" s="139">
        <f>ROUND(I221*H221,2)</f>
        <v>0</v>
      </c>
      <c r="K221" s="135" t="s">
        <v>142</v>
      </c>
      <c r="L221" s="32"/>
      <c r="M221" s="140" t="s">
        <v>1</v>
      </c>
      <c r="N221" s="141" t="s">
        <v>40</v>
      </c>
      <c r="P221" s="142">
        <f>O221*H221</f>
        <v>0</v>
      </c>
      <c r="Q221" s="142">
        <v>8.4000000000000003E-4</v>
      </c>
      <c r="R221" s="142">
        <f>Q221*H221</f>
        <v>8.4000000000000012E-3</v>
      </c>
      <c r="S221" s="142">
        <v>0</v>
      </c>
      <c r="T221" s="143">
        <f>S221*H221</f>
        <v>0</v>
      </c>
      <c r="AR221" s="144" t="s">
        <v>159</v>
      </c>
      <c r="AT221" s="144" t="s">
        <v>138</v>
      </c>
      <c r="AU221" s="144" t="s">
        <v>85</v>
      </c>
      <c r="AY221" s="17" t="s">
        <v>135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7" t="s">
        <v>83</v>
      </c>
      <c r="BK221" s="145">
        <f>ROUND(I221*H221,2)</f>
        <v>0</v>
      </c>
      <c r="BL221" s="17" t="s">
        <v>159</v>
      </c>
      <c r="BM221" s="144" t="s">
        <v>348</v>
      </c>
    </row>
    <row r="222" spans="2:65" s="1" customFormat="1" ht="29.25">
      <c r="B222" s="32"/>
      <c r="D222" s="146" t="s">
        <v>145</v>
      </c>
      <c r="F222" s="147" t="s">
        <v>349</v>
      </c>
      <c r="I222" s="148"/>
      <c r="L222" s="32"/>
      <c r="M222" s="149"/>
      <c r="T222" s="56"/>
      <c r="AT222" s="17" t="s">
        <v>145</v>
      </c>
      <c r="AU222" s="17" t="s">
        <v>85</v>
      </c>
    </row>
    <row r="223" spans="2:65" s="13" customFormat="1" ht="11.25">
      <c r="B223" s="160"/>
      <c r="D223" s="146" t="s">
        <v>221</v>
      </c>
      <c r="E223" s="161" t="s">
        <v>1</v>
      </c>
      <c r="F223" s="162" t="s">
        <v>350</v>
      </c>
      <c r="H223" s="163">
        <v>10</v>
      </c>
      <c r="I223" s="164"/>
      <c r="L223" s="160"/>
      <c r="M223" s="165"/>
      <c r="T223" s="166"/>
      <c r="AT223" s="161" t="s">
        <v>221</v>
      </c>
      <c r="AU223" s="161" t="s">
        <v>85</v>
      </c>
      <c r="AV223" s="13" t="s">
        <v>85</v>
      </c>
      <c r="AW223" s="13" t="s">
        <v>31</v>
      </c>
      <c r="AX223" s="13" t="s">
        <v>83</v>
      </c>
      <c r="AY223" s="161" t="s">
        <v>135</v>
      </c>
    </row>
    <row r="224" spans="2:65" s="1" customFormat="1" ht="24.2" customHeight="1">
      <c r="B224" s="132"/>
      <c r="C224" s="133" t="s">
        <v>351</v>
      </c>
      <c r="D224" s="133" t="s">
        <v>138</v>
      </c>
      <c r="E224" s="134" t="s">
        <v>352</v>
      </c>
      <c r="F224" s="135" t="s">
        <v>353</v>
      </c>
      <c r="G224" s="136" t="s">
        <v>218</v>
      </c>
      <c r="H224" s="137">
        <v>10</v>
      </c>
      <c r="I224" s="138"/>
      <c r="J224" s="139">
        <f>ROUND(I224*H224,2)</f>
        <v>0</v>
      </c>
      <c r="K224" s="135" t="s">
        <v>142</v>
      </c>
      <c r="L224" s="32"/>
      <c r="M224" s="140" t="s">
        <v>1</v>
      </c>
      <c r="N224" s="141" t="s">
        <v>40</v>
      </c>
      <c r="P224" s="142">
        <f>O224*H224</f>
        <v>0</v>
      </c>
      <c r="Q224" s="142">
        <v>0</v>
      </c>
      <c r="R224" s="142">
        <f>Q224*H224</f>
        <v>0</v>
      </c>
      <c r="S224" s="142">
        <v>0</v>
      </c>
      <c r="T224" s="143">
        <f>S224*H224</f>
        <v>0</v>
      </c>
      <c r="AR224" s="144" t="s">
        <v>159</v>
      </c>
      <c r="AT224" s="144" t="s">
        <v>138</v>
      </c>
      <c r="AU224" s="144" t="s">
        <v>85</v>
      </c>
      <c r="AY224" s="17" t="s">
        <v>135</v>
      </c>
      <c r="BE224" s="145">
        <f>IF(N224="základní",J224,0)</f>
        <v>0</v>
      </c>
      <c r="BF224" s="145">
        <f>IF(N224="snížená",J224,0)</f>
        <v>0</v>
      </c>
      <c r="BG224" s="145">
        <f>IF(N224="zákl. přenesená",J224,0)</f>
        <v>0</v>
      </c>
      <c r="BH224" s="145">
        <f>IF(N224="sníž. přenesená",J224,0)</f>
        <v>0</v>
      </c>
      <c r="BI224" s="145">
        <f>IF(N224="nulová",J224,0)</f>
        <v>0</v>
      </c>
      <c r="BJ224" s="17" t="s">
        <v>83</v>
      </c>
      <c r="BK224" s="145">
        <f>ROUND(I224*H224,2)</f>
        <v>0</v>
      </c>
      <c r="BL224" s="17" t="s">
        <v>159</v>
      </c>
      <c r="BM224" s="144" t="s">
        <v>354</v>
      </c>
    </row>
    <row r="225" spans="2:65" s="1" customFormat="1" ht="29.25">
      <c r="B225" s="32"/>
      <c r="D225" s="146" t="s">
        <v>145</v>
      </c>
      <c r="F225" s="147" t="s">
        <v>355</v>
      </c>
      <c r="I225" s="148"/>
      <c r="L225" s="32"/>
      <c r="M225" s="149"/>
      <c r="T225" s="56"/>
      <c r="AT225" s="17" t="s">
        <v>145</v>
      </c>
      <c r="AU225" s="17" t="s">
        <v>85</v>
      </c>
    </row>
    <row r="226" spans="2:65" s="1" customFormat="1" ht="37.9" customHeight="1">
      <c r="B226" s="132"/>
      <c r="C226" s="133" t="s">
        <v>356</v>
      </c>
      <c r="D226" s="133" t="s">
        <v>138</v>
      </c>
      <c r="E226" s="134" t="s">
        <v>357</v>
      </c>
      <c r="F226" s="135" t="s">
        <v>358</v>
      </c>
      <c r="G226" s="136" t="s">
        <v>311</v>
      </c>
      <c r="H226" s="137">
        <v>397.84500000000003</v>
      </c>
      <c r="I226" s="138"/>
      <c r="J226" s="139">
        <f>ROUND(I226*H226,2)</f>
        <v>0</v>
      </c>
      <c r="K226" s="135" t="s">
        <v>142</v>
      </c>
      <c r="L226" s="32"/>
      <c r="M226" s="140" t="s">
        <v>1</v>
      </c>
      <c r="N226" s="141" t="s">
        <v>40</v>
      </c>
      <c r="P226" s="142">
        <f>O226*H226</f>
        <v>0</v>
      </c>
      <c r="Q226" s="142">
        <v>0</v>
      </c>
      <c r="R226" s="142">
        <f>Q226*H226</f>
        <v>0</v>
      </c>
      <c r="S226" s="142">
        <v>0</v>
      </c>
      <c r="T226" s="143">
        <f>S226*H226</f>
        <v>0</v>
      </c>
      <c r="AR226" s="144" t="s">
        <v>159</v>
      </c>
      <c r="AT226" s="144" t="s">
        <v>138</v>
      </c>
      <c r="AU226" s="144" t="s">
        <v>85</v>
      </c>
      <c r="AY226" s="17" t="s">
        <v>135</v>
      </c>
      <c r="BE226" s="145">
        <f>IF(N226="základní",J226,0)</f>
        <v>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17" t="s">
        <v>83</v>
      </c>
      <c r="BK226" s="145">
        <f>ROUND(I226*H226,2)</f>
        <v>0</v>
      </c>
      <c r="BL226" s="17" t="s">
        <v>159</v>
      </c>
      <c r="BM226" s="144" t="s">
        <v>359</v>
      </c>
    </row>
    <row r="227" spans="2:65" s="1" customFormat="1" ht="39">
      <c r="B227" s="32"/>
      <c r="D227" s="146" t="s">
        <v>145</v>
      </c>
      <c r="F227" s="147" t="s">
        <v>360</v>
      </c>
      <c r="I227" s="148"/>
      <c r="L227" s="32"/>
      <c r="M227" s="149"/>
      <c r="T227" s="56"/>
      <c r="AT227" s="17" t="s">
        <v>145</v>
      </c>
      <c r="AU227" s="17" t="s">
        <v>85</v>
      </c>
    </row>
    <row r="228" spans="2:65" s="13" customFormat="1" ht="11.25">
      <c r="B228" s="160"/>
      <c r="D228" s="146" t="s">
        <v>221</v>
      </c>
      <c r="E228" s="161" t="s">
        <v>1</v>
      </c>
      <c r="F228" s="162" t="s">
        <v>361</v>
      </c>
      <c r="H228" s="163">
        <v>289.5</v>
      </c>
      <c r="I228" s="164"/>
      <c r="L228" s="160"/>
      <c r="M228" s="165"/>
      <c r="T228" s="166"/>
      <c r="AT228" s="161" t="s">
        <v>221</v>
      </c>
      <c r="AU228" s="161" t="s">
        <v>85</v>
      </c>
      <c r="AV228" s="13" t="s">
        <v>85</v>
      </c>
      <c r="AW228" s="13" t="s">
        <v>31</v>
      </c>
      <c r="AX228" s="13" t="s">
        <v>75</v>
      </c>
      <c r="AY228" s="161" t="s">
        <v>135</v>
      </c>
    </row>
    <row r="229" spans="2:65" s="13" customFormat="1" ht="11.25">
      <c r="B229" s="160"/>
      <c r="D229" s="146" t="s">
        <v>221</v>
      </c>
      <c r="E229" s="161" t="s">
        <v>1</v>
      </c>
      <c r="F229" s="162" t="s">
        <v>362</v>
      </c>
      <c r="H229" s="163">
        <v>120.96</v>
      </c>
      <c r="I229" s="164"/>
      <c r="L229" s="160"/>
      <c r="M229" s="165"/>
      <c r="T229" s="166"/>
      <c r="AT229" s="161" t="s">
        <v>221</v>
      </c>
      <c r="AU229" s="161" t="s">
        <v>85</v>
      </c>
      <c r="AV229" s="13" t="s">
        <v>85</v>
      </c>
      <c r="AW229" s="13" t="s">
        <v>31</v>
      </c>
      <c r="AX229" s="13" t="s">
        <v>75</v>
      </c>
      <c r="AY229" s="161" t="s">
        <v>135</v>
      </c>
    </row>
    <row r="230" spans="2:65" s="13" customFormat="1" ht="11.25">
      <c r="B230" s="160"/>
      <c r="D230" s="146" t="s">
        <v>221</v>
      </c>
      <c r="E230" s="161" t="s">
        <v>1</v>
      </c>
      <c r="F230" s="162" t="s">
        <v>363</v>
      </c>
      <c r="H230" s="163">
        <v>1.35</v>
      </c>
      <c r="I230" s="164"/>
      <c r="L230" s="160"/>
      <c r="M230" s="165"/>
      <c r="T230" s="166"/>
      <c r="AT230" s="161" t="s">
        <v>221</v>
      </c>
      <c r="AU230" s="161" t="s">
        <v>85</v>
      </c>
      <c r="AV230" s="13" t="s">
        <v>85</v>
      </c>
      <c r="AW230" s="13" t="s">
        <v>31</v>
      </c>
      <c r="AX230" s="13" t="s">
        <v>75</v>
      </c>
      <c r="AY230" s="161" t="s">
        <v>135</v>
      </c>
    </row>
    <row r="231" spans="2:65" s="15" customFormat="1" ht="11.25">
      <c r="B231" s="174"/>
      <c r="D231" s="146" t="s">
        <v>221</v>
      </c>
      <c r="E231" s="175" t="s">
        <v>1</v>
      </c>
      <c r="F231" s="176" t="s">
        <v>271</v>
      </c>
      <c r="H231" s="177">
        <v>411.81</v>
      </c>
      <c r="I231" s="178"/>
      <c r="L231" s="174"/>
      <c r="M231" s="179"/>
      <c r="T231" s="180"/>
      <c r="AT231" s="175" t="s">
        <v>221</v>
      </c>
      <c r="AU231" s="175" t="s">
        <v>85</v>
      </c>
      <c r="AV231" s="15" t="s">
        <v>154</v>
      </c>
      <c r="AW231" s="15" t="s">
        <v>31</v>
      </c>
      <c r="AX231" s="15" t="s">
        <v>75</v>
      </c>
      <c r="AY231" s="175" t="s">
        <v>135</v>
      </c>
    </row>
    <row r="232" spans="2:65" s="12" customFormat="1" ht="11.25">
      <c r="B232" s="154"/>
      <c r="D232" s="146" t="s">
        <v>221</v>
      </c>
      <c r="E232" s="155" t="s">
        <v>1</v>
      </c>
      <c r="F232" s="156" t="s">
        <v>364</v>
      </c>
      <c r="H232" s="155" t="s">
        <v>1</v>
      </c>
      <c r="I232" s="157"/>
      <c r="L232" s="154"/>
      <c r="M232" s="158"/>
      <c r="T232" s="159"/>
      <c r="AT232" s="155" t="s">
        <v>221</v>
      </c>
      <c r="AU232" s="155" t="s">
        <v>85</v>
      </c>
      <c r="AV232" s="12" t="s">
        <v>83</v>
      </c>
      <c r="AW232" s="12" t="s">
        <v>31</v>
      </c>
      <c r="AX232" s="12" t="s">
        <v>75</v>
      </c>
      <c r="AY232" s="155" t="s">
        <v>135</v>
      </c>
    </row>
    <row r="233" spans="2:65" s="12" customFormat="1" ht="11.25">
      <c r="B233" s="154"/>
      <c r="D233" s="146" t="s">
        <v>221</v>
      </c>
      <c r="E233" s="155" t="s">
        <v>1</v>
      </c>
      <c r="F233" s="156" t="s">
        <v>365</v>
      </c>
      <c r="H233" s="155" t="s">
        <v>1</v>
      </c>
      <c r="I233" s="157"/>
      <c r="L233" s="154"/>
      <c r="M233" s="158"/>
      <c r="T233" s="159"/>
      <c r="AT233" s="155" t="s">
        <v>221</v>
      </c>
      <c r="AU233" s="155" t="s">
        <v>85</v>
      </c>
      <c r="AV233" s="12" t="s">
        <v>83</v>
      </c>
      <c r="AW233" s="12" t="s">
        <v>31</v>
      </c>
      <c r="AX233" s="12" t="s">
        <v>75</v>
      </c>
      <c r="AY233" s="155" t="s">
        <v>135</v>
      </c>
    </row>
    <row r="234" spans="2:65" s="13" customFormat="1" ht="11.25">
      <c r="B234" s="160"/>
      <c r="D234" s="146" t="s">
        <v>221</v>
      </c>
      <c r="E234" s="161" t="s">
        <v>1</v>
      </c>
      <c r="F234" s="162" t="s">
        <v>366</v>
      </c>
      <c r="H234" s="163">
        <v>-8.58</v>
      </c>
      <c r="I234" s="164"/>
      <c r="L234" s="160"/>
      <c r="M234" s="165"/>
      <c r="T234" s="166"/>
      <c r="AT234" s="161" t="s">
        <v>221</v>
      </c>
      <c r="AU234" s="161" t="s">
        <v>85</v>
      </c>
      <c r="AV234" s="13" t="s">
        <v>85</v>
      </c>
      <c r="AW234" s="13" t="s">
        <v>31</v>
      </c>
      <c r="AX234" s="13" t="s">
        <v>75</v>
      </c>
      <c r="AY234" s="161" t="s">
        <v>135</v>
      </c>
    </row>
    <row r="235" spans="2:65" s="13" customFormat="1" ht="11.25">
      <c r="B235" s="160"/>
      <c r="D235" s="146" t="s">
        <v>221</v>
      </c>
      <c r="E235" s="161" t="s">
        <v>1</v>
      </c>
      <c r="F235" s="162" t="s">
        <v>367</v>
      </c>
      <c r="H235" s="163">
        <v>-2.46</v>
      </c>
      <c r="I235" s="164"/>
      <c r="L235" s="160"/>
      <c r="M235" s="165"/>
      <c r="T235" s="166"/>
      <c r="AT235" s="161" t="s">
        <v>221</v>
      </c>
      <c r="AU235" s="161" t="s">
        <v>85</v>
      </c>
      <c r="AV235" s="13" t="s">
        <v>85</v>
      </c>
      <c r="AW235" s="13" t="s">
        <v>31</v>
      </c>
      <c r="AX235" s="13" t="s">
        <v>75</v>
      </c>
      <c r="AY235" s="161" t="s">
        <v>135</v>
      </c>
    </row>
    <row r="236" spans="2:65" s="13" customFormat="1" ht="11.25">
      <c r="B236" s="160"/>
      <c r="D236" s="146" t="s">
        <v>221</v>
      </c>
      <c r="E236" s="161" t="s">
        <v>1</v>
      </c>
      <c r="F236" s="162" t="s">
        <v>368</v>
      </c>
      <c r="H236" s="163">
        <v>-2.9249999999999998</v>
      </c>
      <c r="I236" s="164"/>
      <c r="L236" s="160"/>
      <c r="M236" s="165"/>
      <c r="T236" s="166"/>
      <c r="AT236" s="161" t="s">
        <v>221</v>
      </c>
      <c r="AU236" s="161" t="s">
        <v>85</v>
      </c>
      <c r="AV236" s="13" t="s">
        <v>85</v>
      </c>
      <c r="AW236" s="13" t="s">
        <v>31</v>
      </c>
      <c r="AX236" s="13" t="s">
        <v>75</v>
      </c>
      <c r="AY236" s="161" t="s">
        <v>135</v>
      </c>
    </row>
    <row r="237" spans="2:65" s="15" customFormat="1" ht="11.25">
      <c r="B237" s="174"/>
      <c r="D237" s="146" t="s">
        <v>221</v>
      </c>
      <c r="E237" s="175" t="s">
        <v>1</v>
      </c>
      <c r="F237" s="176" t="s">
        <v>271</v>
      </c>
      <c r="H237" s="177">
        <v>-13.965</v>
      </c>
      <c r="I237" s="178"/>
      <c r="L237" s="174"/>
      <c r="M237" s="179"/>
      <c r="T237" s="180"/>
      <c r="AT237" s="175" t="s">
        <v>221</v>
      </c>
      <c r="AU237" s="175" t="s">
        <v>85</v>
      </c>
      <c r="AV237" s="15" t="s">
        <v>154</v>
      </c>
      <c r="AW237" s="15" t="s">
        <v>31</v>
      </c>
      <c r="AX237" s="15" t="s">
        <v>75</v>
      </c>
      <c r="AY237" s="175" t="s">
        <v>135</v>
      </c>
    </row>
    <row r="238" spans="2:65" s="14" customFormat="1" ht="11.25">
      <c r="B238" s="167"/>
      <c r="D238" s="146" t="s">
        <v>221</v>
      </c>
      <c r="E238" s="168" t="s">
        <v>1</v>
      </c>
      <c r="F238" s="169" t="s">
        <v>231</v>
      </c>
      <c r="H238" s="170">
        <v>397.84500000000003</v>
      </c>
      <c r="I238" s="171"/>
      <c r="L238" s="167"/>
      <c r="M238" s="172"/>
      <c r="T238" s="173"/>
      <c r="AT238" s="168" t="s">
        <v>221</v>
      </c>
      <c r="AU238" s="168" t="s">
        <v>85</v>
      </c>
      <c r="AV238" s="14" t="s">
        <v>159</v>
      </c>
      <c r="AW238" s="14" t="s">
        <v>31</v>
      </c>
      <c r="AX238" s="14" t="s">
        <v>83</v>
      </c>
      <c r="AY238" s="168" t="s">
        <v>135</v>
      </c>
    </row>
    <row r="239" spans="2:65" s="1" customFormat="1" ht="37.9" customHeight="1">
      <c r="B239" s="132"/>
      <c r="C239" s="133" t="s">
        <v>7</v>
      </c>
      <c r="D239" s="133" t="s">
        <v>138</v>
      </c>
      <c r="E239" s="134" t="s">
        <v>369</v>
      </c>
      <c r="F239" s="135" t="s">
        <v>370</v>
      </c>
      <c r="G239" s="136" t="s">
        <v>311</v>
      </c>
      <c r="H239" s="137">
        <v>1591.4</v>
      </c>
      <c r="I239" s="138"/>
      <c r="J239" s="139">
        <f>ROUND(I239*H239,2)</f>
        <v>0</v>
      </c>
      <c r="K239" s="135" t="s">
        <v>142</v>
      </c>
      <c r="L239" s="32"/>
      <c r="M239" s="140" t="s">
        <v>1</v>
      </c>
      <c r="N239" s="141" t="s">
        <v>40</v>
      </c>
      <c r="P239" s="142">
        <f>O239*H239</f>
        <v>0</v>
      </c>
      <c r="Q239" s="142">
        <v>0</v>
      </c>
      <c r="R239" s="142">
        <f>Q239*H239</f>
        <v>0</v>
      </c>
      <c r="S239" s="142">
        <v>0</v>
      </c>
      <c r="T239" s="143">
        <f>S239*H239</f>
        <v>0</v>
      </c>
      <c r="AR239" s="144" t="s">
        <v>159</v>
      </c>
      <c r="AT239" s="144" t="s">
        <v>138</v>
      </c>
      <c r="AU239" s="144" t="s">
        <v>85</v>
      </c>
      <c r="AY239" s="17" t="s">
        <v>135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7" t="s">
        <v>83</v>
      </c>
      <c r="BK239" s="145">
        <f>ROUND(I239*H239,2)</f>
        <v>0</v>
      </c>
      <c r="BL239" s="17" t="s">
        <v>159</v>
      </c>
      <c r="BM239" s="144" t="s">
        <v>371</v>
      </c>
    </row>
    <row r="240" spans="2:65" s="1" customFormat="1" ht="48.75">
      <c r="B240" s="32"/>
      <c r="D240" s="146" t="s">
        <v>145</v>
      </c>
      <c r="F240" s="147" t="s">
        <v>372</v>
      </c>
      <c r="I240" s="148"/>
      <c r="L240" s="32"/>
      <c r="M240" s="149"/>
      <c r="T240" s="56"/>
      <c r="AT240" s="17" t="s">
        <v>145</v>
      </c>
      <c r="AU240" s="17" t="s">
        <v>85</v>
      </c>
    </row>
    <row r="241" spans="2:65" s="13" customFormat="1" ht="11.25">
      <c r="B241" s="160"/>
      <c r="D241" s="146" t="s">
        <v>221</v>
      </c>
      <c r="E241" s="161" t="s">
        <v>1</v>
      </c>
      <c r="F241" s="162" t="s">
        <v>373</v>
      </c>
      <c r="H241" s="163">
        <v>1591.4</v>
      </c>
      <c r="I241" s="164"/>
      <c r="L241" s="160"/>
      <c r="M241" s="165"/>
      <c r="T241" s="166"/>
      <c r="AT241" s="161" t="s">
        <v>221</v>
      </c>
      <c r="AU241" s="161" t="s">
        <v>85</v>
      </c>
      <c r="AV241" s="13" t="s">
        <v>85</v>
      </c>
      <c r="AW241" s="13" t="s">
        <v>31</v>
      </c>
      <c r="AX241" s="13" t="s">
        <v>83</v>
      </c>
      <c r="AY241" s="161" t="s">
        <v>135</v>
      </c>
    </row>
    <row r="242" spans="2:65" s="1" customFormat="1" ht="24.2" customHeight="1">
      <c r="B242" s="132"/>
      <c r="C242" s="133" t="s">
        <v>374</v>
      </c>
      <c r="D242" s="133" t="s">
        <v>138</v>
      </c>
      <c r="E242" s="134" t="s">
        <v>375</v>
      </c>
      <c r="F242" s="135" t="s">
        <v>376</v>
      </c>
      <c r="G242" s="136" t="s">
        <v>311</v>
      </c>
      <c r="H242" s="137">
        <v>397.85</v>
      </c>
      <c r="I242" s="138"/>
      <c r="J242" s="139">
        <f>ROUND(I242*H242,2)</f>
        <v>0</v>
      </c>
      <c r="K242" s="135" t="s">
        <v>142</v>
      </c>
      <c r="L242" s="32"/>
      <c r="M242" s="140" t="s">
        <v>1</v>
      </c>
      <c r="N242" s="141" t="s">
        <v>40</v>
      </c>
      <c r="P242" s="142">
        <f>O242*H242</f>
        <v>0</v>
      </c>
      <c r="Q242" s="142">
        <v>0</v>
      </c>
      <c r="R242" s="142">
        <f>Q242*H242</f>
        <v>0</v>
      </c>
      <c r="S242" s="142">
        <v>0</v>
      </c>
      <c r="T242" s="143">
        <f>S242*H242</f>
        <v>0</v>
      </c>
      <c r="AR242" s="144" t="s">
        <v>159</v>
      </c>
      <c r="AT242" s="144" t="s">
        <v>138</v>
      </c>
      <c r="AU242" s="144" t="s">
        <v>85</v>
      </c>
      <c r="AY242" s="17" t="s">
        <v>135</v>
      </c>
      <c r="BE242" s="145">
        <f>IF(N242="základní",J242,0)</f>
        <v>0</v>
      </c>
      <c r="BF242" s="145">
        <f>IF(N242="snížená",J242,0)</f>
        <v>0</v>
      </c>
      <c r="BG242" s="145">
        <f>IF(N242="zákl. přenesená",J242,0)</f>
        <v>0</v>
      </c>
      <c r="BH242" s="145">
        <f>IF(N242="sníž. přenesená",J242,0)</f>
        <v>0</v>
      </c>
      <c r="BI242" s="145">
        <f>IF(N242="nulová",J242,0)</f>
        <v>0</v>
      </c>
      <c r="BJ242" s="17" t="s">
        <v>83</v>
      </c>
      <c r="BK242" s="145">
        <f>ROUND(I242*H242,2)</f>
        <v>0</v>
      </c>
      <c r="BL242" s="17" t="s">
        <v>159</v>
      </c>
      <c r="BM242" s="144" t="s">
        <v>377</v>
      </c>
    </row>
    <row r="243" spans="2:65" s="1" customFormat="1" ht="29.25">
      <c r="B243" s="32"/>
      <c r="D243" s="146" t="s">
        <v>145</v>
      </c>
      <c r="F243" s="147" t="s">
        <v>378</v>
      </c>
      <c r="I243" s="148"/>
      <c r="L243" s="32"/>
      <c r="M243" s="149"/>
      <c r="T243" s="56"/>
      <c r="AT243" s="17" t="s">
        <v>145</v>
      </c>
      <c r="AU243" s="17" t="s">
        <v>85</v>
      </c>
    </row>
    <row r="244" spans="2:65" s="13" customFormat="1" ht="11.25">
      <c r="B244" s="160"/>
      <c r="D244" s="146" t="s">
        <v>221</v>
      </c>
      <c r="E244" s="161" t="s">
        <v>1</v>
      </c>
      <c r="F244" s="162" t="s">
        <v>379</v>
      </c>
      <c r="H244" s="163">
        <v>397.85</v>
      </c>
      <c r="I244" s="164"/>
      <c r="L244" s="160"/>
      <c r="M244" s="165"/>
      <c r="T244" s="166"/>
      <c r="AT244" s="161" t="s">
        <v>221</v>
      </c>
      <c r="AU244" s="161" t="s">
        <v>85</v>
      </c>
      <c r="AV244" s="13" t="s">
        <v>85</v>
      </c>
      <c r="AW244" s="13" t="s">
        <v>31</v>
      </c>
      <c r="AX244" s="13" t="s">
        <v>83</v>
      </c>
      <c r="AY244" s="161" t="s">
        <v>135</v>
      </c>
    </row>
    <row r="245" spans="2:65" s="1" customFormat="1" ht="24.2" customHeight="1">
      <c r="B245" s="132"/>
      <c r="C245" s="133" t="s">
        <v>380</v>
      </c>
      <c r="D245" s="133" t="s">
        <v>138</v>
      </c>
      <c r="E245" s="134" t="s">
        <v>381</v>
      </c>
      <c r="F245" s="135" t="s">
        <v>382</v>
      </c>
      <c r="G245" s="136" t="s">
        <v>383</v>
      </c>
      <c r="H245" s="137">
        <v>755.91499999999996</v>
      </c>
      <c r="I245" s="138"/>
      <c r="J245" s="139">
        <f>ROUND(I245*H245,2)</f>
        <v>0</v>
      </c>
      <c r="K245" s="135" t="s">
        <v>142</v>
      </c>
      <c r="L245" s="32"/>
      <c r="M245" s="140" t="s">
        <v>1</v>
      </c>
      <c r="N245" s="141" t="s">
        <v>40</v>
      </c>
      <c r="P245" s="142">
        <f>O245*H245</f>
        <v>0</v>
      </c>
      <c r="Q245" s="142">
        <v>0</v>
      </c>
      <c r="R245" s="142">
        <f>Q245*H245</f>
        <v>0</v>
      </c>
      <c r="S245" s="142">
        <v>0</v>
      </c>
      <c r="T245" s="143">
        <f>S245*H245</f>
        <v>0</v>
      </c>
      <c r="AR245" s="144" t="s">
        <v>159</v>
      </c>
      <c r="AT245" s="144" t="s">
        <v>138</v>
      </c>
      <c r="AU245" s="144" t="s">
        <v>85</v>
      </c>
      <c r="AY245" s="17" t="s">
        <v>135</v>
      </c>
      <c r="BE245" s="145">
        <f>IF(N245="základní",J245,0)</f>
        <v>0</v>
      </c>
      <c r="BF245" s="145">
        <f>IF(N245="snížená",J245,0)</f>
        <v>0</v>
      </c>
      <c r="BG245" s="145">
        <f>IF(N245="zákl. přenesená",J245,0)</f>
        <v>0</v>
      </c>
      <c r="BH245" s="145">
        <f>IF(N245="sníž. přenesená",J245,0)</f>
        <v>0</v>
      </c>
      <c r="BI245" s="145">
        <f>IF(N245="nulová",J245,0)</f>
        <v>0</v>
      </c>
      <c r="BJ245" s="17" t="s">
        <v>83</v>
      </c>
      <c r="BK245" s="145">
        <f>ROUND(I245*H245,2)</f>
        <v>0</v>
      </c>
      <c r="BL245" s="17" t="s">
        <v>159</v>
      </c>
      <c r="BM245" s="144" t="s">
        <v>384</v>
      </c>
    </row>
    <row r="246" spans="2:65" s="1" customFormat="1" ht="29.25">
      <c r="B246" s="32"/>
      <c r="D246" s="146" t="s">
        <v>145</v>
      </c>
      <c r="F246" s="147" t="s">
        <v>385</v>
      </c>
      <c r="I246" s="148"/>
      <c r="L246" s="32"/>
      <c r="M246" s="149"/>
      <c r="T246" s="56"/>
      <c r="AT246" s="17" t="s">
        <v>145</v>
      </c>
      <c r="AU246" s="17" t="s">
        <v>85</v>
      </c>
    </row>
    <row r="247" spans="2:65" s="13" customFormat="1" ht="11.25">
      <c r="B247" s="160"/>
      <c r="D247" s="146" t="s">
        <v>221</v>
      </c>
      <c r="E247" s="161" t="s">
        <v>1</v>
      </c>
      <c r="F247" s="162" t="s">
        <v>386</v>
      </c>
      <c r="H247" s="163">
        <v>755.91499999999996</v>
      </c>
      <c r="I247" s="164"/>
      <c r="L247" s="160"/>
      <c r="M247" s="165"/>
      <c r="T247" s="166"/>
      <c r="AT247" s="161" t="s">
        <v>221</v>
      </c>
      <c r="AU247" s="161" t="s">
        <v>85</v>
      </c>
      <c r="AV247" s="13" t="s">
        <v>85</v>
      </c>
      <c r="AW247" s="13" t="s">
        <v>31</v>
      </c>
      <c r="AX247" s="13" t="s">
        <v>83</v>
      </c>
      <c r="AY247" s="161" t="s">
        <v>135</v>
      </c>
    </row>
    <row r="248" spans="2:65" s="1" customFormat="1" ht="16.5" customHeight="1">
      <c r="B248" s="132"/>
      <c r="C248" s="133" t="s">
        <v>387</v>
      </c>
      <c r="D248" s="133" t="s">
        <v>138</v>
      </c>
      <c r="E248" s="134" t="s">
        <v>388</v>
      </c>
      <c r="F248" s="135" t="s">
        <v>389</v>
      </c>
      <c r="G248" s="136" t="s">
        <v>311</v>
      </c>
      <c r="H248" s="137">
        <v>397.85</v>
      </c>
      <c r="I248" s="138"/>
      <c r="J248" s="139">
        <f>ROUND(I248*H248,2)</f>
        <v>0</v>
      </c>
      <c r="K248" s="135" t="s">
        <v>142</v>
      </c>
      <c r="L248" s="32"/>
      <c r="M248" s="140" t="s">
        <v>1</v>
      </c>
      <c r="N248" s="141" t="s">
        <v>40</v>
      </c>
      <c r="P248" s="142">
        <f>O248*H248</f>
        <v>0</v>
      </c>
      <c r="Q248" s="142">
        <v>0</v>
      </c>
      <c r="R248" s="142">
        <f>Q248*H248</f>
        <v>0</v>
      </c>
      <c r="S248" s="142">
        <v>0</v>
      </c>
      <c r="T248" s="143">
        <f>S248*H248</f>
        <v>0</v>
      </c>
      <c r="AR248" s="144" t="s">
        <v>159</v>
      </c>
      <c r="AT248" s="144" t="s">
        <v>138</v>
      </c>
      <c r="AU248" s="144" t="s">
        <v>85</v>
      </c>
      <c r="AY248" s="17" t="s">
        <v>135</v>
      </c>
      <c r="BE248" s="145">
        <f>IF(N248="základní",J248,0)</f>
        <v>0</v>
      </c>
      <c r="BF248" s="145">
        <f>IF(N248="snížená",J248,0)</f>
        <v>0</v>
      </c>
      <c r="BG248" s="145">
        <f>IF(N248="zákl. přenesená",J248,0)</f>
        <v>0</v>
      </c>
      <c r="BH248" s="145">
        <f>IF(N248="sníž. přenesená",J248,0)</f>
        <v>0</v>
      </c>
      <c r="BI248" s="145">
        <f>IF(N248="nulová",J248,0)</f>
        <v>0</v>
      </c>
      <c r="BJ248" s="17" t="s">
        <v>83</v>
      </c>
      <c r="BK248" s="145">
        <f>ROUND(I248*H248,2)</f>
        <v>0</v>
      </c>
      <c r="BL248" s="17" t="s">
        <v>159</v>
      </c>
      <c r="BM248" s="144" t="s">
        <v>390</v>
      </c>
    </row>
    <row r="249" spans="2:65" s="1" customFormat="1" ht="19.5">
      <c r="B249" s="32"/>
      <c r="D249" s="146" t="s">
        <v>145</v>
      </c>
      <c r="F249" s="147" t="s">
        <v>391</v>
      </c>
      <c r="I249" s="148"/>
      <c r="L249" s="32"/>
      <c r="M249" s="149"/>
      <c r="T249" s="56"/>
      <c r="AT249" s="17" t="s">
        <v>145</v>
      </c>
      <c r="AU249" s="17" t="s">
        <v>85</v>
      </c>
    </row>
    <row r="250" spans="2:65" s="13" customFormat="1" ht="11.25">
      <c r="B250" s="160"/>
      <c r="D250" s="146" t="s">
        <v>221</v>
      </c>
      <c r="E250" s="161" t="s">
        <v>1</v>
      </c>
      <c r="F250" s="162" t="s">
        <v>379</v>
      </c>
      <c r="H250" s="163">
        <v>397.85</v>
      </c>
      <c r="I250" s="164"/>
      <c r="L250" s="160"/>
      <c r="M250" s="165"/>
      <c r="T250" s="166"/>
      <c r="AT250" s="161" t="s">
        <v>221</v>
      </c>
      <c r="AU250" s="161" t="s">
        <v>85</v>
      </c>
      <c r="AV250" s="13" t="s">
        <v>85</v>
      </c>
      <c r="AW250" s="13" t="s">
        <v>31</v>
      </c>
      <c r="AX250" s="13" t="s">
        <v>83</v>
      </c>
      <c r="AY250" s="161" t="s">
        <v>135</v>
      </c>
    </row>
    <row r="251" spans="2:65" s="1" customFormat="1" ht="24.2" customHeight="1">
      <c r="B251" s="132"/>
      <c r="C251" s="133" t="s">
        <v>392</v>
      </c>
      <c r="D251" s="133" t="s">
        <v>138</v>
      </c>
      <c r="E251" s="134" t="s">
        <v>393</v>
      </c>
      <c r="F251" s="135" t="s">
        <v>394</v>
      </c>
      <c r="G251" s="136" t="s">
        <v>311</v>
      </c>
      <c r="H251" s="137">
        <v>2.9249999999999998</v>
      </c>
      <c r="I251" s="138"/>
      <c r="J251" s="139">
        <f>ROUND(I251*H251,2)</f>
        <v>0</v>
      </c>
      <c r="K251" s="135" t="s">
        <v>142</v>
      </c>
      <c r="L251" s="32"/>
      <c r="M251" s="140" t="s">
        <v>1</v>
      </c>
      <c r="N251" s="141" t="s">
        <v>40</v>
      </c>
      <c r="P251" s="142">
        <f>O251*H251</f>
        <v>0</v>
      </c>
      <c r="Q251" s="142">
        <v>0</v>
      </c>
      <c r="R251" s="142">
        <f>Q251*H251</f>
        <v>0</v>
      </c>
      <c r="S251" s="142">
        <v>0</v>
      </c>
      <c r="T251" s="143">
        <f>S251*H251</f>
        <v>0</v>
      </c>
      <c r="AR251" s="144" t="s">
        <v>159</v>
      </c>
      <c r="AT251" s="144" t="s">
        <v>138</v>
      </c>
      <c r="AU251" s="144" t="s">
        <v>85</v>
      </c>
      <c r="AY251" s="17" t="s">
        <v>135</v>
      </c>
      <c r="BE251" s="145">
        <f>IF(N251="základní",J251,0)</f>
        <v>0</v>
      </c>
      <c r="BF251" s="145">
        <f>IF(N251="snížená",J251,0)</f>
        <v>0</v>
      </c>
      <c r="BG251" s="145">
        <f>IF(N251="zákl. přenesená",J251,0)</f>
        <v>0</v>
      </c>
      <c r="BH251" s="145">
        <f>IF(N251="sníž. přenesená",J251,0)</f>
        <v>0</v>
      </c>
      <c r="BI251" s="145">
        <f>IF(N251="nulová",J251,0)</f>
        <v>0</v>
      </c>
      <c r="BJ251" s="17" t="s">
        <v>83</v>
      </c>
      <c r="BK251" s="145">
        <f>ROUND(I251*H251,2)</f>
        <v>0</v>
      </c>
      <c r="BL251" s="17" t="s">
        <v>159</v>
      </c>
      <c r="BM251" s="144" t="s">
        <v>395</v>
      </c>
    </row>
    <row r="252" spans="2:65" s="1" customFormat="1" ht="29.25">
      <c r="B252" s="32"/>
      <c r="D252" s="146" t="s">
        <v>145</v>
      </c>
      <c r="F252" s="147" t="s">
        <v>396</v>
      </c>
      <c r="I252" s="148"/>
      <c r="L252" s="32"/>
      <c r="M252" s="149"/>
      <c r="T252" s="56"/>
      <c r="AT252" s="17" t="s">
        <v>145</v>
      </c>
      <c r="AU252" s="17" t="s">
        <v>85</v>
      </c>
    </row>
    <row r="253" spans="2:65" s="12" customFormat="1" ht="11.25">
      <c r="B253" s="154"/>
      <c r="D253" s="146" t="s">
        <v>221</v>
      </c>
      <c r="E253" s="155" t="s">
        <v>1</v>
      </c>
      <c r="F253" s="156" t="s">
        <v>397</v>
      </c>
      <c r="H253" s="155" t="s">
        <v>1</v>
      </c>
      <c r="I253" s="157"/>
      <c r="L253" s="154"/>
      <c r="M253" s="158"/>
      <c r="T253" s="159"/>
      <c r="AT253" s="155" t="s">
        <v>221</v>
      </c>
      <c r="AU253" s="155" t="s">
        <v>85</v>
      </c>
      <c r="AV253" s="12" t="s">
        <v>83</v>
      </c>
      <c r="AW253" s="12" t="s">
        <v>31</v>
      </c>
      <c r="AX253" s="12" t="s">
        <v>75</v>
      </c>
      <c r="AY253" s="155" t="s">
        <v>135</v>
      </c>
    </row>
    <row r="254" spans="2:65" s="13" customFormat="1" ht="11.25">
      <c r="B254" s="160"/>
      <c r="D254" s="146" t="s">
        <v>221</v>
      </c>
      <c r="E254" s="161" t="s">
        <v>1</v>
      </c>
      <c r="F254" s="162" t="s">
        <v>398</v>
      </c>
      <c r="H254" s="163">
        <v>2.9249999999999998</v>
      </c>
      <c r="I254" s="164"/>
      <c r="L254" s="160"/>
      <c r="M254" s="165"/>
      <c r="T254" s="166"/>
      <c r="AT254" s="161" t="s">
        <v>221</v>
      </c>
      <c r="AU254" s="161" t="s">
        <v>85</v>
      </c>
      <c r="AV254" s="13" t="s">
        <v>85</v>
      </c>
      <c r="AW254" s="13" t="s">
        <v>31</v>
      </c>
      <c r="AX254" s="13" t="s">
        <v>83</v>
      </c>
      <c r="AY254" s="161" t="s">
        <v>135</v>
      </c>
    </row>
    <row r="255" spans="2:65" s="1" customFormat="1" ht="33" customHeight="1">
      <c r="B255" s="132"/>
      <c r="C255" s="133" t="s">
        <v>399</v>
      </c>
      <c r="D255" s="133" t="s">
        <v>138</v>
      </c>
      <c r="E255" s="134" t="s">
        <v>400</v>
      </c>
      <c r="F255" s="135" t="s">
        <v>401</v>
      </c>
      <c r="G255" s="136" t="s">
        <v>311</v>
      </c>
      <c r="H255" s="137">
        <v>1.46</v>
      </c>
      <c r="I255" s="138"/>
      <c r="J255" s="139">
        <f>ROUND(I255*H255,2)</f>
        <v>0</v>
      </c>
      <c r="K255" s="135" t="s">
        <v>142</v>
      </c>
      <c r="L255" s="32"/>
      <c r="M255" s="140" t="s">
        <v>1</v>
      </c>
      <c r="N255" s="141" t="s">
        <v>40</v>
      </c>
      <c r="P255" s="142">
        <f>O255*H255</f>
        <v>0</v>
      </c>
      <c r="Q255" s="142">
        <v>0</v>
      </c>
      <c r="R255" s="142">
        <f>Q255*H255</f>
        <v>0</v>
      </c>
      <c r="S255" s="142">
        <v>0</v>
      </c>
      <c r="T255" s="143">
        <f>S255*H255</f>
        <v>0</v>
      </c>
      <c r="AR255" s="144" t="s">
        <v>159</v>
      </c>
      <c r="AT255" s="144" t="s">
        <v>138</v>
      </c>
      <c r="AU255" s="144" t="s">
        <v>85</v>
      </c>
      <c r="AY255" s="17" t="s">
        <v>135</v>
      </c>
      <c r="BE255" s="145">
        <f>IF(N255="základní",J255,0)</f>
        <v>0</v>
      </c>
      <c r="BF255" s="145">
        <f>IF(N255="snížená",J255,0)</f>
        <v>0</v>
      </c>
      <c r="BG255" s="145">
        <f>IF(N255="zákl. přenesená",J255,0)</f>
        <v>0</v>
      </c>
      <c r="BH255" s="145">
        <f>IF(N255="sníž. přenesená",J255,0)</f>
        <v>0</v>
      </c>
      <c r="BI255" s="145">
        <f>IF(N255="nulová",J255,0)</f>
        <v>0</v>
      </c>
      <c r="BJ255" s="17" t="s">
        <v>83</v>
      </c>
      <c r="BK255" s="145">
        <f>ROUND(I255*H255,2)</f>
        <v>0</v>
      </c>
      <c r="BL255" s="17" t="s">
        <v>159</v>
      </c>
      <c r="BM255" s="144" t="s">
        <v>402</v>
      </c>
    </row>
    <row r="256" spans="2:65" s="1" customFormat="1" ht="39">
      <c r="B256" s="32"/>
      <c r="D256" s="146" t="s">
        <v>145</v>
      </c>
      <c r="F256" s="147" t="s">
        <v>403</v>
      </c>
      <c r="I256" s="148"/>
      <c r="L256" s="32"/>
      <c r="M256" s="149"/>
      <c r="T256" s="56"/>
      <c r="AT256" s="17" t="s">
        <v>145</v>
      </c>
      <c r="AU256" s="17" t="s">
        <v>85</v>
      </c>
    </row>
    <row r="257" spans="2:65" s="13" customFormat="1" ht="11.25">
      <c r="B257" s="160"/>
      <c r="D257" s="146" t="s">
        <v>221</v>
      </c>
      <c r="E257" s="161" t="s">
        <v>1</v>
      </c>
      <c r="F257" s="162" t="s">
        <v>404</v>
      </c>
      <c r="H257" s="163">
        <v>1.46</v>
      </c>
      <c r="I257" s="164"/>
      <c r="L257" s="160"/>
      <c r="M257" s="165"/>
      <c r="T257" s="166"/>
      <c r="AT257" s="161" t="s">
        <v>221</v>
      </c>
      <c r="AU257" s="161" t="s">
        <v>85</v>
      </c>
      <c r="AV257" s="13" t="s">
        <v>85</v>
      </c>
      <c r="AW257" s="13" t="s">
        <v>31</v>
      </c>
      <c r="AX257" s="13" t="s">
        <v>83</v>
      </c>
      <c r="AY257" s="161" t="s">
        <v>135</v>
      </c>
    </row>
    <row r="258" spans="2:65" s="1" customFormat="1" ht="16.5" customHeight="1">
      <c r="B258" s="132"/>
      <c r="C258" s="181" t="s">
        <v>405</v>
      </c>
      <c r="D258" s="181" t="s">
        <v>406</v>
      </c>
      <c r="E258" s="182" t="s">
        <v>407</v>
      </c>
      <c r="F258" s="183" t="s">
        <v>408</v>
      </c>
      <c r="G258" s="184" t="s">
        <v>383</v>
      </c>
      <c r="H258" s="185">
        <v>2.92</v>
      </c>
      <c r="I258" s="186"/>
      <c r="J258" s="187">
        <f>ROUND(I258*H258,2)</f>
        <v>0</v>
      </c>
      <c r="K258" s="183" t="s">
        <v>142</v>
      </c>
      <c r="L258" s="188"/>
      <c r="M258" s="189" t="s">
        <v>1</v>
      </c>
      <c r="N258" s="190" t="s">
        <v>40</v>
      </c>
      <c r="P258" s="142">
        <f>O258*H258</f>
        <v>0</v>
      </c>
      <c r="Q258" s="142">
        <v>1</v>
      </c>
      <c r="R258" s="142">
        <f>Q258*H258</f>
        <v>2.92</v>
      </c>
      <c r="S258" s="142">
        <v>0</v>
      </c>
      <c r="T258" s="143">
        <f>S258*H258</f>
        <v>0</v>
      </c>
      <c r="AR258" s="144" t="s">
        <v>262</v>
      </c>
      <c r="AT258" s="144" t="s">
        <v>406</v>
      </c>
      <c r="AU258" s="144" t="s">
        <v>85</v>
      </c>
      <c r="AY258" s="17" t="s">
        <v>135</v>
      </c>
      <c r="BE258" s="145">
        <f>IF(N258="základní",J258,0)</f>
        <v>0</v>
      </c>
      <c r="BF258" s="145">
        <f>IF(N258="snížená",J258,0)</f>
        <v>0</v>
      </c>
      <c r="BG258" s="145">
        <f>IF(N258="zákl. přenesená",J258,0)</f>
        <v>0</v>
      </c>
      <c r="BH258" s="145">
        <f>IF(N258="sníž. přenesená",J258,0)</f>
        <v>0</v>
      </c>
      <c r="BI258" s="145">
        <f>IF(N258="nulová",J258,0)</f>
        <v>0</v>
      </c>
      <c r="BJ258" s="17" t="s">
        <v>83</v>
      </c>
      <c r="BK258" s="145">
        <f>ROUND(I258*H258,2)</f>
        <v>0</v>
      </c>
      <c r="BL258" s="17" t="s">
        <v>159</v>
      </c>
      <c r="BM258" s="144" t="s">
        <v>409</v>
      </c>
    </row>
    <row r="259" spans="2:65" s="1" customFormat="1" ht="11.25">
      <c r="B259" s="32"/>
      <c r="D259" s="146" t="s">
        <v>145</v>
      </c>
      <c r="F259" s="147" t="s">
        <v>408</v>
      </c>
      <c r="I259" s="148"/>
      <c r="L259" s="32"/>
      <c r="M259" s="149"/>
      <c r="T259" s="56"/>
      <c r="AT259" s="17" t="s">
        <v>145</v>
      </c>
      <c r="AU259" s="17" t="s">
        <v>85</v>
      </c>
    </row>
    <row r="260" spans="2:65" s="13" customFormat="1" ht="11.25">
      <c r="B260" s="160"/>
      <c r="D260" s="146" t="s">
        <v>221</v>
      </c>
      <c r="E260" s="161" t="s">
        <v>1</v>
      </c>
      <c r="F260" s="162" t="s">
        <v>410</v>
      </c>
      <c r="H260" s="163">
        <v>2.92</v>
      </c>
      <c r="I260" s="164"/>
      <c r="L260" s="160"/>
      <c r="M260" s="165"/>
      <c r="T260" s="166"/>
      <c r="AT260" s="161" t="s">
        <v>221</v>
      </c>
      <c r="AU260" s="161" t="s">
        <v>85</v>
      </c>
      <c r="AV260" s="13" t="s">
        <v>85</v>
      </c>
      <c r="AW260" s="13" t="s">
        <v>31</v>
      </c>
      <c r="AX260" s="13" t="s">
        <v>83</v>
      </c>
      <c r="AY260" s="161" t="s">
        <v>135</v>
      </c>
    </row>
    <row r="261" spans="2:65" s="1" customFormat="1" ht="24.2" customHeight="1">
      <c r="B261" s="132"/>
      <c r="C261" s="133" t="s">
        <v>411</v>
      </c>
      <c r="D261" s="133" t="s">
        <v>138</v>
      </c>
      <c r="E261" s="134" t="s">
        <v>412</v>
      </c>
      <c r="F261" s="135" t="s">
        <v>413</v>
      </c>
      <c r="G261" s="136" t="s">
        <v>218</v>
      </c>
      <c r="H261" s="137">
        <v>2195.13</v>
      </c>
      <c r="I261" s="138"/>
      <c r="J261" s="139">
        <f>ROUND(I261*H261,2)</f>
        <v>0</v>
      </c>
      <c r="K261" s="135" t="s">
        <v>142</v>
      </c>
      <c r="L261" s="32"/>
      <c r="M261" s="140" t="s">
        <v>1</v>
      </c>
      <c r="N261" s="141" t="s">
        <v>40</v>
      </c>
      <c r="P261" s="142">
        <f>O261*H261</f>
        <v>0</v>
      </c>
      <c r="Q261" s="142">
        <v>0</v>
      </c>
      <c r="R261" s="142">
        <f>Q261*H261</f>
        <v>0</v>
      </c>
      <c r="S261" s="142">
        <v>0</v>
      </c>
      <c r="T261" s="143">
        <f>S261*H261</f>
        <v>0</v>
      </c>
      <c r="AR261" s="144" t="s">
        <v>159</v>
      </c>
      <c r="AT261" s="144" t="s">
        <v>138</v>
      </c>
      <c r="AU261" s="144" t="s">
        <v>85</v>
      </c>
      <c r="AY261" s="17" t="s">
        <v>135</v>
      </c>
      <c r="BE261" s="145">
        <f>IF(N261="základní",J261,0)</f>
        <v>0</v>
      </c>
      <c r="BF261" s="145">
        <f>IF(N261="snížená",J261,0)</f>
        <v>0</v>
      </c>
      <c r="BG261" s="145">
        <f>IF(N261="zákl. přenesená",J261,0)</f>
        <v>0</v>
      </c>
      <c r="BH261" s="145">
        <f>IF(N261="sníž. přenesená",J261,0)</f>
        <v>0</v>
      </c>
      <c r="BI261" s="145">
        <f>IF(N261="nulová",J261,0)</f>
        <v>0</v>
      </c>
      <c r="BJ261" s="17" t="s">
        <v>83</v>
      </c>
      <c r="BK261" s="145">
        <f>ROUND(I261*H261,2)</f>
        <v>0</v>
      </c>
      <c r="BL261" s="17" t="s">
        <v>159</v>
      </c>
      <c r="BM261" s="144" t="s">
        <v>414</v>
      </c>
    </row>
    <row r="262" spans="2:65" s="1" customFormat="1" ht="19.5">
      <c r="B262" s="32"/>
      <c r="D262" s="146" t="s">
        <v>145</v>
      </c>
      <c r="F262" s="147" t="s">
        <v>415</v>
      </c>
      <c r="I262" s="148"/>
      <c r="L262" s="32"/>
      <c r="M262" s="149"/>
      <c r="T262" s="56"/>
      <c r="AT262" s="17" t="s">
        <v>145</v>
      </c>
      <c r="AU262" s="17" t="s">
        <v>85</v>
      </c>
    </row>
    <row r="263" spans="2:65" s="13" customFormat="1" ht="11.25">
      <c r="B263" s="160"/>
      <c r="D263" s="146" t="s">
        <v>221</v>
      </c>
      <c r="E263" s="161" t="s">
        <v>1</v>
      </c>
      <c r="F263" s="162" t="s">
        <v>416</v>
      </c>
      <c r="H263" s="163">
        <v>1580.1</v>
      </c>
      <c r="I263" s="164"/>
      <c r="L263" s="160"/>
      <c r="M263" s="165"/>
      <c r="T263" s="166"/>
      <c r="AT263" s="161" t="s">
        <v>221</v>
      </c>
      <c r="AU263" s="161" t="s">
        <v>85</v>
      </c>
      <c r="AV263" s="13" t="s">
        <v>85</v>
      </c>
      <c r="AW263" s="13" t="s">
        <v>31</v>
      </c>
      <c r="AX263" s="13" t="s">
        <v>75</v>
      </c>
      <c r="AY263" s="161" t="s">
        <v>135</v>
      </c>
    </row>
    <row r="264" spans="2:65" s="13" customFormat="1" ht="11.25">
      <c r="B264" s="160"/>
      <c r="D264" s="146" t="s">
        <v>221</v>
      </c>
      <c r="E264" s="161" t="s">
        <v>1</v>
      </c>
      <c r="F264" s="162" t="s">
        <v>417</v>
      </c>
      <c r="H264" s="163">
        <v>207</v>
      </c>
      <c r="I264" s="164"/>
      <c r="L264" s="160"/>
      <c r="M264" s="165"/>
      <c r="T264" s="166"/>
      <c r="AT264" s="161" t="s">
        <v>221</v>
      </c>
      <c r="AU264" s="161" t="s">
        <v>85</v>
      </c>
      <c r="AV264" s="13" t="s">
        <v>85</v>
      </c>
      <c r="AW264" s="13" t="s">
        <v>31</v>
      </c>
      <c r="AX264" s="13" t="s">
        <v>75</v>
      </c>
      <c r="AY264" s="161" t="s">
        <v>135</v>
      </c>
    </row>
    <row r="265" spans="2:65" s="15" customFormat="1" ht="11.25">
      <c r="B265" s="174"/>
      <c r="D265" s="146" t="s">
        <v>221</v>
      </c>
      <c r="E265" s="175" t="s">
        <v>1</v>
      </c>
      <c r="F265" s="176" t="s">
        <v>271</v>
      </c>
      <c r="H265" s="177">
        <v>1787.1</v>
      </c>
      <c r="I265" s="178"/>
      <c r="L265" s="174"/>
      <c r="M265" s="179"/>
      <c r="T265" s="180"/>
      <c r="AT265" s="175" t="s">
        <v>221</v>
      </c>
      <c r="AU265" s="175" t="s">
        <v>85</v>
      </c>
      <c r="AV265" s="15" t="s">
        <v>154</v>
      </c>
      <c r="AW265" s="15" t="s">
        <v>31</v>
      </c>
      <c r="AX265" s="15" t="s">
        <v>75</v>
      </c>
      <c r="AY265" s="175" t="s">
        <v>135</v>
      </c>
    </row>
    <row r="266" spans="2:65" s="13" customFormat="1" ht="11.25">
      <c r="B266" s="160"/>
      <c r="D266" s="146" t="s">
        <v>221</v>
      </c>
      <c r="E266" s="161" t="s">
        <v>1</v>
      </c>
      <c r="F266" s="162" t="s">
        <v>418</v>
      </c>
      <c r="H266" s="163">
        <v>2.25</v>
      </c>
      <c r="I266" s="164"/>
      <c r="L266" s="160"/>
      <c r="M266" s="165"/>
      <c r="T266" s="166"/>
      <c r="AT266" s="161" t="s">
        <v>221</v>
      </c>
      <c r="AU266" s="161" t="s">
        <v>85</v>
      </c>
      <c r="AV266" s="13" t="s">
        <v>85</v>
      </c>
      <c r="AW266" s="13" t="s">
        <v>31</v>
      </c>
      <c r="AX266" s="13" t="s">
        <v>75</v>
      </c>
      <c r="AY266" s="161" t="s">
        <v>135</v>
      </c>
    </row>
    <row r="267" spans="2:65" s="13" customFormat="1" ht="11.25">
      <c r="B267" s="160"/>
      <c r="D267" s="146" t="s">
        <v>221</v>
      </c>
      <c r="E267" s="161" t="s">
        <v>1</v>
      </c>
      <c r="F267" s="162" t="s">
        <v>419</v>
      </c>
      <c r="H267" s="163">
        <v>296.58</v>
      </c>
      <c r="I267" s="164"/>
      <c r="L267" s="160"/>
      <c r="M267" s="165"/>
      <c r="T267" s="166"/>
      <c r="AT267" s="161" t="s">
        <v>221</v>
      </c>
      <c r="AU267" s="161" t="s">
        <v>85</v>
      </c>
      <c r="AV267" s="13" t="s">
        <v>85</v>
      </c>
      <c r="AW267" s="13" t="s">
        <v>31</v>
      </c>
      <c r="AX267" s="13" t="s">
        <v>75</v>
      </c>
      <c r="AY267" s="161" t="s">
        <v>135</v>
      </c>
    </row>
    <row r="268" spans="2:65" s="13" customFormat="1" ht="11.25">
      <c r="B268" s="160"/>
      <c r="D268" s="146" t="s">
        <v>221</v>
      </c>
      <c r="E268" s="161" t="s">
        <v>1</v>
      </c>
      <c r="F268" s="162" t="s">
        <v>420</v>
      </c>
      <c r="H268" s="163">
        <v>109.2</v>
      </c>
      <c r="I268" s="164"/>
      <c r="L268" s="160"/>
      <c r="M268" s="165"/>
      <c r="T268" s="166"/>
      <c r="AT268" s="161" t="s">
        <v>221</v>
      </c>
      <c r="AU268" s="161" t="s">
        <v>85</v>
      </c>
      <c r="AV268" s="13" t="s">
        <v>85</v>
      </c>
      <c r="AW268" s="13" t="s">
        <v>31</v>
      </c>
      <c r="AX268" s="13" t="s">
        <v>75</v>
      </c>
      <c r="AY268" s="161" t="s">
        <v>135</v>
      </c>
    </row>
    <row r="269" spans="2:65" s="14" customFormat="1" ht="11.25">
      <c r="B269" s="167"/>
      <c r="D269" s="146" t="s">
        <v>221</v>
      </c>
      <c r="E269" s="168" t="s">
        <v>1</v>
      </c>
      <c r="F269" s="169" t="s">
        <v>231</v>
      </c>
      <c r="H269" s="170">
        <v>2195.1299999999997</v>
      </c>
      <c r="I269" s="171"/>
      <c r="L269" s="167"/>
      <c r="M269" s="172"/>
      <c r="T269" s="173"/>
      <c r="AT269" s="168" t="s">
        <v>221</v>
      </c>
      <c r="AU269" s="168" t="s">
        <v>85</v>
      </c>
      <c r="AV269" s="14" t="s">
        <v>159</v>
      </c>
      <c r="AW269" s="14" t="s">
        <v>31</v>
      </c>
      <c r="AX269" s="14" t="s">
        <v>83</v>
      </c>
      <c r="AY269" s="168" t="s">
        <v>135</v>
      </c>
    </row>
    <row r="270" spans="2:65" s="11" customFormat="1" ht="22.9" customHeight="1">
      <c r="B270" s="120"/>
      <c r="D270" s="121" t="s">
        <v>74</v>
      </c>
      <c r="E270" s="130" t="s">
        <v>154</v>
      </c>
      <c r="F270" s="130" t="s">
        <v>421</v>
      </c>
      <c r="I270" s="123"/>
      <c r="J270" s="131">
        <f>BK270</f>
        <v>0</v>
      </c>
      <c r="L270" s="120"/>
      <c r="M270" s="125"/>
      <c r="P270" s="126">
        <f>SUM(P271:P273)</f>
        <v>0</v>
      </c>
      <c r="R270" s="126">
        <f>SUM(R271:R273)</f>
        <v>0</v>
      </c>
      <c r="T270" s="127">
        <f>SUM(T271:T273)</f>
        <v>1.32</v>
      </c>
      <c r="AR270" s="121" t="s">
        <v>83</v>
      </c>
      <c r="AT270" s="128" t="s">
        <v>74</v>
      </c>
      <c r="AU270" s="128" t="s">
        <v>83</v>
      </c>
      <c r="AY270" s="121" t="s">
        <v>135</v>
      </c>
      <c r="BK270" s="129">
        <f>SUM(BK271:BK273)</f>
        <v>0</v>
      </c>
    </row>
    <row r="271" spans="2:65" s="1" customFormat="1" ht="24.2" customHeight="1">
      <c r="B271" s="132"/>
      <c r="C271" s="133" t="s">
        <v>422</v>
      </c>
      <c r="D271" s="133" t="s">
        <v>138</v>
      </c>
      <c r="E271" s="134" t="s">
        <v>423</v>
      </c>
      <c r="F271" s="135" t="s">
        <v>424</v>
      </c>
      <c r="G271" s="136" t="s">
        <v>311</v>
      </c>
      <c r="H271" s="137">
        <v>0.6</v>
      </c>
      <c r="I271" s="138"/>
      <c r="J271" s="139">
        <f>ROUND(I271*H271,2)</f>
        <v>0</v>
      </c>
      <c r="K271" s="135" t="s">
        <v>142</v>
      </c>
      <c r="L271" s="32"/>
      <c r="M271" s="140" t="s">
        <v>1</v>
      </c>
      <c r="N271" s="141" t="s">
        <v>40</v>
      </c>
      <c r="P271" s="142">
        <f>O271*H271</f>
        <v>0</v>
      </c>
      <c r="Q271" s="142">
        <v>0</v>
      </c>
      <c r="R271" s="142">
        <f>Q271*H271</f>
        <v>0</v>
      </c>
      <c r="S271" s="142">
        <v>2.2000000000000002</v>
      </c>
      <c r="T271" s="143">
        <f>S271*H271</f>
        <v>1.32</v>
      </c>
      <c r="AR271" s="144" t="s">
        <v>159</v>
      </c>
      <c r="AT271" s="144" t="s">
        <v>138</v>
      </c>
      <c r="AU271" s="144" t="s">
        <v>85</v>
      </c>
      <c r="AY271" s="17" t="s">
        <v>135</v>
      </c>
      <c r="BE271" s="145">
        <f>IF(N271="základní",J271,0)</f>
        <v>0</v>
      </c>
      <c r="BF271" s="145">
        <f>IF(N271="snížená",J271,0)</f>
        <v>0</v>
      </c>
      <c r="BG271" s="145">
        <f>IF(N271="zákl. přenesená",J271,0)</f>
        <v>0</v>
      </c>
      <c r="BH271" s="145">
        <f>IF(N271="sníž. přenesená",J271,0)</f>
        <v>0</v>
      </c>
      <c r="BI271" s="145">
        <f>IF(N271="nulová",J271,0)</f>
        <v>0</v>
      </c>
      <c r="BJ271" s="17" t="s">
        <v>83</v>
      </c>
      <c r="BK271" s="145">
        <f>ROUND(I271*H271,2)</f>
        <v>0</v>
      </c>
      <c r="BL271" s="17" t="s">
        <v>159</v>
      </c>
      <c r="BM271" s="144" t="s">
        <v>425</v>
      </c>
    </row>
    <row r="272" spans="2:65" s="1" customFormat="1" ht="19.5">
      <c r="B272" s="32"/>
      <c r="D272" s="146" t="s">
        <v>145</v>
      </c>
      <c r="F272" s="147" t="s">
        <v>426</v>
      </c>
      <c r="I272" s="148"/>
      <c r="L272" s="32"/>
      <c r="M272" s="149"/>
      <c r="T272" s="56"/>
      <c r="AT272" s="17" t="s">
        <v>145</v>
      </c>
      <c r="AU272" s="17" t="s">
        <v>85</v>
      </c>
    </row>
    <row r="273" spans="2:65" s="13" customFormat="1" ht="11.25">
      <c r="B273" s="160"/>
      <c r="D273" s="146" t="s">
        <v>221</v>
      </c>
      <c r="E273" s="161" t="s">
        <v>1</v>
      </c>
      <c r="F273" s="162" t="s">
        <v>427</v>
      </c>
      <c r="H273" s="163">
        <v>0.6</v>
      </c>
      <c r="I273" s="164"/>
      <c r="L273" s="160"/>
      <c r="M273" s="165"/>
      <c r="T273" s="166"/>
      <c r="AT273" s="161" t="s">
        <v>221</v>
      </c>
      <c r="AU273" s="161" t="s">
        <v>85</v>
      </c>
      <c r="AV273" s="13" t="s">
        <v>85</v>
      </c>
      <c r="AW273" s="13" t="s">
        <v>31</v>
      </c>
      <c r="AX273" s="13" t="s">
        <v>83</v>
      </c>
      <c r="AY273" s="161" t="s">
        <v>135</v>
      </c>
    </row>
    <row r="274" spans="2:65" s="11" customFormat="1" ht="22.9" customHeight="1">
      <c r="B274" s="120"/>
      <c r="D274" s="121" t="s">
        <v>74</v>
      </c>
      <c r="E274" s="130" t="s">
        <v>159</v>
      </c>
      <c r="F274" s="130" t="s">
        <v>428</v>
      </c>
      <c r="I274" s="123"/>
      <c r="J274" s="131">
        <f>BK274</f>
        <v>0</v>
      </c>
      <c r="L274" s="120"/>
      <c r="M274" s="125"/>
      <c r="P274" s="126">
        <f>SUM(P275:P283)</f>
        <v>0</v>
      </c>
      <c r="R274" s="126">
        <f>SUM(R275:R283)</f>
        <v>0.66</v>
      </c>
      <c r="T274" s="127">
        <f>SUM(T275:T283)</f>
        <v>0</v>
      </c>
      <c r="AR274" s="121" t="s">
        <v>83</v>
      </c>
      <c r="AT274" s="128" t="s">
        <v>74</v>
      </c>
      <c r="AU274" s="128" t="s">
        <v>83</v>
      </c>
      <c r="AY274" s="121" t="s">
        <v>135</v>
      </c>
      <c r="BK274" s="129">
        <f>SUM(BK275:BK283)</f>
        <v>0</v>
      </c>
    </row>
    <row r="275" spans="2:65" s="1" customFormat="1" ht="16.5" customHeight="1">
      <c r="B275" s="132"/>
      <c r="C275" s="133" t="s">
        <v>429</v>
      </c>
      <c r="D275" s="133" t="s">
        <v>138</v>
      </c>
      <c r="E275" s="134" t="s">
        <v>430</v>
      </c>
      <c r="F275" s="135" t="s">
        <v>431</v>
      </c>
      <c r="G275" s="136" t="s">
        <v>311</v>
      </c>
      <c r="H275" s="137">
        <v>0.33</v>
      </c>
      <c r="I275" s="138"/>
      <c r="J275" s="139">
        <f>ROUND(I275*H275,2)</f>
        <v>0</v>
      </c>
      <c r="K275" s="135" t="s">
        <v>142</v>
      </c>
      <c r="L275" s="32"/>
      <c r="M275" s="140" t="s">
        <v>1</v>
      </c>
      <c r="N275" s="141" t="s">
        <v>40</v>
      </c>
      <c r="P275" s="142">
        <f>O275*H275</f>
        <v>0</v>
      </c>
      <c r="Q275" s="142">
        <v>0</v>
      </c>
      <c r="R275" s="142">
        <f>Q275*H275</f>
        <v>0</v>
      </c>
      <c r="S275" s="142">
        <v>0</v>
      </c>
      <c r="T275" s="143">
        <f>S275*H275</f>
        <v>0</v>
      </c>
      <c r="AR275" s="144" t="s">
        <v>159</v>
      </c>
      <c r="AT275" s="144" t="s">
        <v>138</v>
      </c>
      <c r="AU275" s="144" t="s">
        <v>85</v>
      </c>
      <c r="AY275" s="17" t="s">
        <v>135</v>
      </c>
      <c r="BE275" s="145">
        <f>IF(N275="základní",J275,0)</f>
        <v>0</v>
      </c>
      <c r="BF275" s="145">
        <f>IF(N275="snížená",J275,0)</f>
        <v>0</v>
      </c>
      <c r="BG275" s="145">
        <f>IF(N275="zákl. přenesená",J275,0)</f>
        <v>0</v>
      </c>
      <c r="BH275" s="145">
        <f>IF(N275="sníž. přenesená",J275,0)</f>
        <v>0</v>
      </c>
      <c r="BI275" s="145">
        <f>IF(N275="nulová",J275,0)</f>
        <v>0</v>
      </c>
      <c r="BJ275" s="17" t="s">
        <v>83</v>
      </c>
      <c r="BK275" s="145">
        <f>ROUND(I275*H275,2)</f>
        <v>0</v>
      </c>
      <c r="BL275" s="17" t="s">
        <v>159</v>
      </c>
      <c r="BM275" s="144" t="s">
        <v>432</v>
      </c>
    </row>
    <row r="276" spans="2:65" s="1" customFormat="1" ht="19.5">
      <c r="B276" s="32"/>
      <c r="D276" s="146" t="s">
        <v>145</v>
      </c>
      <c r="F276" s="147" t="s">
        <v>433</v>
      </c>
      <c r="I276" s="148"/>
      <c r="L276" s="32"/>
      <c r="M276" s="149"/>
      <c r="T276" s="56"/>
      <c r="AT276" s="17" t="s">
        <v>145</v>
      </c>
      <c r="AU276" s="17" t="s">
        <v>85</v>
      </c>
    </row>
    <row r="277" spans="2:65" s="13" customFormat="1" ht="11.25">
      <c r="B277" s="160"/>
      <c r="D277" s="146" t="s">
        <v>221</v>
      </c>
      <c r="E277" s="161" t="s">
        <v>1</v>
      </c>
      <c r="F277" s="162" t="s">
        <v>434</v>
      </c>
      <c r="H277" s="163">
        <v>0.33</v>
      </c>
      <c r="I277" s="164"/>
      <c r="L277" s="160"/>
      <c r="M277" s="165"/>
      <c r="T277" s="166"/>
      <c r="AT277" s="161" t="s">
        <v>221</v>
      </c>
      <c r="AU277" s="161" t="s">
        <v>85</v>
      </c>
      <c r="AV277" s="13" t="s">
        <v>85</v>
      </c>
      <c r="AW277" s="13" t="s">
        <v>31</v>
      </c>
      <c r="AX277" s="13" t="s">
        <v>83</v>
      </c>
      <c r="AY277" s="161" t="s">
        <v>135</v>
      </c>
    </row>
    <row r="278" spans="2:65" s="1" customFormat="1" ht="16.5" customHeight="1">
      <c r="B278" s="132"/>
      <c r="C278" s="181" t="s">
        <v>435</v>
      </c>
      <c r="D278" s="181" t="s">
        <v>406</v>
      </c>
      <c r="E278" s="182" t="s">
        <v>436</v>
      </c>
      <c r="F278" s="183" t="s">
        <v>437</v>
      </c>
      <c r="G278" s="184" t="s">
        <v>383</v>
      </c>
      <c r="H278" s="185">
        <v>0.66</v>
      </c>
      <c r="I278" s="186"/>
      <c r="J278" s="187">
        <f>ROUND(I278*H278,2)</f>
        <v>0</v>
      </c>
      <c r="K278" s="183" t="s">
        <v>142</v>
      </c>
      <c r="L278" s="188"/>
      <c r="M278" s="189" t="s">
        <v>1</v>
      </c>
      <c r="N278" s="190" t="s">
        <v>40</v>
      </c>
      <c r="P278" s="142">
        <f>O278*H278</f>
        <v>0</v>
      </c>
      <c r="Q278" s="142">
        <v>1</v>
      </c>
      <c r="R278" s="142">
        <f>Q278*H278</f>
        <v>0.66</v>
      </c>
      <c r="S278" s="142">
        <v>0</v>
      </c>
      <c r="T278" s="143">
        <f>S278*H278</f>
        <v>0</v>
      </c>
      <c r="AR278" s="144" t="s">
        <v>262</v>
      </c>
      <c r="AT278" s="144" t="s">
        <v>406</v>
      </c>
      <c r="AU278" s="144" t="s">
        <v>85</v>
      </c>
      <c r="AY278" s="17" t="s">
        <v>135</v>
      </c>
      <c r="BE278" s="145">
        <f>IF(N278="základní",J278,0)</f>
        <v>0</v>
      </c>
      <c r="BF278" s="145">
        <f>IF(N278="snížená",J278,0)</f>
        <v>0</v>
      </c>
      <c r="BG278" s="145">
        <f>IF(N278="zákl. přenesená",J278,0)</f>
        <v>0</v>
      </c>
      <c r="BH278" s="145">
        <f>IF(N278="sníž. přenesená",J278,0)</f>
        <v>0</v>
      </c>
      <c r="BI278" s="145">
        <f>IF(N278="nulová",J278,0)</f>
        <v>0</v>
      </c>
      <c r="BJ278" s="17" t="s">
        <v>83</v>
      </c>
      <c r="BK278" s="145">
        <f>ROUND(I278*H278,2)</f>
        <v>0</v>
      </c>
      <c r="BL278" s="17" t="s">
        <v>159</v>
      </c>
      <c r="BM278" s="144" t="s">
        <v>438</v>
      </c>
    </row>
    <row r="279" spans="2:65" s="1" customFormat="1" ht="11.25">
      <c r="B279" s="32"/>
      <c r="D279" s="146" t="s">
        <v>145</v>
      </c>
      <c r="F279" s="147" t="s">
        <v>437</v>
      </c>
      <c r="I279" s="148"/>
      <c r="L279" s="32"/>
      <c r="M279" s="149"/>
      <c r="T279" s="56"/>
      <c r="AT279" s="17" t="s">
        <v>145</v>
      </c>
      <c r="AU279" s="17" t="s">
        <v>85</v>
      </c>
    </row>
    <row r="280" spans="2:65" s="13" customFormat="1" ht="11.25">
      <c r="B280" s="160"/>
      <c r="D280" s="146" t="s">
        <v>221</v>
      </c>
      <c r="E280" s="161" t="s">
        <v>1</v>
      </c>
      <c r="F280" s="162" t="s">
        <v>439</v>
      </c>
      <c r="H280" s="163">
        <v>0.66</v>
      </c>
      <c r="I280" s="164"/>
      <c r="L280" s="160"/>
      <c r="M280" s="165"/>
      <c r="T280" s="166"/>
      <c r="AT280" s="161" t="s">
        <v>221</v>
      </c>
      <c r="AU280" s="161" t="s">
        <v>85</v>
      </c>
      <c r="AV280" s="13" t="s">
        <v>85</v>
      </c>
      <c r="AW280" s="13" t="s">
        <v>31</v>
      </c>
      <c r="AX280" s="13" t="s">
        <v>83</v>
      </c>
      <c r="AY280" s="161" t="s">
        <v>135</v>
      </c>
    </row>
    <row r="281" spans="2:65" s="1" customFormat="1" ht="24.2" customHeight="1">
      <c r="B281" s="132"/>
      <c r="C281" s="133" t="s">
        <v>440</v>
      </c>
      <c r="D281" s="133" t="s">
        <v>138</v>
      </c>
      <c r="E281" s="134" t="s">
        <v>441</v>
      </c>
      <c r="F281" s="135" t="s">
        <v>442</v>
      </c>
      <c r="G281" s="136" t="s">
        <v>311</v>
      </c>
      <c r="H281" s="137">
        <v>0.33800000000000002</v>
      </c>
      <c r="I281" s="138"/>
      <c r="J281" s="139">
        <f>ROUND(I281*H281,2)</f>
        <v>0</v>
      </c>
      <c r="K281" s="135" t="s">
        <v>142</v>
      </c>
      <c r="L281" s="32"/>
      <c r="M281" s="140" t="s">
        <v>1</v>
      </c>
      <c r="N281" s="141" t="s">
        <v>40</v>
      </c>
      <c r="P281" s="142">
        <f>O281*H281</f>
        <v>0</v>
      </c>
      <c r="Q281" s="142">
        <v>0</v>
      </c>
      <c r="R281" s="142">
        <f>Q281*H281</f>
        <v>0</v>
      </c>
      <c r="S281" s="142">
        <v>0</v>
      </c>
      <c r="T281" s="143">
        <f>S281*H281</f>
        <v>0</v>
      </c>
      <c r="AR281" s="144" t="s">
        <v>159</v>
      </c>
      <c r="AT281" s="144" t="s">
        <v>138</v>
      </c>
      <c r="AU281" s="144" t="s">
        <v>85</v>
      </c>
      <c r="AY281" s="17" t="s">
        <v>135</v>
      </c>
      <c r="BE281" s="145">
        <f>IF(N281="základní",J281,0)</f>
        <v>0</v>
      </c>
      <c r="BF281" s="145">
        <f>IF(N281="snížená",J281,0)</f>
        <v>0</v>
      </c>
      <c r="BG281" s="145">
        <f>IF(N281="zákl. přenesená",J281,0)</f>
        <v>0</v>
      </c>
      <c r="BH281" s="145">
        <f>IF(N281="sníž. přenesená",J281,0)</f>
        <v>0</v>
      </c>
      <c r="BI281" s="145">
        <f>IF(N281="nulová",J281,0)</f>
        <v>0</v>
      </c>
      <c r="BJ281" s="17" t="s">
        <v>83</v>
      </c>
      <c r="BK281" s="145">
        <f>ROUND(I281*H281,2)</f>
        <v>0</v>
      </c>
      <c r="BL281" s="17" t="s">
        <v>159</v>
      </c>
      <c r="BM281" s="144" t="s">
        <v>443</v>
      </c>
    </row>
    <row r="282" spans="2:65" s="1" customFormat="1" ht="29.25">
      <c r="B282" s="32"/>
      <c r="D282" s="146" t="s">
        <v>145</v>
      </c>
      <c r="F282" s="147" t="s">
        <v>444</v>
      </c>
      <c r="I282" s="148"/>
      <c r="L282" s="32"/>
      <c r="M282" s="149"/>
      <c r="T282" s="56"/>
      <c r="AT282" s="17" t="s">
        <v>145</v>
      </c>
      <c r="AU282" s="17" t="s">
        <v>85</v>
      </c>
    </row>
    <row r="283" spans="2:65" s="13" customFormat="1" ht="11.25">
      <c r="B283" s="160"/>
      <c r="D283" s="146" t="s">
        <v>221</v>
      </c>
      <c r="E283" s="161" t="s">
        <v>1</v>
      </c>
      <c r="F283" s="162" t="s">
        <v>445</v>
      </c>
      <c r="H283" s="163">
        <v>0.33800000000000002</v>
      </c>
      <c r="I283" s="164"/>
      <c r="L283" s="160"/>
      <c r="M283" s="165"/>
      <c r="T283" s="166"/>
      <c r="AT283" s="161" t="s">
        <v>221</v>
      </c>
      <c r="AU283" s="161" t="s">
        <v>85</v>
      </c>
      <c r="AV283" s="13" t="s">
        <v>85</v>
      </c>
      <c r="AW283" s="13" t="s">
        <v>31</v>
      </c>
      <c r="AX283" s="13" t="s">
        <v>83</v>
      </c>
      <c r="AY283" s="161" t="s">
        <v>135</v>
      </c>
    </row>
    <row r="284" spans="2:65" s="11" customFormat="1" ht="22.9" customHeight="1">
      <c r="B284" s="120"/>
      <c r="D284" s="121" t="s">
        <v>74</v>
      </c>
      <c r="E284" s="130" t="s">
        <v>134</v>
      </c>
      <c r="F284" s="130" t="s">
        <v>446</v>
      </c>
      <c r="I284" s="123"/>
      <c r="J284" s="131">
        <f>BK284</f>
        <v>0</v>
      </c>
      <c r="L284" s="120"/>
      <c r="M284" s="125"/>
      <c r="P284" s="126">
        <f>SUM(P285:P355)</f>
        <v>0</v>
      </c>
      <c r="R284" s="126">
        <f>SUM(R285:R355)</f>
        <v>436.78941099999992</v>
      </c>
      <c r="T284" s="127">
        <f>SUM(T285:T355)</f>
        <v>0</v>
      </c>
      <c r="AR284" s="121" t="s">
        <v>83</v>
      </c>
      <c r="AT284" s="128" t="s">
        <v>74</v>
      </c>
      <c r="AU284" s="128" t="s">
        <v>83</v>
      </c>
      <c r="AY284" s="121" t="s">
        <v>135</v>
      </c>
      <c r="BK284" s="129">
        <f>SUM(BK285:BK355)</f>
        <v>0</v>
      </c>
    </row>
    <row r="285" spans="2:65" s="1" customFormat="1" ht="24.2" customHeight="1">
      <c r="B285" s="132"/>
      <c r="C285" s="133" t="s">
        <v>447</v>
      </c>
      <c r="D285" s="133" t="s">
        <v>138</v>
      </c>
      <c r="E285" s="134" t="s">
        <v>448</v>
      </c>
      <c r="F285" s="135" t="s">
        <v>449</v>
      </c>
      <c r="G285" s="136" t="s">
        <v>218</v>
      </c>
      <c r="H285" s="137">
        <v>1786.3</v>
      </c>
      <c r="I285" s="138"/>
      <c r="J285" s="139">
        <f>ROUND(I285*H285,2)</f>
        <v>0</v>
      </c>
      <c r="K285" s="135" t="s">
        <v>450</v>
      </c>
      <c r="L285" s="32"/>
      <c r="M285" s="140" t="s">
        <v>1</v>
      </c>
      <c r="N285" s="141" t="s">
        <v>40</v>
      </c>
      <c r="P285" s="142">
        <f>O285*H285</f>
        <v>0</v>
      </c>
      <c r="Q285" s="142">
        <v>0</v>
      </c>
      <c r="R285" s="142">
        <f>Q285*H285</f>
        <v>0</v>
      </c>
      <c r="S285" s="142">
        <v>0</v>
      </c>
      <c r="T285" s="143">
        <f>S285*H285</f>
        <v>0</v>
      </c>
      <c r="AR285" s="144" t="s">
        <v>159</v>
      </c>
      <c r="AT285" s="144" t="s">
        <v>138</v>
      </c>
      <c r="AU285" s="144" t="s">
        <v>85</v>
      </c>
      <c r="AY285" s="17" t="s">
        <v>135</v>
      </c>
      <c r="BE285" s="145">
        <f>IF(N285="základní",J285,0)</f>
        <v>0</v>
      </c>
      <c r="BF285" s="145">
        <f>IF(N285="snížená",J285,0)</f>
        <v>0</v>
      </c>
      <c r="BG285" s="145">
        <f>IF(N285="zákl. přenesená",J285,0)</f>
        <v>0</v>
      </c>
      <c r="BH285" s="145">
        <f>IF(N285="sníž. přenesená",J285,0)</f>
        <v>0</v>
      </c>
      <c r="BI285" s="145">
        <f>IF(N285="nulová",J285,0)</f>
        <v>0</v>
      </c>
      <c r="BJ285" s="17" t="s">
        <v>83</v>
      </c>
      <c r="BK285" s="145">
        <f>ROUND(I285*H285,2)</f>
        <v>0</v>
      </c>
      <c r="BL285" s="17" t="s">
        <v>159</v>
      </c>
      <c r="BM285" s="144" t="s">
        <v>451</v>
      </c>
    </row>
    <row r="286" spans="2:65" s="1" customFormat="1" ht="19.5">
      <c r="B286" s="32"/>
      <c r="D286" s="146" t="s">
        <v>145</v>
      </c>
      <c r="F286" s="147" t="s">
        <v>452</v>
      </c>
      <c r="I286" s="148"/>
      <c r="L286" s="32"/>
      <c r="M286" s="149"/>
      <c r="T286" s="56"/>
      <c r="AT286" s="17" t="s">
        <v>145</v>
      </c>
      <c r="AU286" s="17" t="s">
        <v>85</v>
      </c>
    </row>
    <row r="287" spans="2:65" s="13" customFormat="1" ht="11.25">
      <c r="B287" s="160"/>
      <c r="D287" s="146" t="s">
        <v>221</v>
      </c>
      <c r="E287" s="161" t="s">
        <v>1</v>
      </c>
      <c r="F287" s="162" t="s">
        <v>453</v>
      </c>
      <c r="H287" s="163">
        <v>1581.2</v>
      </c>
      <c r="I287" s="164"/>
      <c r="L287" s="160"/>
      <c r="M287" s="165"/>
      <c r="T287" s="166"/>
      <c r="AT287" s="161" t="s">
        <v>221</v>
      </c>
      <c r="AU287" s="161" t="s">
        <v>85</v>
      </c>
      <c r="AV287" s="13" t="s">
        <v>85</v>
      </c>
      <c r="AW287" s="13" t="s">
        <v>31</v>
      </c>
      <c r="AX287" s="13" t="s">
        <v>75</v>
      </c>
      <c r="AY287" s="161" t="s">
        <v>135</v>
      </c>
    </row>
    <row r="288" spans="2:65" s="13" customFormat="1" ht="11.25">
      <c r="B288" s="160"/>
      <c r="D288" s="146" t="s">
        <v>221</v>
      </c>
      <c r="E288" s="161" t="s">
        <v>1</v>
      </c>
      <c r="F288" s="162" t="s">
        <v>454</v>
      </c>
      <c r="H288" s="163">
        <v>205.1</v>
      </c>
      <c r="I288" s="164"/>
      <c r="L288" s="160"/>
      <c r="M288" s="165"/>
      <c r="T288" s="166"/>
      <c r="AT288" s="161" t="s">
        <v>221</v>
      </c>
      <c r="AU288" s="161" t="s">
        <v>85</v>
      </c>
      <c r="AV288" s="13" t="s">
        <v>85</v>
      </c>
      <c r="AW288" s="13" t="s">
        <v>31</v>
      </c>
      <c r="AX288" s="13" t="s">
        <v>75</v>
      </c>
      <c r="AY288" s="161" t="s">
        <v>135</v>
      </c>
    </row>
    <row r="289" spans="2:65" s="14" customFormat="1" ht="11.25">
      <c r="B289" s="167"/>
      <c r="D289" s="146" t="s">
        <v>221</v>
      </c>
      <c r="E289" s="168" t="s">
        <v>1</v>
      </c>
      <c r="F289" s="169" t="s">
        <v>231</v>
      </c>
      <c r="H289" s="170">
        <v>1786.3</v>
      </c>
      <c r="I289" s="171"/>
      <c r="L289" s="167"/>
      <c r="M289" s="172"/>
      <c r="T289" s="173"/>
      <c r="AT289" s="168" t="s">
        <v>221</v>
      </c>
      <c r="AU289" s="168" t="s">
        <v>85</v>
      </c>
      <c r="AV289" s="14" t="s">
        <v>159</v>
      </c>
      <c r="AW289" s="14" t="s">
        <v>31</v>
      </c>
      <c r="AX289" s="14" t="s">
        <v>83</v>
      </c>
      <c r="AY289" s="168" t="s">
        <v>135</v>
      </c>
    </row>
    <row r="290" spans="2:65" s="1" customFormat="1" ht="16.5" customHeight="1">
      <c r="B290" s="132"/>
      <c r="C290" s="133" t="s">
        <v>455</v>
      </c>
      <c r="D290" s="133" t="s">
        <v>138</v>
      </c>
      <c r="E290" s="134" t="s">
        <v>456</v>
      </c>
      <c r="F290" s="135" t="s">
        <v>457</v>
      </c>
      <c r="G290" s="136" t="s">
        <v>218</v>
      </c>
      <c r="H290" s="137">
        <v>1991.4</v>
      </c>
      <c r="I290" s="138"/>
      <c r="J290" s="139">
        <f>ROUND(I290*H290,2)</f>
        <v>0</v>
      </c>
      <c r="K290" s="135" t="s">
        <v>450</v>
      </c>
      <c r="L290" s="32"/>
      <c r="M290" s="140" t="s">
        <v>1</v>
      </c>
      <c r="N290" s="141" t="s">
        <v>40</v>
      </c>
      <c r="P290" s="142">
        <f>O290*H290</f>
        <v>0</v>
      </c>
      <c r="Q290" s="142">
        <v>0</v>
      </c>
      <c r="R290" s="142">
        <f>Q290*H290</f>
        <v>0</v>
      </c>
      <c r="S290" s="142">
        <v>0</v>
      </c>
      <c r="T290" s="143">
        <f>S290*H290</f>
        <v>0</v>
      </c>
      <c r="AR290" s="144" t="s">
        <v>159</v>
      </c>
      <c r="AT290" s="144" t="s">
        <v>138</v>
      </c>
      <c r="AU290" s="144" t="s">
        <v>85</v>
      </c>
      <c r="AY290" s="17" t="s">
        <v>135</v>
      </c>
      <c r="BE290" s="145">
        <f>IF(N290="základní",J290,0)</f>
        <v>0</v>
      </c>
      <c r="BF290" s="145">
        <f>IF(N290="snížená",J290,0)</f>
        <v>0</v>
      </c>
      <c r="BG290" s="145">
        <f>IF(N290="zákl. přenesená",J290,0)</f>
        <v>0</v>
      </c>
      <c r="BH290" s="145">
        <f>IF(N290="sníž. přenesená",J290,0)</f>
        <v>0</v>
      </c>
      <c r="BI290" s="145">
        <f>IF(N290="nulová",J290,0)</f>
        <v>0</v>
      </c>
      <c r="BJ290" s="17" t="s">
        <v>83</v>
      </c>
      <c r="BK290" s="145">
        <f>ROUND(I290*H290,2)</f>
        <v>0</v>
      </c>
      <c r="BL290" s="17" t="s">
        <v>159</v>
      </c>
      <c r="BM290" s="144" t="s">
        <v>458</v>
      </c>
    </row>
    <row r="291" spans="2:65" s="1" customFormat="1" ht="19.5">
      <c r="B291" s="32"/>
      <c r="D291" s="146" t="s">
        <v>145</v>
      </c>
      <c r="F291" s="147" t="s">
        <v>459</v>
      </c>
      <c r="I291" s="148"/>
      <c r="L291" s="32"/>
      <c r="M291" s="149"/>
      <c r="T291" s="56"/>
      <c r="AT291" s="17" t="s">
        <v>145</v>
      </c>
      <c r="AU291" s="17" t="s">
        <v>85</v>
      </c>
    </row>
    <row r="292" spans="2:65" s="13" customFormat="1" ht="11.25">
      <c r="B292" s="160"/>
      <c r="D292" s="146" t="s">
        <v>221</v>
      </c>
      <c r="E292" s="161" t="s">
        <v>1</v>
      </c>
      <c r="F292" s="162" t="s">
        <v>460</v>
      </c>
      <c r="H292" s="163">
        <v>1581.2</v>
      </c>
      <c r="I292" s="164"/>
      <c r="L292" s="160"/>
      <c r="M292" s="165"/>
      <c r="T292" s="166"/>
      <c r="AT292" s="161" t="s">
        <v>221</v>
      </c>
      <c r="AU292" s="161" t="s">
        <v>85</v>
      </c>
      <c r="AV292" s="13" t="s">
        <v>85</v>
      </c>
      <c r="AW292" s="13" t="s">
        <v>31</v>
      </c>
      <c r="AX292" s="13" t="s">
        <v>75</v>
      </c>
      <c r="AY292" s="161" t="s">
        <v>135</v>
      </c>
    </row>
    <row r="293" spans="2:65" s="13" customFormat="1" ht="11.25">
      <c r="B293" s="160"/>
      <c r="D293" s="146" t="s">
        <v>221</v>
      </c>
      <c r="E293" s="161" t="s">
        <v>1</v>
      </c>
      <c r="F293" s="162" t="s">
        <v>461</v>
      </c>
      <c r="H293" s="163">
        <v>410.2</v>
      </c>
      <c r="I293" s="164"/>
      <c r="L293" s="160"/>
      <c r="M293" s="165"/>
      <c r="T293" s="166"/>
      <c r="AT293" s="161" t="s">
        <v>221</v>
      </c>
      <c r="AU293" s="161" t="s">
        <v>85</v>
      </c>
      <c r="AV293" s="13" t="s">
        <v>85</v>
      </c>
      <c r="AW293" s="13" t="s">
        <v>31</v>
      </c>
      <c r="AX293" s="13" t="s">
        <v>75</v>
      </c>
      <c r="AY293" s="161" t="s">
        <v>135</v>
      </c>
    </row>
    <row r="294" spans="2:65" s="14" customFormat="1" ht="11.25">
      <c r="B294" s="167"/>
      <c r="D294" s="146" t="s">
        <v>221</v>
      </c>
      <c r="E294" s="168" t="s">
        <v>1</v>
      </c>
      <c r="F294" s="169" t="s">
        <v>231</v>
      </c>
      <c r="H294" s="170">
        <v>1991.4</v>
      </c>
      <c r="I294" s="171"/>
      <c r="L294" s="167"/>
      <c r="M294" s="172"/>
      <c r="T294" s="173"/>
      <c r="AT294" s="168" t="s">
        <v>221</v>
      </c>
      <c r="AU294" s="168" t="s">
        <v>85</v>
      </c>
      <c r="AV294" s="14" t="s">
        <v>159</v>
      </c>
      <c r="AW294" s="14" t="s">
        <v>31</v>
      </c>
      <c r="AX294" s="14" t="s">
        <v>83</v>
      </c>
      <c r="AY294" s="168" t="s">
        <v>135</v>
      </c>
    </row>
    <row r="295" spans="2:65" s="1" customFormat="1" ht="21.75" customHeight="1">
      <c r="B295" s="132"/>
      <c r="C295" s="133" t="s">
        <v>462</v>
      </c>
      <c r="D295" s="133" t="s">
        <v>138</v>
      </c>
      <c r="E295" s="134" t="s">
        <v>463</v>
      </c>
      <c r="F295" s="135" t="s">
        <v>464</v>
      </c>
      <c r="G295" s="136" t="s">
        <v>218</v>
      </c>
      <c r="H295" s="137">
        <v>494</v>
      </c>
      <c r="I295" s="138"/>
      <c r="J295" s="139">
        <f>ROUND(I295*H295,2)</f>
        <v>0</v>
      </c>
      <c r="K295" s="135" t="s">
        <v>142</v>
      </c>
      <c r="L295" s="32"/>
      <c r="M295" s="140" t="s">
        <v>1</v>
      </c>
      <c r="N295" s="141" t="s">
        <v>40</v>
      </c>
      <c r="P295" s="142">
        <f>O295*H295</f>
        <v>0</v>
      </c>
      <c r="Q295" s="142">
        <v>0</v>
      </c>
      <c r="R295" s="142">
        <f>Q295*H295</f>
        <v>0</v>
      </c>
      <c r="S295" s="142">
        <v>0</v>
      </c>
      <c r="T295" s="143">
        <f>S295*H295</f>
        <v>0</v>
      </c>
      <c r="AR295" s="144" t="s">
        <v>159</v>
      </c>
      <c r="AT295" s="144" t="s">
        <v>138</v>
      </c>
      <c r="AU295" s="144" t="s">
        <v>85</v>
      </c>
      <c r="AY295" s="17" t="s">
        <v>135</v>
      </c>
      <c r="BE295" s="145">
        <f>IF(N295="základní",J295,0)</f>
        <v>0</v>
      </c>
      <c r="BF295" s="145">
        <f>IF(N295="snížená",J295,0)</f>
        <v>0</v>
      </c>
      <c r="BG295" s="145">
        <f>IF(N295="zákl. přenesená",J295,0)</f>
        <v>0</v>
      </c>
      <c r="BH295" s="145">
        <f>IF(N295="sníž. přenesená",J295,0)</f>
        <v>0</v>
      </c>
      <c r="BI295" s="145">
        <f>IF(N295="nulová",J295,0)</f>
        <v>0</v>
      </c>
      <c r="BJ295" s="17" t="s">
        <v>83</v>
      </c>
      <c r="BK295" s="145">
        <f>ROUND(I295*H295,2)</f>
        <v>0</v>
      </c>
      <c r="BL295" s="17" t="s">
        <v>159</v>
      </c>
      <c r="BM295" s="144" t="s">
        <v>465</v>
      </c>
    </row>
    <row r="296" spans="2:65" s="1" customFormat="1" ht="19.5">
      <c r="B296" s="32"/>
      <c r="D296" s="146" t="s">
        <v>145</v>
      </c>
      <c r="F296" s="147" t="s">
        <v>466</v>
      </c>
      <c r="I296" s="148"/>
      <c r="L296" s="32"/>
      <c r="M296" s="149"/>
      <c r="T296" s="56"/>
      <c r="AT296" s="17" t="s">
        <v>145</v>
      </c>
      <c r="AU296" s="17" t="s">
        <v>85</v>
      </c>
    </row>
    <row r="297" spans="2:65" s="12" customFormat="1" ht="11.25">
      <c r="B297" s="154"/>
      <c r="D297" s="146" t="s">
        <v>221</v>
      </c>
      <c r="E297" s="155" t="s">
        <v>1</v>
      </c>
      <c r="F297" s="156" t="s">
        <v>467</v>
      </c>
      <c r="H297" s="155" t="s">
        <v>1</v>
      </c>
      <c r="I297" s="157"/>
      <c r="L297" s="154"/>
      <c r="M297" s="158"/>
      <c r="T297" s="159"/>
      <c r="AT297" s="155" t="s">
        <v>221</v>
      </c>
      <c r="AU297" s="155" t="s">
        <v>85</v>
      </c>
      <c r="AV297" s="12" t="s">
        <v>83</v>
      </c>
      <c r="AW297" s="12" t="s">
        <v>31</v>
      </c>
      <c r="AX297" s="12" t="s">
        <v>75</v>
      </c>
      <c r="AY297" s="155" t="s">
        <v>135</v>
      </c>
    </row>
    <row r="298" spans="2:65" s="13" customFormat="1" ht="11.25">
      <c r="B298" s="160"/>
      <c r="D298" s="146" t="s">
        <v>221</v>
      </c>
      <c r="E298" s="161" t="s">
        <v>1</v>
      </c>
      <c r="F298" s="162" t="s">
        <v>468</v>
      </c>
      <c r="H298" s="163">
        <v>196</v>
      </c>
      <c r="I298" s="164"/>
      <c r="L298" s="160"/>
      <c r="M298" s="165"/>
      <c r="T298" s="166"/>
      <c r="AT298" s="161" t="s">
        <v>221</v>
      </c>
      <c r="AU298" s="161" t="s">
        <v>85</v>
      </c>
      <c r="AV298" s="13" t="s">
        <v>85</v>
      </c>
      <c r="AW298" s="13" t="s">
        <v>31</v>
      </c>
      <c r="AX298" s="13" t="s">
        <v>75</v>
      </c>
      <c r="AY298" s="161" t="s">
        <v>135</v>
      </c>
    </row>
    <row r="299" spans="2:65" s="13" customFormat="1" ht="11.25">
      <c r="B299" s="160"/>
      <c r="D299" s="146" t="s">
        <v>221</v>
      </c>
      <c r="E299" s="161" t="s">
        <v>1</v>
      </c>
      <c r="F299" s="162" t="s">
        <v>469</v>
      </c>
      <c r="H299" s="163">
        <v>209</v>
      </c>
      <c r="I299" s="164"/>
      <c r="L299" s="160"/>
      <c r="M299" s="165"/>
      <c r="T299" s="166"/>
      <c r="AT299" s="161" t="s">
        <v>221</v>
      </c>
      <c r="AU299" s="161" t="s">
        <v>85</v>
      </c>
      <c r="AV299" s="13" t="s">
        <v>85</v>
      </c>
      <c r="AW299" s="13" t="s">
        <v>31</v>
      </c>
      <c r="AX299" s="13" t="s">
        <v>75</v>
      </c>
      <c r="AY299" s="161" t="s">
        <v>135</v>
      </c>
    </row>
    <row r="300" spans="2:65" s="13" customFormat="1" ht="11.25">
      <c r="B300" s="160"/>
      <c r="D300" s="146" t="s">
        <v>221</v>
      </c>
      <c r="E300" s="161" t="s">
        <v>1</v>
      </c>
      <c r="F300" s="162" t="s">
        <v>470</v>
      </c>
      <c r="H300" s="163">
        <v>85</v>
      </c>
      <c r="I300" s="164"/>
      <c r="L300" s="160"/>
      <c r="M300" s="165"/>
      <c r="T300" s="166"/>
      <c r="AT300" s="161" t="s">
        <v>221</v>
      </c>
      <c r="AU300" s="161" t="s">
        <v>85</v>
      </c>
      <c r="AV300" s="13" t="s">
        <v>85</v>
      </c>
      <c r="AW300" s="13" t="s">
        <v>31</v>
      </c>
      <c r="AX300" s="13" t="s">
        <v>75</v>
      </c>
      <c r="AY300" s="161" t="s">
        <v>135</v>
      </c>
    </row>
    <row r="301" spans="2:65" s="15" customFormat="1" ht="11.25">
      <c r="B301" s="174"/>
      <c r="D301" s="146" t="s">
        <v>221</v>
      </c>
      <c r="E301" s="175" t="s">
        <v>1</v>
      </c>
      <c r="F301" s="176" t="s">
        <v>271</v>
      </c>
      <c r="H301" s="177">
        <v>490</v>
      </c>
      <c r="I301" s="178"/>
      <c r="L301" s="174"/>
      <c r="M301" s="179"/>
      <c r="T301" s="180"/>
      <c r="AT301" s="175" t="s">
        <v>221</v>
      </c>
      <c r="AU301" s="175" t="s">
        <v>85</v>
      </c>
      <c r="AV301" s="15" t="s">
        <v>154</v>
      </c>
      <c r="AW301" s="15" t="s">
        <v>31</v>
      </c>
      <c r="AX301" s="15" t="s">
        <v>75</v>
      </c>
      <c r="AY301" s="175" t="s">
        <v>135</v>
      </c>
    </row>
    <row r="302" spans="2:65" s="13" customFormat="1" ht="11.25">
      <c r="B302" s="160"/>
      <c r="D302" s="146" t="s">
        <v>221</v>
      </c>
      <c r="E302" s="161" t="s">
        <v>1</v>
      </c>
      <c r="F302" s="162" t="s">
        <v>471</v>
      </c>
      <c r="H302" s="163">
        <v>4</v>
      </c>
      <c r="I302" s="164"/>
      <c r="L302" s="160"/>
      <c r="M302" s="165"/>
      <c r="T302" s="166"/>
      <c r="AT302" s="161" t="s">
        <v>221</v>
      </c>
      <c r="AU302" s="161" t="s">
        <v>85</v>
      </c>
      <c r="AV302" s="13" t="s">
        <v>85</v>
      </c>
      <c r="AW302" s="13" t="s">
        <v>31</v>
      </c>
      <c r="AX302" s="13" t="s">
        <v>75</v>
      </c>
      <c r="AY302" s="161" t="s">
        <v>135</v>
      </c>
    </row>
    <row r="303" spans="2:65" s="14" customFormat="1" ht="11.25">
      <c r="B303" s="167"/>
      <c r="D303" s="146" t="s">
        <v>221</v>
      </c>
      <c r="E303" s="168" t="s">
        <v>1</v>
      </c>
      <c r="F303" s="169" t="s">
        <v>231</v>
      </c>
      <c r="H303" s="170">
        <v>494</v>
      </c>
      <c r="I303" s="171"/>
      <c r="L303" s="167"/>
      <c r="M303" s="172"/>
      <c r="T303" s="173"/>
      <c r="AT303" s="168" t="s">
        <v>221</v>
      </c>
      <c r="AU303" s="168" t="s">
        <v>85</v>
      </c>
      <c r="AV303" s="14" t="s">
        <v>159</v>
      </c>
      <c r="AW303" s="14" t="s">
        <v>31</v>
      </c>
      <c r="AX303" s="14" t="s">
        <v>83</v>
      </c>
      <c r="AY303" s="168" t="s">
        <v>135</v>
      </c>
    </row>
    <row r="304" spans="2:65" s="1" customFormat="1" ht="33" customHeight="1">
      <c r="B304" s="132"/>
      <c r="C304" s="133" t="s">
        <v>472</v>
      </c>
      <c r="D304" s="133" t="s">
        <v>138</v>
      </c>
      <c r="E304" s="134" t="s">
        <v>473</v>
      </c>
      <c r="F304" s="135" t="s">
        <v>474</v>
      </c>
      <c r="G304" s="136" t="s">
        <v>218</v>
      </c>
      <c r="H304" s="137">
        <v>494</v>
      </c>
      <c r="I304" s="138"/>
      <c r="J304" s="139">
        <f>ROUND(I304*H304,2)</f>
        <v>0</v>
      </c>
      <c r="K304" s="135" t="s">
        <v>142</v>
      </c>
      <c r="L304" s="32"/>
      <c r="M304" s="140" t="s">
        <v>1</v>
      </c>
      <c r="N304" s="141" t="s">
        <v>40</v>
      </c>
      <c r="P304" s="142">
        <f>O304*H304</f>
        <v>0</v>
      </c>
      <c r="Q304" s="142">
        <v>0</v>
      </c>
      <c r="R304" s="142">
        <f>Q304*H304</f>
        <v>0</v>
      </c>
      <c r="S304" s="142">
        <v>0</v>
      </c>
      <c r="T304" s="143">
        <f>S304*H304</f>
        <v>0</v>
      </c>
      <c r="AR304" s="144" t="s">
        <v>159</v>
      </c>
      <c r="AT304" s="144" t="s">
        <v>138</v>
      </c>
      <c r="AU304" s="144" t="s">
        <v>85</v>
      </c>
      <c r="AY304" s="17" t="s">
        <v>135</v>
      </c>
      <c r="BE304" s="145">
        <f>IF(N304="základní",J304,0)</f>
        <v>0</v>
      </c>
      <c r="BF304" s="145">
        <f>IF(N304="snížená",J304,0)</f>
        <v>0</v>
      </c>
      <c r="BG304" s="145">
        <f>IF(N304="zákl. přenesená",J304,0)</f>
        <v>0</v>
      </c>
      <c r="BH304" s="145">
        <f>IF(N304="sníž. přenesená",J304,0)</f>
        <v>0</v>
      </c>
      <c r="BI304" s="145">
        <f>IF(N304="nulová",J304,0)</f>
        <v>0</v>
      </c>
      <c r="BJ304" s="17" t="s">
        <v>83</v>
      </c>
      <c r="BK304" s="145">
        <f>ROUND(I304*H304,2)</f>
        <v>0</v>
      </c>
      <c r="BL304" s="17" t="s">
        <v>159</v>
      </c>
      <c r="BM304" s="144" t="s">
        <v>475</v>
      </c>
    </row>
    <row r="305" spans="2:65" s="1" customFormat="1" ht="29.25">
      <c r="B305" s="32"/>
      <c r="D305" s="146" t="s">
        <v>145</v>
      </c>
      <c r="F305" s="147" t="s">
        <v>476</v>
      </c>
      <c r="I305" s="148"/>
      <c r="L305" s="32"/>
      <c r="M305" s="149"/>
      <c r="T305" s="56"/>
      <c r="AT305" s="17" t="s">
        <v>145</v>
      </c>
      <c r="AU305" s="17" t="s">
        <v>85</v>
      </c>
    </row>
    <row r="306" spans="2:65" s="13" customFormat="1" ht="11.25">
      <c r="B306" s="160"/>
      <c r="D306" s="146" t="s">
        <v>221</v>
      </c>
      <c r="E306" s="161" t="s">
        <v>1</v>
      </c>
      <c r="F306" s="162" t="s">
        <v>477</v>
      </c>
      <c r="H306" s="163">
        <v>494</v>
      </c>
      <c r="I306" s="164"/>
      <c r="L306" s="160"/>
      <c r="M306" s="165"/>
      <c r="T306" s="166"/>
      <c r="AT306" s="161" t="s">
        <v>221</v>
      </c>
      <c r="AU306" s="161" t="s">
        <v>85</v>
      </c>
      <c r="AV306" s="13" t="s">
        <v>85</v>
      </c>
      <c r="AW306" s="13" t="s">
        <v>31</v>
      </c>
      <c r="AX306" s="13" t="s">
        <v>83</v>
      </c>
      <c r="AY306" s="161" t="s">
        <v>135</v>
      </c>
    </row>
    <row r="307" spans="2:65" s="1" customFormat="1" ht="24.2" customHeight="1">
      <c r="B307" s="132"/>
      <c r="C307" s="133" t="s">
        <v>478</v>
      </c>
      <c r="D307" s="133" t="s">
        <v>138</v>
      </c>
      <c r="E307" s="134" t="s">
        <v>479</v>
      </c>
      <c r="F307" s="135" t="s">
        <v>480</v>
      </c>
      <c r="G307" s="136" t="s">
        <v>218</v>
      </c>
      <c r="H307" s="137">
        <v>90</v>
      </c>
      <c r="I307" s="138"/>
      <c r="J307" s="139">
        <f>ROUND(I307*H307,2)</f>
        <v>0</v>
      </c>
      <c r="K307" s="135" t="s">
        <v>142</v>
      </c>
      <c r="L307" s="32"/>
      <c r="M307" s="140" t="s">
        <v>1</v>
      </c>
      <c r="N307" s="141" t="s">
        <v>40</v>
      </c>
      <c r="P307" s="142">
        <f>O307*H307</f>
        <v>0</v>
      </c>
      <c r="Q307" s="142">
        <v>8.3500000000000005E-2</v>
      </c>
      <c r="R307" s="142">
        <f>Q307*H307</f>
        <v>7.5150000000000006</v>
      </c>
      <c r="S307" s="142">
        <v>0</v>
      </c>
      <c r="T307" s="143">
        <f>S307*H307</f>
        <v>0</v>
      </c>
      <c r="AR307" s="144" t="s">
        <v>159</v>
      </c>
      <c r="AT307" s="144" t="s">
        <v>138</v>
      </c>
      <c r="AU307" s="144" t="s">
        <v>85</v>
      </c>
      <c r="AY307" s="17" t="s">
        <v>135</v>
      </c>
      <c r="BE307" s="145">
        <f>IF(N307="základní",J307,0)</f>
        <v>0</v>
      </c>
      <c r="BF307" s="145">
        <f>IF(N307="snížená",J307,0)</f>
        <v>0</v>
      </c>
      <c r="BG307" s="145">
        <f>IF(N307="zákl. přenesená",J307,0)</f>
        <v>0</v>
      </c>
      <c r="BH307" s="145">
        <f>IF(N307="sníž. přenesená",J307,0)</f>
        <v>0</v>
      </c>
      <c r="BI307" s="145">
        <f>IF(N307="nulová",J307,0)</f>
        <v>0</v>
      </c>
      <c r="BJ307" s="17" t="s">
        <v>83</v>
      </c>
      <c r="BK307" s="145">
        <f>ROUND(I307*H307,2)</f>
        <v>0</v>
      </c>
      <c r="BL307" s="17" t="s">
        <v>159</v>
      </c>
      <c r="BM307" s="144" t="s">
        <v>481</v>
      </c>
    </row>
    <row r="308" spans="2:65" s="1" customFormat="1" ht="19.5">
      <c r="B308" s="32"/>
      <c r="D308" s="146" t="s">
        <v>145</v>
      </c>
      <c r="F308" s="147" t="s">
        <v>482</v>
      </c>
      <c r="I308" s="148"/>
      <c r="L308" s="32"/>
      <c r="M308" s="149"/>
      <c r="T308" s="56"/>
      <c r="AT308" s="17" t="s">
        <v>145</v>
      </c>
      <c r="AU308" s="17" t="s">
        <v>85</v>
      </c>
    </row>
    <row r="309" spans="2:65" s="13" customFormat="1" ht="11.25">
      <c r="B309" s="160"/>
      <c r="D309" s="146" t="s">
        <v>221</v>
      </c>
      <c r="E309" s="161" t="s">
        <v>1</v>
      </c>
      <c r="F309" s="162" t="s">
        <v>483</v>
      </c>
      <c r="H309" s="163">
        <v>90</v>
      </c>
      <c r="I309" s="164"/>
      <c r="L309" s="160"/>
      <c r="M309" s="165"/>
      <c r="T309" s="166"/>
      <c r="AT309" s="161" t="s">
        <v>221</v>
      </c>
      <c r="AU309" s="161" t="s">
        <v>85</v>
      </c>
      <c r="AV309" s="13" t="s">
        <v>85</v>
      </c>
      <c r="AW309" s="13" t="s">
        <v>31</v>
      </c>
      <c r="AX309" s="13" t="s">
        <v>83</v>
      </c>
      <c r="AY309" s="161" t="s">
        <v>135</v>
      </c>
    </row>
    <row r="310" spans="2:65" s="1" customFormat="1" ht="16.5" customHeight="1">
      <c r="B310" s="132"/>
      <c r="C310" s="181" t="s">
        <v>484</v>
      </c>
      <c r="D310" s="181" t="s">
        <v>406</v>
      </c>
      <c r="E310" s="182" t="s">
        <v>485</v>
      </c>
      <c r="F310" s="183" t="s">
        <v>486</v>
      </c>
      <c r="G310" s="184" t="s">
        <v>487</v>
      </c>
      <c r="H310" s="185">
        <v>18</v>
      </c>
      <c r="I310" s="186"/>
      <c r="J310" s="187">
        <f>ROUND(I310*H310,2)</f>
        <v>0</v>
      </c>
      <c r="K310" s="183" t="s">
        <v>142</v>
      </c>
      <c r="L310" s="188"/>
      <c r="M310" s="189" t="s">
        <v>1</v>
      </c>
      <c r="N310" s="190" t="s">
        <v>40</v>
      </c>
      <c r="P310" s="142">
        <f>O310*H310</f>
        <v>0</v>
      </c>
      <c r="Q310" s="142">
        <v>0.75</v>
      </c>
      <c r="R310" s="142">
        <f>Q310*H310</f>
        <v>13.5</v>
      </c>
      <c r="S310" s="142">
        <v>0</v>
      </c>
      <c r="T310" s="143">
        <f>S310*H310</f>
        <v>0</v>
      </c>
      <c r="AR310" s="144" t="s">
        <v>262</v>
      </c>
      <c r="AT310" s="144" t="s">
        <v>406</v>
      </c>
      <c r="AU310" s="144" t="s">
        <v>85</v>
      </c>
      <c r="AY310" s="17" t="s">
        <v>135</v>
      </c>
      <c r="BE310" s="145">
        <f>IF(N310="základní",J310,0)</f>
        <v>0</v>
      </c>
      <c r="BF310" s="145">
        <f>IF(N310="snížená",J310,0)</f>
        <v>0</v>
      </c>
      <c r="BG310" s="145">
        <f>IF(N310="zákl. přenesená",J310,0)</f>
        <v>0</v>
      </c>
      <c r="BH310" s="145">
        <f>IF(N310="sníž. přenesená",J310,0)</f>
        <v>0</v>
      </c>
      <c r="BI310" s="145">
        <f>IF(N310="nulová",J310,0)</f>
        <v>0</v>
      </c>
      <c r="BJ310" s="17" t="s">
        <v>83</v>
      </c>
      <c r="BK310" s="145">
        <f>ROUND(I310*H310,2)</f>
        <v>0</v>
      </c>
      <c r="BL310" s="17" t="s">
        <v>159</v>
      </c>
      <c r="BM310" s="144" t="s">
        <v>488</v>
      </c>
    </row>
    <row r="311" spans="2:65" s="1" customFormat="1" ht="11.25">
      <c r="B311" s="32"/>
      <c r="D311" s="146" t="s">
        <v>145</v>
      </c>
      <c r="F311" s="147" t="s">
        <v>486</v>
      </c>
      <c r="I311" s="148"/>
      <c r="L311" s="32"/>
      <c r="M311" s="149"/>
      <c r="T311" s="56"/>
      <c r="AT311" s="17" t="s">
        <v>145</v>
      </c>
      <c r="AU311" s="17" t="s">
        <v>85</v>
      </c>
    </row>
    <row r="312" spans="2:65" s="13" customFormat="1" ht="11.25">
      <c r="B312" s="160"/>
      <c r="D312" s="146" t="s">
        <v>221</v>
      </c>
      <c r="E312" s="161" t="s">
        <v>1</v>
      </c>
      <c r="F312" s="162" t="s">
        <v>489</v>
      </c>
      <c r="H312" s="163">
        <v>18</v>
      </c>
      <c r="I312" s="164"/>
      <c r="L312" s="160"/>
      <c r="M312" s="165"/>
      <c r="T312" s="166"/>
      <c r="AT312" s="161" t="s">
        <v>221</v>
      </c>
      <c r="AU312" s="161" t="s">
        <v>85</v>
      </c>
      <c r="AV312" s="13" t="s">
        <v>85</v>
      </c>
      <c r="AW312" s="13" t="s">
        <v>31</v>
      </c>
      <c r="AX312" s="13" t="s">
        <v>83</v>
      </c>
      <c r="AY312" s="161" t="s">
        <v>135</v>
      </c>
    </row>
    <row r="313" spans="2:65" s="1" customFormat="1" ht="24.2" customHeight="1">
      <c r="B313" s="132"/>
      <c r="C313" s="133" t="s">
        <v>490</v>
      </c>
      <c r="D313" s="133" t="s">
        <v>138</v>
      </c>
      <c r="E313" s="134" t="s">
        <v>491</v>
      </c>
      <c r="F313" s="135" t="s">
        <v>492</v>
      </c>
      <c r="G313" s="136" t="s">
        <v>218</v>
      </c>
      <c r="H313" s="137">
        <v>1581.2</v>
      </c>
      <c r="I313" s="138"/>
      <c r="J313" s="139">
        <f>ROUND(I313*H313,2)</f>
        <v>0</v>
      </c>
      <c r="K313" s="135" t="s">
        <v>142</v>
      </c>
      <c r="L313" s="32"/>
      <c r="M313" s="140" t="s">
        <v>1</v>
      </c>
      <c r="N313" s="141" t="s">
        <v>40</v>
      </c>
      <c r="P313" s="142">
        <f>O313*H313</f>
        <v>0</v>
      </c>
      <c r="Q313" s="142">
        <v>8.9219999999999994E-2</v>
      </c>
      <c r="R313" s="142">
        <f>Q313*H313</f>
        <v>141.07466399999998</v>
      </c>
      <c r="S313" s="142">
        <v>0</v>
      </c>
      <c r="T313" s="143">
        <f>S313*H313</f>
        <v>0</v>
      </c>
      <c r="AR313" s="144" t="s">
        <v>159</v>
      </c>
      <c r="AT313" s="144" t="s">
        <v>138</v>
      </c>
      <c r="AU313" s="144" t="s">
        <v>85</v>
      </c>
      <c r="AY313" s="17" t="s">
        <v>135</v>
      </c>
      <c r="BE313" s="145">
        <f>IF(N313="základní",J313,0)</f>
        <v>0</v>
      </c>
      <c r="BF313" s="145">
        <f>IF(N313="snížená",J313,0)</f>
        <v>0</v>
      </c>
      <c r="BG313" s="145">
        <f>IF(N313="zákl. přenesená",J313,0)</f>
        <v>0</v>
      </c>
      <c r="BH313" s="145">
        <f>IF(N313="sníž. přenesená",J313,0)</f>
        <v>0</v>
      </c>
      <c r="BI313" s="145">
        <f>IF(N313="nulová",J313,0)</f>
        <v>0</v>
      </c>
      <c r="BJ313" s="17" t="s">
        <v>83</v>
      </c>
      <c r="BK313" s="145">
        <f>ROUND(I313*H313,2)</f>
        <v>0</v>
      </c>
      <c r="BL313" s="17" t="s">
        <v>159</v>
      </c>
      <c r="BM313" s="144" t="s">
        <v>493</v>
      </c>
    </row>
    <row r="314" spans="2:65" s="1" customFormat="1" ht="48.75">
      <c r="B314" s="32"/>
      <c r="D314" s="146" t="s">
        <v>145</v>
      </c>
      <c r="F314" s="147" t="s">
        <v>494</v>
      </c>
      <c r="I314" s="148"/>
      <c r="L314" s="32"/>
      <c r="M314" s="149"/>
      <c r="T314" s="56"/>
      <c r="AT314" s="17" t="s">
        <v>145</v>
      </c>
      <c r="AU314" s="17" t="s">
        <v>85</v>
      </c>
    </row>
    <row r="315" spans="2:65" s="12" customFormat="1" ht="11.25">
      <c r="B315" s="154"/>
      <c r="D315" s="146" t="s">
        <v>221</v>
      </c>
      <c r="E315" s="155" t="s">
        <v>1</v>
      </c>
      <c r="F315" s="156" t="s">
        <v>495</v>
      </c>
      <c r="H315" s="155" t="s">
        <v>1</v>
      </c>
      <c r="I315" s="157"/>
      <c r="L315" s="154"/>
      <c r="M315" s="158"/>
      <c r="T315" s="159"/>
      <c r="AT315" s="155" t="s">
        <v>221</v>
      </c>
      <c r="AU315" s="155" t="s">
        <v>85</v>
      </c>
      <c r="AV315" s="12" t="s">
        <v>83</v>
      </c>
      <c r="AW315" s="12" t="s">
        <v>31</v>
      </c>
      <c r="AX315" s="12" t="s">
        <v>75</v>
      </c>
      <c r="AY315" s="155" t="s">
        <v>135</v>
      </c>
    </row>
    <row r="316" spans="2:65" s="12" customFormat="1" ht="11.25">
      <c r="B316" s="154"/>
      <c r="D316" s="146" t="s">
        <v>221</v>
      </c>
      <c r="E316" s="155" t="s">
        <v>1</v>
      </c>
      <c r="F316" s="156" t="s">
        <v>496</v>
      </c>
      <c r="H316" s="155" t="s">
        <v>1</v>
      </c>
      <c r="I316" s="157"/>
      <c r="L316" s="154"/>
      <c r="M316" s="158"/>
      <c r="T316" s="159"/>
      <c r="AT316" s="155" t="s">
        <v>221</v>
      </c>
      <c r="AU316" s="155" t="s">
        <v>85</v>
      </c>
      <c r="AV316" s="12" t="s">
        <v>83</v>
      </c>
      <c r="AW316" s="12" t="s">
        <v>31</v>
      </c>
      <c r="AX316" s="12" t="s">
        <v>75</v>
      </c>
      <c r="AY316" s="155" t="s">
        <v>135</v>
      </c>
    </row>
    <row r="317" spans="2:65" s="13" customFormat="1" ht="22.5">
      <c r="B317" s="160"/>
      <c r="D317" s="146" t="s">
        <v>221</v>
      </c>
      <c r="E317" s="161" t="s">
        <v>1</v>
      </c>
      <c r="F317" s="162" t="s">
        <v>497</v>
      </c>
      <c r="H317" s="163">
        <v>370.8</v>
      </c>
      <c r="I317" s="164"/>
      <c r="L317" s="160"/>
      <c r="M317" s="165"/>
      <c r="T317" s="166"/>
      <c r="AT317" s="161" t="s">
        <v>221</v>
      </c>
      <c r="AU317" s="161" t="s">
        <v>85</v>
      </c>
      <c r="AV317" s="13" t="s">
        <v>85</v>
      </c>
      <c r="AW317" s="13" t="s">
        <v>31</v>
      </c>
      <c r="AX317" s="13" t="s">
        <v>75</v>
      </c>
      <c r="AY317" s="161" t="s">
        <v>135</v>
      </c>
    </row>
    <row r="318" spans="2:65" s="13" customFormat="1" ht="33.75">
      <c r="B318" s="160"/>
      <c r="D318" s="146" t="s">
        <v>221</v>
      </c>
      <c r="E318" s="161" t="s">
        <v>1</v>
      </c>
      <c r="F318" s="162" t="s">
        <v>498</v>
      </c>
      <c r="H318" s="163">
        <v>1091.4000000000001</v>
      </c>
      <c r="I318" s="164"/>
      <c r="L318" s="160"/>
      <c r="M318" s="165"/>
      <c r="T318" s="166"/>
      <c r="AT318" s="161" t="s">
        <v>221</v>
      </c>
      <c r="AU318" s="161" t="s">
        <v>85</v>
      </c>
      <c r="AV318" s="13" t="s">
        <v>85</v>
      </c>
      <c r="AW318" s="13" t="s">
        <v>31</v>
      </c>
      <c r="AX318" s="13" t="s">
        <v>75</v>
      </c>
      <c r="AY318" s="161" t="s">
        <v>135</v>
      </c>
    </row>
    <row r="319" spans="2:65" s="15" customFormat="1" ht="11.25">
      <c r="B319" s="174"/>
      <c r="D319" s="146" t="s">
        <v>221</v>
      </c>
      <c r="E319" s="175" t="s">
        <v>1</v>
      </c>
      <c r="F319" s="176" t="s">
        <v>271</v>
      </c>
      <c r="H319" s="177">
        <v>1462.2</v>
      </c>
      <c r="I319" s="178"/>
      <c r="L319" s="174"/>
      <c r="M319" s="179"/>
      <c r="T319" s="180"/>
      <c r="AT319" s="175" t="s">
        <v>221</v>
      </c>
      <c r="AU319" s="175" t="s">
        <v>85</v>
      </c>
      <c r="AV319" s="15" t="s">
        <v>154</v>
      </c>
      <c r="AW319" s="15" t="s">
        <v>31</v>
      </c>
      <c r="AX319" s="15" t="s">
        <v>75</v>
      </c>
      <c r="AY319" s="175" t="s">
        <v>135</v>
      </c>
    </row>
    <row r="320" spans="2:65" s="12" customFormat="1" ht="11.25">
      <c r="B320" s="154"/>
      <c r="D320" s="146" t="s">
        <v>221</v>
      </c>
      <c r="E320" s="155" t="s">
        <v>1</v>
      </c>
      <c r="F320" s="156" t="s">
        <v>499</v>
      </c>
      <c r="H320" s="155" t="s">
        <v>1</v>
      </c>
      <c r="I320" s="157"/>
      <c r="L320" s="154"/>
      <c r="M320" s="158"/>
      <c r="T320" s="159"/>
      <c r="AT320" s="155" t="s">
        <v>221</v>
      </c>
      <c r="AU320" s="155" t="s">
        <v>85</v>
      </c>
      <c r="AV320" s="12" t="s">
        <v>83</v>
      </c>
      <c r="AW320" s="12" t="s">
        <v>31</v>
      </c>
      <c r="AX320" s="12" t="s">
        <v>75</v>
      </c>
      <c r="AY320" s="155" t="s">
        <v>135</v>
      </c>
    </row>
    <row r="321" spans="2:65" s="13" customFormat="1" ht="11.25">
      <c r="B321" s="160"/>
      <c r="D321" s="146" t="s">
        <v>221</v>
      </c>
      <c r="E321" s="161" t="s">
        <v>1</v>
      </c>
      <c r="F321" s="162" t="s">
        <v>500</v>
      </c>
      <c r="H321" s="163">
        <v>9.6</v>
      </c>
      <c r="I321" s="164"/>
      <c r="L321" s="160"/>
      <c r="M321" s="165"/>
      <c r="T321" s="166"/>
      <c r="AT321" s="161" t="s">
        <v>221</v>
      </c>
      <c r="AU321" s="161" t="s">
        <v>85</v>
      </c>
      <c r="AV321" s="13" t="s">
        <v>85</v>
      </c>
      <c r="AW321" s="13" t="s">
        <v>31</v>
      </c>
      <c r="AX321" s="13" t="s">
        <v>75</v>
      </c>
      <c r="AY321" s="161" t="s">
        <v>135</v>
      </c>
    </row>
    <row r="322" spans="2:65" s="13" customFormat="1" ht="22.5">
      <c r="B322" s="160"/>
      <c r="D322" s="146" t="s">
        <v>221</v>
      </c>
      <c r="E322" s="161" t="s">
        <v>1</v>
      </c>
      <c r="F322" s="162" t="s">
        <v>501</v>
      </c>
      <c r="H322" s="163">
        <v>70</v>
      </c>
      <c r="I322" s="164"/>
      <c r="L322" s="160"/>
      <c r="M322" s="165"/>
      <c r="T322" s="166"/>
      <c r="AT322" s="161" t="s">
        <v>221</v>
      </c>
      <c r="AU322" s="161" t="s">
        <v>85</v>
      </c>
      <c r="AV322" s="13" t="s">
        <v>85</v>
      </c>
      <c r="AW322" s="13" t="s">
        <v>31</v>
      </c>
      <c r="AX322" s="13" t="s">
        <v>75</v>
      </c>
      <c r="AY322" s="161" t="s">
        <v>135</v>
      </c>
    </row>
    <row r="323" spans="2:65" s="15" customFormat="1" ht="11.25">
      <c r="B323" s="174"/>
      <c r="D323" s="146" t="s">
        <v>221</v>
      </c>
      <c r="E323" s="175" t="s">
        <v>1</v>
      </c>
      <c r="F323" s="176" t="s">
        <v>271</v>
      </c>
      <c r="H323" s="177">
        <v>79.599999999999994</v>
      </c>
      <c r="I323" s="178"/>
      <c r="L323" s="174"/>
      <c r="M323" s="179"/>
      <c r="T323" s="180"/>
      <c r="AT323" s="175" t="s">
        <v>221</v>
      </c>
      <c r="AU323" s="175" t="s">
        <v>85</v>
      </c>
      <c r="AV323" s="15" t="s">
        <v>154</v>
      </c>
      <c r="AW323" s="15" t="s">
        <v>31</v>
      </c>
      <c r="AX323" s="15" t="s">
        <v>75</v>
      </c>
      <c r="AY323" s="175" t="s">
        <v>135</v>
      </c>
    </row>
    <row r="324" spans="2:65" s="13" customFormat="1" ht="33.75">
      <c r="B324" s="160"/>
      <c r="D324" s="146" t="s">
        <v>221</v>
      </c>
      <c r="E324" s="161" t="s">
        <v>1</v>
      </c>
      <c r="F324" s="162" t="s">
        <v>502</v>
      </c>
      <c r="H324" s="163">
        <v>39.4</v>
      </c>
      <c r="I324" s="164"/>
      <c r="L324" s="160"/>
      <c r="M324" s="165"/>
      <c r="T324" s="166"/>
      <c r="AT324" s="161" t="s">
        <v>221</v>
      </c>
      <c r="AU324" s="161" t="s">
        <v>85</v>
      </c>
      <c r="AV324" s="13" t="s">
        <v>85</v>
      </c>
      <c r="AW324" s="13" t="s">
        <v>31</v>
      </c>
      <c r="AX324" s="13" t="s">
        <v>75</v>
      </c>
      <c r="AY324" s="161" t="s">
        <v>135</v>
      </c>
    </row>
    <row r="325" spans="2:65" s="15" customFormat="1" ht="11.25">
      <c r="B325" s="174"/>
      <c r="D325" s="146" t="s">
        <v>221</v>
      </c>
      <c r="E325" s="175" t="s">
        <v>1</v>
      </c>
      <c r="F325" s="176" t="s">
        <v>271</v>
      </c>
      <c r="H325" s="177">
        <v>39.4</v>
      </c>
      <c r="I325" s="178"/>
      <c r="L325" s="174"/>
      <c r="M325" s="179"/>
      <c r="T325" s="180"/>
      <c r="AT325" s="175" t="s">
        <v>221</v>
      </c>
      <c r="AU325" s="175" t="s">
        <v>85</v>
      </c>
      <c r="AV325" s="15" t="s">
        <v>154</v>
      </c>
      <c r="AW325" s="15" t="s">
        <v>31</v>
      </c>
      <c r="AX325" s="15" t="s">
        <v>75</v>
      </c>
      <c r="AY325" s="175" t="s">
        <v>135</v>
      </c>
    </row>
    <row r="326" spans="2:65" s="14" customFormat="1" ht="11.25">
      <c r="B326" s="167"/>
      <c r="D326" s="146" t="s">
        <v>221</v>
      </c>
      <c r="E326" s="168" t="s">
        <v>1</v>
      </c>
      <c r="F326" s="169" t="s">
        <v>231</v>
      </c>
      <c r="H326" s="170">
        <v>1581.2</v>
      </c>
      <c r="I326" s="171"/>
      <c r="L326" s="167"/>
      <c r="M326" s="172"/>
      <c r="T326" s="173"/>
      <c r="AT326" s="168" t="s">
        <v>221</v>
      </c>
      <c r="AU326" s="168" t="s">
        <v>85</v>
      </c>
      <c r="AV326" s="14" t="s">
        <v>159</v>
      </c>
      <c r="AW326" s="14" t="s">
        <v>31</v>
      </c>
      <c r="AX326" s="14" t="s">
        <v>83</v>
      </c>
      <c r="AY326" s="168" t="s">
        <v>135</v>
      </c>
    </row>
    <row r="327" spans="2:65" s="1" customFormat="1" ht="24.2" customHeight="1">
      <c r="B327" s="132"/>
      <c r="C327" s="181" t="s">
        <v>503</v>
      </c>
      <c r="D327" s="181" t="s">
        <v>406</v>
      </c>
      <c r="E327" s="182" t="s">
        <v>504</v>
      </c>
      <c r="F327" s="183" t="s">
        <v>505</v>
      </c>
      <c r="G327" s="184" t="s">
        <v>218</v>
      </c>
      <c r="H327" s="185">
        <v>41.37</v>
      </c>
      <c r="I327" s="186"/>
      <c r="J327" s="187">
        <f>ROUND(I327*H327,2)</f>
        <v>0</v>
      </c>
      <c r="K327" s="183" t="s">
        <v>142</v>
      </c>
      <c r="L327" s="188"/>
      <c r="M327" s="189" t="s">
        <v>1</v>
      </c>
      <c r="N327" s="190" t="s">
        <v>40</v>
      </c>
      <c r="P327" s="142">
        <f>O327*H327</f>
        <v>0</v>
      </c>
      <c r="Q327" s="142">
        <v>0.13100000000000001</v>
      </c>
      <c r="R327" s="142">
        <f>Q327*H327</f>
        <v>5.4194699999999996</v>
      </c>
      <c r="S327" s="142">
        <v>0</v>
      </c>
      <c r="T327" s="143">
        <f>S327*H327</f>
        <v>0</v>
      </c>
      <c r="AR327" s="144" t="s">
        <v>262</v>
      </c>
      <c r="AT327" s="144" t="s">
        <v>406</v>
      </c>
      <c r="AU327" s="144" t="s">
        <v>85</v>
      </c>
      <c r="AY327" s="17" t="s">
        <v>135</v>
      </c>
      <c r="BE327" s="145">
        <f>IF(N327="základní",J327,0)</f>
        <v>0</v>
      </c>
      <c r="BF327" s="145">
        <f>IF(N327="snížená",J327,0)</f>
        <v>0</v>
      </c>
      <c r="BG327" s="145">
        <f>IF(N327="zákl. přenesená",J327,0)</f>
        <v>0</v>
      </c>
      <c r="BH327" s="145">
        <f>IF(N327="sníž. přenesená",J327,0)</f>
        <v>0</v>
      </c>
      <c r="BI327" s="145">
        <f>IF(N327="nulová",J327,0)</f>
        <v>0</v>
      </c>
      <c r="BJ327" s="17" t="s">
        <v>83</v>
      </c>
      <c r="BK327" s="145">
        <f>ROUND(I327*H327,2)</f>
        <v>0</v>
      </c>
      <c r="BL327" s="17" t="s">
        <v>159</v>
      </c>
      <c r="BM327" s="144" t="s">
        <v>506</v>
      </c>
    </row>
    <row r="328" spans="2:65" s="1" customFormat="1" ht="19.5">
      <c r="B328" s="32"/>
      <c r="D328" s="146" t="s">
        <v>145</v>
      </c>
      <c r="F328" s="147" t="s">
        <v>505</v>
      </c>
      <c r="I328" s="148"/>
      <c r="L328" s="32"/>
      <c r="M328" s="149"/>
      <c r="T328" s="56"/>
      <c r="AT328" s="17" t="s">
        <v>145</v>
      </c>
      <c r="AU328" s="17" t="s">
        <v>85</v>
      </c>
    </row>
    <row r="329" spans="2:65" s="1" customFormat="1" ht="19.5">
      <c r="B329" s="32"/>
      <c r="D329" s="146" t="s">
        <v>147</v>
      </c>
      <c r="F329" s="150" t="s">
        <v>507</v>
      </c>
      <c r="I329" s="148"/>
      <c r="L329" s="32"/>
      <c r="M329" s="149"/>
      <c r="T329" s="56"/>
      <c r="AT329" s="17" t="s">
        <v>147</v>
      </c>
      <c r="AU329" s="17" t="s">
        <v>85</v>
      </c>
    </row>
    <row r="330" spans="2:65" s="13" customFormat="1" ht="11.25">
      <c r="B330" s="160"/>
      <c r="D330" s="146" t="s">
        <v>221</v>
      </c>
      <c r="E330" s="161" t="s">
        <v>1</v>
      </c>
      <c r="F330" s="162" t="s">
        <v>508</v>
      </c>
      <c r="H330" s="163">
        <v>41.37</v>
      </c>
      <c r="I330" s="164"/>
      <c r="L330" s="160"/>
      <c r="M330" s="165"/>
      <c r="T330" s="166"/>
      <c r="AT330" s="161" t="s">
        <v>221</v>
      </c>
      <c r="AU330" s="161" t="s">
        <v>85</v>
      </c>
      <c r="AV330" s="13" t="s">
        <v>85</v>
      </c>
      <c r="AW330" s="13" t="s">
        <v>31</v>
      </c>
      <c r="AX330" s="13" t="s">
        <v>83</v>
      </c>
      <c r="AY330" s="161" t="s">
        <v>135</v>
      </c>
    </row>
    <row r="331" spans="2:65" s="1" customFormat="1" ht="24.2" customHeight="1">
      <c r="B331" s="132"/>
      <c r="C331" s="181" t="s">
        <v>509</v>
      </c>
      <c r="D331" s="181" t="s">
        <v>406</v>
      </c>
      <c r="E331" s="182" t="s">
        <v>510</v>
      </c>
      <c r="F331" s="183" t="s">
        <v>511</v>
      </c>
      <c r="G331" s="184" t="s">
        <v>218</v>
      </c>
      <c r="H331" s="185">
        <v>83.58</v>
      </c>
      <c r="I331" s="186"/>
      <c r="J331" s="187">
        <f>ROUND(I331*H331,2)</f>
        <v>0</v>
      </c>
      <c r="K331" s="183" t="s">
        <v>1</v>
      </c>
      <c r="L331" s="188"/>
      <c r="M331" s="189" t="s">
        <v>1</v>
      </c>
      <c r="N331" s="190" t="s">
        <v>40</v>
      </c>
      <c r="P331" s="142">
        <f>O331*H331</f>
        <v>0</v>
      </c>
      <c r="Q331" s="142">
        <v>0.14000000000000001</v>
      </c>
      <c r="R331" s="142">
        <f>Q331*H331</f>
        <v>11.7012</v>
      </c>
      <c r="S331" s="142">
        <v>0</v>
      </c>
      <c r="T331" s="143">
        <f>S331*H331</f>
        <v>0</v>
      </c>
      <c r="AR331" s="144" t="s">
        <v>262</v>
      </c>
      <c r="AT331" s="144" t="s">
        <v>406</v>
      </c>
      <c r="AU331" s="144" t="s">
        <v>85</v>
      </c>
      <c r="AY331" s="17" t="s">
        <v>135</v>
      </c>
      <c r="BE331" s="145">
        <f>IF(N331="základní",J331,0)</f>
        <v>0</v>
      </c>
      <c r="BF331" s="145">
        <f>IF(N331="snížená",J331,0)</f>
        <v>0</v>
      </c>
      <c r="BG331" s="145">
        <f>IF(N331="zákl. přenesená",J331,0)</f>
        <v>0</v>
      </c>
      <c r="BH331" s="145">
        <f>IF(N331="sníž. přenesená",J331,0)</f>
        <v>0</v>
      </c>
      <c r="BI331" s="145">
        <f>IF(N331="nulová",J331,0)</f>
        <v>0</v>
      </c>
      <c r="BJ331" s="17" t="s">
        <v>83</v>
      </c>
      <c r="BK331" s="145">
        <f>ROUND(I331*H331,2)</f>
        <v>0</v>
      </c>
      <c r="BL331" s="17" t="s">
        <v>159</v>
      </c>
      <c r="BM331" s="144" t="s">
        <v>512</v>
      </c>
    </row>
    <row r="332" spans="2:65" s="1" customFormat="1" ht="11.25">
      <c r="B332" s="32"/>
      <c r="D332" s="146" t="s">
        <v>145</v>
      </c>
      <c r="F332" s="147" t="s">
        <v>511</v>
      </c>
      <c r="I332" s="148"/>
      <c r="L332" s="32"/>
      <c r="M332" s="149"/>
      <c r="T332" s="56"/>
      <c r="AT332" s="17" t="s">
        <v>145</v>
      </c>
      <c r="AU332" s="17" t="s">
        <v>85</v>
      </c>
    </row>
    <row r="333" spans="2:65" s="1" customFormat="1" ht="19.5">
      <c r="B333" s="32"/>
      <c r="D333" s="146" t="s">
        <v>147</v>
      </c>
      <c r="F333" s="150" t="s">
        <v>513</v>
      </c>
      <c r="I333" s="148"/>
      <c r="L333" s="32"/>
      <c r="M333" s="149"/>
      <c r="T333" s="56"/>
      <c r="AT333" s="17" t="s">
        <v>147</v>
      </c>
      <c r="AU333" s="17" t="s">
        <v>85</v>
      </c>
    </row>
    <row r="334" spans="2:65" s="13" customFormat="1" ht="11.25">
      <c r="B334" s="160"/>
      <c r="D334" s="146" t="s">
        <v>221</v>
      </c>
      <c r="E334" s="161" t="s">
        <v>1</v>
      </c>
      <c r="F334" s="162" t="s">
        <v>514</v>
      </c>
      <c r="H334" s="163">
        <v>83.58</v>
      </c>
      <c r="I334" s="164"/>
      <c r="L334" s="160"/>
      <c r="M334" s="165"/>
      <c r="T334" s="166"/>
      <c r="AT334" s="161" t="s">
        <v>221</v>
      </c>
      <c r="AU334" s="161" t="s">
        <v>85</v>
      </c>
      <c r="AV334" s="13" t="s">
        <v>85</v>
      </c>
      <c r="AW334" s="13" t="s">
        <v>31</v>
      </c>
      <c r="AX334" s="13" t="s">
        <v>83</v>
      </c>
      <c r="AY334" s="161" t="s">
        <v>135</v>
      </c>
    </row>
    <row r="335" spans="2:65" s="1" customFormat="1" ht="21.75" customHeight="1">
      <c r="B335" s="132"/>
      <c r="C335" s="181" t="s">
        <v>515</v>
      </c>
      <c r="D335" s="181" t="s">
        <v>406</v>
      </c>
      <c r="E335" s="182" t="s">
        <v>516</v>
      </c>
      <c r="F335" s="183" t="s">
        <v>517</v>
      </c>
      <c r="G335" s="184" t="s">
        <v>218</v>
      </c>
      <c r="H335" s="185">
        <v>1535.31</v>
      </c>
      <c r="I335" s="186"/>
      <c r="J335" s="187">
        <f>ROUND(I335*H335,2)</f>
        <v>0</v>
      </c>
      <c r="K335" s="183" t="s">
        <v>142</v>
      </c>
      <c r="L335" s="188"/>
      <c r="M335" s="189" t="s">
        <v>1</v>
      </c>
      <c r="N335" s="190" t="s">
        <v>40</v>
      </c>
      <c r="P335" s="142">
        <f>O335*H335</f>
        <v>0</v>
      </c>
      <c r="Q335" s="142">
        <v>0.13100000000000001</v>
      </c>
      <c r="R335" s="142">
        <f>Q335*H335</f>
        <v>201.12560999999999</v>
      </c>
      <c r="S335" s="142">
        <v>0</v>
      </c>
      <c r="T335" s="143">
        <f>S335*H335</f>
        <v>0</v>
      </c>
      <c r="AR335" s="144" t="s">
        <v>262</v>
      </c>
      <c r="AT335" s="144" t="s">
        <v>406</v>
      </c>
      <c r="AU335" s="144" t="s">
        <v>85</v>
      </c>
      <c r="AY335" s="17" t="s">
        <v>135</v>
      </c>
      <c r="BE335" s="145">
        <f>IF(N335="základní",J335,0)</f>
        <v>0</v>
      </c>
      <c r="BF335" s="145">
        <f>IF(N335="snížená",J335,0)</f>
        <v>0</v>
      </c>
      <c r="BG335" s="145">
        <f>IF(N335="zákl. přenesená",J335,0)</f>
        <v>0</v>
      </c>
      <c r="BH335" s="145">
        <f>IF(N335="sníž. přenesená",J335,0)</f>
        <v>0</v>
      </c>
      <c r="BI335" s="145">
        <f>IF(N335="nulová",J335,0)</f>
        <v>0</v>
      </c>
      <c r="BJ335" s="17" t="s">
        <v>83</v>
      </c>
      <c r="BK335" s="145">
        <f>ROUND(I335*H335,2)</f>
        <v>0</v>
      </c>
      <c r="BL335" s="17" t="s">
        <v>159</v>
      </c>
      <c r="BM335" s="144" t="s">
        <v>518</v>
      </c>
    </row>
    <row r="336" spans="2:65" s="1" customFormat="1" ht="11.25">
      <c r="B336" s="32"/>
      <c r="D336" s="146" t="s">
        <v>145</v>
      </c>
      <c r="F336" s="147" t="s">
        <v>517</v>
      </c>
      <c r="I336" s="148"/>
      <c r="L336" s="32"/>
      <c r="M336" s="149"/>
      <c r="T336" s="56"/>
      <c r="AT336" s="17" t="s">
        <v>145</v>
      </c>
      <c r="AU336" s="17" t="s">
        <v>85</v>
      </c>
    </row>
    <row r="337" spans="2:65" s="1" customFormat="1" ht="19.5">
      <c r="B337" s="32"/>
      <c r="D337" s="146" t="s">
        <v>147</v>
      </c>
      <c r="F337" s="150" t="s">
        <v>519</v>
      </c>
      <c r="I337" s="148"/>
      <c r="L337" s="32"/>
      <c r="M337" s="149"/>
      <c r="T337" s="56"/>
      <c r="AT337" s="17" t="s">
        <v>147</v>
      </c>
      <c r="AU337" s="17" t="s">
        <v>85</v>
      </c>
    </row>
    <row r="338" spans="2:65" s="13" customFormat="1" ht="11.25">
      <c r="B338" s="160"/>
      <c r="D338" s="146" t="s">
        <v>221</v>
      </c>
      <c r="E338" s="161" t="s">
        <v>1</v>
      </c>
      <c r="F338" s="162" t="s">
        <v>520</v>
      </c>
      <c r="H338" s="163">
        <v>1535.31</v>
      </c>
      <c r="I338" s="164"/>
      <c r="L338" s="160"/>
      <c r="M338" s="165"/>
      <c r="T338" s="166"/>
      <c r="AT338" s="161" t="s">
        <v>221</v>
      </c>
      <c r="AU338" s="161" t="s">
        <v>85</v>
      </c>
      <c r="AV338" s="13" t="s">
        <v>85</v>
      </c>
      <c r="AW338" s="13" t="s">
        <v>31</v>
      </c>
      <c r="AX338" s="13" t="s">
        <v>83</v>
      </c>
      <c r="AY338" s="161" t="s">
        <v>135</v>
      </c>
    </row>
    <row r="339" spans="2:65" s="1" customFormat="1" ht="24.2" customHeight="1">
      <c r="B339" s="132"/>
      <c r="C339" s="133" t="s">
        <v>521</v>
      </c>
      <c r="D339" s="133" t="s">
        <v>138</v>
      </c>
      <c r="E339" s="134" t="s">
        <v>522</v>
      </c>
      <c r="F339" s="135" t="s">
        <v>523</v>
      </c>
      <c r="G339" s="136" t="s">
        <v>218</v>
      </c>
      <c r="H339" s="137">
        <v>205.1</v>
      </c>
      <c r="I339" s="138"/>
      <c r="J339" s="139">
        <f>ROUND(I339*H339,2)</f>
        <v>0</v>
      </c>
      <c r="K339" s="135" t="s">
        <v>142</v>
      </c>
      <c r="L339" s="32"/>
      <c r="M339" s="140" t="s">
        <v>1</v>
      </c>
      <c r="N339" s="141" t="s">
        <v>40</v>
      </c>
      <c r="P339" s="142">
        <f>O339*H339</f>
        <v>0</v>
      </c>
      <c r="Q339" s="142">
        <v>9.0620000000000006E-2</v>
      </c>
      <c r="R339" s="142">
        <f>Q339*H339</f>
        <v>18.586162000000002</v>
      </c>
      <c r="S339" s="142">
        <v>0</v>
      </c>
      <c r="T339" s="143">
        <f>S339*H339</f>
        <v>0</v>
      </c>
      <c r="AR339" s="144" t="s">
        <v>159</v>
      </c>
      <c r="AT339" s="144" t="s">
        <v>138</v>
      </c>
      <c r="AU339" s="144" t="s">
        <v>85</v>
      </c>
      <c r="AY339" s="17" t="s">
        <v>135</v>
      </c>
      <c r="BE339" s="145">
        <f>IF(N339="základní",J339,0)</f>
        <v>0</v>
      </c>
      <c r="BF339" s="145">
        <f>IF(N339="snížená",J339,0)</f>
        <v>0</v>
      </c>
      <c r="BG339" s="145">
        <f>IF(N339="zákl. přenesená",J339,0)</f>
        <v>0</v>
      </c>
      <c r="BH339" s="145">
        <f>IF(N339="sníž. přenesená",J339,0)</f>
        <v>0</v>
      </c>
      <c r="BI339" s="145">
        <f>IF(N339="nulová",J339,0)</f>
        <v>0</v>
      </c>
      <c r="BJ339" s="17" t="s">
        <v>83</v>
      </c>
      <c r="BK339" s="145">
        <f>ROUND(I339*H339,2)</f>
        <v>0</v>
      </c>
      <c r="BL339" s="17" t="s">
        <v>159</v>
      </c>
      <c r="BM339" s="144" t="s">
        <v>524</v>
      </c>
    </row>
    <row r="340" spans="2:65" s="1" customFormat="1" ht="48.75">
      <c r="B340" s="32"/>
      <c r="D340" s="146" t="s">
        <v>145</v>
      </c>
      <c r="F340" s="147" t="s">
        <v>525</v>
      </c>
      <c r="I340" s="148"/>
      <c r="L340" s="32"/>
      <c r="M340" s="149"/>
      <c r="T340" s="56"/>
      <c r="AT340" s="17" t="s">
        <v>145</v>
      </c>
      <c r="AU340" s="17" t="s">
        <v>85</v>
      </c>
    </row>
    <row r="341" spans="2:65" s="13" customFormat="1" ht="11.25">
      <c r="B341" s="160"/>
      <c r="D341" s="146" t="s">
        <v>221</v>
      </c>
      <c r="E341" s="161" t="s">
        <v>1</v>
      </c>
      <c r="F341" s="162" t="s">
        <v>526</v>
      </c>
      <c r="H341" s="163">
        <v>79.900000000000006</v>
      </c>
      <c r="I341" s="164"/>
      <c r="L341" s="160"/>
      <c r="M341" s="165"/>
      <c r="T341" s="166"/>
      <c r="AT341" s="161" t="s">
        <v>221</v>
      </c>
      <c r="AU341" s="161" t="s">
        <v>85</v>
      </c>
      <c r="AV341" s="13" t="s">
        <v>85</v>
      </c>
      <c r="AW341" s="13" t="s">
        <v>31</v>
      </c>
      <c r="AX341" s="13" t="s">
        <v>75</v>
      </c>
      <c r="AY341" s="161" t="s">
        <v>135</v>
      </c>
    </row>
    <row r="342" spans="2:65" s="13" customFormat="1" ht="22.5">
      <c r="B342" s="160"/>
      <c r="D342" s="146" t="s">
        <v>221</v>
      </c>
      <c r="E342" s="161" t="s">
        <v>1</v>
      </c>
      <c r="F342" s="162" t="s">
        <v>527</v>
      </c>
      <c r="H342" s="163">
        <v>91.7</v>
      </c>
      <c r="I342" s="164"/>
      <c r="L342" s="160"/>
      <c r="M342" s="165"/>
      <c r="T342" s="166"/>
      <c r="AT342" s="161" t="s">
        <v>221</v>
      </c>
      <c r="AU342" s="161" t="s">
        <v>85</v>
      </c>
      <c r="AV342" s="13" t="s">
        <v>85</v>
      </c>
      <c r="AW342" s="13" t="s">
        <v>31</v>
      </c>
      <c r="AX342" s="13" t="s">
        <v>75</v>
      </c>
      <c r="AY342" s="161" t="s">
        <v>135</v>
      </c>
    </row>
    <row r="343" spans="2:65" s="15" customFormat="1" ht="11.25">
      <c r="B343" s="174"/>
      <c r="D343" s="146" t="s">
        <v>221</v>
      </c>
      <c r="E343" s="175" t="s">
        <v>1</v>
      </c>
      <c r="F343" s="176" t="s">
        <v>271</v>
      </c>
      <c r="H343" s="177">
        <v>171.60000000000002</v>
      </c>
      <c r="I343" s="178"/>
      <c r="L343" s="174"/>
      <c r="M343" s="179"/>
      <c r="T343" s="180"/>
      <c r="AT343" s="175" t="s">
        <v>221</v>
      </c>
      <c r="AU343" s="175" t="s">
        <v>85</v>
      </c>
      <c r="AV343" s="15" t="s">
        <v>154</v>
      </c>
      <c r="AW343" s="15" t="s">
        <v>31</v>
      </c>
      <c r="AX343" s="15" t="s">
        <v>75</v>
      </c>
      <c r="AY343" s="175" t="s">
        <v>135</v>
      </c>
    </row>
    <row r="344" spans="2:65" s="13" customFormat="1" ht="22.5">
      <c r="B344" s="160"/>
      <c r="D344" s="146" t="s">
        <v>221</v>
      </c>
      <c r="E344" s="161" t="s">
        <v>1</v>
      </c>
      <c r="F344" s="162" t="s">
        <v>328</v>
      </c>
      <c r="H344" s="163">
        <v>15.2</v>
      </c>
      <c r="I344" s="164"/>
      <c r="L344" s="160"/>
      <c r="M344" s="165"/>
      <c r="T344" s="166"/>
      <c r="AT344" s="161" t="s">
        <v>221</v>
      </c>
      <c r="AU344" s="161" t="s">
        <v>85</v>
      </c>
      <c r="AV344" s="13" t="s">
        <v>85</v>
      </c>
      <c r="AW344" s="13" t="s">
        <v>31</v>
      </c>
      <c r="AX344" s="13" t="s">
        <v>75</v>
      </c>
      <c r="AY344" s="161" t="s">
        <v>135</v>
      </c>
    </row>
    <row r="345" spans="2:65" s="13" customFormat="1" ht="11.25">
      <c r="B345" s="160"/>
      <c r="D345" s="146" t="s">
        <v>221</v>
      </c>
      <c r="E345" s="161" t="s">
        <v>1</v>
      </c>
      <c r="F345" s="162" t="s">
        <v>528</v>
      </c>
      <c r="H345" s="163">
        <v>18.3</v>
      </c>
      <c r="I345" s="164"/>
      <c r="L345" s="160"/>
      <c r="M345" s="165"/>
      <c r="T345" s="166"/>
      <c r="AT345" s="161" t="s">
        <v>221</v>
      </c>
      <c r="AU345" s="161" t="s">
        <v>85</v>
      </c>
      <c r="AV345" s="13" t="s">
        <v>85</v>
      </c>
      <c r="AW345" s="13" t="s">
        <v>31</v>
      </c>
      <c r="AX345" s="13" t="s">
        <v>75</v>
      </c>
      <c r="AY345" s="161" t="s">
        <v>135</v>
      </c>
    </row>
    <row r="346" spans="2:65" s="15" customFormat="1" ht="11.25">
      <c r="B346" s="174"/>
      <c r="D346" s="146" t="s">
        <v>221</v>
      </c>
      <c r="E346" s="175" t="s">
        <v>1</v>
      </c>
      <c r="F346" s="176" t="s">
        <v>271</v>
      </c>
      <c r="H346" s="177">
        <v>33.5</v>
      </c>
      <c r="I346" s="178"/>
      <c r="L346" s="174"/>
      <c r="M346" s="179"/>
      <c r="T346" s="180"/>
      <c r="AT346" s="175" t="s">
        <v>221</v>
      </c>
      <c r="AU346" s="175" t="s">
        <v>85</v>
      </c>
      <c r="AV346" s="15" t="s">
        <v>154</v>
      </c>
      <c r="AW346" s="15" t="s">
        <v>31</v>
      </c>
      <c r="AX346" s="15" t="s">
        <v>75</v>
      </c>
      <c r="AY346" s="175" t="s">
        <v>135</v>
      </c>
    </row>
    <row r="347" spans="2:65" s="14" customFormat="1" ht="11.25">
      <c r="B347" s="167"/>
      <c r="D347" s="146" t="s">
        <v>221</v>
      </c>
      <c r="E347" s="168" t="s">
        <v>1</v>
      </c>
      <c r="F347" s="169" t="s">
        <v>231</v>
      </c>
      <c r="H347" s="170">
        <v>205.10000000000002</v>
      </c>
      <c r="I347" s="171"/>
      <c r="L347" s="167"/>
      <c r="M347" s="172"/>
      <c r="T347" s="173"/>
      <c r="AT347" s="168" t="s">
        <v>221</v>
      </c>
      <c r="AU347" s="168" t="s">
        <v>85</v>
      </c>
      <c r="AV347" s="14" t="s">
        <v>159</v>
      </c>
      <c r="AW347" s="14" t="s">
        <v>31</v>
      </c>
      <c r="AX347" s="14" t="s">
        <v>83</v>
      </c>
      <c r="AY347" s="168" t="s">
        <v>135</v>
      </c>
    </row>
    <row r="348" spans="2:65" s="1" customFormat="1" ht="24.2" customHeight="1">
      <c r="B348" s="132"/>
      <c r="C348" s="181" t="s">
        <v>529</v>
      </c>
      <c r="D348" s="181" t="s">
        <v>406</v>
      </c>
      <c r="E348" s="182" t="s">
        <v>530</v>
      </c>
      <c r="F348" s="183" t="s">
        <v>531</v>
      </c>
      <c r="G348" s="184" t="s">
        <v>218</v>
      </c>
      <c r="H348" s="185">
        <v>35.174999999999997</v>
      </c>
      <c r="I348" s="186"/>
      <c r="J348" s="187">
        <f>ROUND(I348*H348,2)</f>
        <v>0</v>
      </c>
      <c r="K348" s="183" t="s">
        <v>142</v>
      </c>
      <c r="L348" s="188"/>
      <c r="M348" s="189" t="s">
        <v>1</v>
      </c>
      <c r="N348" s="190" t="s">
        <v>40</v>
      </c>
      <c r="P348" s="142">
        <f>O348*H348</f>
        <v>0</v>
      </c>
      <c r="Q348" s="142">
        <v>0.17499999999999999</v>
      </c>
      <c r="R348" s="142">
        <f>Q348*H348</f>
        <v>6.1556249999999988</v>
      </c>
      <c r="S348" s="142">
        <v>0</v>
      </c>
      <c r="T348" s="143">
        <f>S348*H348</f>
        <v>0</v>
      </c>
      <c r="AR348" s="144" t="s">
        <v>262</v>
      </c>
      <c r="AT348" s="144" t="s">
        <v>406</v>
      </c>
      <c r="AU348" s="144" t="s">
        <v>85</v>
      </c>
      <c r="AY348" s="17" t="s">
        <v>135</v>
      </c>
      <c r="BE348" s="145">
        <f>IF(N348="základní",J348,0)</f>
        <v>0</v>
      </c>
      <c r="BF348" s="145">
        <f>IF(N348="snížená",J348,0)</f>
        <v>0</v>
      </c>
      <c r="BG348" s="145">
        <f>IF(N348="zákl. přenesená",J348,0)</f>
        <v>0</v>
      </c>
      <c r="BH348" s="145">
        <f>IF(N348="sníž. přenesená",J348,0)</f>
        <v>0</v>
      </c>
      <c r="BI348" s="145">
        <f>IF(N348="nulová",J348,0)</f>
        <v>0</v>
      </c>
      <c r="BJ348" s="17" t="s">
        <v>83</v>
      </c>
      <c r="BK348" s="145">
        <f>ROUND(I348*H348,2)</f>
        <v>0</v>
      </c>
      <c r="BL348" s="17" t="s">
        <v>159</v>
      </c>
      <c r="BM348" s="144" t="s">
        <v>532</v>
      </c>
    </row>
    <row r="349" spans="2:65" s="1" customFormat="1" ht="19.5">
      <c r="B349" s="32"/>
      <c r="D349" s="146" t="s">
        <v>145</v>
      </c>
      <c r="F349" s="147" t="s">
        <v>531</v>
      </c>
      <c r="I349" s="148"/>
      <c r="L349" s="32"/>
      <c r="M349" s="149"/>
      <c r="T349" s="56"/>
      <c r="AT349" s="17" t="s">
        <v>145</v>
      </c>
      <c r="AU349" s="17" t="s">
        <v>85</v>
      </c>
    </row>
    <row r="350" spans="2:65" s="1" customFormat="1" ht="19.5">
      <c r="B350" s="32"/>
      <c r="D350" s="146" t="s">
        <v>147</v>
      </c>
      <c r="F350" s="150" t="s">
        <v>507</v>
      </c>
      <c r="I350" s="148"/>
      <c r="L350" s="32"/>
      <c r="M350" s="149"/>
      <c r="T350" s="56"/>
      <c r="AT350" s="17" t="s">
        <v>147</v>
      </c>
      <c r="AU350" s="17" t="s">
        <v>85</v>
      </c>
    </row>
    <row r="351" spans="2:65" s="13" customFormat="1" ht="11.25">
      <c r="B351" s="160"/>
      <c r="D351" s="146" t="s">
        <v>221</v>
      </c>
      <c r="E351" s="161" t="s">
        <v>1</v>
      </c>
      <c r="F351" s="162" t="s">
        <v>533</v>
      </c>
      <c r="H351" s="163">
        <v>35.174999999999997</v>
      </c>
      <c r="I351" s="164"/>
      <c r="L351" s="160"/>
      <c r="M351" s="165"/>
      <c r="T351" s="166"/>
      <c r="AT351" s="161" t="s">
        <v>221</v>
      </c>
      <c r="AU351" s="161" t="s">
        <v>85</v>
      </c>
      <c r="AV351" s="13" t="s">
        <v>85</v>
      </c>
      <c r="AW351" s="13" t="s">
        <v>31</v>
      </c>
      <c r="AX351" s="13" t="s">
        <v>83</v>
      </c>
      <c r="AY351" s="161" t="s">
        <v>135</v>
      </c>
    </row>
    <row r="352" spans="2:65" s="1" customFormat="1" ht="21.75" customHeight="1">
      <c r="B352" s="132"/>
      <c r="C352" s="181" t="s">
        <v>534</v>
      </c>
      <c r="D352" s="181" t="s">
        <v>406</v>
      </c>
      <c r="E352" s="182" t="s">
        <v>535</v>
      </c>
      <c r="F352" s="183" t="s">
        <v>536</v>
      </c>
      <c r="G352" s="184" t="s">
        <v>218</v>
      </c>
      <c r="H352" s="185">
        <v>180.18</v>
      </c>
      <c r="I352" s="186"/>
      <c r="J352" s="187">
        <f>ROUND(I352*H352,2)</f>
        <v>0</v>
      </c>
      <c r="K352" s="183" t="s">
        <v>142</v>
      </c>
      <c r="L352" s="188"/>
      <c r="M352" s="189" t="s">
        <v>1</v>
      </c>
      <c r="N352" s="190" t="s">
        <v>40</v>
      </c>
      <c r="P352" s="142">
        <f>O352*H352</f>
        <v>0</v>
      </c>
      <c r="Q352" s="142">
        <v>0.17599999999999999</v>
      </c>
      <c r="R352" s="142">
        <f>Q352*H352</f>
        <v>31.711679999999998</v>
      </c>
      <c r="S352" s="142">
        <v>0</v>
      </c>
      <c r="T352" s="143">
        <f>S352*H352</f>
        <v>0</v>
      </c>
      <c r="AR352" s="144" t="s">
        <v>262</v>
      </c>
      <c r="AT352" s="144" t="s">
        <v>406</v>
      </c>
      <c r="AU352" s="144" t="s">
        <v>85</v>
      </c>
      <c r="AY352" s="17" t="s">
        <v>135</v>
      </c>
      <c r="BE352" s="145">
        <f>IF(N352="základní",J352,0)</f>
        <v>0</v>
      </c>
      <c r="BF352" s="145">
        <f>IF(N352="snížená",J352,0)</f>
        <v>0</v>
      </c>
      <c r="BG352" s="145">
        <f>IF(N352="zákl. přenesená",J352,0)</f>
        <v>0</v>
      </c>
      <c r="BH352" s="145">
        <f>IF(N352="sníž. přenesená",J352,0)</f>
        <v>0</v>
      </c>
      <c r="BI352" s="145">
        <f>IF(N352="nulová",J352,0)</f>
        <v>0</v>
      </c>
      <c r="BJ352" s="17" t="s">
        <v>83</v>
      </c>
      <c r="BK352" s="145">
        <f>ROUND(I352*H352,2)</f>
        <v>0</v>
      </c>
      <c r="BL352" s="17" t="s">
        <v>159</v>
      </c>
      <c r="BM352" s="144" t="s">
        <v>537</v>
      </c>
    </row>
    <row r="353" spans="2:65" s="1" customFormat="1" ht="11.25">
      <c r="B353" s="32"/>
      <c r="D353" s="146" t="s">
        <v>145</v>
      </c>
      <c r="F353" s="147" t="s">
        <v>538</v>
      </c>
      <c r="I353" s="148"/>
      <c r="L353" s="32"/>
      <c r="M353" s="149"/>
      <c r="T353" s="56"/>
      <c r="AT353" s="17" t="s">
        <v>145</v>
      </c>
      <c r="AU353" s="17" t="s">
        <v>85</v>
      </c>
    </row>
    <row r="354" spans="2:65" s="1" customFormat="1" ht="19.5">
      <c r="B354" s="32"/>
      <c r="D354" s="146" t="s">
        <v>147</v>
      </c>
      <c r="F354" s="150" t="s">
        <v>539</v>
      </c>
      <c r="I354" s="148"/>
      <c r="L354" s="32"/>
      <c r="M354" s="149"/>
      <c r="T354" s="56"/>
      <c r="AT354" s="17" t="s">
        <v>147</v>
      </c>
      <c r="AU354" s="17" t="s">
        <v>85</v>
      </c>
    </row>
    <row r="355" spans="2:65" s="13" customFormat="1" ht="11.25">
      <c r="B355" s="160"/>
      <c r="D355" s="146" t="s">
        <v>221</v>
      </c>
      <c r="E355" s="161" t="s">
        <v>1</v>
      </c>
      <c r="F355" s="162" t="s">
        <v>540</v>
      </c>
      <c r="H355" s="163">
        <v>180.18</v>
      </c>
      <c r="I355" s="164"/>
      <c r="L355" s="160"/>
      <c r="M355" s="165"/>
      <c r="T355" s="166"/>
      <c r="AT355" s="161" t="s">
        <v>221</v>
      </c>
      <c r="AU355" s="161" t="s">
        <v>85</v>
      </c>
      <c r="AV355" s="13" t="s">
        <v>85</v>
      </c>
      <c r="AW355" s="13" t="s">
        <v>31</v>
      </c>
      <c r="AX355" s="13" t="s">
        <v>83</v>
      </c>
      <c r="AY355" s="161" t="s">
        <v>135</v>
      </c>
    </row>
    <row r="356" spans="2:65" s="11" customFormat="1" ht="22.9" customHeight="1">
      <c r="B356" s="120"/>
      <c r="D356" s="121" t="s">
        <v>74</v>
      </c>
      <c r="E356" s="130" t="s">
        <v>262</v>
      </c>
      <c r="F356" s="130" t="s">
        <v>541</v>
      </c>
      <c r="I356" s="123"/>
      <c r="J356" s="131">
        <f>BK356</f>
        <v>0</v>
      </c>
      <c r="L356" s="120"/>
      <c r="M356" s="125"/>
      <c r="P356" s="126">
        <f>SUM(P357:P401)</f>
        <v>0</v>
      </c>
      <c r="R356" s="126">
        <f>SUM(R357:R401)</f>
        <v>17.921265999999999</v>
      </c>
      <c r="T356" s="127">
        <f>SUM(T357:T401)</f>
        <v>0</v>
      </c>
      <c r="AR356" s="121" t="s">
        <v>83</v>
      </c>
      <c r="AT356" s="128" t="s">
        <v>74</v>
      </c>
      <c r="AU356" s="128" t="s">
        <v>83</v>
      </c>
      <c r="AY356" s="121" t="s">
        <v>135</v>
      </c>
      <c r="BK356" s="129">
        <f>SUM(BK357:BK401)</f>
        <v>0</v>
      </c>
    </row>
    <row r="357" spans="2:65" s="1" customFormat="1" ht="16.5" customHeight="1">
      <c r="B357" s="132"/>
      <c r="C357" s="133" t="s">
        <v>542</v>
      </c>
      <c r="D357" s="133" t="s">
        <v>138</v>
      </c>
      <c r="E357" s="134" t="s">
        <v>543</v>
      </c>
      <c r="F357" s="135" t="s">
        <v>544</v>
      </c>
      <c r="G357" s="136" t="s">
        <v>282</v>
      </c>
      <c r="H357" s="137">
        <v>75</v>
      </c>
      <c r="I357" s="138"/>
      <c r="J357" s="139">
        <f>ROUND(I357*H357,2)</f>
        <v>0</v>
      </c>
      <c r="K357" s="135" t="s">
        <v>1</v>
      </c>
      <c r="L357" s="32"/>
      <c r="M357" s="140" t="s">
        <v>1</v>
      </c>
      <c r="N357" s="141" t="s">
        <v>40</v>
      </c>
      <c r="P357" s="142">
        <f>O357*H357</f>
        <v>0</v>
      </c>
      <c r="Q357" s="142">
        <v>1.0000000000000001E-5</v>
      </c>
      <c r="R357" s="142">
        <f>Q357*H357</f>
        <v>7.5000000000000002E-4</v>
      </c>
      <c r="S357" s="142">
        <v>0</v>
      </c>
      <c r="T357" s="143">
        <f>S357*H357</f>
        <v>0</v>
      </c>
      <c r="AR357" s="144" t="s">
        <v>159</v>
      </c>
      <c r="AT357" s="144" t="s">
        <v>138</v>
      </c>
      <c r="AU357" s="144" t="s">
        <v>85</v>
      </c>
      <c r="AY357" s="17" t="s">
        <v>135</v>
      </c>
      <c r="BE357" s="145">
        <f>IF(N357="základní",J357,0)</f>
        <v>0</v>
      </c>
      <c r="BF357" s="145">
        <f>IF(N357="snížená",J357,0)</f>
        <v>0</v>
      </c>
      <c r="BG357" s="145">
        <f>IF(N357="zákl. přenesená",J357,0)</f>
        <v>0</v>
      </c>
      <c r="BH357" s="145">
        <f>IF(N357="sníž. přenesená",J357,0)</f>
        <v>0</v>
      </c>
      <c r="BI357" s="145">
        <f>IF(N357="nulová",J357,0)</f>
        <v>0</v>
      </c>
      <c r="BJ357" s="17" t="s">
        <v>83</v>
      </c>
      <c r="BK357" s="145">
        <f>ROUND(I357*H357,2)</f>
        <v>0</v>
      </c>
      <c r="BL357" s="17" t="s">
        <v>159</v>
      </c>
      <c r="BM357" s="144" t="s">
        <v>545</v>
      </c>
    </row>
    <row r="358" spans="2:65" s="1" customFormat="1" ht="19.5">
      <c r="B358" s="32"/>
      <c r="D358" s="146" t="s">
        <v>145</v>
      </c>
      <c r="F358" s="147" t="s">
        <v>546</v>
      </c>
      <c r="I358" s="148"/>
      <c r="L358" s="32"/>
      <c r="M358" s="149"/>
      <c r="T358" s="56"/>
      <c r="AT358" s="17" t="s">
        <v>145</v>
      </c>
      <c r="AU358" s="17" t="s">
        <v>85</v>
      </c>
    </row>
    <row r="359" spans="2:65" s="13" customFormat="1" ht="11.25">
      <c r="B359" s="160"/>
      <c r="D359" s="146" t="s">
        <v>221</v>
      </c>
      <c r="E359" s="161" t="s">
        <v>1</v>
      </c>
      <c r="F359" s="162" t="s">
        <v>547</v>
      </c>
      <c r="H359" s="163">
        <v>75</v>
      </c>
      <c r="I359" s="164"/>
      <c r="L359" s="160"/>
      <c r="M359" s="165"/>
      <c r="T359" s="166"/>
      <c r="AT359" s="161" t="s">
        <v>221</v>
      </c>
      <c r="AU359" s="161" t="s">
        <v>85</v>
      </c>
      <c r="AV359" s="13" t="s">
        <v>85</v>
      </c>
      <c r="AW359" s="13" t="s">
        <v>31</v>
      </c>
      <c r="AX359" s="13" t="s">
        <v>83</v>
      </c>
      <c r="AY359" s="161" t="s">
        <v>135</v>
      </c>
    </row>
    <row r="360" spans="2:65" s="1" customFormat="1" ht="16.5" customHeight="1">
      <c r="B360" s="132"/>
      <c r="C360" s="181" t="s">
        <v>548</v>
      </c>
      <c r="D360" s="181" t="s">
        <v>406</v>
      </c>
      <c r="E360" s="182" t="s">
        <v>549</v>
      </c>
      <c r="F360" s="183" t="s">
        <v>550</v>
      </c>
      <c r="G360" s="184" t="s">
        <v>282</v>
      </c>
      <c r="H360" s="185">
        <v>78.75</v>
      </c>
      <c r="I360" s="186"/>
      <c r="J360" s="187">
        <f>ROUND(I360*H360,2)</f>
        <v>0</v>
      </c>
      <c r="K360" s="183" t="s">
        <v>1</v>
      </c>
      <c r="L360" s="188"/>
      <c r="M360" s="189" t="s">
        <v>1</v>
      </c>
      <c r="N360" s="190" t="s">
        <v>40</v>
      </c>
      <c r="P360" s="142">
        <f>O360*H360</f>
        <v>0</v>
      </c>
      <c r="Q360" s="142">
        <v>4.4999999999999997E-3</v>
      </c>
      <c r="R360" s="142">
        <f>Q360*H360</f>
        <v>0.354375</v>
      </c>
      <c r="S360" s="142">
        <v>0</v>
      </c>
      <c r="T360" s="143">
        <f>S360*H360</f>
        <v>0</v>
      </c>
      <c r="AR360" s="144" t="s">
        <v>262</v>
      </c>
      <c r="AT360" s="144" t="s">
        <v>406</v>
      </c>
      <c r="AU360" s="144" t="s">
        <v>85</v>
      </c>
      <c r="AY360" s="17" t="s">
        <v>135</v>
      </c>
      <c r="BE360" s="145">
        <f>IF(N360="základní",J360,0)</f>
        <v>0</v>
      </c>
      <c r="BF360" s="145">
        <f>IF(N360="snížená",J360,0)</f>
        <v>0</v>
      </c>
      <c r="BG360" s="145">
        <f>IF(N360="zákl. přenesená",J360,0)</f>
        <v>0</v>
      </c>
      <c r="BH360" s="145">
        <f>IF(N360="sníž. přenesená",J360,0)</f>
        <v>0</v>
      </c>
      <c r="BI360" s="145">
        <f>IF(N360="nulová",J360,0)</f>
        <v>0</v>
      </c>
      <c r="BJ360" s="17" t="s">
        <v>83</v>
      </c>
      <c r="BK360" s="145">
        <f>ROUND(I360*H360,2)</f>
        <v>0</v>
      </c>
      <c r="BL360" s="17" t="s">
        <v>159</v>
      </c>
      <c r="BM360" s="144" t="s">
        <v>551</v>
      </c>
    </row>
    <row r="361" spans="2:65" s="1" customFormat="1" ht="11.25">
      <c r="B361" s="32"/>
      <c r="D361" s="146" t="s">
        <v>145</v>
      </c>
      <c r="F361" s="147" t="s">
        <v>552</v>
      </c>
      <c r="I361" s="148"/>
      <c r="L361" s="32"/>
      <c r="M361" s="149"/>
      <c r="T361" s="56"/>
      <c r="AT361" s="17" t="s">
        <v>145</v>
      </c>
      <c r="AU361" s="17" t="s">
        <v>85</v>
      </c>
    </row>
    <row r="362" spans="2:65" s="13" customFormat="1" ht="11.25">
      <c r="B362" s="160"/>
      <c r="D362" s="146" t="s">
        <v>221</v>
      </c>
      <c r="E362" s="161" t="s">
        <v>1</v>
      </c>
      <c r="F362" s="162" t="s">
        <v>553</v>
      </c>
      <c r="H362" s="163">
        <v>78.75</v>
      </c>
      <c r="I362" s="164"/>
      <c r="L362" s="160"/>
      <c r="M362" s="165"/>
      <c r="T362" s="166"/>
      <c r="AT362" s="161" t="s">
        <v>221</v>
      </c>
      <c r="AU362" s="161" t="s">
        <v>85</v>
      </c>
      <c r="AV362" s="13" t="s">
        <v>85</v>
      </c>
      <c r="AW362" s="13" t="s">
        <v>31</v>
      </c>
      <c r="AX362" s="13" t="s">
        <v>83</v>
      </c>
      <c r="AY362" s="161" t="s">
        <v>135</v>
      </c>
    </row>
    <row r="363" spans="2:65" s="1" customFormat="1" ht="33" customHeight="1">
      <c r="B363" s="132"/>
      <c r="C363" s="133" t="s">
        <v>554</v>
      </c>
      <c r="D363" s="133" t="s">
        <v>138</v>
      </c>
      <c r="E363" s="134" t="s">
        <v>555</v>
      </c>
      <c r="F363" s="135" t="s">
        <v>556</v>
      </c>
      <c r="G363" s="136" t="s">
        <v>282</v>
      </c>
      <c r="H363" s="137">
        <v>2</v>
      </c>
      <c r="I363" s="138"/>
      <c r="J363" s="139">
        <f>ROUND(I363*H363,2)</f>
        <v>0</v>
      </c>
      <c r="K363" s="135" t="s">
        <v>142</v>
      </c>
      <c r="L363" s="32"/>
      <c r="M363" s="140" t="s">
        <v>1</v>
      </c>
      <c r="N363" s="141" t="s">
        <v>40</v>
      </c>
      <c r="P363" s="142">
        <f>O363*H363</f>
        <v>0</v>
      </c>
      <c r="Q363" s="142">
        <v>1.0000000000000001E-5</v>
      </c>
      <c r="R363" s="142">
        <f>Q363*H363</f>
        <v>2.0000000000000002E-5</v>
      </c>
      <c r="S363" s="142">
        <v>0</v>
      </c>
      <c r="T363" s="143">
        <f>S363*H363</f>
        <v>0</v>
      </c>
      <c r="AR363" s="144" t="s">
        <v>159</v>
      </c>
      <c r="AT363" s="144" t="s">
        <v>138</v>
      </c>
      <c r="AU363" s="144" t="s">
        <v>85</v>
      </c>
      <c r="AY363" s="17" t="s">
        <v>135</v>
      </c>
      <c r="BE363" s="145">
        <f>IF(N363="základní",J363,0)</f>
        <v>0</v>
      </c>
      <c r="BF363" s="145">
        <f>IF(N363="snížená",J363,0)</f>
        <v>0</v>
      </c>
      <c r="BG363" s="145">
        <f>IF(N363="zákl. přenesená",J363,0)</f>
        <v>0</v>
      </c>
      <c r="BH363" s="145">
        <f>IF(N363="sníž. přenesená",J363,0)</f>
        <v>0</v>
      </c>
      <c r="BI363" s="145">
        <f>IF(N363="nulová",J363,0)</f>
        <v>0</v>
      </c>
      <c r="BJ363" s="17" t="s">
        <v>83</v>
      </c>
      <c r="BK363" s="145">
        <f>ROUND(I363*H363,2)</f>
        <v>0</v>
      </c>
      <c r="BL363" s="17" t="s">
        <v>159</v>
      </c>
      <c r="BM363" s="144" t="s">
        <v>557</v>
      </c>
    </row>
    <row r="364" spans="2:65" s="1" customFormat="1" ht="29.25">
      <c r="B364" s="32"/>
      <c r="D364" s="146" t="s">
        <v>145</v>
      </c>
      <c r="F364" s="147" t="s">
        <v>558</v>
      </c>
      <c r="I364" s="148"/>
      <c r="L364" s="32"/>
      <c r="M364" s="149"/>
      <c r="T364" s="56"/>
      <c r="AT364" s="17" t="s">
        <v>145</v>
      </c>
      <c r="AU364" s="17" t="s">
        <v>85</v>
      </c>
    </row>
    <row r="365" spans="2:65" s="13" customFormat="1" ht="11.25">
      <c r="B365" s="160"/>
      <c r="D365" s="146" t="s">
        <v>221</v>
      </c>
      <c r="E365" s="161" t="s">
        <v>1</v>
      </c>
      <c r="F365" s="162" t="s">
        <v>559</v>
      </c>
      <c r="H365" s="163">
        <v>2</v>
      </c>
      <c r="I365" s="164"/>
      <c r="L365" s="160"/>
      <c r="M365" s="165"/>
      <c r="T365" s="166"/>
      <c r="AT365" s="161" t="s">
        <v>221</v>
      </c>
      <c r="AU365" s="161" t="s">
        <v>85</v>
      </c>
      <c r="AV365" s="13" t="s">
        <v>85</v>
      </c>
      <c r="AW365" s="13" t="s">
        <v>31</v>
      </c>
      <c r="AX365" s="13" t="s">
        <v>83</v>
      </c>
      <c r="AY365" s="161" t="s">
        <v>135</v>
      </c>
    </row>
    <row r="366" spans="2:65" s="1" customFormat="1" ht="16.5" customHeight="1">
      <c r="B366" s="132"/>
      <c r="C366" s="181" t="s">
        <v>560</v>
      </c>
      <c r="D366" s="181" t="s">
        <v>406</v>
      </c>
      <c r="E366" s="182" t="s">
        <v>561</v>
      </c>
      <c r="F366" s="183" t="s">
        <v>562</v>
      </c>
      <c r="G366" s="184" t="s">
        <v>282</v>
      </c>
      <c r="H366" s="185">
        <v>2.1</v>
      </c>
      <c r="I366" s="186"/>
      <c r="J366" s="187">
        <f>ROUND(I366*H366,2)</f>
        <v>0</v>
      </c>
      <c r="K366" s="183" t="s">
        <v>142</v>
      </c>
      <c r="L366" s="188"/>
      <c r="M366" s="189" t="s">
        <v>1</v>
      </c>
      <c r="N366" s="190" t="s">
        <v>40</v>
      </c>
      <c r="P366" s="142">
        <f>O366*H366</f>
        <v>0</v>
      </c>
      <c r="Q366" s="142">
        <v>2.4099999999999998E-3</v>
      </c>
      <c r="R366" s="142">
        <f>Q366*H366</f>
        <v>5.0609999999999995E-3</v>
      </c>
      <c r="S366" s="142">
        <v>0</v>
      </c>
      <c r="T366" s="143">
        <f>S366*H366</f>
        <v>0</v>
      </c>
      <c r="AR366" s="144" t="s">
        <v>262</v>
      </c>
      <c r="AT366" s="144" t="s">
        <v>406</v>
      </c>
      <c r="AU366" s="144" t="s">
        <v>85</v>
      </c>
      <c r="AY366" s="17" t="s">
        <v>135</v>
      </c>
      <c r="BE366" s="145">
        <f>IF(N366="základní",J366,0)</f>
        <v>0</v>
      </c>
      <c r="BF366" s="145">
        <f>IF(N366="snížená",J366,0)</f>
        <v>0</v>
      </c>
      <c r="BG366" s="145">
        <f>IF(N366="zákl. přenesená",J366,0)</f>
        <v>0</v>
      </c>
      <c r="BH366" s="145">
        <f>IF(N366="sníž. přenesená",J366,0)</f>
        <v>0</v>
      </c>
      <c r="BI366" s="145">
        <f>IF(N366="nulová",J366,0)</f>
        <v>0</v>
      </c>
      <c r="BJ366" s="17" t="s">
        <v>83</v>
      </c>
      <c r="BK366" s="145">
        <f>ROUND(I366*H366,2)</f>
        <v>0</v>
      </c>
      <c r="BL366" s="17" t="s">
        <v>159</v>
      </c>
      <c r="BM366" s="144" t="s">
        <v>563</v>
      </c>
    </row>
    <row r="367" spans="2:65" s="1" customFormat="1" ht="11.25">
      <c r="B367" s="32"/>
      <c r="D367" s="146" t="s">
        <v>145</v>
      </c>
      <c r="F367" s="147" t="s">
        <v>562</v>
      </c>
      <c r="I367" s="148"/>
      <c r="L367" s="32"/>
      <c r="M367" s="149"/>
      <c r="T367" s="56"/>
      <c r="AT367" s="17" t="s">
        <v>145</v>
      </c>
      <c r="AU367" s="17" t="s">
        <v>85</v>
      </c>
    </row>
    <row r="368" spans="2:65" s="13" customFormat="1" ht="11.25">
      <c r="B368" s="160"/>
      <c r="D368" s="146" t="s">
        <v>221</v>
      </c>
      <c r="E368" s="161" t="s">
        <v>1</v>
      </c>
      <c r="F368" s="162" t="s">
        <v>564</v>
      </c>
      <c r="H368" s="163">
        <v>2.1</v>
      </c>
      <c r="I368" s="164"/>
      <c r="L368" s="160"/>
      <c r="M368" s="165"/>
      <c r="T368" s="166"/>
      <c r="AT368" s="161" t="s">
        <v>221</v>
      </c>
      <c r="AU368" s="161" t="s">
        <v>85</v>
      </c>
      <c r="AV368" s="13" t="s">
        <v>85</v>
      </c>
      <c r="AW368" s="13" t="s">
        <v>31</v>
      </c>
      <c r="AX368" s="13" t="s">
        <v>83</v>
      </c>
      <c r="AY368" s="161" t="s">
        <v>135</v>
      </c>
    </row>
    <row r="369" spans="2:65" s="1" customFormat="1" ht="24.2" customHeight="1">
      <c r="B369" s="132"/>
      <c r="C369" s="133" t="s">
        <v>565</v>
      </c>
      <c r="D369" s="133" t="s">
        <v>138</v>
      </c>
      <c r="E369" s="134" t="s">
        <v>566</v>
      </c>
      <c r="F369" s="135" t="s">
        <v>567</v>
      </c>
      <c r="G369" s="136" t="s">
        <v>487</v>
      </c>
      <c r="H369" s="137">
        <v>2</v>
      </c>
      <c r="I369" s="138"/>
      <c r="J369" s="139">
        <f>ROUND(I369*H369,2)</f>
        <v>0</v>
      </c>
      <c r="K369" s="135" t="s">
        <v>142</v>
      </c>
      <c r="L369" s="32"/>
      <c r="M369" s="140" t="s">
        <v>1</v>
      </c>
      <c r="N369" s="141" t="s">
        <v>40</v>
      </c>
      <c r="P369" s="142">
        <f>O369*H369</f>
        <v>0</v>
      </c>
      <c r="Q369" s="142">
        <v>0</v>
      </c>
      <c r="R369" s="142">
        <f>Q369*H369</f>
        <v>0</v>
      </c>
      <c r="S369" s="142">
        <v>0</v>
      </c>
      <c r="T369" s="143">
        <f>S369*H369</f>
        <v>0</v>
      </c>
      <c r="AR369" s="144" t="s">
        <v>159</v>
      </c>
      <c r="AT369" s="144" t="s">
        <v>138</v>
      </c>
      <c r="AU369" s="144" t="s">
        <v>85</v>
      </c>
      <c r="AY369" s="17" t="s">
        <v>135</v>
      </c>
      <c r="BE369" s="145">
        <f>IF(N369="základní",J369,0)</f>
        <v>0</v>
      </c>
      <c r="BF369" s="145">
        <f>IF(N369="snížená",J369,0)</f>
        <v>0</v>
      </c>
      <c r="BG369" s="145">
        <f>IF(N369="zákl. přenesená",J369,0)</f>
        <v>0</v>
      </c>
      <c r="BH369" s="145">
        <f>IF(N369="sníž. přenesená",J369,0)</f>
        <v>0</v>
      </c>
      <c r="BI369" s="145">
        <f>IF(N369="nulová",J369,0)</f>
        <v>0</v>
      </c>
      <c r="BJ369" s="17" t="s">
        <v>83</v>
      </c>
      <c r="BK369" s="145">
        <f>ROUND(I369*H369,2)</f>
        <v>0</v>
      </c>
      <c r="BL369" s="17" t="s">
        <v>159</v>
      </c>
      <c r="BM369" s="144" t="s">
        <v>568</v>
      </c>
    </row>
    <row r="370" spans="2:65" s="1" customFormat="1" ht="29.25">
      <c r="B370" s="32"/>
      <c r="D370" s="146" t="s">
        <v>145</v>
      </c>
      <c r="F370" s="147" t="s">
        <v>569</v>
      </c>
      <c r="I370" s="148"/>
      <c r="L370" s="32"/>
      <c r="M370" s="149"/>
      <c r="T370" s="56"/>
      <c r="AT370" s="17" t="s">
        <v>145</v>
      </c>
      <c r="AU370" s="17" t="s">
        <v>85</v>
      </c>
    </row>
    <row r="371" spans="2:65" s="13" customFormat="1" ht="11.25">
      <c r="B371" s="160"/>
      <c r="D371" s="146" t="s">
        <v>221</v>
      </c>
      <c r="E371" s="161" t="s">
        <v>1</v>
      </c>
      <c r="F371" s="162" t="s">
        <v>570</v>
      </c>
      <c r="H371" s="163">
        <v>2</v>
      </c>
      <c r="I371" s="164"/>
      <c r="L371" s="160"/>
      <c r="M371" s="165"/>
      <c r="T371" s="166"/>
      <c r="AT371" s="161" t="s">
        <v>221</v>
      </c>
      <c r="AU371" s="161" t="s">
        <v>85</v>
      </c>
      <c r="AV371" s="13" t="s">
        <v>85</v>
      </c>
      <c r="AW371" s="13" t="s">
        <v>31</v>
      </c>
      <c r="AX371" s="13" t="s">
        <v>83</v>
      </c>
      <c r="AY371" s="161" t="s">
        <v>135</v>
      </c>
    </row>
    <row r="372" spans="2:65" s="1" customFormat="1" ht="16.5" customHeight="1">
      <c r="B372" s="132"/>
      <c r="C372" s="181" t="s">
        <v>571</v>
      </c>
      <c r="D372" s="181" t="s">
        <v>406</v>
      </c>
      <c r="E372" s="182" t="s">
        <v>572</v>
      </c>
      <c r="F372" s="183" t="s">
        <v>573</v>
      </c>
      <c r="G372" s="184" t="s">
        <v>487</v>
      </c>
      <c r="H372" s="185">
        <v>1</v>
      </c>
      <c r="I372" s="186"/>
      <c r="J372" s="187">
        <f>ROUND(I372*H372,2)</f>
        <v>0</v>
      </c>
      <c r="K372" s="183" t="s">
        <v>1</v>
      </c>
      <c r="L372" s="188"/>
      <c r="M372" s="189" t="s">
        <v>1</v>
      </c>
      <c r="N372" s="190" t="s">
        <v>40</v>
      </c>
      <c r="P372" s="142">
        <f>O372*H372</f>
        <v>0</v>
      </c>
      <c r="Q372" s="142">
        <v>0</v>
      </c>
      <c r="R372" s="142">
        <f>Q372*H372</f>
        <v>0</v>
      </c>
      <c r="S372" s="142">
        <v>0</v>
      </c>
      <c r="T372" s="143">
        <f>S372*H372</f>
        <v>0</v>
      </c>
      <c r="AR372" s="144" t="s">
        <v>262</v>
      </c>
      <c r="AT372" s="144" t="s">
        <v>406</v>
      </c>
      <c r="AU372" s="144" t="s">
        <v>85</v>
      </c>
      <c r="AY372" s="17" t="s">
        <v>135</v>
      </c>
      <c r="BE372" s="145">
        <f>IF(N372="základní",J372,0)</f>
        <v>0</v>
      </c>
      <c r="BF372" s="145">
        <f>IF(N372="snížená",J372,0)</f>
        <v>0</v>
      </c>
      <c r="BG372" s="145">
        <f>IF(N372="zákl. přenesená",J372,0)</f>
        <v>0</v>
      </c>
      <c r="BH372" s="145">
        <f>IF(N372="sníž. přenesená",J372,0)</f>
        <v>0</v>
      </c>
      <c r="BI372" s="145">
        <f>IF(N372="nulová",J372,0)</f>
        <v>0</v>
      </c>
      <c r="BJ372" s="17" t="s">
        <v>83</v>
      </c>
      <c r="BK372" s="145">
        <f>ROUND(I372*H372,2)</f>
        <v>0</v>
      </c>
      <c r="BL372" s="17" t="s">
        <v>159</v>
      </c>
      <c r="BM372" s="144" t="s">
        <v>574</v>
      </c>
    </row>
    <row r="373" spans="2:65" s="1" customFormat="1" ht="11.25">
      <c r="B373" s="32"/>
      <c r="D373" s="146" t="s">
        <v>145</v>
      </c>
      <c r="F373" s="147" t="s">
        <v>573</v>
      </c>
      <c r="I373" s="148"/>
      <c r="L373" s="32"/>
      <c r="M373" s="149"/>
      <c r="T373" s="56"/>
      <c r="AT373" s="17" t="s">
        <v>145</v>
      </c>
      <c r="AU373" s="17" t="s">
        <v>85</v>
      </c>
    </row>
    <row r="374" spans="2:65" s="13" customFormat="1" ht="11.25">
      <c r="B374" s="160"/>
      <c r="D374" s="146" t="s">
        <v>221</v>
      </c>
      <c r="E374" s="161" t="s">
        <v>1</v>
      </c>
      <c r="F374" s="162" t="s">
        <v>83</v>
      </c>
      <c r="H374" s="163">
        <v>1</v>
      </c>
      <c r="I374" s="164"/>
      <c r="L374" s="160"/>
      <c r="M374" s="165"/>
      <c r="T374" s="166"/>
      <c r="AT374" s="161" t="s">
        <v>221</v>
      </c>
      <c r="AU374" s="161" t="s">
        <v>85</v>
      </c>
      <c r="AV374" s="13" t="s">
        <v>85</v>
      </c>
      <c r="AW374" s="13" t="s">
        <v>31</v>
      </c>
      <c r="AX374" s="13" t="s">
        <v>83</v>
      </c>
      <c r="AY374" s="161" t="s">
        <v>135</v>
      </c>
    </row>
    <row r="375" spans="2:65" s="1" customFormat="1" ht="24.2" customHeight="1">
      <c r="B375" s="132"/>
      <c r="C375" s="133" t="s">
        <v>575</v>
      </c>
      <c r="D375" s="133" t="s">
        <v>138</v>
      </c>
      <c r="E375" s="134" t="s">
        <v>576</v>
      </c>
      <c r="F375" s="135" t="s">
        <v>577</v>
      </c>
      <c r="G375" s="136" t="s">
        <v>487</v>
      </c>
      <c r="H375" s="137">
        <v>1</v>
      </c>
      <c r="I375" s="138"/>
      <c r="J375" s="139">
        <f>ROUND(I375*H375,2)</f>
        <v>0</v>
      </c>
      <c r="K375" s="135" t="s">
        <v>1</v>
      </c>
      <c r="L375" s="32"/>
      <c r="M375" s="140" t="s">
        <v>1</v>
      </c>
      <c r="N375" s="141" t="s">
        <v>40</v>
      </c>
      <c r="P375" s="142">
        <f>O375*H375</f>
        <v>0</v>
      </c>
      <c r="Q375" s="142">
        <v>0.34089999999999998</v>
      </c>
      <c r="R375" s="142">
        <f>Q375*H375</f>
        <v>0.34089999999999998</v>
      </c>
      <c r="S375" s="142">
        <v>0</v>
      </c>
      <c r="T375" s="143">
        <f>S375*H375</f>
        <v>0</v>
      </c>
      <c r="AR375" s="144" t="s">
        <v>159</v>
      </c>
      <c r="AT375" s="144" t="s">
        <v>138</v>
      </c>
      <c r="AU375" s="144" t="s">
        <v>85</v>
      </c>
      <c r="AY375" s="17" t="s">
        <v>135</v>
      </c>
      <c r="BE375" s="145">
        <f>IF(N375="základní",J375,0)</f>
        <v>0</v>
      </c>
      <c r="BF375" s="145">
        <f>IF(N375="snížená",J375,0)</f>
        <v>0</v>
      </c>
      <c r="BG375" s="145">
        <f>IF(N375="zákl. přenesená",J375,0)</f>
        <v>0</v>
      </c>
      <c r="BH375" s="145">
        <f>IF(N375="sníž. přenesená",J375,0)</f>
        <v>0</v>
      </c>
      <c r="BI375" s="145">
        <f>IF(N375="nulová",J375,0)</f>
        <v>0</v>
      </c>
      <c r="BJ375" s="17" t="s">
        <v>83</v>
      </c>
      <c r="BK375" s="145">
        <f>ROUND(I375*H375,2)</f>
        <v>0</v>
      </c>
      <c r="BL375" s="17" t="s">
        <v>159</v>
      </c>
      <c r="BM375" s="144" t="s">
        <v>578</v>
      </c>
    </row>
    <row r="376" spans="2:65" s="1" customFormat="1" ht="19.5">
      <c r="B376" s="32"/>
      <c r="D376" s="146" t="s">
        <v>145</v>
      </c>
      <c r="F376" s="147" t="s">
        <v>577</v>
      </c>
      <c r="I376" s="148"/>
      <c r="L376" s="32"/>
      <c r="M376" s="149"/>
      <c r="T376" s="56"/>
      <c r="AT376" s="17" t="s">
        <v>145</v>
      </c>
      <c r="AU376" s="17" t="s">
        <v>85</v>
      </c>
    </row>
    <row r="377" spans="2:65" s="13" customFormat="1" ht="11.25">
      <c r="B377" s="160"/>
      <c r="D377" s="146" t="s">
        <v>221</v>
      </c>
      <c r="E377" s="161" t="s">
        <v>1</v>
      </c>
      <c r="F377" s="162" t="s">
        <v>579</v>
      </c>
      <c r="H377" s="163">
        <v>1</v>
      </c>
      <c r="I377" s="164"/>
      <c r="L377" s="160"/>
      <c r="M377" s="165"/>
      <c r="T377" s="166"/>
      <c r="AT377" s="161" t="s">
        <v>221</v>
      </c>
      <c r="AU377" s="161" t="s">
        <v>85</v>
      </c>
      <c r="AV377" s="13" t="s">
        <v>85</v>
      </c>
      <c r="AW377" s="13" t="s">
        <v>31</v>
      </c>
      <c r="AX377" s="13" t="s">
        <v>83</v>
      </c>
      <c r="AY377" s="161" t="s">
        <v>135</v>
      </c>
    </row>
    <row r="378" spans="2:65" s="1" customFormat="1" ht="37.9" customHeight="1">
      <c r="B378" s="132"/>
      <c r="C378" s="181" t="s">
        <v>580</v>
      </c>
      <c r="D378" s="181" t="s">
        <v>406</v>
      </c>
      <c r="E378" s="182" t="s">
        <v>581</v>
      </c>
      <c r="F378" s="183" t="s">
        <v>582</v>
      </c>
      <c r="G378" s="184" t="s">
        <v>487</v>
      </c>
      <c r="H378" s="185">
        <v>1</v>
      </c>
      <c r="I378" s="186"/>
      <c r="J378" s="187">
        <f>ROUND(I378*H378,2)</f>
        <v>0</v>
      </c>
      <c r="K378" s="183" t="s">
        <v>1</v>
      </c>
      <c r="L378" s="188"/>
      <c r="M378" s="189" t="s">
        <v>1</v>
      </c>
      <c r="N378" s="190" t="s">
        <v>40</v>
      </c>
      <c r="P378" s="142">
        <f>O378*H378</f>
        <v>0</v>
      </c>
      <c r="Q378" s="142">
        <v>8.6999999999999994E-2</v>
      </c>
      <c r="R378" s="142">
        <f>Q378*H378</f>
        <v>8.6999999999999994E-2</v>
      </c>
      <c r="S378" s="142">
        <v>0</v>
      </c>
      <c r="T378" s="143">
        <f>S378*H378</f>
        <v>0</v>
      </c>
      <c r="AR378" s="144" t="s">
        <v>262</v>
      </c>
      <c r="AT378" s="144" t="s">
        <v>406</v>
      </c>
      <c r="AU378" s="144" t="s">
        <v>85</v>
      </c>
      <c r="AY378" s="17" t="s">
        <v>135</v>
      </c>
      <c r="BE378" s="145">
        <f>IF(N378="základní",J378,0)</f>
        <v>0</v>
      </c>
      <c r="BF378" s="145">
        <f>IF(N378="snížená",J378,0)</f>
        <v>0</v>
      </c>
      <c r="BG378" s="145">
        <f>IF(N378="zákl. přenesená",J378,0)</f>
        <v>0</v>
      </c>
      <c r="BH378" s="145">
        <f>IF(N378="sníž. přenesená",J378,0)</f>
        <v>0</v>
      </c>
      <c r="BI378" s="145">
        <f>IF(N378="nulová",J378,0)</f>
        <v>0</v>
      </c>
      <c r="BJ378" s="17" t="s">
        <v>83</v>
      </c>
      <c r="BK378" s="145">
        <f>ROUND(I378*H378,2)</f>
        <v>0</v>
      </c>
      <c r="BL378" s="17" t="s">
        <v>159</v>
      </c>
      <c r="BM378" s="144" t="s">
        <v>583</v>
      </c>
    </row>
    <row r="379" spans="2:65" s="13" customFormat="1" ht="11.25">
      <c r="B379" s="160"/>
      <c r="D379" s="146" t="s">
        <v>221</v>
      </c>
      <c r="E379" s="161" t="s">
        <v>1</v>
      </c>
      <c r="F379" s="162" t="s">
        <v>83</v>
      </c>
      <c r="H379" s="163">
        <v>1</v>
      </c>
      <c r="I379" s="164"/>
      <c r="L379" s="160"/>
      <c r="M379" s="165"/>
      <c r="T379" s="166"/>
      <c r="AT379" s="161" t="s">
        <v>221</v>
      </c>
      <c r="AU379" s="161" t="s">
        <v>85</v>
      </c>
      <c r="AV379" s="13" t="s">
        <v>85</v>
      </c>
      <c r="AW379" s="13" t="s">
        <v>31</v>
      </c>
      <c r="AX379" s="13" t="s">
        <v>83</v>
      </c>
      <c r="AY379" s="161" t="s">
        <v>135</v>
      </c>
    </row>
    <row r="380" spans="2:65" s="1" customFormat="1" ht="24.2" customHeight="1">
      <c r="B380" s="132"/>
      <c r="C380" s="181" t="s">
        <v>584</v>
      </c>
      <c r="D380" s="181" t="s">
        <v>406</v>
      </c>
      <c r="E380" s="182" t="s">
        <v>585</v>
      </c>
      <c r="F380" s="183" t="s">
        <v>586</v>
      </c>
      <c r="G380" s="184" t="s">
        <v>487</v>
      </c>
      <c r="H380" s="185">
        <v>1</v>
      </c>
      <c r="I380" s="186"/>
      <c r="J380" s="187">
        <f>ROUND(I380*H380,2)</f>
        <v>0</v>
      </c>
      <c r="K380" s="183" t="s">
        <v>142</v>
      </c>
      <c r="L380" s="188"/>
      <c r="M380" s="189" t="s">
        <v>1</v>
      </c>
      <c r="N380" s="190" t="s">
        <v>40</v>
      </c>
      <c r="P380" s="142">
        <f>O380*H380</f>
        <v>0</v>
      </c>
      <c r="Q380" s="142">
        <v>0.108</v>
      </c>
      <c r="R380" s="142">
        <f>Q380*H380</f>
        <v>0.108</v>
      </c>
      <c r="S380" s="142">
        <v>0</v>
      </c>
      <c r="T380" s="143">
        <f>S380*H380</f>
        <v>0</v>
      </c>
      <c r="AR380" s="144" t="s">
        <v>262</v>
      </c>
      <c r="AT380" s="144" t="s">
        <v>406</v>
      </c>
      <c r="AU380" s="144" t="s">
        <v>85</v>
      </c>
      <c r="AY380" s="17" t="s">
        <v>135</v>
      </c>
      <c r="BE380" s="145">
        <f>IF(N380="základní",J380,0)</f>
        <v>0</v>
      </c>
      <c r="BF380" s="145">
        <f>IF(N380="snížená",J380,0)</f>
        <v>0</v>
      </c>
      <c r="BG380" s="145">
        <f>IF(N380="zákl. přenesená",J380,0)</f>
        <v>0</v>
      </c>
      <c r="BH380" s="145">
        <f>IF(N380="sníž. přenesená",J380,0)</f>
        <v>0</v>
      </c>
      <c r="BI380" s="145">
        <f>IF(N380="nulová",J380,0)</f>
        <v>0</v>
      </c>
      <c r="BJ380" s="17" t="s">
        <v>83</v>
      </c>
      <c r="BK380" s="145">
        <f>ROUND(I380*H380,2)</f>
        <v>0</v>
      </c>
      <c r="BL380" s="17" t="s">
        <v>159</v>
      </c>
      <c r="BM380" s="144" t="s">
        <v>587</v>
      </c>
    </row>
    <row r="381" spans="2:65" s="1" customFormat="1" ht="11.25">
      <c r="B381" s="32"/>
      <c r="D381" s="146" t="s">
        <v>145</v>
      </c>
      <c r="F381" s="147" t="s">
        <v>586</v>
      </c>
      <c r="I381" s="148"/>
      <c r="L381" s="32"/>
      <c r="M381" s="149"/>
      <c r="T381" s="56"/>
      <c r="AT381" s="17" t="s">
        <v>145</v>
      </c>
      <c r="AU381" s="17" t="s">
        <v>85</v>
      </c>
    </row>
    <row r="382" spans="2:65" s="1" customFormat="1" ht="19.5">
      <c r="B382" s="32"/>
      <c r="D382" s="146" t="s">
        <v>147</v>
      </c>
      <c r="F382" s="150" t="s">
        <v>588</v>
      </c>
      <c r="I382" s="148"/>
      <c r="L382" s="32"/>
      <c r="M382" s="149"/>
      <c r="T382" s="56"/>
      <c r="AT382" s="17" t="s">
        <v>147</v>
      </c>
      <c r="AU382" s="17" t="s">
        <v>85</v>
      </c>
    </row>
    <row r="383" spans="2:65" s="13" customFormat="1" ht="11.25">
      <c r="B383" s="160"/>
      <c r="D383" s="146" t="s">
        <v>221</v>
      </c>
      <c r="E383" s="161" t="s">
        <v>1</v>
      </c>
      <c r="F383" s="162" t="s">
        <v>83</v>
      </c>
      <c r="H383" s="163">
        <v>1</v>
      </c>
      <c r="I383" s="164"/>
      <c r="L383" s="160"/>
      <c r="M383" s="165"/>
      <c r="T383" s="166"/>
      <c r="AT383" s="161" t="s">
        <v>221</v>
      </c>
      <c r="AU383" s="161" t="s">
        <v>85</v>
      </c>
      <c r="AV383" s="13" t="s">
        <v>85</v>
      </c>
      <c r="AW383" s="13" t="s">
        <v>31</v>
      </c>
      <c r="AX383" s="13" t="s">
        <v>83</v>
      </c>
      <c r="AY383" s="161" t="s">
        <v>135</v>
      </c>
    </row>
    <row r="384" spans="2:65" s="1" customFormat="1" ht="16.5" customHeight="1">
      <c r="B384" s="132"/>
      <c r="C384" s="181" t="s">
        <v>589</v>
      </c>
      <c r="D384" s="181" t="s">
        <v>406</v>
      </c>
      <c r="E384" s="182" t="s">
        <v>590</v>
      </c>
      <c r="F384" s="183" t="s">
        <v>591</v>
      </c>
      <c r="G384" s="184" t="s">
        <v>487</v>
      </c>
      <c r="H384" s="185">
        <v>1</v>
      </c>
      <c r="I384" s="186"/>
      <c r="J384" s="187">
        <f>ROUND(I384*H384,2)</f>
        <v>0</v>
      </c>
      <c r="K384" s="183" t="s">
        <v>1</v>
      </c>
      <c r="L384" s="188"/>
      <c r="M384" s="189" t="s">
        <v>1</v>
      </c>
      <c r="N384" s="190" t="s">
        <v>40</v>
      </c>
      <c r="P384" s="142">
        <f>O384*H384</f>
        <v>0</v>
      </c>
      <c r="Q384" s="142">
        <v>7.0000000000000001E-3</v>
      </c>
      <c r="R384" s="142">
        <f>Q384*H384</f>
        <v>7.0000000000000001E-3</v>
      </c>
      <c r="S384" s="142">
        <v>0</v>
      </c>
      <c r="T384" s="143">
        <f>S384*H384</f>
        <v>0</v>
      </c>
      <c r="AR384" s="144" t="s">
        <v>262</v>
      </c>
      <c r="AT384" s="144" t="s">
        <v>406</v>
      </c>
      <c r="AU384" s="144" t="s">
        <v>85</v>
      </c>
      <c r="AY384" s="17" t="s">
        <v>135</v>
      </c>
      <c r="BE384" s="145">
        <f>IF(N384="základní",J384,0)</f>
        <v>0</v>
      </c>
      <c r="BF384" s="145">
        <f>IF(N384="snížená",J384,0)</f>
        <v>0</v>
      </c>
      <c r="BG384" s="145">
        <f>IF(N384="zákl. přenesená",J384,0)</f>
        <v>0</v>
      </c>
      <c r="BH384" s="145">
        <f>IF(N384="sníž. přenesená",J384,0)</f>
        <v>0</v>
      </c>
      <c r="BI384" s="145">
        <f>IF(N384="nulová",J384,0)</f>
        <v>0</v>
      </c>
      <c r="BJ384" s="17" t="s">
        <v>83</v>
      </c>
      <c r="BK384" s="145">
        <f>ROUND(I384*H384,2)</f>
        <v>0</v>
      </c>
      <c r="BL384" s="17" t="s">
        <v>159</v>
      </c>
      <c r="BM384" s="144" t="s">
        <v>592</v>
      </c>
    </row>
    <row r="385" spans="2:65" s="1" customFormat="1" ht="11.25">
      <c r="B385" s="32"/>
      <c r="D385" s="146" t="s">
        <v>145</v>
      </c>
      <c r="F385" s="147" t="s">
        <v>591</v>
      </c>
      <c r="I385" s="148"/>
      <c r="L385" s="32"/>
      <c r="M385" s="149"/>
      <c r="T385" s="56"/>
      <c r="AT385" s="17" t="s">
        <v>145</v>
      </c>
      <c r="AU385" s="17" t="s">
        <v>85</v>
      </c>
    </row>
    <row r="386" spans="2:65" s="13" customFormat="1" ht="11.25">
      <c r="B386" s="160"/>
      <c r="D386" s="146" t="s">
        <v>221</v>
      </c>
      <c r="E386" s="161" t="s">
        <v>1</v>
      </c>
      <c r="F386" s="162" t="s">
        <v>83</v>
      </c>
      <c r="H386" s="163">
        <v>1</v>
      </c>
      <c r="I386" s="164"/>
      <c r="L386" s="160"/>
      <c r="M386" s="165"/>
      <c r="T386" s="166"/>
      <c r="AT386" s="161" t="s">
        <v>221</v>
      </c>
      <c r="AU386" s="161" t="s">
        <v>85</v>
      </c>
      <c r="AV386" s="13" t="s">
        <v>85</v>
      </c>
      <c r="AW386" s="13" t="s">
        <v>31</v>
      </c>
      <c r="AX386" s="13" t="s">
        <v>83</v>
      </c>
      <c r="AY386" s="161" t="s">
        <v>135</v>
      </c>
    </row>
    <row r="387" spans="2:65" s="1" customFormat="1" ht="16.5" customHeight="1">
      <c r="B387" s="132"/>
      <c r="C387" s="133" t="s">
        <v>593</v>
      </c>
      <c r="D387" s="133" t="s">
        <v>138</v>
      </c>
      <c r="E387" s="134" t="s">
        <v>594</v>
      </c>
      <c r="F387" s="135" t="s">
        <v>595</v>
      </c>
      <c r="G387" s="136" t="s">
        <v>487</v>
      </c>
      <c r="H387" s="137">
        <v>1</v>
      </c>
      <c r="I387" s="138"/>
      <c r="J387" s="139">
        <f>ROUND(I387*H387,2)</f>
        <v>0</v>
      </c>
      <c r="K387" s="135" t="s">
        <v>1</v>
      </c>
      <c r="L387" s="32"/>
      <c r="M387" s="140" t="s">
        <v>1</v>
      </c>
      <c r="N387" s="141" t="s">
        <v>40</v>
      </c>
      <c r="P387" s="142">
        <f>O387*H387</f>
        <v>0</v>
      </c>
      <c r="Q387" s="142">
        <v>0.42368</v>
      </c>
      <c r="R387" s="142">
        <f>Q387*H387</f>
        <v>0.42368</v>
      </c>
      <c r="S387" s="142">
        <v>0</v>
      </c>
      <c r="T387" s="143">
        <f>S387*H387</f>
        <v>0</v>
      </c>
      <c r="AR387" s="144" t="s">
        <v>159</v>
      </c>
      <c r="AT387" s="144" t="s">
        <v>138</v>
      </c>
      <c r="AU387" s="144" t="s">
        <v>85</v>
      </c>
      <c r="AY387" s="17" t="s">
        <v>135</v>
      </c>
      <c r="BE387" s="145">
        <f>IF(N387="základní",J387,0)</f>
        <v>0</v>
      </c>
      <c r="BF387" s="145">
        <f>IF(N387="snížená",J387,0)</f>
        <v>0</v>
      </c>
      <c r="BG387" s="145">
        <f>IF(N387="zákl. přenesená",J387,0)</f>
        <v>0</v>
      </c>
      <c r="BH387" s="145">
        <f>IF(N387="sníž. přenesená",J387,0)</f>
        <v>0</v>
      </c>
      <c r="BI387" s="145">
        <f>IF(N387="nulová",J387,0)</f>
        <v>0</v>
      </c>
      <c r="BJ387" s="17" t="s">
        <v>83</v>
      </c>
      <c r="BK387" s="145">
        <f>ROUND(I387*H387,2)</f>
        <v>0</v>
      </c>
      <c r="BL387" s="17" t="s">
        <v>159</v>
      </c>
      <c r="BM387" s="144" t="s">
        <v>596</v>
      </c>
    </row>
    <row r="388" spans="2:65" s="1" customFormat="1" ht="19.5">
      <c r="B388" s="32"/>
      <c r="D388" s="146" t="s">
        <v>145</v>
      </c>
      <c r="F388" s="147" t="s">
        <v>597</v>
      </c>
      <c r="I388" s="148"/>
      <c r="L388" s="32"/>
      <c r="M388" s="149"/>
      <c r="T388" s="56"/>
      <c r="AT388" s="17" t="s">
        <v>145</v>
      </c>
      <c r="AU388" s="17" t="s">
        <v>85</v>
      </c>
    </row>
    <row r="389" spans="2:65" s="13" customFormat="1" ht="11.25">
      <c r="B389" s="160"/>
      <c r="D389" s="146" t="s">
        <v>221</v>
      </c>
      <c r="E389" s="161" t="s">
        <v>1</v>
      </c>
      <c r="F389" s="162" t="s">
        <v>83</v>
      </c>
      <c r="H389" s="163">
        <v>1</v>
      </c>
      <c r="I389" s="164"/>
      <c r="L389" s="160"/>
      <c r="M389" s="165"/>
      <c r="T389" s="166"/>
      <c r="AT389" s="161" t="s">
        <v>221</v>
      </c>
      <c r="AU389" s="161" t="s">
        <v>85</v>
      </c>
      <c r="AV389" s="13" t="s">
        <v>85</v>
      </c>
      <c r="AW389" s="13" t="s">
        <v>31</v>
      </c>
      <c r="AX389" s="13" t="s">
        <v>83</v>
      </c>
      <c r="AY389" s="161" t="s">
        <v>135</v>
      </c>
    </row>
    <row r="390" spans="2:65" s="1" customFormat="1" ht="24.2" customHeight="1">
      <c r="B390" s="132"/>
      <c r="C390" s="133" t="s">
        <v>598</v>
      </c>
      <c r="D390" s="133" t="s">
        <v>138</v>
      </c>
      <c r="E390" s="134" t="s">
        <v>599</v>
      </c>
      <c r="F390" s="135" t="s">
        <v>600</v>
      </c>
      <c r="G390" s="136" t="s">
        <v>487</v>
      </c>
      <c r="H390" s="137">
        <v>26</v>
      </c>
      <c r="I390" s="138"/>
      <c r="J390" s="139">
        <f>ROUND(I390*H390,2)</f>
        <v>0</v>
      </c>
      <c r="K390" s="135" t="s">
        <v>142</v>
      </c>
      <c r="L390" s="32"/>
      <c r="M390" s="140" t="s">
        <v>1</v>
      </c>
      <c r="N390" s="141" t="s">
        <v>40</v>
      </c>
      <c r="P390" s="142">
        <f>O390*H390</f>
        <v>0</v>
      </c>
      <c r="Q390" s="142">
        <v>0.42080000000000001</v>
      </c>
      <c r="R390" s="142">
        <f>Q390*H390</f>
        <v>10.940799999999999</v>
      </c>
      <c r="S390" s="142">
        <v>0</v>
      </c>
      <c r="T390" s="143">
        <f>S390*H390</f>
        <v>0</v>
      </c>
      <c r="AR390" s="144" t="s">
        <v>159</v>
      </c>
      <c r="AT390" s="144" t="s">
        <v>138</v>
      </c>
      <c r="AU390" s="144" t="s">
        <v>85</v>
      </c>
      <c r="AY390" s="17" t="s">
        <v>135</v>
      </c>
      <c r="BE390" s="145">
        <f>IF(N390="základní",J390,0)</f>
        <v>0</v>
      </c>
      <c r="BF390" s="145">
        <f>IF(N390="snížená",J390,0)</f>
        <v>0</v>
      </c>
      <c r="BG390" s="145">
        <f>IF(N390="zákl. přenesená",J390,0)</f>
        <v>0</v>
      </c>
      <c r="BH390" s="145">
        <f>IF(N390="sníž. přenesená",J390,0)</f>
        <v>0</v>
      </c>
      <c r="BI390" s="145">
        <f>IF(N390="nulová",J390,0)</f>
        <v>0</v>
      </c>
      <c r="BJ390" s="17" t="s">
        <v>83</v>
      </c>
      <c r="BK390" s="145">
        <f>ROUND(I390*H390,2)</f>
        <v>0</v>
      </c>
      <c r="BL390" s="17" t="s">
        <v>159</v>
      </c>
      <c r="BM390" s="144" t="s">
        <v>601</v>
      </c>
    </row>
    <row r="391" spans="2:65" s="1" customFormat="1" ht="19.5">
      <c r="B391" s="32"/>
      <c r="D391" s="146" t="s">
        <v>145</v>
      </c>
      <c r="F391" s="147" t="s">
        <v>600</v>
      </c>
      <c r="I391" s="148"/>
      <c r="L391" s="32"/>
      <c r="M391" s="149"/>
      <c r="T391" s="56"/>
      <c r="AT391" s="17" t="s">
        <v>145</v>
      </c>
      <c r="AU391" s="17" t="s">
        <v>85</v>
      </c>
    </row>
    <row r="392" spans="2:65" s="12" customFormat="1" ht="11.25">
      <c r="B392" s="154"/>
      <c r="D392" s="146" t="s">
        <v>221</v>
      </c>
      <c r="E392" s="155" t="s">
        <v>1</v>
      </c>
      <c r="F392" s="156" t="s">
        <v>602</v>
      </c>
      <c r="H392" s="155" t="s">
        <v>1</v>
      </c>
      <c r="I392" s="157"/>
      <c r="L392" s="154"/>
      <c r="M392" s="158"/>
      <c r="T392" s="159"/>
      <c r="AT392" s="155" t="s">
        <v>221</v>
      </c>
      <c r="AU392" s="155" t="s">
        <v>85</v>
      </c>
      <c r="AV392" s="12" t="s">
        <v>83</v>
      </c>
      <c r="AW392" s="12" t="s">
        <v>31</v>
      </c>
      <c r="AX392" s="12" t="s">
        <v>75</v>
      </c>
      <c r="AY392" s="155" t="s">
        <v>135</v>
      </c>
    </row>
    <row r="393" spans="2:65" s="13" customFormat="1" ht="11.25">
      <c r="B393" s="160"/>
      <c r="D393" s="146" t="s">
        <v>221</v>
      </c>
      <c r="E393" s="161" t="s">
        <v>1</v>
      </c>
      <c r="F393" s="162" t="s">
        <v>603</v>
      </c>
      <c r="H393" s="163">
        <v>12</v>
      </c>
      <c r="I393" s="164"/>
      <c r="L393" s="160"/>
      <c r="M393" s="165"/>
      <c r="T393" s="166"/>
      <c r="AT393" s="161" t="s">
        <v>221</v>
      </c>
      <c r="AU393" s="161" t="s">
        <v>85</v>
      </c>
      <c r="AV393" s="13" t="s">
        <v>85</v>
      </c>
      <c r="AW393" s="13" t="s">
        <v>31</v>
      </c>
      <c r="AX393" s="13" t="s">
        <v>75</v>
      </c>
      <c r="AY393" s="161" t="s">
        <v>135</v>
      </c>
    </row>
    <row r="394" spans="2:65" s="13" customFormat="1" ht="11.25">
      <c r="B394" s="160"/>
      <c r="D394" s="146" t="s">
        <v>221</v>
      </c>
      <c r="E394" s="161" t="s">
        <v>1</v>
      </c>
      <c r="F394" s="162" t="s">
        <v>604</v>
      </c>
      <c r="H394" s="163">
        <v>14</v>
      </c>
      <c r="I394" s="164"/>
      <c r="L394" s="160"/>
      <c r="M394" s="165"/>
      <c r="T394" s="166"/>
      <c r="AT394" s="161" t="s">
        <v>221</v>
      </c>
      <c r="AU394" s="161" t="s">
        <v>85</v>
      </c>
      <c r="AV394" s="13" t="s">
        <v>85</v>
      </c>
      <c r="AW394" s="13" t="s">
        <v>31</v>
      </c>
      <c r="AX394" s="13" t="s">
        <v>75</v>
      </c>
      <c r="AY394" s="161" t="s">
        <v>135</v>
      </c>
    </row>
    <row r="395" spans="2:65" s="14" customFormat="1" ht="11.25">
      <c r="B395" s="167"/>
      <c r="D395" s="146" t="s">
        <v>221</v>
      </c>
      <c r="E395" s="168" t="s">
        <v>1</v>
      </c>
      <c r="F395" s="169" t="s">
        <v>231</v>
      </c>
      <c r="H395" s="170">
        <v>26</v>
      </c>
      <c r="I395" s="171"/>
      <c r="L395" s="167"/>
      <c r="M395" s="172"/>
      <c r="T395" s="173"/>
      <c r="AT395" s="168" t="s">
        <v>221</v>
      </c>
      <c r="AU395" s="168" t="s">
        <v>85</v>
      </c>
      <c r="AV395" s="14" t="s">
        <v>159</v>
      </c>
      <c r="AW395" s="14" t="s">
        <v>31</v>
      </c>
      <c r="AX395" s="14" t="s">
        <v>83</v>
      </c>
      <c r="AY395" s="168" t="s">
        <v>135</v>
      </c>
    </row>
    <row r="396" spans="2:65" s="1" customFormat="1" ht="24.2" customHeight="1">
      <c r="B396" s="132"/>
      <c r="C396" s="133" t="s">
        <v>605</v>
      </c>
      <c r="D396" s="133" t="s">
        <v>138</v>
      </c>
      <c r="E396" s="134" t="s">
        <v>599</v>
      </c>
      <c r="F396" s="135" t="s">
        <v>600</v>
      </c>
      <c r="G396" s="136" t="s">
        <v>487</v>
      </c>
      <c r="H396" s="137">
        <v>9</v>
      </c>
      <c r="I396" s="138"/>
      <c r="J396" s="139">
        <f>ROUND(I396*H396,2)</f>
        <v>0</v>
      </c>
      <c r="K396" s="135" t="s">
        <v>142</v>
      </c>
      <c r="L396" s="32"/>
      <c r="M396" s="140" t="s">
        <v>1</v>
      </c>
      <c r="N396" s="141" t="s">
        <v>40</v>
      </c>
      <c r="P396" s="142">
        <f>O396*H396</f>
        <v>0</v>
      </c>
      <c r="Q396" s="142">
        <v>0.42080000000000001</v>
      </c>
      <c r="R396" s="142">
        <f>Q396*H396</f>
        <v>3.7871999999999999</v>
      </c>
      <c r="S396" s="142">
        <v>0</v>
      </c>
      <c r="T396" s="143">
        <f>S396*H396</f>
        <v>0</v>
      </c>
      <c r="AR396" s="144" t="s">
        <v>159</v>
      </c>
      <c r="AT396" s="144" t="s">
        <v>138</v>
      </c>
      <c r="AU396" s="144" t="s">
        <v>85</v>
      </c>
      <c r="AY396" s="17" t="s">
        <v>135</v>
      </c>
      <c r="BE396" s="145">
        <f>IF(N396="základní",J396,0)</f>
        <v>0</v>
      </c>
      <c r="BF396" s="145">
        <f>IF(N396="snížená",J396,0)</f>
        <v>0</v>
      </c>
      <c r="BG396" s="145">
        <f>IF(N396="zákl. přenesená",J396,0)</f>
        <v>0</v>
      </c>
      <c r="BH396" s="145">
        <f>IF(N396="sníž. přenesená",J396,0)</f>
        <v>0</v>
      </c>
      <c r="BI396" s="145">
        <f>IF(N396="nulová",J396,0)</f>
        <v>0</v>
      </c>
      <c r="BJ396" s="17" t="s">
        <v>83</v>
      </c>
      <c r="BK396" s="145">
        <f>ROUND(I396*H396,2)</f>
        <v>0</v>
      </c>
      <c r="BL396" s="17" t="s">
        <v>159</v>
      </c>
      <c r="BM396" s="144" t="s">
        <v>606</v>
      </c>
    </row>
    <row r="397" spans="2:65" s="1" customFormat="1" ht="19.5">
      <c r="B397" s="32"/>
      <c r="D397" s="146" t="s">
        <v>145</v>
      </c>
      <c r="F397" s="147" t="s">
        <v>600</v>
      </c>
      <c r="I397" s="148"/>
      <c r="L397" s="32"/>
      <c r="M397" s="149"/>
      <c r="T397" s="56"/>
      <c r="AT397" s="17" t="s">
        <v>145</v>
      </c>
      <c r="AU397" s="17" t="s">
        <v>85</v>
      </c>
    </row>
    <row r="398" spans="2:65" s="13" customFormat="1" ht="11.25">
      <c r="B398" s="160"/>
      <c r="D398" s="146" t="s">
        <v>221</v>
      </c>
      <c r="E398" s="161" t="s">
        <v>1</v>
      </c>
      <c r="F398" s="162" t="s">
        <v>607</v>
      </c>
      <c r="H398" s="163">
        <v>9</v>
      </c>
      <c r="I398" s="164"/>
      <c r="L398" s="160"/>
      <c r="M398" s="165"/>
      <c r="T398" s="166"/>
      <c r="AT398" s="161" t="s">
        <v>221</v>
      </c>
      <c r="AU398" s="161" t="s">
        <v>85</v>
      </c>
      <c r="AV398" s="13" t="s">
        <v>85</v>
      </c>
      <c r="AW398" s="13" t="s">
        <v>31</v>
      </c>
      <c r="AX398" s="13" t="s">
        <v>83</v>
      </c>
      <c r="AY398" s="161" t="s">
        <v>135</v>
      </c>
    </row>
    <row r="399" spans="2:65" s="1" customFormat="1" ht="33" customHeight="1">
      <c r="B399" s="132"/>
      <c r="C399" s="133" t="s">
        <v>608</v>
      </c>
      <c r="D399" s="133" t="s">
        <v>138</v>
      </c>
      <c r="E399" s="134" t="s">
        <v>609</v>
      </c>
      <c r="F399" s="135" t="s">
        <v>610</v>
      </c>
      <c r="G399" s="136" t="s">
        <v>487</v>
      </c>
      <c r="H399" s="137">
        <v>6</v>
      </c>
      <c r="I399" s="138"/>
      <c r="J399" s="139">
        <f>ROUND(I399*H399,2)</f>
        <v>0</v>
      </c>
      <c r="K399" s="135" t="s">
        <v>142</v>
      </c>
      <c r="L399" s="32"/>
      <c r="M399" s="140" t="s">
        <v>1</v>
      </c>
      <c r="N399" s="141" t="s">
        <v>40</v>
      </c>
      <c r="P399" s="142">
        <f>O399*H399</f>
        <v>0</v>
      </c>
      <c r="Q399" s="142">
        <v>0.31108000000000002</v>
      </c>
      <c r="R399" s="142">
        <f>Q399*H399</f>
        <v>1.8664800000000001</v>
      </c>
      <c r="S399" s="142">
        <v>0</v>
      </c>
      <c r="T399" s="143">
        <f>S399*H399</f>
        <v>0</v>
      </c>
      <c r="AR399" s="144" t="s">
        <v>159</v>
      </c>
      <c r="AT399" s="144" t="s">
        <v>138</v>
      </c>
      <c r="AU399" s="144" t="s">
        <v>85</v>
      </c>
      <c r="AY399" s="17" t="s">
        <v>135</v>
      </c>
      <c r="BE399" s="145">
        <f>IF(N399="základní",J399,0)</f>
        <v>0</v>
      </c>
      <c r="BF399" s="145">
        <f>IF(N399="snížená",J399,0)</f>
        <v>0</v>
      </c>
      <c r="BG399" s="145">
        <f>IF(N399="zákl. přenesená",J399,0)</f>
        <v>0</v>
      </c>
      <c r="BH399" s="145">
        <f>IF(N399="sníž. přenesená",J399,0)</f>
        <v>0</v>
      </c>
      <c r="BI399" s="145">
        <f>IF(N399="nulová",J399,0)</f>
        <v>0</v>
      </c>
      <c r="BJ399" s="17" t="s">
        <v>83</v>
      </c>
      <c r="BK399" s="145">
        <f>ROUND(I399*H399,2)</f>
        <v>0</v>
      </c>
      <c r="BL399" s="17" t="s">
        <v>159</v>
      </c>
      <c r="BM399" s="144" t="s">
        <v>611</v>
      </c>
    </row>
    <row r="400" spans="2:65" s="1" customFormat="1" ht="19.5">
      <c r="B400" s="32"/>
      <c r="D400" s="146" t="s">
        <v>145</v>
      </c>
      <c r="F400" s="147" t="s">
        <v>612</v>
      </c>
      <c r="I400" s="148"/>
      <c r="L400" s="32"/>
      <c r="M400" s="149"/>
      <c r="T400" s="56"/>
      <c r="AT400" s="17" t="s">
        <v>145</v>
      </c>
      <c r="AU400" s="17" t="s">
        <v>85</v>
      </c>
    </row>
    <row r="401" spans="2:65" s="13" customFormat="1" ht="11.25">
      <c r="B401" s="160"/>
      <c r="D401" s="146" t="s">
        <v>221</v>
      </c>
      <c r="E401" s="161" t="s">
        <v>1</v>
      </c>
      <c r="F401" s="162" t="s">
        <v>613</v>
      </c>
      <c r="H401" s="163">
        <v>6</v>
      </c>
      <c r="I401" s="164"/>
      <c r="L401" s="160"/>
      <c r="M401" s="165"/>
      <c r="T401" s="166"/>
      <c r="AT401" s="161" t="s">
        <v>221</v>
      </c>
      <c r="AU401" s="161" t="s">
        <v>85</v>
      </c>
      <c r="AV401" s="13" t="s">
        <v>85</v>
      </c>
      <c r="AW401" s="13" t="s">
        <v>31</v>
      </c>
      <c r="AX401" s="13" t="s">
        <v>83</v>
      </c>
      <c r="AY401" s="161" t="s">
        <v>135</v>
      </c>
    </row>
    <row r="402" spans="2:65" s="11" customFormat="1" ht="22.9" customHeight="1">
      <c r="B402" s="120"/>
      <c r="D402" s="121" t="s">
        <v>74</v>
      </c>
      <c r="E402" s="130" t="s">
        <v>273</v>
      </c>
      <c r="F402" s="130" t="s">
        <v>614</v>
      </c>
      <c r="I402" s="123"/>
      <c r="J402" s="131">
        <f>BK402</f>
        <v>0</v>
      </c>
      <c r="L402" s="120"/>
      <c r="M402" s="125"/>
      <c r="P402" s="126">
        <f>SUM(P403:P456)</f>
        <v>0</v>
      </c>
      <c r="R402" s="126">
        <f>SUM(R403:R456)</f>
        <v>290.78616992000008</v>
      </c>
      <c r="T402" s="127">
        <f>SUM(T403:T456)</f>
        <v>0.246</v>
      </c>
      <c r="AR402" s="121" t="s">
        <v>83</v>
      </c>
      <c r="AT402" s="128" t="s">
        <v>74</v>
      </c>
      <c r="AU402" s="128" t="s">
        <v>83</v>
      </c>
      <c r="AY402" s="121" t="s">
        <v>135</v>
      </c>
      <c r="BK402" s="129">
        <f>SUM(BK403:BK456)</f>
        <v>0</v>
      </c>
    </row>
    <row r="403" spans="2:65" s="1" customFormat="1" ht="33" customHeight="1">
      <c r="B403" s="132"/>
      <c r="C403" s="133" t="s">
        <v>615</v>
      </c>
      <c r="D403" s="133" t="s">
        <v>138</v>
      </c>
      <c r="E403" s="134" t="s">
        <v>616</v>
      </c>
      <c r="F403" s="135" t="s">
        <v>617</v>
      </c>
      <c r="G403" s="136" t="s">
        <v>282</v>
      </c>
      <c r="H403" s="137">
        <v>489.8</v>
      </c>
      <c r="I403" s="138"/>
      <c r="J403" s="139">
        <f>ROUND(I403*H403,2)</f>
        <v>0</v>
      </c>
      <c r="K403" s="135" t="s">
        <v>142</v>
      </c>
      <c r="L403" s="32"/>
      <c r="M403" s="140" t="s">
        <v>1</v>
      </c>
      <c r="N403" s="141" t="s">
        <v>40</v>
      </c>
      <c r="P403" s="142">
        <f>O403*H403</f>
        <v>0</v>
      </c>
      <c r="Q403" s="142">
        <v>8.0879999999999994E-2</v>
      </c>
      <c r="R403" s="142">
        <f>Q403*H403</f>
        <v>39.615023999999998</v>
      </c>
      <c r="S403" s="142">
        <v>0</v>
      </c>
      <c r="T403" s="143">
        <f>S403*H403</f>
        <v>0</v>
      </c>
      <c r="AR403" s="144" t="s">
        <v>159</v>
      </c>
      <c r="AT403" s="144" t="s">
        <v>138</v>
      </c>
      <c r="AU403" s="144" t="s">
        <v>85</v>
      </c>
      <c r="AY403" s="17" t="s">
        <v>135</v>
      </c>
      <c r="BE403" s="145">
        <f>IF(N403="základní",J403,0)</f>
        <v>0</v>
      </c>
      <c r="BF403" s="145">
        <f>IF(N403="snížená",J403,0)</f>
        <v>0</v>
      </c>
      <c r="BG403" s="145">
        <f>IF(N403="zákl. přenesená",J403,0)</f>
        <v>0</v>
      </c>
      <c r="BH403" s="145">
        <f>IF(N403="sníž. přenesená",J403,0)</f>
        <v>0</v>
      </c>
      <c r="BI403" s="145">
        <f>IF(N403="nulová",J403,0)</f>
        <v>0</v>
      </c>
      <c r="BJ403" s="17" t="s">
        <v>83</v>
      </c>
      <c r="BK403" s="145">
        <f>ROUND(I403*H403,2)</f>
        <v>0</v>
      </c>
      <c r="BL403" s="17" t="s">
        <v>159</v>
      </c>
      <c r="BM403" s="144" t="s">
        <v>618</v>
      </c>
    </row>
    <row r="404" spans="2:65" s="1" customFormat="1" ht="39">
      <c r="B404" s="32"/>
      <c r="D404" s="146" t="s">
        <v>145</v>
      </c>
      <c r="F404" s="147" t="s">
        <v>619</v>
      </c>
      <c r="I404" s="148"/>
      <c r="L404" s="32"/>
      <c r="M404" s="149"/>
      <c r="T404" s="56"/>
      <c r="AT404" s="17" t="s">
        <v>145</v>
      </c>
      <c r="AU404" s="17" t="s">
        <v>85</v>
      </c>
    </row>
    <row r="405" spans="2:65" s="13" customFormat="1" ht="11.25">
      <c r="B405" s="160"/>
      <c r="D405" s="146" t="s">
        <v>221</v>
      </c>
      <c r="E405" s="161" t="s">
        <v>1</v>
      </c>
      <c r="F405" s="162" t="s">
        <v>620</v>
      </c>
      <c r="H405" s="163">
        <v>489.8</v>
      </c>
      <c r="I405" s="164"/>
      <c r="L405" s="160"/>
      <c r="M405" s="165"/>
      <c r="T405" s="166"/>
      <c r="AT405" s="161" t="s">
        <v>221</v>
      </c>
      <c r="AU405" s="161" t="s">
        <v>85</v>
      </c>
      <c r="AV405" s="13" t="s">
        <v>85</v>
      </c>
      <c r="AW405" s="13" t="s">
        <v>31</v>
      </c>
      <c r="AX405" s="13" t="s">
        <v>83</v>
      </c>
      <c r="AY405" s="161" t="s">
        <v>135</v>
      </c>
    </row>
    <row r="406" spans="2:65" s="1" customFormat="1" ht="16.5" customHeight="1">
      <c r="B406" s="132"/>
      <c r="C406" s="181" t="s">
        <v>621</v>
      </c>
      <c r="D406" s="181" t="s">
        <v>406</v>
      </c>
      <c r="E406" s="182" t="s">
        <v>622</v>
      </c>
      <c r="F406" s="183" t="s">
        <v>623</v>
      </c>
      <c r="G406" s="184" t="s">
        <v>282</v>
      </c>
      <c r="H406" s="185">
        <v>514.29</v>
      </c>
      <c r="I406" s="186"/>
      <c r="J406" s="187">
        <f>ROUND(I406*H406,2)</f>
        <v>0</v>
      </c>
      <c r="K406" s="183" t="s">
        <v>142</v>
      </c>
      <c r="L406" s="188"/>
      <c r="M406" s="189" t="s">
        <v>1</v>
      </c>
      <c r="N406" s="190" t="s">
        <v>40</v>
      </c>
      <c r="P406" s="142">
        <f>O406*H406</f>
        <v>0</v>
      </c>
      <c r="Q406" s="142">
        <v>5.6000000000000001E-2</v>
      </c>
      <c r="R406" s="142">
        <f>Q406*H406</f>
        <v>28.800239999999999</v>
      </c>
      <c r="S406" s="142">
        <v>0</v>
      </c>
      <c r="T406" s="143">
        <f>S406*H406</f>
        <v>0</v>
      </c>
      <c r="AR406" s="144" t="s">
        <v>262</v>
      </c>
      <c r="AT406" s="144" t="s">
        <v>406</v>
      </c>
      <c r="AU406" s="144" t="s">
        <v>85</v>
      </c>
      <c r="AY406" s="17" t="s">
        <v>135</v>
      </c>
      <c r="BE406" s="145">
        <f>IF(N406="základní",J406,0)</f>
        <v>0</v>
      </c>
      <c r="BF406" s="145">
        <f>IF(N406="snížená",J406,0)</f>
        <v>0</v>
      </c>
      <c r="BG406" s="145">
        <f>IF(N406="zákl. přenesená",J406,0)</f>
        <v>0</v>
      </c>
      <c r="BH406" s="145">
        <f>IF(N406="sníž. přenesená",J406,0)</f>
        <v>0</v>
      </c>
      <c r="BI406" s="145">
        <f>IF(N406="nulová",J406,0)</f>
        <v>0</v>
      </c>
      <c r="BJ406" s="17" t="s">
        <v>83</v>
      </c>
      <c r="BK406" s="145">
        <f>ROUND(I406*H406,2)</f>
        <v>0</v>
      </c>
      <c r="BL406" s="17" t="s">
        <v>159</v>
      </c>
      <c r="BM406" s="144" t="s">
        <v>624</v>
      </c>
    </row>
    <row r="407" spans="2:65" s="1" customFormat="1" ht="11.25">
      <c r="B407" s="32"/>
      <c r="D407" s="146" t="s">
        <v>145</v>
      </c>
      <c r="F407" s="147" t="s">
        <v>623</v>
      </c>
      <c r="I407" s="148"/>
      <c r="L407" s="32"/>
      <c r="M407" s="149"/>
      <c r="T407" s="56"/>
      <c r="AT407" s="17" t="s">
        <v>145</v>
      </c>
      <c r="AU407" s="17" t="s">
        <v>85</v>
      </c>
    </row>
    <row r="408" spans="2:65" s="13" customFormat="1" ht="11.25">
      <c r="B408" s="160"/>
      <c r="D408" s="146" t="s">
        <v>221</v>
      </c>
      <c r="E408" s="161" t="s">
        <v>1</v>
      </c>
      <c r="F408" s="162" t="s">
        <v>625</v>
      </c>
      <c r="H408" s="163">
        <v>514.29</v>
      </c>
      <c r="I408" s="164"/>
      <c r="L408" s="160"/>
      <c r="M408" s="165"/>
      <c r="T408" s="166"/>
      <c r="AT408" s="161" t="s">
        <v>221</v>
      </c>
      <c r="AU408" s="161" t="s">
        <v>85</v>
      </c>
      <c r="AV408" s="13" t="s">
        <v>85</v>
      </c>
      <c r="AW408" s="13" t="s">
        <v>31</v>
      </c>
      <c r="AX408" s="13" t="s">
        <v>83</v>
      </c>
      <c r="AY408" s="161" t="s">
        <v>135</v>
      </c>
    </row>
    <row r="409" spans="2:65" s="1" customFormat="1" ht="33" customHeight="1">
      <c r="B409" s="132"/>
      <c r="C409" s="133" t="s">
        <v>626</v>
      </c>
      <c r="D409" s="133" t="s">
        <v>138</v>
      </c>
      <c r="E409" s="134" t="s">
        <v>627</v>
      </c>
      <c r="F409" s="135" t="s">
        <v>628</v>
      </c>
      <c r="G409" s="136" t="s">
        <v>282</v>
      </c>
      <c r="H409" s="137">
        <v>489.8</v>
      </c>
      <c r="I409" s="138"/>
      <c r="J409" s="139">
        <f>ROUND(I409*H409,2)</f>
        <v>0</v>
      </c>
      <c r="K409" s="135" t="s">
        <v>142</v>
      </c>
      <c r="L409" s="32"/>
      <c r="M409" s="140" t="s">
        <v>1</v>
      </c>
      <c r="N409" s="141" t="s">
        <v>40</v>
      </c>
      <c r="P409" s="142">
        <f>O409*H409</f>
        <v>0</v>
      </c>
      <c r="Q409" s="142">
        <v>0.15540000000000001</v>
      </c>
      <c r="R409" s="142">
        <f>Q409*H409</f>
        <v>76.114920000000012</v>
      </c>
      <c r="S409" s="142">
        <v>0</v>
      </c>
      <c r="T409" s="143">
        <f>S409*H409</f>
        <v>0</v>
      </c>
      <c r="AR409" s="144" t="s">
        <v>159</v>
      </c>
      <c r="AT409" s="144" t="s">
        <v>138</v>
      </c>
      <c r="AU409" s="144" t="s">
        <v>85</v>
      </c>
      <c r="AY409" s="17" t="s">
        <v>135</v>
      </c>
      <c r="BE409" s="145">
        <f>IF(N409="základní",J409,0)</f>
        <v>0</v>
      </c>
      <c r="BF409" s="145">
        <f>IF(N409="snížená",J409,0)</f>
        <v>0</v>
      </c>
      <c r="BG409" s="145">
        <f>IF(N409="zákl. přenesená",J409,0)</f>
        <v>0</v>
      </c>
      <c r="BH409" s="145">
        <f>IF(N409="sníž. přenesená",J409,0)</f>
        <v>0</v>
      </c>
      <c r="BI409" s="145">
        <f>IF(N409="nulová",J409,0)</f>
        <v>0</v>
      </c>
      <c r="BJ409" s="17" t="s">
        <v>83</v>
      </c>
      <c r="BK409" s="145">
        <f>ROUND(I409*H409,2)</f>
        <v>0</v>
      </c>
      <c r="BL409" s="17" t="s">
        <v>159</v>
      </c>
      <c r="BM409" s="144" t="s">
        <v>629</v>
      </c>
    </row>
    <row r="410" spans="2:65" s="1" customFormat="1" ht="39">
      <c r="B410" s="32"/>
      <c r="D410" s="146" t="s">
        <v>145</v>
      </c>
      <c r="F410" s="147" t="s">
        <v>630</v>
      </c>
      <c r="I410" s="148"/>
      <c r="L410" s="32"/>
      <c r="M410" s="149"/>
      <c r="T410" s="56"/>
      <c r="AT410" s="17" t="s">
        <v>145</v>
      </c>
      <c r="AU410" s="17" t="s">
        <v>85</v>
      </c>
    </row>
    <row r="411" spans="2:65" s="13" customFormat="1" ht="11.25">
      <c r="B411" s="160"/>
      <c r="D411" s="146" t="s">
        <v>221</v>
      </c>
      <c r="E411" s="161" t="s">
        <v>1</v>
      </c>
      <c r="F411" s="162" t="s">
        <v>631</v>
      </c>
      <c r="H411" s="163">
        <v>489.8</v>
      </c>
      <c r="I411" s="164"/>
      <c r="L411" s="160"/>
      <c r="M411" s="165"/>
      <c r="T411" s="166"/>
      <c r="AT411" s="161" t="s">
        <v>221</v>
      </c>
      <c r="AU411" s="161" t="s">
        <v>85</v>
      </c>
      <c r="AV411" s="13" t="s">
        <v>85</v>
      </c>
      <c r="AW411" s="13" t="s">
        <v>31</v>
      </c>
      <c r="AX411" s="13" t="s">
        <v>83</v>
      </c>
      <c r="AY411" s="161" t="s">
        <v>135</v>
      </c>
    </row>
    <row r="412" spans="2:65" s="1" customFormat="1" ht="24.2" customHeight="1">
      <c r="B412" s="132"/>
      <c r="C412" s="181" t="s">
        <v>632</v>
      </c>
      <c r="D412" s="181" t="s">
        <v>406</v>
      </c>
      <c r="E412" s="182" t="s">
        <v>633</v>
      </c>
      <c r="F412" s="183" t="s">
        <v>634</v>
      </c>
      <c r="G412" s="184" t="s">
        <v>282</v>
      </c>
      <c r="H412" s="185">
        <v>95.655000000000001</v>
      </c>
      <c r="I412" s="186"/>
      <c r="J412" s="187">
        <f>ROUND(I412*H412,2)</f>
        <v>0</v>
      </c>
      <c r="K412" s="183" t="s">
        <v>142</v>
      </c>
      <c r="L412" s="188"/>
      <c r="M412" s="189" t="s">
        <v>1</v>
      </c>
      <c r="N412" s="190" t="s">
        <v>40</v>
      </c>
      <c r="P412" s="142">
        <f>O412*H412</f>
        <v>0</v>
      </c>
      <c r="Q412" s="142">
        <v>4.8300000000000003E-2</v>
      </c>
      <c r="R412" s="142">
        <f>Q412*H412</f>
        <v>4.6201365000000001</v>
      </c>
      <c r="S412" s="142">
        <v>0</v>
      </c>
      <c r="T412" s="143">
        <f>S412*H412</f>
        <v>0</v>
      </c>
      <c r="AR412" s="144" t="s">
        <v>262</v>
      </c>
      <c r="AT412" s="144" t="s">
        <v>406</v>
      </c>
      <c r="AU412" s="144" t="s">
        <v>85</v>
      </c>
      <c r="AY412" s="17" t="s">
        <v>135</v>
      </c>
      <c r="BE412" s="145">
        <f>IF(N412="základní",J412,0)</f>
        <v>0</v>
      </c>
      <c r="BF412" s="145">
        <f>IF(N412="snížená",J412,0)</f>
        <v>0</v>
      </c>
      <c r="BG412" s="145">
        <f>IF(N412="zákl. přenesená",J412,0)</f>
        <v>0</v>
      </c>
      <c r="BH412" s="145">
        <f>IF(N412="sníž. přenesená",J412,0)</f>
        <v>0</v>
      </c>
      <c r="BI412" s="145">
        <f>IF(N412="nulová",J412,0)</f>
        <v>0</v>
      </c>
      <c r="BJ412" s="17" t="s">
        <v>83</v>
      </c>
      <c r="BK412" s="145">
        <f>ROUND(I412*H412,2)</f>
        <v>0</v>
      </c>
      <c r="BL412" s="17" t="s">
        <v>159</v>
      </c>
      <c r="BM412" s="144" t="s">
        <v>635</v>
      </c>
    </row>
    <row r="413" spans="2:65" s="1" customFormat="1" ht="11.25">
      <c r="B413" s="32"/>
      <c r="D413" s="146" t="s">
        <v>145</v>
      </c>
      <c r="F413" s="147" t="s">
        <v>634</v>
      </c>
      <c r="I413" s="148"/>
      <c r="L413" s="32"/>
      <c r="M413" s="149"/>
      <c r="T413" s="56"/>
      <c r="AT413" s="17" t="s">
        <v>145</v>
      </c>
      <c r="AU413" s="17" t="s">
        <v>85</v>
      </c>
    </row>
    <row r="414" spans="2:65" s="12" customFormat="1" ht="11.25">
      <c r="B414" s="154"/>
      <c r="D414" s="146" t="s">
        <v>221</v>
      </c>
      <c r="E414" s="155" t="s">
        <v>1</v>
      </c>
      <c r="F414" s="156" t="s">
        <v>636</v>
      </c>
      <c r="H414" s="155" t="s">
        <v>1</v>
      </c>
      <c r="I414" s="157"/>
      <c r="L414" s="154"/>
      <c r="M414" s="158"/>
      <c r="T414" s="159"/>
      <c r="AT414" s="155" t="s">
        <v>221</v>
      </c>
      <c r="AU414" s="155" t="s">
        <v>85</v>
      </c>
      <c r="AV414" s="12" t="s">
        <v>83</v>
      </c>
      <c r="AW414" s="12" t="s">
        <v>31</v>
      </c>
      <c r="AX414" s="12" t="s">
        <v>75</v>
      </c>
      <c r="AY414" s="155" t="s">
        <v>135</v>
      </c>
    </row>
    <row r="415" spans="2:65" s="13" customFormat="1" ht="11.25">
      <c r="B415" s="160"/>
      <c r="D415" s="146" t="s">
        <v>221</v>
      </c>
      <c r="E415" s="161" t="s">
        <v>1</v>
      </c>
      <c r="F415" s="162" t="s">
        <v>637</v>
      </c>
      <c r="H415" s="163">
        <v>40.4</v>
      </c>
      <c r="I415" s="164"/>
      <c r="L415" s="160"/>
      <c r="M415" s="165"/>
      <c r="T415" s="166"/>
      <c r="AT415" s="161" t="s">
        <v>221</v>
      </c>
      <c r="AU415" s="161" t="s">
        <v>85</v>
      </c>
      <c r="AV415" s="13" t="s">
        <v>85</v>
      </c>
      <c r="AW415" s="13" t="s">
        <v>31</v>
      </c>
      <c r="AX415" s="13" t="s">
        <v>75</v>
      </c>
      <c r="AY415" s="161" t="s">
        <v>135</v>
      </c>
    </row>
    <row r="416" spans="2:65" s="13" customFormat="1" ht="22.5">
      <c r="B416" s="160"/>
      <c r="D416" s="146" t="s">
        <v>221</v>
      </c>
      <c r="E416" s="161" t="s">
        <v>1</v>
      </c>
      <c r="F416" s="162" t="s">
        <v>638</v>
      </c>
      <c r="H416" s="163">
        <v>50.7</v>
      </c>
      <c r="I416" s="164"/>
      <c r="L416" s="160"/>
      <c r="M416" s="165"/>
      <c r="T416" s="166"/>
      <c r="AT416" s="161" t="s">
        <v>221</v>
      </c>
      <c r="AU416" s="161" t="s">
        <v>85</v>
      </c>
      <c r="AV416" s="13" t="s">
        <v>85</v>
      </c>
      <c r="AW416" s="13" t="s">
        <v>31</v>
      </c>
      <c r="AX416" s="13" t="s">
        <v>75</v>
      </c>
      <c r="AY416" s="161" t="s">
        <v>135</v>
      </c>
    </row>
    <row r="417" spans="2:65" s="15" customFormat="1" ht="11.25">
      <c r="B417" s="174"/>
      <c r="D417" s="146" t="s">
        <v>221</v>
      </c>
      <c r="E417" s="175" t="s">
        <v>1</v>
      </c>
      <c r="F417" s="176" t="s">
        <v>271</v>
      </c>
      <c r="H417" s="177">
        <v>91.1</v>
      </c>
      <c r="I417" s="178"/>
      <c r="L417" s="174"/>
      <c r="M417" s="179"/>
      <c r="T417" s="180"/>
      <c r="AT417" s="175" t="s">
        <v>221</v>
      </c>
      <c r="AU417" s="175" t="s">
        <v>85</v>
      </c>
      <c r="AV417" s="15" t="s">
        <v>154</v>
      </c>
      <c r="AW417" s="15" t="s">
        <v>31</v>
      </c>
      <c r="AX417" s="15" t="s">
        <v>75</v>
      </c>
      <c r="AY417" s="175" t="s">
        <v>135</v>
      </c>
    </row>
    <row r="418" spans="2:65" s="13" customFormat="1" ht="11.25">
      <c r="B418" s="160"/>
      <c r="D418" s="146" t="s">
        <v>221</v>
      </c>
      <c r="E418" s="161" t="s">
        <v>1</v>
      </c>
      <c r="F418" s="162" t="s">
        <v>639</v>
      </c>
      <c r="H418" s="163">
        <v>95.655000000000001</v>
      </c>
      <c r="I418" s="164"/>
      <c r="L418" s="160"/>
      <c r="M418" s="165"/>
      <c r="T418" s="166"/>
      <c r="AT418" s="161" t="s">
        <v>221</v>
      </c>
      <c r="AU418" s="161" t="s">
        <v>85</v>
      </c>
      <c r="AV418" s="13" t="s">
        <v>85</v>
      </c>
      <c r="AW418" s="13" t="s">
        <v>31</v>
      </c>
      <c r="AX418" s="13" t="s">
        <v>83</v>
      </c>
      <c r="AY418" s="161" t="s">
        <v>135</v>
      </c>
    </row>
    <row r="419" spans="2:65" s="1" customFormat="1" ht="24.2" customHeight="1">
      <c r="B419" s="132"/>
      <c r="C419" s="181" t="s">
        <v>640</v>
      </c>
      <c r="D419" s="181" t="s">
        <v>406</v>
      </c>
      <c r="E419" s="182" t="s">
        <v>641</v>
      </c>
      <c r="F419" s="183" t="s">
        <v>642</v>
      </c>
      <c r="G419" s="184" t="s">
        <v>282</v>
      </c>
      <c r="H419" s="185">
        <v>51.45</v>
      </c>
      <c r="I419" s="186"/>
      <c r="J419" s="187">
        <f>ROUND(I419*H419,2)</f>
        <v>0</v>
      </c>
      <c r="K419" s="183" t="s">
        <v>142</v>
      </c>
      <c r="L419" s="188"/>
      <c r="M419" s="189" t="s">
        <v>1</v>
      </c>
      <c r="N419" s="190" t="s">
        <v>40</v>
      </c>
      <c r="P419" s="142">
        <f>O419*H419</f>
        <v>0</v>
      </c>
      <c r="Q419" s="142">
        <v>6.5670000000000006E-2</v>
      </c>
      <c r="R419" s="142">
        <f>Q419*H419</f>
        <v>3.3787215000000006</v>
      </c>
      <c r="S419" s="142">
        <v>0</v>
      </c>
      <c r="T419" s="143">
        <f>S419*H419</f>
        <v>0</v>
      </c>
      <c r="AR419" s="144" t="s">
        <v>262</v>
      </c>
      <c r="AT419" s="144" t="s">
        <v>406</v>
      </c>
      <c r="AU419" s="144" t="s">
        <v>85</v>
      </c>
      <c r="AY419" s="17" t="s">
        <v>135</v>
      </c>
      <c r="BE419" s="145">
        <f>IF(N419="základní",J419,0)</f>
        <v>0</v>
      </c>
      <c r="BF419" s="145">
        <f>IF(N419="snížená",J419,0)</f>
        <v>0</v>
      </c>
      <c r="BG419" s="145">
        <f>IF(N419="zákl. přenesená",J419,0)</f>
        <v>0</v>
      </c>
      <c r="BH419" s="145">
        <f>IF(N419="sníž. přenesená",J419,0)</f>
        <v>0</v>
      </c>
      <c r="BI419" s="145">
        <f>IF(N419="nulová",J419,0)</f>
        <v>0</v>
      </c>
      <c r="BJ419" s="17" t="s">
        <v>83</v>
      </c>
      <c r="BK419" s="145">
        <f>ROUND(I419*H419,2)</f>
        <v>0</v>
      </c>
      <c r="BL419" s="17" t="s">
        <v>159</v>
      </c>
      <c r="BM419" s="144" t="s">
        <v>643</v>
      </c>
    </row>
    <row r="420" spans="2:65" s="1" customFormat="1" ht="11.25">
      <c r="B420" s="32"/>
      <c r="D420" s="146" t="s">
        <v>145</v>
      </c>
      <c r="F420" s="147" t="s">
        <v>642</v>
      </c>
      <c r="I420" s="148"/>
      <c r="L420" s="32"/>
      <c r="M420" s="149"/>
      <c r="T420" s="56"/>
      <c r="AT420" s="17" t="s">
        <v>145</v>
      </c>
      <c r="AU420" s="17" t="s">
        <v>85</v>
      </c>
    </row>
    <row r="421" spans="2:65" s="13" customFormat="1" ht="11.25">
      <c r="B421" s="160"/>
      <c r="D421" s="146" t="s">
        <v>221</v>
      </c>
      <c r="E421" s="161" t="s">
        <v>1</v>
      </c>
      <c r="F421" s="162" t="s">
        <v>644</v>
      </c>
      <c r="H421" s="163">
        <v>51.45</v>
      </c>
      <c r="I421" s="164"/>
      <c r="L421" s="160"/>
      <c r="M421" s="165"/>
      <c r="T421" s="166"/>
      <c r="AT421" s="161" t="s">
        <v>221</v>
      </c>
      <c r="AU421" s="161" t="s">
        <v>85</v>
      </c>
      <c r="AV421" s="13" t="s">
        <v>85</v>
      </c>
      <c r="AW421" s="13" t="s">
        <v>31</v>
      </c>
      <c r="AX421" s="13" t="s">
        <v>83</v>
      </c>
      <c r="AY421" s="161" t="s">
        <v>135</v>
      </c>
    </row>
    <row r="422" spans="2:65" s="1" customFormat="1" ht="16.5" customHeight="1">
      <c r="B422" s="132"/>
      <c r="C422" s="181" t="s">
        <v>645</v>
      </c>
      <c r="D422" s="181" t="s">
        <v>406</v>
      </c>
      <c r="E422" s="182" t="s">
        <v>646</v>
      </c>
      <c r="F422" s="183" t="s">
        <v>647</v>
      </c>
      <c r="G422" s="184" t="s">
        <v>282</v>
      </c>
      <c r="H422" s="185">
        <v>367.185</v>
      </c>
      <c r="I422" s="186"/>
      <c r="J422" s="187">
        <f>ROUND(I422*H422,2)</f>
        <v>0</v>
      </c>
      <c r="K422" s="183" t="s">
        <v>142</v>
      </c>
      <c r="L422" s="188"/>
      <c r="M422" s="189" t="s">
        <v>1</v>
      </c>
      <c r="N422" s="190" t="s">
        <v>40</v>
      </c>
      <c r="P422" s="142">
        <f>O422*H422</f>
        <v>0</v>
      </c>
      <c r="Q422" s="142">
        <v>8.5000000000000006E-2</v>
      </c>
      <c r="R422" s="142">
        <f>Q422*H422</f>
        <v>31.210725000000004</v>
      </c>
      <c r="S422" s="142">
        <v>0</v>
      </c>
      <c r="T422" s="143">
        <f>S422*H422</f>
        <v>0</v>
      </c>
      <c r="AR422" s="144" t="s">
        <v>262</v>
      </c>
      <c r="AT422" s="144" t="s">
        <v>406</v>
      </c>
      <c r="AU422" s="144" t="s">
        <v>85</v>
      </c>
      <c r="AY422" s="17" t="s">
        <v>135</v>
      </c>
      <c r="BE422" s="145">
        <f>IF(N422="základní",J422,0)</f>
        <v>0</v>
      </c>
      <c r="BF422" s="145">
        <f>IF(N422="snížená",J422,0)</f>
        <v>0</v>
      </c>
      <c r="BG422" s="145">
        <f>IF(N422="zákl. přenesená",J422,0)</f>
        <v>0</v>
      </c>
      <c r="BH422" s="145">
        <f>IF(N422="sníž. přenesená",J422,0)</f>
        <v>0</v>
      </c>
      <c r="BI422" s="145">
        <f>IF(N422="nulová",J422,0)</f>
        <v>0</v>
      </c>
      <c r="BJ422" s="17" t="s">
        <v>83</v>
      </c>
      <c r="BK422" s="145">
        <f>ROUND(I422*H422,2)</f>
        <v>0</v>
      </c>
      <c r="BL422" s="17" t="s">
        <v>159</v>
      </c>
      <c r="BM422" s="144" t="s">
        <v>648</v>
      </c>
    </row>
    <row r="423" spans="2:65" s="1" customFormat="1" ht="11.25">
      <c r="B423" s="32"/>
      <c r="D423" s="146" t="s">
        <v>145</v>
      </c>
      <c r="F423" s="147" t="s">
        <v>647</v>
      </c>
      <c r="I423" s="148"/>
      <c r="L423" s="32"/>
      <c r="M423" s="149"/>
      <c r="T423" s="56"/>
      <c r="AT423" s="17" t="s">
        <v>145</v>
      </c>
      <c r="AU423" s="17" t="s">
        <v>85</v>
      </c>
    </row>
    <row r="424" spans="2:65" s="13" customFormat="1" ht="11.25">
      <c r="B424" s="160"/>
      <c r="D424" s="146" t="s">
        <v>221</v>
      </c>
      <c r="E424" s="161" t="s">
        <v>1</v>
      </c>
      <c r="F424" s="162" t="s">
        <v>649</v>
      </c>
      <c r="H424" s="163">
        <v>349.7</v>
      </c>
      <c r="I424" s="164"/>
      <c r="L424" s="160"/>
      <c r="M424" s="165"/>
      <c r="T424" s="166"/>
      <c r="AT424" s="161" t="s">
        <v>221</v>
      </c>
      <c r="AU424" s="161" t="s">
        <v>85</v>
      </c>
      <c r="AV424" s="13" t="s">
        <v>85</v>
      </c>
      <c r="AW424" s="13" t="s">
        <v>31</v>
      </c>
      <c r="AX424" s="13" t="s">
        <v>75</v>
      </c>
      <c r="AY424" s="161" t="s">
        <v>135</v>
      </c>
    </row>
    <row r="425" spans="2:65" s="15" customFormat="1" ht="11.25">
      <c r="B425" s="174"/>
      <c r="D425" s="146" t="s">
        <v>221</v>
      </c>
      <c r="E425" s="175" t="s">
        <v>1</v>
      </c>
      <c r="F425" s="176" t="s">
        <v>271</v>
      </c>
      <c r="H425" s="177">
        <v>349.7</v>
      </c>
      <c r="I425" s="178"/>
      <c r="L425" s="174"/>
      <c r="M425" s="179"/>
      <c r="T425" s="180"/>
      <c r="AT425" s="175" t="s">
        <v>221</v>
      </c>
      <c r="AU425" s="175" t="s">
        <v>85</v>
      </c>
      <c r="AV425" s="15" t="s">
        <v>154</v>
      </c>
      <c r="AW425" s="15" t="s">
        <v>31</v>
      </c>
      <c r="AX425" s="15" t="s">
        <v>75</v>
      </c>
      <c r="AY425" s="175" t="s">
        <v>135</v>
      </c>
    </row>
    <row r="426" spans="2:65" s="13" customFormat="1" ht="11.25">
      <c r="B426" s="160"/>
      <c r="D426" s="146" t="s">
        <v>221</v>
      </c>
      <c r="E426" s="161" t="s">
        <v>1</v>
      </c>
      <c r="F426" s="162" t="s">
        <v>650</v>
      </c>
      <c r="H426" s="163">
        <v>367.185</v>
      </c>
      <c r="I426" s="164"/>
      <c r="L426" s="160"/>
      <c r="M426" s="165"/>
      <c r="T426" s="166"/>
      <c r="AT426" s="161" t="s">
        <v>221</v>
      </c>
      <c r="AU426" s="161" t="s">
        <v>85</v>
      </c>
      <c r="AV426" s="13" t="s">
        <v>85</v>
      </c>
      <c r="AW426" s="13" t="s">
        <v>31</v>
      </c>
      <c r="AX426" s="13" t="s">
        <v>83</v>
      </c>
      <c r="AY426" s="161" t="s">
        <v>135</v>
      </c>
    </row>
    <row r="427" spans="2:65" s="1" customFormat="1" ht="33" customHeight="1">
      <c r="B427" s="132"/>
      <c r="C427" s="133" t="s">
        <v>651</v>
      </c>
      <c r="D427" s="133" t="s">
        <v>138</v>
      </c>
      <c r="E427" s="134" t="s">
        <v>652</v>
      </c>
      <c r="F427" s="135" t="s">
        <v>653</v>
      </c>
      <c r="G427" s="136" t="s">
        <v>282</v>
      </c>
      <c r="H427" s="137">
        <v>367.9</v>
      </c>
      <c r="I427" s="138"/>
      <c r="J427" s="139">
        <f>ROUND(I427*H427,2)</f>
        <v>0</v>
      </c>
      <c r="K427" s="135" t="s">
        <v>142</v>
      </c>
      <c r="L427" s="32"/>
      <c r="M427" s="140" t="s">
        <v>1</v>
      </c>
      <c r="N427" s="141" t="s">
        <v>40</v>
      </c>
      <c r="P427" s="142">
        <f>O427*H427</f>
        <v>0</v>
      </c>
      <c r="Q427" s="142">
        <v>0.1295</v>
      </c>
      <c r="R427" s="142">
        <f>Q427*H427</f>
        <v>47.643049999999995</v>
      </c>
      <c r="S427" s="142">
        <v>0</v>
      </c>
      <c r="T427" s="143">
        <f>S427*H427</f>
        <v>0</v>
      </c>
      <c r="AR427" s="144" t="s">
        <v>159</v>
      </c>
      <c r="AT427" s="144" t="s">
        <v>138</v>
      </c>
      <c r="AU427" s="144" t="s">
        <v>85</v>
      </c>
      <c r="AY427" s="17" t="s">
        <v>135</v>
      </c>
      <c r="BE427" s="145">
        <f>IF(N427="základní",J427,0)</f>
        <v>0</v>
      </c>
      <c r="BF427" s="145">
        <f>IF(N427="snížená",J427,0)</f>
        <v>0</v>
      </c>
      <c r="BG427" s="145">
        <f>IF(N427="zákl. přenesená",J427,0)</f>
        <v>0</v>
      </c>
      <c r="BH427" s="145">
        <f>IF(N427="sníž. přenesená",J427,0)</f>
        <v>0</v>
      </c>
      <c r="BI427" s="145">
        <f>IF(N427="nulová",J427,0)</f>
        <v>0</v>
      </c>
      <c r="BJ427" s="17" t="s">
        <v>83</v>
      </c>
      <c r="BK427" s="145">
        <f>ROUND(I427*H427,2)</f>
        <v>0</v>
      </c>
      <c r="BL427" s="17" t="s">
        <v>159</v>
      </c>
      <c r="BM427" s="144" t="s">
        <v>654</v>
      </c>
    </row>
    <row r="428" spans="2:65" s="1" customFormat="1" ht="39">
      <c r="B428" s="32"/>
      <c r="D428" s="146" t="s">
        <v>145</v>
      </c>
      <c r="F428" s="147" t="s">
        <v>655</v>
      </c>
      <c r="I428" s="148"/>
      <c r="L428" s="32"/>
      <c r="M428" s="149"/>
      <c r="T428" s="56"/>
      <c r="AT428" s="17" t="s">
        <v>145</v>
      </c>
      <c r="AU428" s="17" t="s">
        <v>85</v>
      </c>
    </row>
    <row r="429" spans="2:65" s="13" customFormat="1" ht="11.25">
      <c r="B429" s="160"/>
      <c r="D429" s="146" t="s">
        <v>221</v>
      </c>
      <c r="E429" s="161" t="s">
        <v>1</v>
      </c>
      <c r="F429" s="162" t="s">
        <v>656</v>
      </c>
      <c r="H429" s="163">
        <v>14.2</v>
      </c>
      <c r="I429" s="164"/>
      <c r="L429" s="160"/>
      <c r="M429" s="165"/>
      <c r="T429" s="166"/>
      <c r="AT429" s="161" t="s">
        <v>221</v>
      </c>
      <c r="AU429" s="161" t="s">
        <v>85</v>
      </c>
      <c r="AV429" s="13" t="s">
        <v>85</v>
      </c>
      <c r="AW429" s="13" t="s">
        <v>31</v>
      </c>
      <c r="AX429" s="13" t="s">
        <v>75</v>
      </c>
      <c r="AY429" s="161" t="s">
        <v>135</v>
      </c>
    </row>
    <row r="430" spans="2:65" s="13" customFormat="1" ht="33.75">
      <c r="B430" s="160"/>
      <c r="D430" s="146" t="s">
        <v>221</v>
      </c>
      <c r="E430" s="161" t="s">
        <v>1</v>
      </c>
      <c r="F430" s="162" t="s">
        <v>657</v>
      </c>
      <c r="H430" s="163">
        <v>353.7</v>
      </c>
      <c r="I430" s="164"/>
      <c r="L430" s="160"/>
      <c r="M430" s="165"/>
      <c r="T430" s="166"/>
      <c r="AT430" s="161" t="s">
        <v>221</v>
      </c>
      <c r="AU430" s="161" t="s">
        <v>85</v>
      </c>
      <c r="AV430" s="13" t="s">
        <v>85</v>
      </c>
      <c r="AW430" s="13" t="s">
        <v>31</v>
      </c>
      <c r="AX430" s="13" t="s">
        <v>75</v>
      </c>
      <c r="AY430" s="161" t="s">
        <v>135</v>
      </c>
    </row>
    <row r="431" spans="2:65" s="14" customFormat="1" ht="11.25">
      <c r="B431" s="167"/>
      <c r="D431" s="146" t="s">
        <v>221</v>
      </c>
      <c r="E431" s="168" t="s">
        <v>1</v>
      </c>
      <c r="F431" s="169" t="s">
        <v>231</v>
      </c>
      <c r="H431" s="170">
        <v>367.9</v>
      </c>
      <c r="I431" s="171"/>
      <c r="L431" s="167"/>
      <c r="M431" s="172"/>
      <c r="T431" s="173"/>
      <c r="AT431" s="168" t="s">
        <v>221</v>
      </c>
      <c r="AU431" s="168" t="s">
        <v>85</v>
      </c>
      <c r="AV431" s="14" t="s">
        <v>159</v>
      </c>
      <c r="AW431" s="14" t="s">
        <v>31</v>
      </c>
      <c r="AX431" s="14" t="s">
        <v>83</v>
      </c>
      <c r="AY431" s="168" t="s">
        <v>135</v>
      </c>
    </row>
    <row r="432" spans="2:65" s="1" customFormat="1" ht="16.5" customHeight="1">
      <c r="B432" s="132"/>
      <c r="C432" s="181" t="s">
        <v>658</v>
      </c>
      <c r="D432" s="181" t="s">
        <v>406</v>
      </c>
      <c r="E432" s="182" t="s">
        <v>659</v>
      </c>
      <c r="F432" s="183" t="s">
        <v>660</v>
      </c>
      <c r="G432" s="184" t="s">
        <v>282</v>
      </c>
      <c r="H432" s="185">
        <v>386.29500000000002</v>
      </c>
      <c r="I432" s="186"/>
      <c r="J432" s="187">
        <f>ROUND(I432*H432,2)</f>
        <v>0</v>
      </c>
      <c r="K432" s="183" t="s">
        <v>142</v>
      </c>
      <c r="L432" s="188"/>
      <c r="M432" s="189" t="s">
        <v>1</v>
      </c>
      <c r="N432" s="190" t="s">
        <v>40</v>
      </c>
      <c r="P432" s="142">
        <f>O432*H432</f>
        <v>0</v>
      </c>
      <c r="Q432" s="142">
        <v>3.3500000000000002E-2</v>
      </c>
      <c r="R432" s="142">
        <f>Q432*H432</f>
        <v>12.940882500000001</v>
      </c>
      <c r="S432" s="142">
        <v>0</v>
      </c>
      <c r="T432" s="143">
        <f>S432*H432</f>
        <v>0</v>
      </c>
      <c r="AR432" s="144" t="s">
        <v>262</v>
      </c>
      <c r="AT432" s="144" t="s">
        <v>406</v>
      </c>
      <c r="AU432" s="144" t="s">
        <v>85</v>
      </c>
      <c r="AY432" s="17" t="s">
        <v>135</v>
      </c>
      <c r="BE432" s="145">
        <f>IF(N432="základní",J432,0)</f>
        <v>0</v>
      </c>
      <c r="BF432" s="145">
        <f>IF(N432="snížená",J432,0)</f>
        <v>0</v>
      </c>
      <c r="BG432" s="145">
        <f>IF(N432="zákl. přenesená",J432,0)</f>
        <v>0</v>
      </c>
      <c r="BH432" s="145">
        <f>IF(N432="sníž. přenesená",J432,0)</f>
        <v>0</v>
      </c>
      <c r="BI432" s="145">
        <f>IF(N432="nulová",J432,0)</f>
        <v>0</v>
      </c>
      <c r="BJ432" s="17" t="s">
        <v>83</v>
      </c>
      <c r="BK432" s="145">
        <f>ROUND(I432*H432,2)</f>
        <v>0</v>
      </c>
      <c r="BL432" s="17" t="s">
        <v>159</v>
      </c>
      <c r="BM432" s="144" t="s">
        <v>661</v>
      </c>
    </row>
    <row r="433" spans="2:65" s="1" customFormat="1" ht="11.25">
      <c r="B433" s="32"/>
      <c r="D433" s="146" t="s">
        <v>145</v>
      </c>
      <c r="F433" s="147" t="s">
        <v>660</v>
      </c>
      <c r="I433" s="148"/>
      <c r="L433" s="32"/>
      <c r="M433" s="149"/>
      <c r="T433" s="56"/>
      <c r="AT433" s="17" t="s">
        <v>145</v>
      </c>
      <c r="AU433" s="17" t="s">
        <v>85</v>
      </c>
    </row>
    <row r="434" spans="2:65" s="13" customFormat="1" ht="11.25">
      <c r="B434" s="160"/>
      <c r="D434" s="146" t="s">
        <v>221</v>
      </c>
      <c r="E434" s="161" t="s">
        <v>1</v>
      </c>
      <c r="F434" s="162" t="s">
        <v>662</v>
      </c>
      <c r="H434" s="163">
        <v>386.29500000000002</v>
      </c>
      <c r="I434" s="164"/>
      <c r="L434" s="160"/>
      <c r="M434" s="165"/>
      <c r="T434" s="166"/>
      <c r="AT434" s="161" t="s">
        <v>221</v>
      </c>
      <c r="AU434" s="161" t="s">
        <v>85</v>
      </c>
      <c r="AV434" s="13" t="s">
        <v>85</v>
      </c>
      <c r="AW434" s="13" t="s">
        <v>31</v>
      </c>
      <c r="AX434" s="13" t="s">
        <v>83</v>
      </c>
      <c r="AY434" s="161" t="s">
        <v>135</v>
      </c>
    </row>
    <row r="435" spans="2:65" s="1" customFormat="1" ht="24.2" customHeight="1">
      <c r="B435" s="132"/>
      <c r="C435" s="133" t="s">
        <v>663</v>
      </c>
      <c r="D435" s="133" t="s">
        <v>138</v>
      </c>
      <c r="E435" s="134" t="s">
        <v>664</v>
      </c>
      <c r="F435" s="135" t="s">
        <v>665</v>
      </c>
      <c r="G435" s="136" t="s">
        <v>311</v>
      </c>
      <c r="H435" s="137">
        <v>20.213000000000001</v>
      </c>
      <c r="I435" s="138"/>
      <c r="J435" s="139">
        <f>ROUND(I435*H435,2)</f>
        <v>0</v>
      </c>
      <c r="K435" s="135" t="s">
        <v>142</v>
      </c>
      <c r="L435" s="32"/>
      <c r="M435" s="140" t="s">
        <v>1</v>
      </c>
      <c r="N435" s="141" t="s">
        <v>40</v>
      </c>
      <c r="P435" s="142">
        <f>O435*H435</f>
        <v>0</v>
      </c>
      <c r="Q435" s="142">
        <v>2.2563399999999998</v>
      </c>
      <c r="R435" s="142">
        <f>Q435*H435</f>
        <v>45.607400419999998</v>
      </c>
      <c r="S435" s="142">
        <v>0</v>
      </c>
      <c r="T435" s="143">
        <f>S435*H435</f>
        <v>0</v>
      </c>
      <c r="AR435" s="144" t="s">
        <v>159</v>
      </c>
      <c r="AT435" s="144" t="s">
        <v>138</v>
      </c>
      <c r="AU435" s="144" t="s">
        <v>85</v>
      </c>
      <c r="AY435" s="17" t="s">
        <v>135</v>
      </c>
      <c r="BE435" s="145">
        <f>IF(N435="základní",J435,0)</f>
        <v>0</v>
      </c>
      <c r="BF435" s="145">
        <f>IF(N435="snížená",J435,0)</f>
        <v>0</v>
      </c>
      <c r="BG435" s="145">
        <f>IF(N435="zákl. přenesená",J435,0)</f>
        <v>0</v>
      </c>
      <c r="BH435" s="145">
        <f>IF(N435="sníž. přenesená",J435,0)</f>
        <v>0</v>
      </c>
      <c r="BI435" s="145">
        <f>IF(N435="nulová",J435,0)</f>
        <v>0</v>
      </c>
      <c r="BJ435" s="17" t="s">
        <v>83</v>
      </c>
      <c r="BK435" s="145">
        <f>ROUND(I435*H435,2)</f>
        <v>0</v>
      </c>
      <c r="BL435" s="17" t="s">
        <v>159</v>
      </c>
      <c r="BM435" s="144" t="s">
        <v>666</v>
      </c>
    </row>
    <row r="436" spans="2:65" s="1" customFormat="1" ht="19.5">
      <c r="B436" s="32"/>
      <c r="D436" s="146" t="s">
        <v>145</v>
      </c>
      <c r="F436" s="147" t="s">
        <v>667</v>
      </c>
      <c r="I436" s="148"/>
      <c r="L436" s="32"/>
      <c r="M436" s="149"/>
      <c r="T436" s="56"/>
      <c r="AT436" s="17" t="s">
        <v>145</v>
      </c>
      <c r="AU436" s="17" t="s">
        <v>85</v>
      </c>
    </row>
    <row r="437" spans="2:65" s="13" customFormat="1" ht="11.25">
      <c r="B437" s="160"/>
      <c r="D437" s="146" t="s">
        <v>221</v>
      </c>
      <c r="E437" s="161" t="s">
        <v>1</v>
      </c>
      <c r="F437" s="162" t="s">
        <v>668</v>
      </c>
      <c r="H437" s="163">
        <v>14.694000000000001</v>
      </c>
      <c r="I437" s="164"/>
      <c r="L437" s="160"/>
      <c r="M437" s="165"/>
      <c r="T437" s="166"/>
      <c r="AT437" s="161" t="s">
        <v>221</v>
      </c>
      <c r="AU437" s="161" t="s">
        <v>85</v>
      </c>
      <c r="AV437" s="13" t="s">
        <v>85</v>
      </c>
      <c r="AW437" s="13" t="s">
        <v>31</v>
      </c>
      <c r="AX437" s="13" t="s">
        <v>75</v>
      </c>
      <c r="AY437" s="161" t="s">
        <v>135</v>
      </c>
    </row>
    <row r="438" spans="2:65" s="13" customFormat="1" ht="11.25">
      <c r="B438" s="160"/>
      <c r="D438" s="146" t="s">
        <v>221</v>
      </c>
      <c r="E438" s="161" t="s">
        <v>1</v>
      </c>
      <c r="F438" s="162" t="s">
        <v>669</v>
      </c>
      <c r="H438" s="163">
        <v>5.5190000000000001</v>
      </c>
      <c r="I438" s="164"/>
      <c r="L438" s="160"/>
      <c r="M438" s="165"/>
      <c r="T438" s="166"/>
      <c r="AT438" s="161" t="s">
        <v>221</v>
      </c>
      <c r="AU438" s="161" t="s">
        <v>85</v>
      </c>
      <c r="AV438" s="13" t="s">
        <v>85</v>
      </c>
      <c r="AW438" s="13" t="s">
        <v>31</v>
      </c>
      <c r="AX438" s="13" t="s">
        <v>75</v>
      </c>
      <c r="AY438" s="161" t="s">
        <v>135</v>
      </c>
    </row>
    <row r="439" spans="2:65" s="14" customFormat="1" ht="11.25">
      <c r="B439" s="167"/>
      <c r="D439" s="146" t="s">
        <v>221</v>
      </c>
      <c r="E439" s="168" t="s">
        <v>1</v>
      </c>
      <c r="F439" s="169" t="s">
        <v>231</v>
      </c>
      <c r="H439" s="170">
        <v>20.213000000000001</v>
      </c>
      <c r="I439" s="171"/>
      <c r="L439" s="167"/>
      <c r="M439" s="172"/>
      <c r="T439" s="173"/>
      <c r="AT439" s="168" t="s">
        <v>221</v>
      </c>
      <c r="AU439" s="168" t="s">
        <v>85</v>
      </c>
      <c r="AV439" s="14" t="s">
        <v>159</v>
      </c>
      <c r="AW439" s="14" t="s">
        <v>31</v>
      </c>
      <c r="AX439" s="14" t="s">
        <v>83</v>
      </c>
      <c r="AY439" s="168" t="s">
        <v>135</v>
      </c>
    </row>
    <row r="440" spans="2:65" s="1" customFormat="1" ht="24.2" customHeight="1">
      <c r="B440" s="132"/>
      <c r="C440" s="133" t="s">
        <v>670</v>
      </c>
      <c r="D440" s="133" t="s">
        <v>138</v>
      </c>
      <c r="E440" s="134" t="s">
        <v>671</v>
      </c>
      <c r="F440" s="135" t="s">
        <v>672</v>
      </c>
      <c r="G440" s="136" t="s">
        <v>282</v>
      </c>
      <c r="H440" s="137">
        <v>489.8</v>
      </c>
      <c r="I440" s="138"/>
      <c r="J440" s="139">
        <f>ROUND(I440*H440,2)</f>
        <v>0</v>
      </c>
      <c r="K440" s="135" t="s">
        <v>142</v>
      </c>
      <c r="L440" s="32"/>
      <c r="M440" s="140" t="s">
        <v>1</v>
      </c>
      <c r="N440" s="141" t="s">
        <v>40</v>
      </c>
      <c r="P440" s="142">
        <f>O440*H440</f>
        <v>0</v>
      </c>
      <c r="Q440" s="142">
        <v>1.0000000000000001E-5</v>
      </c>
      <c r="R440" s="142">
        <f>Q440*H440</f>
        <v>4.8980000000000004E-3</v>
      </c>
      <c r="S440" s="142">
        <v>0</v>
      </c>
      <c r="T440" s="143">
        <f>S440*H440</f>
        <v>0</v>
      </c>
      <c r="AR440" s="144" t="s">
        <v>159</v>
      </c>
      <c r="AT440" s="144" t="s">
        <v>138</v>
      </c>
      <c r="AU440" s="144" t="s">
        <v>85</v>
      </c>
      <c r="AY440" s="17" t="s">
        <v>135</v>
      </c>
      <c r="BE440" s="145">
        <f>IF(N440="základní",J440,0)</f>
        <v>0</v>
      </c>
      <c r="BF440" s="145">
        <f>IF(N440="snížená",J440,0)</f>
        <v>0</v>
      </c>
      <c r="BG440" s="145">
        <f>IF(N440="zákl. přenesená",J440,0)</f>
        <v>0</v>
      </c>
      <c r="BH440" s="145">
        <f>IF(N440="sníž. přenesená",J440,0)</f>
        <v>0</v>
      </c>
      <c r="BI440" s="145">
        <f>IF(N440="nulová",J440,0)</f>
        <v>0</v>
      </c>
      <c r="BJ440" s="17" t="s">
        <v>83</v>
      </c>
      <c r="BK440" s="145">
        <f>ROUND(I440*H440,2)</f>
        <v>0</v>
      </c>
      <c r="BL440" s="17" t="s">
        <v>159</v>
      </c>
      <c r="BM440" s="144" t="s">
        <v>673</v>
      </c>
    </row>
    <row r="441" spans="2:65" s="1" customFormat="1" ht="19.5">
      <c r="B441" s="32"/>
      <c r="D441" s="146" t="s">
        <v>145</v>
      </c>
      <c r="F441" s="147" t="s">
        <v>674</v>
      </c>
      <c r="I441" s="148"/>
      <c r="L441" s="32"/>
      <c r="M441" s="149"/>
      <c r="T441" s="56"/>
      <c r="AT441" s="17" t="s">
        <v>145</v>
      </c>
      <c r="AU441" s="17" t="s">
        <v>85</v>
      </c>
    </row>
    <row r="442" spans="2:65" s="13" customFormat="1" ht="11.25">
      <c r="B442" s="160"/>
      <c r="D442" s="146" t="s">
        <v>221</v>
      </c>
      <c r="E442" s="161" t="s">
        <v>1</v>
      </c>
      <c r="F442" s="162" t="s">
        <v>675</v>
      </c>
      <c r="H442" s="163">
        <v>489.8</v>
      </c>
      <c r="I442" s="164"/>
      <c r="L442" s="160"/>
      <c r="M442" s="165"/>
      <c r="T442" s="166"/>
      <c r="AT442" s="161" t="s">
        <v>221</v>
      </c>
      <c r="AU442" s="161" t="s">
        <v>85</v>
      </c>
      <c r="AV442" s="13" t="s">
        <v>85</v>
      </c>
      <c r="AW442" s="13" t="s">
        <v>31</v>
      </c>
      <c r="AX442" s="13" t="s">
        <v>83</v>
      </c>
      <c r="AY442" s="161" t="s">
        <v>135</v>
      </c>
    </row>
    <row r="443" spans="2:65" s="1" customFormat="1" ht="24.2" customHeight="1">
      <c r="B443" s="132"/>
      <c r="C443" s="133" t="s">
        <v>676</v>
      </c>
      <c r="D443" s="133" t="s">
        <v>138</v>
      </c>
      <c r="E443" s="134" t="s">
        <v>677</v>
      </c>
      <c r="F443" s="135" t="s">
        <v>678</v>
      </c>
      <c r="G443" s="136" t="s">
        <v>282</v>
      </c>
      <c r="H443" s="137">
        <v>489.8</v>
      </c>
      <c r="I443" s="138"/>
      <c r="J443" s="139">
        <f>ROUND(I443*H443,2)</f>
        <v>0</v>
      </c>
      <c r="K443" s="135" t="s">
        <v>142</v>
      </c>
      <c r="L443" s="32"/>
      <c r="M443" s="140" t="s">
        <v>1</v>
      </c>
      <c r="N443" s="141" t="s">
        <v>40</v>
      </c>
      <c r="P443" s="142">
        <f>O443*H443</f>
        <v>0</v>
      </c>
      <c r="Q443" s="142">
        <v>3.4000000000000002E-4</v>
      </c>
      <c r="R443" s="142">
        <f>Q443*H443</f>
        <v>0.16653200000000001</v>
      </c>
      <c r="S443" s="142">
        <v>0</v>
      </c>
      <c r="T443" s="143">
        <f>S443*H443</f>
        <v>0</v>
      </c>
      <c r="AR443" s="144" t="s">
        <v>159</v>
      </c>
      <c r="AT443" s="144" t="s">
        <v>138</v>
      </c>
      <c r="AU443" s="144" t="s">
        <v>85</v>
      </c>
      <c r="AY443" s="17" t="s">
        <v>135</v>
      </c>
      <c r="BE443" s="145">
        <f>IF(N443="základní",J443,0)</f>
        <v>0</v>
      </c>
      <c r="BF443" s="145">
        <f>IF(N443="snížená",J443,0)</f>
        <v>0</v>
      </c>
      <c r="BG443" s="145">
        <f>IF(N443="zákl. přenesená",J443,0)</f>
        <v>0</v>
      </c>
      <c r="BH443" s="145">
        <f>IF(N443="sníž. přenesená",J443,0)</f>
        <v>0</v>
      </c>
      <c r="BI443" s="145">
        <f>IF(N443="nulová",J443,0)</f>
        <v>0</v>
      </c>
      <c r="BJ443" s="17" t="s">
        <v>83</v>
      </c>
      <c r="BK443" s="145">
        <f>ROUND(I443*H443,2)</f>
        <v>0</v>
      </c>
      <c r="BL443" s="17" t="s">
        <v>159</v>
      </c>
      <c r="BM443" s="144" t="s">
        <v>679</v>
      </c>
    </row>
    <row r="444" spans="2:65" s="1" customFormat="1" ht="29.25">
      <c r="B444" s="32"/>
      <c r="D444" s="146" t="s">
        <v>145</v>
      </c>
      <c r="F444" s="147" t="s">
        <v>680</v>
      </c>
      <c r="I444" s="148"/>
      <c r="L444" s="32"/>
      <c r="M444" s="149"/>
      <c r="T444" s="56"/>
      <c r="AT444" s="17" t="s">
        <v>145</v>
      </c>
      <c r="AU444" s="17" t="s">
        <v>85</v>
      </c>
    </row>
    <row r="445" spans="2:65" s="1" customFormat="1" ht="21.75" customHeight="1">
      <c r="B445" s="132"/>
      <c r="C445" s="133" t="s">
        <v>681</v>
      </c>
      <c r="D445" s="133" t="s">
        <v>138</v>
      </c>
      <c r="E445" s="134" t="s">
        <v>682</v>
      </c>
      <c r="F445" s="135" t="s">
        <v>683</v>
      </c>
      <c r="G445" s="136" t="s">
        <v>282</v>
      </c>
      <c r="H445" s="137">
        <v>489.8</v>
      </c>
      <c r="I445" s="138"/>
      <c r="J445" s="139">
        <f>ROUND(I445*H445,2)</f>
        <v>0</v>
      </c>
      <c r="K445" s="135" t="s">
        <v>142</v>
      </c>
      <c r="L445" s="32"/>
      <c r="M445" s="140" t="s">
        <v>1</v>
      </c>
      <c r="N445" s="141" t="s">
        <v>40</v>
      </c>
      <c r="P445" s="142">
        <f>O445*H445</f>
        <v>0</v>
      </c>
      <c r="Q445" s="142">
        <v>0</v>
      </c>
      <c r="R445" s="142">
        <f>Q445*H445</f>
        <v>0</v>
      </c>
      <c r="S445" s="142">
        <v>0</v>
      </c>
      <c r="T445" s="143">
        <f>S445*H445</f>
        <v>0</v>
      </c>
      <c r="AR445" s="144" t="s">
        <v>159</v>
      </c>
      <c r="AT445" s="144" t="s">
        <v>138</v>
      </c>
      <c r="AU445" s="144" t="s">
        <v>85</v>
      </c>
      <c r="AY445" s="17" t="s">
        <v>135</v>
      </c>
      <c r="BE445" s="145">
        <f>IF(N445="základní",J445,0)</f>
        <v>0</v>
      </c>
      <c r="BF445" s="145">
        <f>IF(N445="snížená",J445,0)</f>
        <v>0</v>
      </c>
      <c r="BG445" s="145">
        <f>IF(N445="zákl. přenesená",J445,0)</f>
        <v>0</v>
      </c>
      <c r="BH445" s="145">
        <f>IF(N445="sníž. přenesená",J445,0)</f>
        <v>0</v>
      </c>
      <c r="BI445" s="145">
        <f>IF(N445="nulová",J445,0)</f>
        <v>0</v>
      </c>
      <c r="BJ445" s="17" t="s">
        <v>83</v>
      </c>
      <c r="BK445" s="145">
        <f>ROUND(I445*H445,2)</f>
        <v>0</v>
      </c>
      <c r="BL445" s="17" t="s">
        <v>159</v>
      </c>
      <c r="BM445" s="144" t="s">
        <v>684</v>
      </c>
    </row>
    <row r="446" spans="2:65" s="1" customFormat="1" ht="19.5">
      <c r="B446" s="32"/>
      <c r="D446" s="146" t="s">
        <v>145</v>
      </c>
      <c r="F446" s="147" t="s">
        <v>685</v>
      </c>
      <c r="I446" s="148"/>
      <c r="L446" s="32"/>
      <c r="M446" s="149"/>
      <c r="T446" s="56"/>
      <c r="AT446" s="17" t="s">
        <v>145</v>
      </c>
      <c r="AU446" s="17" t="s">
        <v>85</v>
      </c>
    </row>
    <row r="447" spans="2:65" s="1" customFormat="1" ht="21.75" customHeight="1">
      <c r="B447" s="132"/>
      <c r="C447" s="133" t="s">
        <v>686</v>
      </c>
      <c r="D447" s="133" t="s">
        <v>138</v>
      </c>
      <c r="E447" s="134" t="s">
        <v>687</v>
      </c>
      <c r="F447" s="135" t="s">
        <v>688</v>
      </c>
      <c r="G447" s="136" t="s">
        <v>487</v>
      </c>
      <c r="H447" s="137">
        <v>12</v>
      </c>
      <c r="I447" s="138"/>
      <c r="J447" s="139">
        <f>ROUND(I447*H447,2)</f>
        <v>0</v>
      </c>
      <c r="K447" s="135" t="s">
        <v>142</v>
      </c>
      <c r="L447" s="32"/>
      <c r="M447" s="140" t="s">
        <v>1</v>
      </c>
      <c r="N447" s="141" t="s">
        <v>40</v>
      </c>
      <c r="P447" s="142">
        <f>O447*H447</f>
        <v>0</v>
      </c>
      <c r="Q447" s="142">
        <v>4.5969999999999997E-2</v>
      </c>
      <c r="R447" s="142">
        <f>Q447*H447</f>
        <v>0.55163999999999991</v>
      </c>
      <c r="S447" s="142">
        <v>0</v>
      </c>
      <c r="T447" s="143">
        <f>S447*H447</f>
        <v>0</v>
      </c>
      <c r="AR447" s="144" t="s">
        <v>159</v>
      </c>
      <c r="AT447" s="144" t="s">
        <v>138</v>
      </c>
      <c r="AU447" s="144" t="s">
        <v>85</v>
      </c>
      <c r="AY447" s="17" t="s">
        <v>135</v>
      </c>
      <c r="BE447" s="145">
        <f>IF(N447="základní",J447,0)</f>
        <v>0</v>
      </c>
      <c r="BF447" s="145">
        <f>IF(N447="snížená",J447,0)</f>
        <v>0</v>
      </c>
      <c r="BG447" s="145">
        <f>IF(N447="zákl. přenesená",J447,0)</f>
        <v>0</v>
      </c>
      <c r="BH447" s="145">
        <f>IF(N447="sníž. přenesená",J447,0)</f>
        <v>0</v>
      </c>
      <c r="BI447" s="145">
        <f>IF(N447="nulová",J447,0)</f>
        <v>0</v>
      </c>
      <c r="BJ447" s="17" t="s">
        <v>83</v>
      </c>
      <c r="BK447" s="145">
        <f>ROUND(I447*H447,2)</f>
        <v>0</v>
      </c>
      <c r="BL447" s="17" t="s">
        <v>159</v>
      </c>
      <c r="BM447" s="144" t="s">
        <v>689</v>
      </c>
    </row>
    <row r="448" spans="2:65" s="1" customFormat="1" ht="29.25">
      <c r="B448" s="32"/>
      <c r="D448" s="146" t="s">
        <v>145</v>
      </c>
      <c r="F448" s="147" t="s">
        <v>690</v>
      </c>
      <c r="I448" s="148"/>
      <c r="L448" s="32"/>
      <c r="M448" s="149"/>
      <c r="T448" s="56"/>
      <c r="AT448" s="17" t="s">
        <v>145</v>
      </c>
      <c r="AU448" s="17" t="s">
        <v>85</v>
      </c>
    </row>
    <row r="449" spans="2:65" s="13" customFormat="1" ht="22.5">
      <c r="B449" s="160"/>
      <c r="D449" s="146" t="s">
        <v>221</v>
      </c>
      <c r="E449" s="161" t="s">
        <v>1</v>
      </c>
      <c r="F449" s="162" t="s">
        <v>691</v>
      </c>
      <c r="H449" s="163">
        <v>12</v>
      </c>
      <c r="I449" s="164"/>
      <c r="L449" s="160"/>
      <c r="M449" s="165"/>
      <c r="T449" s="166"/>
      <c r="AT449" s="161" t="s">
        <v>221</v>
      </c>
      <c r="AU449" s="161" t="s">
        <v>85</v>
      </c>
      <c r="AV449" s="13" t="s">
        <v>85</v>
      </c>
      <c r="AW449" s="13" t="s">
        <v>31</v>
      </c>
      <c r="AX449" s="13" t="s">
        <v>83</v>
      </c>
      <c r="AY449" s="161" t="s">
        <v>135</v>
      </c>
    </row>
    <row r="450" spans="2:65" s="1" customFormat="1" ht="24.2" customHeight="1">
      <c r="B450" s="132"/>
      <c r="C450" s="181" t="s">
        <v>692</v>
      </c>
      <c r="D450" s="181" t="s">
        <v>406</v>
      </c>
      <c r="E450" s="182" t="s">
        <v>693</v>
      </c>
      <c r="F450" s="183" t="s">
        <v>694</v>
      </c>
      <c r="G450" s="184" t="s">
        <v>487</v>
      </c>
      <c r="H450" s="185">
        <v>12</v>
      </c>
      <c r="I450" s="186"/>
      <c r="J450" s="187">
        <f>ROUND(I450*H450,2)</f>
        <v>0</v>
      </c>
      <c r="K450" s="183" t="s">
        <v>1</v>
      </c>
      <c r="L450" s="188"/>
      <c r="M450" s="189" t="s">
        <v>1</v>
      </c>
      <c r="N450" s="190" t="s">
        <v>40</v>
      </c>
      <c r="P450" s="142">
        <f>O450*H450</f>
        <v>0</v>
      </c>
      <c r="Q450" s="142">
        <v>1.0999999999999999E-2</v>
      </c>
      <c r="R450" s="142">
        <f>Q450*H450</f>
        <v>0.13200000000000001</v>
      </c>
      <c r="S450" s="142">
        <v>0</v>
      </c>
      <c r="T450" s="143">
        <f>S450*H450</f>
        <v>0</v>
      </c>
      <c r="AR450" s="144" t="s">
        <v>262</v>
      </c>
      <c r="AT450" s="144" t="s">
        <v>406</v>
      </c>
      <c r="AU450" s="144" t="s">
        <v>85</v>
      </c>
      <c r="AY450" s="17" t="s">
        <v>135</v>
      </c>
      <c r="BE450" s="145">
        <f>IF(N450="základní",J450,0)</f>
        <v>0</v>
      </c>
      <c r="BF450" s="145">
        <f>IF(N450="snížená",J450,0)</f>
        <v>0</v>
      </c>
      <c r="BG450" s="145">
        <f>IF(N450="zákl. přenesená",J450,0)</f>
        <v>0</v>
      </c>
      <c r="BH450" s="145">
        <f>IF(N450="sníž. přenesená",J450,0)</f>
        <v>0</v>
      </c>
      <c r="BI450" s="145">
        <f>IF(N450="nulová",J450,0)</f>
        <v>0</v>
      </c>
      <c r="BJ450" s="17" t="s">
        <v>83</v>
      </c>
      <c r="BK450" s="145">
        <f>ROUND(I450*H450,2)</f>
        <v>0</v>
      </c>
      <c r="BL450" s="17" t="s">
        <v>159</v>
      </c>
      <c r="BM450" s="144" t="s">
        <v>695</v>
      </c>
    </row>
    <row r="451" spans="2:65" s="1" customFormat="1" ht="19.5">
      <c r="B451" s="32"/>
      <c r="D451" s="146" t="s">
        <v>145</v>
      </c>
      <c r="F451" s="147" t="s">
        <v>696</v>
      </c>
      <c r="I451" s="148"/>
      <c r="L451" s="32"/>
      <c r="M451" s="149"/>
      <c r="T451" s="56"/>
      <c r="AT451" s="17" t="s">
        <v>145</v>
      </c>
      <c r="AU451" s="17" t="s">
        <v>85</v>
      </c>
    </row>
    <row r="452" spans="2:65" s="1" customFormat="1" ht="24.2" customHeight="1">
      <c r="B452" s="132"/>
      <c r="C452" s="133" t="s">
        <v>697</v>
      </c>
      <c r="D452" s="133" t="s">
        <v>138</v>
      </c>
      <c r="E452" s="134" t="s">
        <v>698</v>
      </c>
      <c r="F452" s="135" t="s">
        <v>699</v>
      </c>
      <c r="G452" s="136" t="s">
        <v>487</v>
      </c>
      <c r="H452" s="137">
        <v>3</v>
      </c>
      <c r="I452" s="138"/>
      <c r="J452" s="139">
        <f>ROUND(I452*H452,2)</f>
        <v>0</v>
      </c>
      <c r="K452" s="135" t="s">
        <v>142</v>
      </c>
      <c r="L452" s="32"/>
      <c r="M452" s="140" t="s">
        <v>1</v>
      </c>
      <c r="N452" s="141" t="s">
        <v>40</v>
      </c>
      <c r="P452" s="142">
        <f>O452*H452</f>
        <v>0</v>
      </c>
      <c r="Q452" s="142">
        <v>0</v>
      </c>
      <c r="R452" s="142">
        <f>Q452*H452</f>
        <v>0</v>
      </c>
      <c r="S452" s="142">
        <v>8.2000000000000003E-2</v>
      </c>
      <c r="T452" s="143">
        <f>S452*H452</f>
        <v>0.246</v>
      </c>
      <c r="AR452" s="144" t="s">
        <v>159</v>
      </c>
      <c r="AT452" s="144" t="s">
        <v>138</v>
      </c>
      <c r="AU452" s="144" t="s">
        <v>85</v>
      </c>
      <c r="AY452" s="17" t="s">
        <v>135</v>
      </c>
      <c r="BE452" s="145">
        <f>IF(N452="základní",J452,0)</f>
        <v>0</v>
      </c>
      <c r="BF452" s="145">
        <f>IF(N452="snížená",J452,0)</f>
        <v>0</v>
      </c>
      <c r="BG452" s="145">
        <f>IF(N452="zákl. přenesená",J452,0)</f>
        <v>0</v>
      </c>
      <c r="BH452" s="145">
        <f>IF(N452="sníž. přenesená",J452,0)</f>
        <v>0</v>
      </c>
      <c r="BI452" s="145">
        <f>IF(N452="nulová",J452,0)</f>
        <v>0</v>
      </c>
      <c r="BJ452" s="17" t="s">
        <v>83</v>
      </c>
      <c r="BK452" s="145">
        <f>ROUND(I452*H452,2)</f>
        <v>0</v>
      </c>
      <c r="BL452" s="17" t="s">
        <v>159</v>
      </c>
      <c r="BM452" s="144" t="s">
        <v>700</v>
      </c>
    </row>
    <row r="453" spans="2:65" s="1" customFormat="1" ht="39">
      <c r="B453" s="32"/>
      <c r="D453" s="146" t="s">
        <v>145</v>
      </c>
      <c r="F453" s="147" t="s">
        <v>701</v>
      </c>
      <c r="I453" s="148"/>
      <c r="L453" s="32"/>
      <c r="M453" s="149"/>
      <c r="T453" s="56"/>
      <c r="AT453" s="17" t="s">
        <v>145</v>
      </c>
      <c r="AU453" s="17" t="s">
        <v>85</v>
      </c>
    </row>
    <row r="454" spans="2:65" s="1" customFormat="1" ht="24.2" customHeight="1">
      <c r="B454" s="132"/>
      <c r="C454" s="133" t="s">
        <v>702</v>
      </c>
      <c r="D454" s="133" t="s">
        <v>138</v>
      </c>
      <c r="E454" s="134" t="s">
        <v>703</v>
      </c>
      <c r="F454" s="135" t="s">
        <v>704</v>
      </c>
      <c r="G454" s="136" t="s">
        <v>218</v>
      </c>
      <c r="H454" s="137">
        <v>58.8</v>
      </c>
      <c r="I454" s="138"/>
      <c r="J454" s="139">
        <f>ROUND(I454*H454,2)</f>
        <v>0</v>
      </c>
      <c r="K454" s="135" t="s">
        <v>142</v>
      </c>
      <c r="L454" s="32"/>
      <c r="M454" s="140" t="s">
        <v>1</v>
      </c>
      <c r="N454" s="141" t="s">
        <v>40</v>
      </c>
      <c r="P454" s="142">
        <f>O454*H454</f>
        <v>0</v>
      </c>
      <c r="Q454" s="142">
        <v>0</v>
      </c>
      <c r="R454" s="142">
        <f>Q454*H454</f>
        <v>0</v>
      </c>
      <c r="S454" s="142">
        <v>0</v>
      </c>
      <c r="T454" s="143">
        <f>S454*H454</f>
        <v>0</v>
      </c>
      <c r="AR454" s="144" t="s">
        <v>159</v>
      </c>
      <c r="AT454" s="144" t="s">
        <v>138</v>
      </c>
      <c r="AU454" s="144" t="s">
        <v>85</v>
      </c>
      <c r="AY454" s="17" t="s">
        <v>135</v>
      </c>
      <c r="BE454" s="145">
        <f>IF(N454="základní",J454,0)</f>
        <v>0</v>
      </c>
      <c r="BF454" s="145">
        <f>IF(N454="snížená",J454,0)</f>
        <v>0</v>
      </c>
      <c r="BG454" s="145">
        <f>IF(N454="zákl. přenesená",J454,0)</f>
        <v>0</v>
      </c>
      <c r="BH454" s="145">
        <f>IF(N454="sníž. přenesená",J454,0)</f>
        <v>0</v>
      </c>
      <c r="BI454" s="145">
        <f>IF(N454="nulová",J454,0)</f>
        <v>0</v>
      </c>
      <c r="BJ454" s="17" t="s">
        <v>83</v>
      </c>
      <c r="BK454" s="145">
        <f>ROUND(I454*H454,2)</f>
        <v>0</v>
      </c>
      <c r="BL454" s="17" t="s">
        <v>159</v>
      </c>
      <c r="BM454" s="144" t="s">
        <v>705</v>
      </c>
    </row>
    <row r="455" spans="2:65" s="1" customFormat="1" ht="19.5">
      <c r="B455" s="32"/>
      <c r="D455" s="146" t="s">
        <v>145</v>
      </c>
      <c r="F455" s="147" t="s">
        <v>706</v>
      </c>
      <c r="I455" s="148"/>
      <c r="L455" s="32"/>
      <c r="M455" s="149"/>
      <c r="T455" s="56"/>
      <c r="AT455" s="17" t="s">
        <v>145</v>
      </c>
      <c r="AU455" s="17" t="s">
        <v>85</v>
      </c>
    </row>
    <row r="456" spans="2:65" s="13" customFormat="1" ht="11.25">
      <c r="B456" s="160"/>
      <c r="D456" s="146" t="s">
        <v>221</v>
      </c>
      <c r="E456" s="161" t="s">
        <v>1</v>
      </c>
      <c r="F456" s="162" t="s">
        <v>707</v>
      </c>
      <c r="H456" s="163">
        <v>58.8</v>
      </c>
      <c r="I456" s="164"/>
      <c r="L456" s="160"/>
      <c r="M456" s="165"/>
      <c r="T456" s="166"/>
      <c r="AT456" s="161" t="s">
        <v>221</v>
      </c>
      <c r="AU456" s="161" t="s">
        <v>85</v>
      </c>
      <c r="AV456" s="13" t="s">
        <v>85</v>
      </c>
      <c r="AW456" s="13" t="s">
        <v>31</v>
      </c>
      <c r="AX456" s="13" t="s">
        <v>83</v>
      </c>
      <c r="AY456" s="161" t="s">
        <v>135</v>
      </c>
    </row>
    <row r="457" spans="2:65" s="11" customFormat="1" ht="22.9" customHeight="1">
      <c r="B457" s="120"/>
      <c r="D457" s="121" t="s">
        <v>74</v>
      </c>
      <c r="E457" s="130" t="s">
        <v>708</v>
      </c>
      <c r="F457" s="130" t="s">
        <v>709</v>
      </c>
      <c r="I457" s="123"/>
      <c r="J457" s="131">
        <f>BK457</f>
        <v>0</v>
      </c>
      <c r="L457" s="120"/>
      <c r="M457" s="125"/>
      <c r="P457" s="126">
        <f>SUM(P458:P497)</f>
        <v>0</v>
      </c>
      <c r="R457" s="126">
        <f>SUM(R458:R497)</f>
        <v>0</v>
      </c>
      <c r="T457" s="127">
        <f>SUM(T458:T497)</f>
        <v>0</v>
      </c>
      <c r="AR457" s="121" t="s">
        <v>83</v>
      </c>
      <c r="AT457" s="128" t="s">
        <v>74</v>
      </c>
      <c r="AU457" s="128" t="s">
        <v>83</v>
      </c>
      <c r="AY457" s="121" t="s">
        <v>135</v>
      </c>
      <c r="BK457" s="129">
        <f>SUM(BK458:BK497)</f>
        <v>0</v>
      </c>
    </row>
    <row r="458" spans="2:65" s="1" customFormat="1" ht="24.2" customHeight="1">
      <c r="B458" s="132"/>
      <c r="C458" s="133" t="s">
        <v>710</v>
      </c>
      <c r="D458" s="133" t="s">
        <v>138</v>
      </c>
      <c r="E458" s="134" t="s">
        <v>711</v>
      </c>
      <c r="F458" s="135" t="s">
        <v>712</v>
      </c>
      <c r="G458" s="136" t="s">
        <v>383</v>
      </c>
      <c r="H458" s="137">
        <v>704.66</v>
      </c>
      <c r="I458" s="138"/>
      <c r="J458" s="139">
        <f>ROUND(I458*H458,2)</f>
        <v>0</v>
      </c>
      <c r="K458" s="135" t="s">
        <v>142</v>
      </c>
      <c r="L458" s="32"/>
      <c r="M458" s="140" t="s">
        <v>1</v>
      </c>
      <c r="N458" s="141" t="s">
        <v>40</v>
      </c>
      <c r="P458" s="142">
        <f>O458*H458</f>
        <v>0</v>
      </c>
      <c r="Q458" s="142">
        <v>0</v>
      </c>
      <c r="R458" s="142">
        <f>Q458*H458</f>
        <v>0</v>
      </c>
      <c r="S458" s="142">
        <v>0</v>
      </c>
      <c r="T458" s="143">
        <f>S458*H458</f>
        <v>0</v>
      </c>
      <c r="AR458" s="144" t="s">
        <v>159</v>
      </c>
      <c r="AT458" s="144" t="s">
        <v>138</v>
      </c>
      <c r="AU458" s="144" t="s">
        <v>85</v>
      </c>
      <c r="AY458" s="17" t="s">
        <v>135</v>
      </c>
      <c r="BE458" s="145">
        <f>IF(N458="základní",J458,0)</f>
        <v>0</v>
      </c>
      <c r="BF458" s="145">
        <f>IF(N458="snížená",J458,0)</f>
        <v>0</v>
      </c>
      <c r="BG458" s="145">
        <f>IF(N458="zákl. přenesená",J458,0)</f>
        <v>0</v>
      </c>
      <c r="BH458" s="145">
        <f>IF(N458="sníž. přenesená",J458,0)</f>
        <v>0</v>
      </c>
      <c r="BI458" s="145">
        <f>IF(N458="nulová",J458,0)</f>
        <v>0</v>
      </c>
      <c r="BJ458" s="17" t="s">
        <v>83</v>
      </c>
      <c r="BK458" s="145">
        <f>ROUND(I458*H458,2)</f>
        <v>0</v>
      </c>
      <c r="BL458" s="17" t="s">
        <v>159</v>
      </c>
      <c r="BM458" s="144" t="s">
        <v>713</v>
      </c>
    </row>
    <row r="459" spans="2:65" s="1" customFormat="1" ht="19.5">
      <c r="B459" s="32"/>
      <c r="D459" s="146" t="s">
        <v>145</v>
      </c>
      <c r="F459" s="147" t="s">
        <v>714</v>
      </c>
      <c r="I459" s="148"/>
      <c r="L459" s="32"/>
      <c r="M459" s="149"/>
      <c r="T459" s="56"/>
      <c r="AT459" s="17" t="s">
        <v>145</v>
      </c>
      <c r="AU459" s="17" t="s">
        <v>85</v>
      </c>
    </row>
    <row r="460" spans="2:65" s="13" customFormat="1" ht="11.25">
      <c r="B460" s="160"/>
      <c r="D460" s="146" t="s">
        <v>221</v>
      </c>
      <c r="E460" s="161" t="s">
        <v>1</v>
      </c>
      <c r="F460" s="162" t="s">
        <v>715</v>
      </c>
      <c r="H460" s="163">
        <v>28.45</v>
      </c>
      <c r="I460" s="164"/>
      <c r="L460" s="160"/>
      <c r="M460" s="165"/>
      <c r="T460" s="166"/>
      <c r="AT460" s="161" t="s">
        <v>221</v>
      </c>
      <c r="AU460" s="161" t="s">
        <v>85</v>
      </c>
      <c r="AV460" s="13" t="s">
        <v>85</v>
      </c>
      <c r="AW460" s="13" t="s">
        <v>31</v>
      </c>
      <c r="AX460" s="13" t="s">
        <v>75</v>
      </c>
      <c r="AY460" s="161" t="s">
        <v>135</v>
      </c>
    </row>
    <row r="461" spans="2:65" s="13" customFormat="1" ht="11.25">
      <c r="B461" s="160"/>
      <c r="D461" s="146" t="s">
        <v>221</v>
      </c>
      <c r="E461" s="161" t="s">
        <v>1</v>
      </c>
      <c r="F461" s="162" t="s">
        <v>716</v>
      </c>
      <c r="H461" s="163">
        <v>593.59</v>
      </c>
      <c r="I461" s="164"/>
      <c r="L461" s="160"/>
      <c r="M461" s="165"/>
      <c r="T461" s="166"/>
      <c r="AT461" s="161" t="s">
        <v>221</v>
      </c>
      <c r="AU461" s="161" t="s">
        <v>85</v>
      </c>
      <c r="AV461" s="13" t="s">
        <v>85</v>
      </c>
      <c r="AW461" s="13" t="s">
        <v>31</v>
      </c>
      <c r="AX461" s="13" t="s">
        <v>75</v>
      </c>
      <c r="AY461" s="161" t="s">
        <v>135</v>
      </c>
    </row>
    <row r="462" spans="2:65" s="13" customFormat="1" ht="11.25">
      <c r="B462" s="160"/>
      <c r="D462" s="146" t="s">
        <v>221</v>
      </c>
      <c r="E462" s="161" t="s">
        <v>1</v>
      </c>
      <c r="F462" s="162" t="s">
        <v>717</v>
      </c>
      <c r="H462" s="163">
        <v>6.44</v>
      </c>
      <c r="I462" s="164"/>
      <c r="L462" s="160"/>
      <c r="M462" s="165"/>
      <c r="T462" s="166"/>
      <c r="AT462" s="161" t="s">
        <v>221</v>
      </c>
      <c r="AU462" s="161" t="s">
        <v>85</v>
      </c>
      <c r="AV462" s="13" t="s">
        <v>85</v>
      </c>
      <c r="AW462" s="13" t="s">
        <v>31</v>
      </c>
      <c r="AX462" s="13" t="s">
        <v>75</v>
      </c>
      <c r="AY462" s="161" t="s">
        <v>135</v>
      </c>
    </row>
    <row r="463" spans="2:65" s="13" customFormat="1" ht="11.25">
      <c r="B463" s="160"/>
      <c r="D463" s="146" t="s">
        <v>221</v>
      </c>
      <c r="E463" s="161" t="s">
        <v>1</v>
      </c>
      <c r="F463" s="162" t="s">
        <v>718</v>
      </c>
      <c r="H463" s="163">
        <v>5.85</v>
      </c>
      <c r="I463" s="164"/>
      <c r="L463" s="160"/>
      <c r="M463" s="165"/>
      <c r="T463" s="166"/>
      <c r="AT463" s="161" t="s">
        <v>221</v>
      </c>
      <c r="AU463" s="161" t="s">
        <v>85</v>
      </c>
      <c r="AV463" s="13" t="s">
        <v>85</v>
      </c>
      <c r="AW463" s="13" t="s">
        <v>31</v>
      </c>
      <c r="AX463" s="13" t="s">
        <v>75</v>
      </c>
      <c r="AY463" s="161" t="s">
        <v>135</v>
      </c>
    </row>
    <row r="464" spans="2:65" s="15" customFormat="1" ht="11.25">
      <c r="B464" s="174"/>
      <c r="D464" s="146" t="s">
        <v>221</v>
      </c>
      <c r="E464" s="175" t="s">
        <v>1</v>
      </c>
      <c r="F464" s="176" t="s">
        <v>271</v>
      </c>
      <c r="H464" s="177">
        <v>634.33000000000015</v>
      </c>
      <c r="I464" s="178"/>
      <c r="L464" s="174"/>
      <c r="M464" s="179"/>
      <c r="T464" s="180"/>
      <c r="AT464" s="175" t="s">
        <v>221</v>
      </c>
      <c r="AU464" s="175" t="s">
        <v>85</v>
      </c>
      <c r="AV464" s="15" t="s">
        <v>154</v>
      </c>
      <c r="AW464" s="15" t="s">
        <v>31</v>
      </c>
      <c r="AX464" s="15" t="s">
        <v>75</v>
      </c>
      <c r="AY464" s="175" t="s">
        <v>135</v>
      </c>
    </row>
    <row r="465" spans="2:65" s="13" customFormat="1" ht="11.25">
      <c r="B465" s="160"/>
      <c r="D465" s="146" t="s">
        <v>221</v>
      </c>
      <c r="E465" s="161" t="s">
        <v>1</v>
      </c>
      <c r="F465" s="162" t="s">
        <v>719</v>
      </c>
      <c r="H465" s="163">
        <v>70.33</v>
      </c>
      <c r="I465" s="164"/>
      <c r="L465" s="160"/>
      <c r="M465" s="165"/>
      <c r="T465" s="166"/>
      <c r="AT465" s="161" t="s">
        <v>221</v>
      </c>
      <c r="AU465" s="161" t="s">
        <v>85</v>
      </c>
      <c r="AV465" s="13" t="s">
        <v>85</v>
      </c>
      <c r="AW465" s="13" t="s">
        <v>31</v>
      </c>
      <c r="AX465" s="13" t="s">
        <v>75</v>
      </c>
      <c r="AY465" s="161" t="s">
        <v>135</v>
      </c>
    </row>
    <row r="466" spans="2:65" s="14" customFormat="1" ht="11.25">
      <c r="B466" s="167"/>
      <c r="D466" s="146" t="s">
        <v>221</v>
      </c>
      <c r="E466" s="168" t="s">
        <v>1</v>
      </c>
      <c r="F466" s="169" t="s">
        <v>231</v>
      </c>
      <c r="H466" s="170">
        <v>704.6600000000002</v>
      </c>
      <c r="I466" s="171"/>
      <c r="L466" s="167"/>
      <c r="M466" s="172"/>
      <c r="T466" s="173"/>
      <c r="AT466" s="168" t="s">
        <v>221</v>
      </c>
      <c r="AU466" s="168" t="s">
        <v>85</v>
      </c>
      <c r="AV466" s="14" t="s">
        <v>159</v>
      </c>
      <c r="AW466" s="14" t="s">
        <v>31</v>
      </c>
      <c r="AX466" s="14" t="s">
        <v>83</v>
      </c>
      <c r="AY466" s="168" t="s">
        <v>135</v>
      </c>
    </row>
    <row r="467" spans="2:65" s="1" customFormat="1" ht="16.5" customHeight="1">
      <c r="B467" s="132"/>
      <c r="C467" s="133" t="s">
        <v>720</v>
      </c>
      <c r="D467" s="133" t="s">
        <v>138</v>
      </c>
      <c r="E467" s="134" t="s">
        <v>721</v>
      </c>
      <c r="F467" s="135" t="s">
        <v>722</v>
      </c>
      <c r="G467" s="136" t="s">
        <v>383</v>
      </c>
      <c r="H467" s="137">
        <v>9160.58</v>
      </c>
      <c r="I467" s="138"/>
      <c r="J467" s="139">
        <f>ROUND(I467*H467,2)</f>
        <v>0</v>
      </c>
      <c r="K467" s="135" t="s">
        <v>142</v>
      </c>
      <c r="L467" s="32"/>
      <c r="M467" s="140" t="s">
        <v>1</v>
      </c>
      <c r="N467" s="141" t="s">
        <v>40</v>
      </c>
      <c r="P467" s="142">
        <f>O467*H467</f>
        <v>0</v>
      </c>
      <c r="Q467" s="142">
        <v>0</v>
      </c>
      <c r="R467" s="142">
        <f>Q467*H467</f>
        <v>0</v>
      </c>
      <c r="S467" s="142">
        <v>0</v>
      </c>
      <c r="T467" s="143">
        <f>S467*H467</f>
        <v>0</v>
      </c>
      <c r="AR467" s="144" t="s">
        <v>159</v>
      </c>
      <c r="AT467" s="144" t="s">
        <v>138</v>
      </c>
      <c r="AU467" s="144" t="s">
        <v>85</v>
      </c>
      <c r="AY467" s="17" t="s">
        <v>135</v>
      </c>
      <c r="BE467" s="145">
        <f>IF(N467="základní",J467,0)</f>
        <v>0</v>
      </c>
      <c r="BF467" s="145">
        <f>IF(N467="snížená",J467,0)</f>
        <v>0</v>
      </c>
      <c r="BG467" s="145">
        <f>IF(N467="zákl. přenesená",J467,0)</f>
        <v>0</v>
      </c>
      <c r="BH467" s="145">
        <f>IF(N467="sníž. přenesená",J467,0)</f>
        <v>0</v>
      </c>
      <c r="BI467" s="145">
        <f>IF(N467="nulová",J467,0)</f>
        <v>0</v>
      </c>
      <c r="BJ467" s="17" t="s">
        <v>83</v>
      </c>
      <c r="BK467" s="145">
        <f>ROUND(I467*H467,2)</f>
        <v>0</v>
      </c>
      <c r="BL467" s="17" t="s">
        <v>159</v>
      </c>
      <c r="BM467" s="144" t="s">
        <v>723</v>
      </c>
    </row>
    <row r="468" spans="2:65" s="1" customFormat="1" ht="29.25">
      <c r="B468" s="32"/>
      <c r="D468" s="146" t="s">
        <v>145</v>
      </c>
      <c r="F468" s="147" t="s">
        <v>724</v>
      </c>
      <c r="I468" s="148"/>
      <c r="L468" s="32"/>
      <c r="M468" s="149"/>
      <c r="T468" s="56"/>
      <c r="AT468" s="17" t="s">
        <v>145</v>
      </c>
      <c r="AU468" s="17" t="s">
        <v>85</v>
      </c>
    </row>
    <row r="469" spans="2:65" s="13" customFormat="1" ht="11.25">
      <c r="B469" s="160"/>
      <c r="D469" s="146" t="s">
        <v>221</v>
      </c>
      <c r="E469" s="161" t="s">
        <v>1</v>
      </c>
      <c r="F469" s="162" t="s">
        <v>725</v>
      </c>
      <c r="H469" s="163">
        <v>9160.58</v>
      </c>
      <c r="I469" s="164"/>
      <c r="L469" s="160"/>
      <c r="M469" s="165"/>
      <c r="T469" s="166"/>
      <c r="AT469" s="161" t="s">
        <v>221</v>
      </c>
      <c r="AU469" s="161" t="s">
        <v>85</v>
      </c>
      <c r="AV469" s="13" t="s">
        <v>85</v>
      </c>
      <c r="AW469" s="13" t="s">
        <v>31</v>
      </c>
      <c r="AX469" s="13" t="s">
        <v>83</v>
      </c>
      <c r="AY469" s="161" t="s">
        <v>135</v>
      </c>
    </row>
    <row r="470" spans="2:65" s="1" customFormat="1" ht="24.2" customHeight="1">
      <c r="B470" s="132"/>
      <c r="C470" s="133" t="s">
        <v>726</v>
      </c>
      <c r="D470" s="133" t="s">
        <v>138</v>
      </c>
      <c r="E470" s="134" t="s">
        <v>727</v>
      </c>
      <c r="F470" s="135" t="s">
        <v>728</v>
      </c>
      <c r="G470" s="136" t="s">
        <v>383</v>
      </c>
      <c r="H470" s="137">
        <v>667.27</v>
      </c>
      <c r="I470" s="138"/>
      <c r="J470" s="139">
        <f>ROUND(I470*H470,2)</f>
        <v>0</v>
      </c>
      <c r="K470" s="135" t="s">
        <v>142</v>
      </c>
      <c r="L470" s="32"/>
      <c r="M470" s="140" t="s">
        <v>1</v>
      </c>
      <c r="N470" s="141" t="s">
        <v>40</v>
      </c>
      <c r="P470" s="142">
        <f>O470*H470</f>
        <v>0</v>
      </c>
      <c r="Q470" s="142">
        <v>0</v>
      </c>
      <c r="R470" s="142">
        <f>Q470*H470</f>
        <v>0</v>
      </c>
      <c r="S470" s="142">
        <v>0</v>
      </c>
      <c r="T470" s="143">
        <f>S470*H470</f>
        <v>0</v>
      </c>
      <c r="AR470" s="144" t="s">
        <v>159</v>
      </c>
      <c r="AT470" s="144" t="s">
        <v>138</v>
      </c>
      <c r="AU470" s="144" t="s">
        <v>85</v>
      </c>
      <c r="AY470" s="17" t="s">
        <v>135</v>
      </c>
      <c r="BE470" s="145">
        <f>IF(N470="základní",J470,0)</f>
        <v>0</v>
      </c>
      <c r="BF470" s="145">
        <f>IF(N470="snížená",J470,0)</f>
        <v>0</v>
      </c>
      <c r="BG470" s="145">
        <f>IF(N470="zákl. přenesená",J470,0)</f>
        <v>0</v>
      </c>
      <c r="BH470" s="145">
        <f>IF(N470="sníž. přenesená",J470,0)</f>
        <v>0</v>
      </c>
      <c r="BI470" s="145">
        <f>IF(N470="nulová",J470,0)</f>
        <v>0</v>
      </c>
      <c r="BJ470" s="17" t="s">
        <v>83</v>
      </c>
      <c r="BK470" s="145">
        <f>ROUND(I470*H470,2)</f>
        <v>0</v>
      </c>
      <c r="BL470" s="17" t="s">
        <v>159</v>
      </c>
      <c r="BM470" s="144" t="s">
        <v>729</v>
      </c>
    </row>
    <row r="471" spans="2:65" s="1" customFormat="1" ht="29.25">
      <c r="B471" s="32"/>
      <c r="D471" s="146" t="s">
        <v>145</v>
      </c>
      <c r="F471" s="147" t="s">
        <v>730</v>
      </c>
      <c r="I471" s="148"/>
      <c r="L471" s="32"/>
      <c r="M471" s="149"/>
      <c r="T471" s="56"/>
      <c r="AT471" s="17" t="s">
        <v>145</v>
      </c>
      <c r="AU471" s="17" t="s">
        <v>85</v>
      </c>
    </row>
    <row r="472" spans="2:65" s="13" customFormat="1" ht="11.25">
      <c r="B472" s="160"/>
      <c r="D472" s="146" t="s">
        <v>221</v>
      </c>
      <c r="E472" s="161" t="s">
        <v>1</v>
      </c>
      <c r="F472" s="162" t="s">
        <v>731</v>
      </c>
      <c r="H472" s="163">
        <v>399.09</v>
      </c>
      <c r="I472" s="164"/>
      <c r="L472" s="160"/>
      <c r="M472" s="165"/>
      <c r="T472" s="166"/>
      <c r="AT472" s="161" t="s">
        <v>221</v>
      </c>
      <c r="AU472" s="161" t="s">
        <v>85</v>
      </c>
      <c r="AV472" s="13" t="s">
        <v>85</v>
      </c>
      <c r="AW472" s="13" t="s">
        <v>31</v>
      </c>
      <c r="AX472" s="13" t="s">
        <v>75</v>
      </c>
      <c r="AY472" s="161" t="s">
        <v>135</v>
      </c>
    </row>
    <row r="473" spans="2:65" s="13" customFormat="1" ht="11.25">
      <c r="B473" s="160"/>
      <c r="D473" s="146" t="s">
        <v>221</v>
      </c>
      <c r="E473" s="161" t="s">
        <v>1</v>
      </c>
      <c r="F473" s="162" t="s">
        <v>732</v>
      </c>
      <c r="H473" s="163">
        <v>37.36</v>
      </c>
      <c r="I473" s="164"/>
      <c r="L473" s="160"/>
      <c r="M473" s="165"/>
      <c r="T473" s="166"/>
      <c r="AT473" s="161" t="s">
        <v>221</v>
      </c>
      <c r="AU473" s="161" t="s">
        <v>85</v>
      </c>
      <c r="AV473" s="13" t="s">
        <v>85</v>
      </c>
      <c r="AW473" s="13" t="s">
        <v>31</v>
      </c>
      <c r="AX473" s="13" t="s">
        <v>75</v>
      </c>
      <c r="AY473" s="161" t="s">
        <v>135</v>
      </c>
    </row>
    <row r="474" spans="2:65" s="13" customFormat="1" ht="11.25">
      <c r="B474" s="160"/>
      <c r="D474" s="146" t="s">
        <v>221</v>
      </c>
      <c r="E474" s="161" t="s">
        <v>1</v>
      </c>
      <c r="F474" s="162" t="s">
        <v>733</v>
      </c>
      <c r="H474" s="163">
        <v>124.76</v>
      </c>
      <c r="I474" s="164"/>
      <c r="L474" s="160"/>
      <c r="M474" s="165"/>
      <c r="T474" s="166"/>
      <c r="AT474" s="161" t="s">
        <v>221</v>
      </c>
      <c r="AU474" s="161" t="s">
        <v>85</v>
      </c>
      <c r="AV474" s="13" t="s">
        <v>85</v>
      </c>
      <c r="AW474" s="13" t="s">
        <v>31</v>
      </c>
      <c r="AX474" s="13" t="s">
        <v>75</v>
      </c>
      <c r="AY474" s="161" t="s">
        <v>135</v>
      </c>
    </row>
    <row r="475" spans="2:65" s="13" customFormat="1" ht="11.25">
      <c r="B475" s="160"/>
      <c r="D475" s="146" t="s">
        <v>221</v>
      </c>
      <c r="E475" s="161" t="s">
        <v>1</v>
      </c>
      <c r="F475" s="162" t="s">
        <v>734</v>
      </c>
      <c r="H475" s="163">
        <v>93.26</v>
      </c>
      <c r="I475" s="164"/>
      <c r="L475" s="160"/>
      <c r="M475" s="165"/>
      <c r="T475" s="166"/>
      <c r="AT475" s="161" t="s">
        <v>221</v>
      </c>
      <c r="AU475" s="161" t="s">
        <v>85</v>
      </c>
      <c r="AV475" s="13" t="s">
        <v>85</v>
      </c>
      <c r="AW475" s="13" t="s">
        <v>31</v>
      </c>
      <c r="AX475" s="13" t="s">
        <v>75</v>
      </c>
      <c r="AY475" s="161" t="s">
        <v>135</v>
      </c>
    </row>
    <row r="476" spans="2:65" s="13" customFormat="1" ht="11.25">
      <c r="B476" s="160"/>
      <c r="D476" s="146" t="s">
        <v>221</v>
      </c>
      <c r="E476" s="161" t="s">
        <v>1</v>
      </c>
      <c r="F476" s="162" t="s">
        <v>735</v>
      </c>
      <c r="H476" s="163">
        <v>12.55</v>
      </c>
      <c r="I476" s="164"/>
      <c r="L476" s="160"/>
      <c r="M476" s="165"/>
      <c r="T476" s="166"/>
      <c r="AT476" s="161" t="s">
        <v>221</v>
      </c>
      <c r="AU476" s="161" t="s">
        <v>85</v>
      </c>
      <c r="AV476" s="13" t="s">
        <v>85</v>
      </c>
      <c r="AW476" s="13" t="s">
        <v>31</v>
      </c>
      <c r="AX476" s="13" t="s">
        <v>75</v>
      </c>
      <c r="AY476" s="161" t="s">
        <v>135</v>
      </c>
    </row>
    <row r="477" spans="2:65" s="15" customFormat="1" ht="11.25">
      <c r="B477" s="174"/>
      <c r="D477" s="146" t="s">
        <v>221</v>
      </c>
      <c r="E477" s="175" t="s">
        <v>1</v>
      </c>
      <c r="F477" s="176" t="s">
        <v>271</v>
      </c>
      <c r="H477" s="177">
        <v>667.02</v>
      </c>
      <c r="I477" s="178"/>
      <c r="L477" s="174"/>
      <c r="M477" s="179"/>
      <c r="T477" s="180"/>
      <c r="AT477" s="175" t="s">
        <v>221</v>
      </c>
      <c r="AU477" s="175" t="s">
        <v>85</v>
      </c>
      <c r="AV477" s="15" t="s">
        <v>154</v>
      </c>
      <c r="AW477" s="15" t="s">
        <v>31</v>
      </c>
      <c r="AX477" s="15" t="s">
        <v>75</v>
      </c>
      <c r="AY477" s="175" t="s">
        <v>135</v>
      </c>
    </row>
    <row r="478" spans="2:65" s="13" customFormat="1" ht="11.25">
      <c r="B478" s="160"/>
      <c r="D478" s="146" t="s">
        <v>221</v>
      </c>
      <c r="E478" s="161" t="s">
        <v>1</v>
      </c>
      <c r="F478" s="162" t="s">
        <v>736</v>
      </c>
      <c r="H478" s="163">
        <v>0.25</v>
      </c>
      <c r="I478" s="164"/>
      <c r="L478" s="160"/>
      <c r="M478" s="165"/>
      <c r="T478" s="166"/>
      <c r="AT478" s="161" t="s">
        <v>221</v>
      </c>
      <c r="AU478" s="161" t="s">
        <v>85</v>
      </c>
      <c r="AV478" s="13" t="s">
        <v>85</v>
      </c>
      <c r="AW478" s="13" t="s">
        <v>31</v>
      </c>
      <c r="AX478" s="13" t="s">
        <v>75</v>
      </c>
      <c r="AY478" s="161" t="s">
        <v>135</v>
      </c>
    </row>
    <row r="479" spans="2:65" s="14" customFormat="1" ht="11.25">
      <c r="B479" s="167"/>
      <c r="D479" s="146" t="s">
        <v>221</v>
      </c>
      <c r="E479" s="168" t="s">
        <v>1</v>
      </c>
      <c r="F479" s="169" t="s">
        <v>231</v>
      </c>
      <c r="H479" s="170">
        <v>667.27</v>
      </c>
      <c r="I479" s="171"/>
      <c r="L479" s="167"/>
      <c r="M479" s="172"/>
      <c r="T479" s="173"/>
      <c r="AT479" s="168" t="s">
        <v>221</v>
      </c>
      <c r="AU479" s="168" t="s">
        <v>85</v>
      </c>
      <c r="AV479" s="14" t="s">
        <v>159</v>
      </c>
      <c r="AW479" s="14" t="s">
        <v>31</v>
      </c>
      <c r="AX479" s="14" t="s">
        <v>83</v>
      </c>
      <c r="AY479" s="168" t="s">
        <v>135</v>
      </c>
    </row>
    <row r="480" spans="2:65" s="1" customFormat="1" ht="24.2" customHeight="1">
      <c r="B480" s="132"/>
      <c r="C480" s="133" t="s">
        <v>737</v>
      </c>
      <c r="D480" s="133" t="s">
        <v>138</v>
      </c>
      <c r="E480" s="134" t="s">
        <v>738</v>
      </c>
      <c r="F480" s="135" t="s">
        <v>739</v>
      </c>
      <c r="G480" s="136" t="s">
        <v>383</v>
      </c>
      <c r="H480" s="137">
        <v>8674.51</v>
      </c>
      <c r="I480" s="138"/>
      <c r="J480" s="139">
        <f>ROUND(I480*H480,2)</f>
        <v>0</v>
      </c>
      <c r="K480" s="135" t="s">
        <v>142</v>
      </c>
      <c r="L480" s="32"/>
      <c r="M480" s="140" t="s">
        <v>1</v>
      </c>
      <c r="N480" s="141" t="s">
        <v>40</v>
      </c>
      <c r="P480" s="142">
        <f>O480*H480</f>
        <v>0</v>
      </c>
      <c r="Q480" s="142">
        <v>0</v>
      </c>
      <c r="R480" s="142">
        <f>Q480*H480</f>
        <v>0</v>
      </c>
      <c r="S480" s="142">
        <v>0</v>
      </c>
      <c r="T480" s="143">
        <f>S480*H480</f>
        <v>0</v>
      </c>
      <c r="AR480" s="144" t="s">
        <v>159</v>
      </c>
      <c r="AT480" s="144" t="s">
        <v>138</v>
      </c>
      <c r="AU480" s="144" t="s">
        <v>85</v>
      </c>
      <c r="AY480" s="17" t="s">
        <v>135</v>
      </c>
      <c r="BE480" s="145">
        <f>IF(N480="základní",J480,0)</f>
        <v>0</v>
      </c>
      <c r="BF480" s="145">
        <f>IF(N480="snížená",J480,0)</f>
        <v>0</v>
      </c>
      <c r="BG480" s="145">
        <f>IF(N480="zákl. přenesená",J480,0)</f>
        <v>0</v>
      </c>
      <c r="BH480" s="145">
        <f>IF(N480="sníž. přenesená",J480,0)</f>
        <v>0</v>
      </c>
      <c r="BI480" s="145">
        <f>IF(N480="nulová",J480,0)</f>
        <v>0</v>
      </c>
      <c r="BJ480" s="17" t="s">
        <v>83</v>
      </c>
      <c r="BK480" s="145">
        <f>ROUND(I480*H480,2)</f>
        <v>0</v>
      </c>
      <c r="BL480" s="17" t="s">
        <v>159</v>
      </c>
      <c r="BM480" s="144" t="s">
        <v>740</v>
      </c>
    </row>
    <row r="481" spans="2:65" s="1" customFormat="1" ht="39">
      <c r="B481" s="32"/>
      <c r="D481" s="146" t="s">
        <v>145</v>
      </c>
      <c r="F481" s="147" t="s">
        <v>741</v>
      </c>
      <c r="I481" s="148"/>
      <c r="L481" s="32"/>
      <c r="M481" s="149"/>
      <c r="T481" s="56"/>
      <c r="AT481" s="17" t="s">
        <v>145</v>
      </c>
      <c r="AU481" s="17" t="s">
        <v>85</v>
      </c>
    </row>
    <row r="482" spans="2:65" s="13" customFormat="1" ht="11.25">
      <c r="B482" s="160"/>
      <c r="D482" s="146" t="s">
        <v>221</v>
      </c>
      <c r="E482" s="161" t="s">
        <v>1</v>
      </c>
      <c r="F482" s="162" t="s">
        <v>742</v>
      </c>
      <c r="H482" s="163">
        <v>8674.51</v>
      </c>
      <c r="I482" s="164"/>
      <c r="L482" s="160"/>
      <c r="M482" s="165"/>
      <c r="T482" s="166"/>
      <c r="AT482" s="161" t="s">
        <v>221</v>
      </c>
      <c r="AU482" s="161" t="s">
        <v>85</v>
      </c>
      <c r="AV482" s="13" t="s">
        <v>85</v>
      </c>
      <c r="AW482" s="13" t="s">
        <v>31</v>
      </c>
      <c r="AX482" s="13" t="s">
        <v>83</v>
      </c>
      <c r="AY482" s="161" t="s">
        <v>135</v>
      </c>
    </row>
    <row r="483" spans="2:65" s="1" customFormat="1" ht="24.2" customHeight="1">
      <c r="B483" s="132"/>
      <c r="C483" s="133" t="s">
        <v>743</v>
      </c>
      <c r="D483" s="133" t="s">
        <v>138</v>
      </c>
      <c r="E483" s="134" t="s">
        <v>744</v>
      </c>
      <c r="F483" s="135" t="s">
        <v>745</v>
      </c>
      <c r="G483" s="136" t="s">
        <v>383</v>
      </c>
      <c r="H483" s="137">
        <v>667.27</v>
      </c>
      <c r="I483" s="138"/>
      <c r="J483" s="139">
        <f>ROUND(I483*H483,2)</f>
        <v>0</v>
      </c>
      <c r="K483" s="135" t="s">
        <v>142</v>
      </c>
      <c r="L483" s="32"/>
      <c r="M483" s="140" t="s">
        <v>1</v>
      </c>
      <c r="N483" s="141" t="s">
        <v>40</v>
      </c>
      <c r="P483" s="142">
        <f>O483*H483</f>
        <v>0</v>
      </c>
      <c r="Q483" s="142">
        <v>0</v>
      </c>
      <c r="R483" s="142">
        <f>Q483*H483</f>
        <v>0</v>
      </c>
      <c r="S483" s="142">
        <v>0</v>
      </c>
      <c r="T483" s="143">
        <f>S483*H483</f>
        <v>0</v>
      </c>
      <c r="AR483" s="144" t="s">
        <v>159</v>
      </c>
      <c r="AT483" s="144" t="s">
        <v>138</v>
      </c>
      <c r="AU483" s="144" t="s">
        <v>85</v>
      </c>
      <c r="AY483" s="17" t="s">
        <v>135</v>
      </c>
      <c r="BE483" s="145">
        <f>IF(N483="základní",J483,0)</f>
        <v>0</v>
      </c>
      <c r="BF483" s="145">
        <f>IF(N483="snížená",J483,0)</f>
        <v>0</v>
      </c>
      <c r="BG483" s="145">
        <f>IF(N483="zákl. přenesená",J483,0)</f>
        <v>0</v>
      </c>
      <c r="BH483" s="145">
        <f>IF(N483="sníž. přenesená",J483,0)</f>
        <v>0</v>
      </c>
      <c r="BI483" s="145">
        <f>IF(N483="nulová",J483,0)</f>
        <v>0</v>
      </c>
      <c r="BJ483" s="17" t="s">
        <v>83</v>
      </c>
      <c r="BK483" s="145">
        <f>ROUND(I483*H483,2)</f>
        <v>0</v>
      </c>
      <c r="BL483" s="17" t="s">
        <v>159</v>
      </c>
      <c r="BM483" s="144" t="s">
        <v>746</v>
      </c>
    </row>
    <row r="484" spans="2:65" s="1" customFormat="1" ht="19.5">
      <c r="B484" s="32"/>
      <c r="D484" s="146" t="s">
        <v>145</v>
      </c>
      <c r="F484" s="147" t="s">
        <v>747</v>
      </c>
      <c r="I484" s="148"/>
      <c r="L484" s="32"/>
      <c r="M484" s="149"/>
      <c r="T484" s="56"/>
      <c r="AT484" s="17" t="s">
        <v>145</v>
      </c>
      <c r="AU484" s="17" t="s">
        <v>85</v>
      </c>
    </row>
    <row r="485" spans="2:65" s="1" customFormat="1" ht="24.2" customHeight="1">
      <c r="B485" s="132"/>
      <c r="C485" s="133" t="s">
        <v>748</v>
      </c>
      <c r="D485" s="133" t="s">
        <v>138</v>
      </c>
      <c r="E485" s="134" t="s">
        <v>749</v>
      </c>
      <c r="F485" s="135" t="s">
        <v>750</v>
      </c>
      <c r="G485" s="136" t="s">
        <v>383</v>
      </c>
      <c r="H485" s="137">
        <v>667.27</v>
      </c>
      <c r="I485" s="138"/>
      <c r="J485" s="139">
        <f>ROUND(I485*H485,2)</f>
        <v>0</v>
      </c>
      <c r="K485" s="135" t="s">
        <v>142</v>
      </c>
      <c r="L485" s="32"/>
      <c r="M485" s="140" t="s">
        <v>1</v>
      </c>
      <c r="N485" s="141" t="s">
        <v>40</v>
      </c>
      <c r="P485" s="142">
        <f>O485*H485</f>
        <v>0</v>
      </c>
      <c r="Q485" s="142">
        <v>0</v>
      </c>
      <c r="R485" s="142">
        <f>Q485*H485</f>
        <v>0</v>
      </c>
      <c r="S485" s="142">
        <v>0</v>
      </c>
      <c r="T485" s="143">
        <f>S485*H485</f>
        <v>0</v>
      </c>
      <c r="AR485" s="144" t="s">
        <v>159</v>
      </c>
      <c r="AT485" s="144" t="s">
        <v>138</v>
      </c>
      <c r="AU485" s="144" t="s">
        <v>85</v>
      </c>
      <c r="AY485" s="17" t="s">
        <v>135</v>
      </c>
      <c r="BE485" s="145">
        <f>IF(N485="základní",J485,0)</f>
        <v>0</v>
      </c>
      <c r="BF485" s="145">
        <f>IF(N485="snížená",J485,0)</f>
        <v>0</v>
      </c>
      <c r="BG485" s="145">
        <f>IF(N485="zákl. přenesená",J485,0)</f>
        <v>0</v>
      </c>
      <c r="BH485" s="145">
        <f>IF(N485="sníž. přenesená",J485,0)</f>
        <v>0</v>
      </c>
      <c r="BI485" s="145">
        <f>IF(N485="nulová",J485,0)</f>
        <v>0</v>
      </c>
      <c r="BJ485" s="17" t="s">
        <v>83</v>
      </c>
      <c r="BK485" s="145">
        <f>ROUND(I485*H485,2)</f>
        <v>0</v>
      </c>
      <c r="BL485" s="17" t="s">
        <v>159</v>
      </c>
      <c r="BM485" s="144" t="s">
        <v>751</v>
      </c>
    </row>
    <row r="486" spans="2:65" s="1" customFormat="1" ht="19.5">
      <c r="B486" s="32"/>
      <c r="D486" s="146" t="s">
        <v>145</v>
      </c>
      <c r="F486" s="147" t="s">
        <v>752</v>
      </c>
      <c r="I486" s="148"/>
      <c r="L486" s="32"/>
      <c r="M486" s="149"/>
      <c r="T486" s="56"/>
      <c r="AT486" s="17" t="s">
        <v>145</v>
      </c>
      <c r="AU486" s="17" t="s">
        <v>85</v>
      </c>
    </row>
    <row r="487" spans="2:65" s="1" customFormat="1" ht="33" customHeight="1">
      <c r="B487" s="132"/>
      <c r="C487" s="133" t="s">
        <v>753</v>
      </c>
      <c r="D487" s="133" t="s">
        <v>138</v>
      </c>
      <c r="E487" s="134" t="s">
        <v>754</v>
      </c>
      <c r="F487" s="135" t="s">
        <v>755</v>
      </c>
      <c r="G487" s="136" t="s">
        <v>383</v>
      </c>
      <c r="H487" s="137">
        <v>673.71</v>
      </c>
      <c r="I487" s="138"/>
      <c r="J487" s="139">
        <f>ROUND(I487*H487,2)</f>
        <v>0</v>
      </c>
      <c r="K487" s="135" t="s">
        <v>142</v>
      </c>
      <c r="L487" s="32"/>
      <c r="M487" s="140" t="s">
        <v>1</v>
      </c>
      <c r="N487" s="141" t="s">
        <v>40</v>
      </c>
      <c r="P487" s="142">
        <f>O487*H487</f>
        <v>0</v>
      </c>
      <c r="Q487" s="142">
        <v>0</v>
      </c>
      <c r="R487" s="142">
        <f>Q487*H487</f>
        <v>0</v>
      </c>
      <c r="S487" s="142">
        <v>0</v>
      </c>
      <c r="T487" s="143">
        <f>S487*H487</f>
        <v>0</v>
      </c>
      <c r="AR487" s="144" t="s">
        <v>159</v>
      </c>
      <c r="AT487" s="144" t="s">
        <v>138</v>
      </c>
      <c r="AU487" s="144" t="s">
        <v>85</v>
      </c>
      <c r="AY487" s="17" t="s">
        <v>135</v>
      </c>
      <c r="BE487" s="145">
        <f>IF(N487="základní",J487,0)</f>
        <v>0</v>
      </c>
      <c r="BF487" s="145">
        <f>IF(N487="snížená",J487,0)</f>
        <v>0</v>
      </c>
      <c r="BG487" s="145">
        <f>IF(N487="zákl. přenesená",J487,0)</f>
        <v>0</v>
      </c>
      <c r="BH487" s="145">
        <f>IF(N487="sníž. přenesená",J487,0)</f>
        <v>0</v>
      </c>
      <c r="BI487" s="145">
        <f>IF(N487="nulová",J487,0)</f>
        <v>0</v>
      </c>
      <c r="BJ487" s="17" t="s">
        <v>83</v>
      </c>
      <c r="BK487" s="145">
        <f>ROUND(I487*H487,2)</f>
        <v>0</v>
      </c>
      <c r="BL487" s="17" t="s">
        <v>159</v>
      </c>
      <c r="BM487" s="144" t="s">
        <v>756</v>
      </c>
    </row>
    <row r="488" spans="2:65" s="1" customFormat="1" ht="29.25">
      <c r="B488" s="32"/>
      <c r="D488" s="146" t="s">
        <v>145</v>
      </c>
      <c r="F488" s="147" t="s">
        <v>757</v>
      </c>
      <c r="I488" s="148"/>
      <c r="L488" s="32"/>
      <c r="M488" s="149"/>
      <c r="T488" s="56"/>
      <c r="AT488" s="17" t="s">
        <v>145</v>
      </c>
      <c r="AU488" s="17" t="s">
        <v>85</v>
      </c>
    </row>
    <row r="489" spans="2:65" s="13" customFormat="1" ht="11.25">
      <c r="B489" s="160"/>
      <c r="D489" s="146" t="s">
        <v>221</v>
      </c>
      <c r="E489" s="161" t="s">
        <v>1</v>
      </c>
      <c r="F489" s="162" t="s">
        <v>758</v>
      </c>
      <c r="H489" s="163">
        <v>673.71</v>
      </c>
      <c r="I489" s="164"/>
      <c r="L489" s="160"/>
      <c r="M489" s="165"/>
      <c r="T489" s="166"/>
      <c r="AT489" s="161" t="s">
        <v>221</v>
      </c>
      <c r="AU489" s="161" t="s">
        <v>85</v>
      </c>
      <c r="AV489" s="13" t="s">
        <v>85</v>
      </c>
      <c r="AW489" s="13" t="s">
        <v>31</v>
      </c>
      <c r="AX489" s="13" t="s">
        <v>83</v>
      </c>
      <c r="AY489" s="161" t="s">
        <v>135</v>
      </c>
    </row>
    <row r="490" spans="2:65" s="1" customFormat="1" ht="33" customHeight="1">
      <c r="B490" s="132"/>
      <c r="C490" s="133" t="s">
        <v>759</v>
      </c>
      <c r="D490" s="133" t="s">
        <v>138</v>
      </c>
      <c r="E490" s="134" t="s">
        <v>760</v>
      </c>
      <c r="F490" s="135" t="s">
        <v>761</v>
      </c>
      <c r="G490" s="136" t="s">
        <v>383</v>
      </c>
      <c r="H490" s="137">
        <v>70.33</v>
      </c>
      <c r="I490" s="138"/>
      <c r="J490" s="139">
        <f>ROUND(I490*H490,2)</f>
        <v>0</v>
      </c>
      <c r="K490" s="135" t="s">
        <v>142</v>
      </c>
      <c r="L490" s="32"/>
      <c r="M490" s="140" t="s">
        <v>1</v>
      </c>
      <c r="N490" s="141" t="s">
        <v>40</v>
      </c>
      <c r="P490" s="142">
        <f>O490*H490</f>
        <v>0</v>
      </c>
      <c r="Q490" s="142">
        <v>0</v>
      </c>
      <c r="R490" s="142">
        <f>Q490*H490</f>
        <v>0</v>
      </c>
      <c r="S490" s="142">
        <v>0</v>
      </c>
      <c r="T490" s="143">
        <f>S490*H490</f>
        <v>0</v>
      </c>
      <c r="AR490" s="144" t="s">
        <v>159</v>
      </c>
      <c r="AT490" s="144" t="s">
        <v>138</v>
      </c>
      <c r="AU490" s="144" t="s">
        <v>85</v>
      </c>
      <c r="AY490" s="17" t="s">
        <v>135</v>
      </c>
      <c r="BE490" s="145">
        <f>IF(N490="základní",J490,0)</f>
        <v>0</v>
      </c>
      <c r="BF490" s="145">
        <f>IF(N490="snížená",J490,0)</f>
        <v>0</v>
      </c>
      <c r="BG490" s="145">
        <f>IF(N490="zákl. přenesená",J490,0)</f>
        <v>0</v>
      </c>
      <c r="BH490" s="145">
        <f>IF(N490="sníž. přenesená",J490,0)</f>
        <v>0</v>
      </c>
      <c r="BI490" s="145">
        <f>IF(N490="nulová",J490,0)</f>
        <v>0</v>
      </c>
      <c r="BJ490" s="17" t="s">
        <v>83</v>
      </c>
      <c r="BK490" s="145">
        <f>ROUND(I490*H490,2)</f>
        <v>0</v>
      </c>
      <c r="BL490" s="17" t="s">
        <v>159</v>
      </c>
      <c r="BM490" s="144" t="s">
        <v>762</v>
      </c>
    </row>
    <row r="491" spans="2:65" s="1" customFormat="1" ht="29.25">
      <c r="B491" s="32"/>
      <c r="D491" s="146" t="s">
        <v>145</v>
      </c>
      <c r="F491" s="147" t="s">
        <v>763</v>
      </c>
      <c r="I491" s="148"/>
      <c r="L491" s="32"/>
      <c r="M491" s="149"/>
      <c r="T491" s="56"/>
      <c r="AT491" s="17" t="s">
        <v>145</v>
      </c>
      <c r="AU491" s="17" t="s">
        <v>85</v>
      </c>
    </row>
    <row r="492" spans="2:65" s="13" customFormat="1" ht="11.25">
      <c r="B492" s="160"/>
      <c r="D492" s="146" t="s">
        <v>221</v>
      </c>
      <c r="E492" s="161" t="s">
        <v>1</v>
      </c>
      <c r="F492" s="162" t="s">
        <v>719</v>
      </c>
      <c r="H492" s="163">
        <v>70.33</v>
      </c>
      <c r="I492" s="164"/>
      <c r="L492" s="160"/>
      <c r="M492" s="165"/>
      <c r="T492" s="166"/>
      <c r="AT492" s="161" t="s">
        <v>221</v>
      </c>
      <c r="AU492" s="161" t="s">
        <v>85</v>
      </c>
      <c r="AV492" s="13" t="s">
        <v>85</v>
      </c>
      <c r="AW492" s="13" t="s">
        <v>31</v>
      </c>
      <c r="AX492" s="13" t="s">
        <v>83</v>
      </c>
      <c r="AY492" s="161" t="s">
        <v>135</v>
      </c>
    </row>
    <row r="493" spans="2:65" s="1" customFormat="1" ht="24.2" customHeight="1">
      <c r="B493" s="132"/>
      <c r="C493" s="133" t="s">
        <v>764</v>
      </c>
      <c r="D493" s="133" t="s">
        <v>138</v>
      </c>
      <c r="E493" s="134" t="s">
        <v>765</v>
      </c>
      <c r="F493" s="135" t="s">
        <v>382</v>
      </c>
      <c r="G493" s="136" t="s">
        <v>383</v>
      </c>
      <c r="H493" s="137">
        <v>622.04</v>
      </c>
      <c r="I493" s="138"/>
      <c r="J493" s="139">
        <f>ROUND(I493*H493,2)</f>
        <v>0</v>
      </c>
      <c r="K493" s="135" t="s">
        <v>142</v>
      </c>
      <c r="L493" s="32"/>
      <c r="M493" s="140" t="s">
        <v>1</v>
      </c>
      <c r="N493" s="141" t="s">
        <v>40</v>
      </c>
      <c r="P493" s="142">
        <f>O493*H493</f>
        <v>0</v>
      </c>
      <c r="Q493" s="142">
        <v>0</v>
      </c>
      <c r="R493" s="142">
        <f>Q493*H493</f>
        <v>0</v>
      </c>
      <c r="S493" s="142">
        <v>0</v>
      </c>
      <c r="T493" s="143">
        <f>S493*H493</f>
        <v>0</v>
      </c>
      <c r="AR493" s="144" t="s">
        <v>159</v>
      </c>
      <c r="AT493" s="144" t="s">
        <v>138</v>
      </c>
      <c r="AU493" s="144" t="s">
        <v>85</v>
      </c>
      <c r="AY493" s="17" t="s">
        <v>135</v>
      </c>
      <c r="BE493" s="145">
        <f>IF(N493="základní",J493,0)</f>
        <v>0</v>
      </c>
      <c r="BF493" s="145">
        <f>IF(N493="snížená",J493,0)</f>
        <v>0</v>
      </c>
      <c r="BG493" s="145">
        <f>IF(N493="zákl. přenesená",J493,0)</f>
        <v>0</v>
      </c>
      <c r="BH493" s="145">
        <f>IF(N493="sníž. přenesená",J493,0)</f>
        <v>0</v>
      </c>
      <c r="BI493" s="145">
        <f>IF(N493="nulová",J493,0)</f>
        <v>0</v>
      </c>
      <c r="BJ493" s="17" t="s">
        <v>83</v>
      </c>
      <c r="BK493" s="145">
        <f>ROUND(I493*H493,2)</f>
        <v>0</v>
      </c>
      <c r="BL493" s="17" t="s">
        <v>159</v>
      </c>
      <c r="BM493" s="144" t="s">
        <v>766</v>
      </c>
    </row>
    <row r="494" spans="2:65" s="1" customFormat="1" ht="29.25">
      <c r="B494" s="32"/>
      <c r="D494" s="146" t="s">
        <v>145</v>
      </c>
      <c r="F494" s="147" t="s">
        <v>385</v>
      </c>
      <c r="I494" s="148"/>
      <c r="L494" s="32"/>
      <c r="M494" s="149"/>
      <c r="T494" s="56"/>
      <c r="AT494" s="17" t="s">
        <v>145</v>
      </c>
      <c r="AU494" s="17" t="s">
        <v>85</v>
      </c>
    </row>
    <row r="495" spans="2:65" s="13" customFormat="1" ht="11.25">
      <c r="B495" s="160"/>
      <c r="D495" s="146" t="s">
        <v>221</v>
      </c>
      <c r="E495" s="161" t="s">
        <v>1</v>
      </c>
      <c r="F495" s="162" t="s">
        <v>715</v>
      </c>
      <c r="H495" s="163">
        <v>28.45</v>
      </c>
      <c r="I495" s="164"/>
      <c r="L495" s="160"/>
      <c r="M495" s="165"/>
      <c r="T495" s="166"/>
      <c r="AT495" s="161" t="s">
        <v>221</v>
      </c>
      <c r="AU495" s="161" t="s">
        <v>85</v>
      </c>
      <c r="AV495" s="13" t="s">
        <v>85</v>
      </c>
      <c r="AW495" s="13" t="s">
        <v>31</v>
      </c>
      <c r="AX495" s="13" t="s">
        <v>75</v>
      </c>
      <c r="AY495" s="161" t="s">
        <v>135</v>
      </c>
    </row>
    <row r="496" spans="2:65" s="13" customFormat="1" ht="11.25">
      <c r="B496" s="160"/>
      <c r="D496" s="146" t="s">
        <v>221</v>
      </c>
      <c r="E496" s="161" t="s">
        <v>1</v>
      </c>
      <c r="F496" s="162" t="s">
        <v>716</v>
      </c>
      <c r="H496" s="163">
        <v>593.59</v>
      </c>
      <c r="I496" s="164"/>
      <c r="L496" s="160"/>
      <c r="M496" s="165"/>
      <c r="T496" s="166"/>
      <c r="AT496" s="161" t="s">
        <v>221</v>
      </c>
      <c r="AU496" s="161" t="s">
        <v>85</v>
      </c>
      <c r="AV496" s="13" t="s">
        <v>85</v>
      </c>
      <c r="AW496" s="13" t="s">
        <v>31</v>
      </c>
      <c r="AX496" s="13" t="s">
        <v>75</v>
      </c>
      <c r="AY496" s="161" t="s">
        <v>135</v>
      </c>
    </row>
    <row r="497" spans="2:65" s="14" customFormat="1" ht="11.25">
      <c r="B497" s="167"/>
      <c r="D497" s="146" t="s">
        <v>221</v>
      </c>
      <c r="E497" s="168" t="s">
        <v>1</v>
      </c>
      <c r="F497" s="169" t="s">
        <v>231</v>
      </c>
      <c r="H497" s="170">
        <v>622.04000000000008</v>
      </c>
      <c r="I497" s="171"/>
      <c r="L497" s="167"/>
      <c r="M497" s="172"/>
      <c r="T497" s="173"/>
      <c r="AT497" s="168" t="s">
        <v>221</v>
      </c>
      <c r="AU497" s="168" t="s">
        <v>85</v>
      </c>
      <c r="AV497" s="14" t="s">
        <v>159</v>
      </c>
      <c r="AW497" s="14" t="s">
        <v>31</v>
      </c>
      <c r="AX497" s="14" t="s">
        <v>83</v>
      </c>
      <c r="AY497" s="168" t="s">
        <v>135</v>
      </c>
    </row>
    <row r="498" spans="2:65" s="11" customFormat="1" ht="22.9" customHeight="1">
      <c r="B498" s="120"/>
      <c r="D498" s="121" t="s">
        <v>74</v>
      </c>
      <c r="E498" s="130" t="s">
        <v>767</v>
      </c>
      <c r="F498" s="130" t="s">
        <v>768</v>
      </c>
      <c r="I498" s="123"/>
      <c r="J498" s="131">
        <f>BK498</f>
        <v>0</v>
      </c>
      <c r="L498" s="120"/>
      <c r="M498" s="125"/>
      <c r="P498" s="126">
        <f>SUM(P499:P500)</f>
        <v>0</v>
      </c>
      <c r="R498" s="126">
        <f>SUM(R499:R500)</f>
        <v>0</v>
      </c>
      <c r="T498" s="127">
        <f>SUM(T499:T500)</f>
        <v>0</v>
      </c>
      <c r="AR498" s="121" t="s">
        <v>83</v>
      </c>
      <c r="AT498" s="128" t="s">
        <v>74</v>
      </c>
      <c r="AU498" s="128" t="s">
        <v>83</v>
      </c>
      <c r="AY498" s="121" t="s">
        <v>135</v>
      </c>
      <c r="BK498" s="129">
        <f>SUM(BK499:BK500)</f>
        <v>0</v>
      </c>
    </row>
    <row r="499" spans="2:65" s="1" customFormat="1" ht="24.2" customHeight="1">
      <c r="B499" s="132"/>
      <c r="C499" s="133" t="s">
        <v>769</v>
      </c>
      <c r="D499" s="133" t="s">
        <v>138</v>
      </c>
      <c r="E499" s="134" t="s">
        <v>770</v>
      </c>
      <c r="F499" s="135" t="s">
        <v>771</v>
      </c>
      <c r="G499" s="136" t="s">
        <v>383</v>
      </c>
      <c r="H499" s="137">
        <v>751.32100000000003</v>
      </c>
      <c r="I499" s="138"/>
      <c r="J499" s="139">
        <f>ROUND(I499*H499,2)</f>
        <v>0</v>
      </c>
      <c r="K499" s="135" t="s">
        <v>142</v>
      </c>
      <c r="L499" s="32"/>
      <c r="M499" s="140" t="s">
        <v>1</v>
      </c>
      <c r="N499" s="141" t="s">
        <v>40</v>
      </c>
      <c r="P499" s="142">
        <f>O499*H499</f>
        <v>0</v>
      </c>
      <c r="Q499" s="142">
        <v>0</v>
      </c>
      <c r="R499" s="142">
        <f>Q499*H499</f>
        <v>0</v>
      </c>
      <c r="S499" s="142">
        <v>0</v>
      </c>
      <c r="T499" s="143">
        <f>S499*H499</f>
        <v>0</v>
      </c>
      <c r="AR499" s="144" t="s">
        <v>159</v>
      </c>
      <c r="AT499" s="144" t="s">
        <v>138</v>
      </c>
      <c r="AU499" s="144" t="s">
        <v>85</v>
      </c>
      <c r="AY499" s="17" t="s">
        <v>135</v>
      </c>
      <c r="BE499" s="145">
        <f>IF(N499="základní",J499,0)</f>
        <v>0</v>
      </c>
      <c r="BF499" s="145">
        <f>IF(N499="snížená",J499,0)</f>
        <v>0</v>
      </c>
      <c r="BG499" s="145">
        <f>IF(N499="zákl. přenesená",J499,0)</f>
        <v>0</v>
      </c>
      <c r="BH499" s="145">
        <f>IF(N499="sníž. přenesená",J499,0)</f>
        <v>0</v>
      </c>
      <c r="BI499" s="145">
        <f>IF(N499="nulová",J499,0)</f>
        <v>0</v>
      </c>
      <c r="BJ499" s="17" t="s">
        <v>83</v>
      </c>
      <c r="BK499" s="145">
        <f>ROUND(I499*H499,2)</f>
        <v>0</v>
      </c>
      <c r="BL499" s="17" t="s">
        <v>159</v>
      </c>
      <c r="BM499" s="144" t="s">
        <v>772</v>
      </c>
    </row>
    <row r="500" spans="2:65" s="1" customFormat="1" ht="19.5">
      <c r="B500" s="32"/>
      <c r="D500" s="146" t="s">
        <v>145</v>
      </c>
      <c r="F500" s="147" t="s">
        <v>773</v>
      </c>
      <c r="I500" s="148"/>
      <c r="L500" s="32"/>
      <c r="M500" s="151"/>
      <c r="N500" s="152"/>
      <c r="O500" s="152"/>
      <c r="P500" s="152"/>
      <c r="Q500" s="152"/>
      <c r="R500" s="152"/>
      <c r="S500" s="152"/>
      <c r="T500" s="153"/>
      <c r="AT500" s="17" t="s">
        <v>145</v>
      </c>
      <c r="AU500" s="17" t="s">
        <v>85</v>
      </c>
    </row>
    <row r="501" spans="2:65" s="1" customFormat="1" ht="6.95" customHeight="1">
      <c r="B501" s="44"/>
      <c r="C501" s="45"/>
      <c r="D501" s="45"/>
      <c r="E501" s="45"/>
      <c r="F501" s="45"/>
      <c r="G501" s="45"/>
      <c r="H501" s="45"/>
      <c r="I501" s="45"/>
      <c r="J501" s="45"/>
      <c r="K501" s="45"/>
      <c r="L501" s="32"/>
    </row>
  </sheetData>
  <autoFilter ref="C124:K500" xr:uid="{00000000-0009-0000-0000-000003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41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95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104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0" t="str">
        <f>'Rekapitulace stavby'!K6</f>
        <v>CHODNÍKY PODÉL ULICE HAVLÍČKOVA, PŘELOUČ</v>
      </c>
      <c r="F7" s="231"/>
      <c r="G7" s="231"/>
      <c r="H7" s="231"/>
      <c r="L7" s="20"/>
    </row>
    <row r="8" spans="2:46" s="1" customFormat="1" ht="12" customHeight="1">
      <c r="B8" s="32"/>
      <c r="D8" s="27" t="s">
        <v>105</v>
      </c>
      <c r="L8" s="32"/>
    </row>
    <row r="9" spans="2:46" s="1" customFormat="1" ht="16.5" customHeight="1">
      <c r="B9" s="32"/>
      <c r="E9" s="191" t="s">
        <v>774</v>
      </c>
      <c r="F9" s="232"/>
      <c r="G9" s="232"/>
      <c r="H9" s="232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92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775</v>
      </c>
      <c r="I12" s="27" t="s">
        <v>22</v>
      </c>
      <c r="J12" s="52" t="str">
        <f>'Rekapitulace stavby'!AN8</f>
        <v>3. 3. 2023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108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3" t="str">
        <f>'Rekapitulace stavby'!E14</f>
        <v>Vyplň údaj</v>
      </c>
      <c r="F18" s="213"/>
      <c r="G18" s="213"/>
      <c r="H18" s="213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109</v>
      </c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33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89"/>
      <c r="E27" s="218" t="s">
        <v>1</v>
      </c>
      <c r="F27" s="218"/>
      <c r="G27" s="218"/>
      <c r="H27" s="218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35</v>
      </c>
      <c r="J30" s="66">
        <f>ROUND(J125,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55" t="s">
        <v>39</v>
      </c>
      <c r="E33" s="27" t="s">
        <v>40</v>
      </c>
      <c r="F33" s="91">
        <f>ROUND((SUM(BE125:BE412)),  2)</f>
        <v>0</v>
      </c>
      <c r="I33" s="92">
        <v>0.21</v>
      </c>
      <c r="J33" s="91">
        <f>ROUND(((SUM(BE125:BE412))*I33),  2)</f>
        <v>0</v>
      </c>
      <c r="L33" s="32"/>
    </row>
    <row r="34" spans="2:12" s="1" customFormat="1" ht="14.45" customHeight="1">
      <c r="B34" s="32"/>
      <c r="E34" s="27" t="s">
        <v>41</v>
      </c>
      <c r="F34" s="91">
        <f>ROUND((SUM(BF125:BF412)),  2)</f>
        <v>0</v>
      </c>
      <c r="I34" s="92">
        <v>0.15</v>
      </c>
      <c r="J34" s="91">
        <f>ROUND(((SUM(BF125:BF412))*I34),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1">
        <f>ROUND((SUM(BG125:BG412)),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1">
        <f>ROUND((SUM(BH125:BH412)),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44</v>
      </c>
      <c r="F37" s="91">
        <f>ROUND((SUM(BI125:BI412)),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45</v>
      </c>
      <c r="E39" s="57"/>
      <c r="F39" s="57"/>
      <c r="G39" s="95" t="s">
        <v>46</v>
      </c>
      <c r="H39" s="96" t="s">
        <v>47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50</v>
      </c>
      <c r="E61" s="34"/>
      <c r="F61" s="99" t="s">
        <v>51</v>
      </c>
      <c r="G61" s="43" t="s">
        <v>50</v>
      </c>
      <c r="H61" s="34"/>
      <c r="I61" s="34"/>
      <c r="J61" s="100" t="s">
        <v>51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50</v>
      </c>
      <c r="E76" s="34"/>
      <c r="F76" s="99" t="s">
        <v>51</v>
      </c>
      <c r="G76" s="43" t="s">
        <v>50</v>
      </c>
      <c r="H76" s="34"/>
      <c r="I76" s="34"/>
      <c r="J76" s="100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110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0" t="str">
        <f>E7</f>
        <v>CHODNÍKY PODÉL ULICE HAVLÍČKOVA, PŘELOUČ</v>
      </c>
      <c r="F85" s="231"/>
      <c r="G85" s="231"/>
      <c r="H85" s="231"/>
      <c r="L85" s="32"/>
    </row>
    <row r="86" spans="2:47" s="1" customFormat="1" ht="12" customHeight="1">
      <c r="B86" s="32"/>
      <c r="C86" s="27" t="s">
        <v>105</v>
      </c>
      <c r="L86" s="32"/>
    </row>
    <row r="87" spans="2:47" s="1" customFormat="1" ht="16.5" customHeight="1">
      <c r="B87" s="32"/>
      <c r="E87" s="191" t="str">
        <f>E9</f>
        <v>SO 101b - CHODNÍKY -  NEUZNATELNÉ NÁKLADY</v>
      </c>
      <c r="F87" s="232"/>
      <c r="G87" s="232"/>
      <c r="H87" s="23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Ul.Havlíčkova</v>
      </c>
      <c r="I89" s="27" t="s">
        <v>22</v>
      </c>
      <c r="J89" s="52" t="str">
        <f>IF(J12="","",J12)</f>
        <v>3. 3. 2023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Město Přelouč</v>
      </c>
      <c r="I91" s="27" t="s">
        <v>30</v>
      </c>
      <c r="J91" s="30" t="str">
        <f>E21</f>
        <v>VDI Projekt s.r.o.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>Sýkorová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111</v>
      </c>
      <c r="D94" s="93"/>
      <c r="E94" s="93"/>
      <c r="F94" s="93"/>
      <c r="G94" s="93"/>
      <c r="H94" s="93"/>
      <c r="I94" s="93"/>
      <c r="J94" s="102" t="s">
        <v>112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113</v>
      </c>
      <c r="J96" s="66">
        <f>J125</f>
        <v>0</v>
      </c>
      <c r="L96" s="32"/>
      <c r="AU96" s="17" t="s">
        <v>114</v>
      </c>
    </row>
    <row r="97" spans="2:12" s="8" customFormat="1" ht="24.95" customHeight="1">
      <c r="B97" s="104"/>
      <c r="D97" s="105" t="s">
        <v>204</v>
      </c>
      <c r="E97" s="106"/>
      <c r="F97" s="106"/>
      <c r="G97" s="106"/>
      <c r="H97" s="106"/>
      <c r="I97" s="106"/>
      <c r="J97" s="107">
        <f>J126</f>
        <v>0</v>
      </c>
      <c r="L97" s="104"/>
    </row>
    <row r="98" spans="2:12" s="9" customFormat="1" ht="19.899999999999999" customHeight="1">
      <c r="B98" s="108"/>
      <c r="D98" s="109" t="s">
        <v>205</v>
      </c>
      <c r="E98" s="110"/>
      <c r="F98" s="110"/>
      <c r="G98" s="110"/>
      <c r="H98" s="110"/>
      <c r="I98" s="110"/>
      <c r="J98" s="111">
        <f>J127</f>
        <v>0</v>
      </c>
      <c r="L98" s="108"/>
    </row>
    <row r="99" spans="2:12" s="9" customFormat="1" ht="19.899999999999999" customHeight="1">
      <c r="B99" s="108"/>
      <c r="D99" s="109" t="s">
        <v>206</v>
      </c>
      <c r="E99" s="110"/>
      <c r="F99" s="110"/>
      <c r="G99" s="110"/>
      <c r="H99" s="110"/>
      <c r="I99" s="110"/>
      <c r="J99" s="111">
        <f>J228</f>
        <v>0</v>
      </c>
      <c r="L99" s="108"/>
    </row>
    <row r="100" spans="2:12" s="9" customFormat="1" ht="19.899999999999999" customHeight="1">
      <c r="B100" s="108"/>
      <c r="D100" s="109" t="s">
        <v>207</v>
      </c>
      <c r="E100" s="110"/>
      <c r="F100" s="110"/>
      <c r="G100" s="110"/>
      <c r="H100" s="110"/>
      <c r="I100" s="110"/>
      <c r="J100" s="111">
        <f>J232</f>
        <v>0</v>
      </c>
      <c r="L100" s="108"/>
    </row>
    <row r="101" spans="2:12" s="9" customFormat="1" ht="19.899999999999999" customHeight="1">
      <c r="B101" s="108"/>
      <c r="D101" s="109" t="s">
        <v>208</v>
      </c>
      <c r="E101" s="110"/>
      <c r="F101" s="110"/>
      <c r="G101" s="110"/>
      <c r="H101" s="110"/>
      <c r="I101" s="110"/>
      <c r="J101" s="111">
        <f>J242</f>
        <v>0</v>
      </c>
      <c r="L101" s="108"/>
    </row>
    <row r="102" spans="2:12" s="9" customFormat="1" ht="19.899999999999999" customHeight="1">
      <c r="B102" s="108"/>
      <c r="D102" s="109" t="s">
        <v>209</v>
      </c>
      <c r="E102" s="110"/>
      <c r="F102" s="110"/>
      <c r="G102" s="110"/>
      <c r="H102" s="110"/>
      <c r="I102" s="110"/>
      <c r="J102" s="111">
        <f>J266</f>
        <v>0</v>
      </c>
      <c r="L102" s="108"/>
    </row>
    <row r="103" spans="2:12" s="9" customFormat="1" ht="19.899999999999999" customHeight="1">
      <c r="B103" s="108"/>
      <c r="D103" s="109" t="s">
        <v>210</v>
      </c>
      <c r="E103" s="110"/>
      <c r="F103" s="110"/>
      <c r="G103" s="110"/>
      <c r="H103" s="110"/>
      <c r="I103" s="110"/>
      <c r="J103" s="111">
        <f>J312</f>
        <v>0</v>
      </c>
      <c r="L103" s="108"/>
    </row>
    <row r="104" spans="2:12" s="9" customFormat="1" ht="19.899999999999999" customHeight="1">
      <c r="B104" s="108"/>
      <c r="D104" s="109" t="s">
        <v>211</v>
      </c>
      <c r="E104" s="110"/>
      <c r="F104" s="110"/>
      <c r="G104" s="110"/>
      <c r="H104" s="110"/>
      <c r="I104" s="110"/>
      <c r="J104" s="111">
        <f>J374</f>
        <v>0</v>
      </c>
      <c r="L104" s="108"/>
    </row>
    <row r="105" spans="2:12" s="9" customFormat="1" ht="19.899999999999999" customHeight="1">
      <c r="B105" s="108"/>
      <c r="D105" s="109" t="s">
        <v>212</v>
      </c>
      <c r="E105" s="110"/>
      <c r="F105" s="110"/>
      <c r="G105" s="110"/>
      <c r="H105" s="110"/>
      <c r="I105" s="110"/>
      <c r="J105" s="111">
        <f>J410</f>
        <v>0</v>
      </c>
      <c r="L105" s="108"/>
    </row>
    <row r="106" spans="2:12" s="1" customFormat="1" ht="21.75" customHeight="1">
      <c r="B106" s="32"/>
      <c r="L106" s="32"/>
    </row>
    <row r="107" spans="2:12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2"/>
    </row>
    <row r="111" spans="2:12" s="1" customFormat="1" ht="6.95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2"/>
    </row>
    <row r="112" spans="2:12" s="1" customFormat="1" ht="24.95" customHeight="1">
      <c r="B112" s="32"/>
      <c r="C112" s="21" t="s">
        <v>119</v>
      </c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16</v>
      </c>
      <c r="L114" s="32"/>
    </row>
    <row r="115" spans="2:65" s="1" customFormat="1" ht="16.5" customHeight="1">
      <c r="B115" s="32"/>
      <c r="E115" s="230" t="str">
        <f>E7</f>
        <v>CHODNÍKY PODÉL ULICE HAVLÍČKOVA, PŘELOUČ</v>
      </c>
      <c r="F115" s="231"/>
      <c r="G115" s="231"/>
      <c r="H115" s="231"/>
      <c r="L115" s="32"/>
    </row>
    <row r="116" spans="2:65" s="1" customFormat="1" ht="12" customHeight="1">
      <c r="B116" s="32"/>
      <c r="C116" s="27" t="s">
        <v>105</v>
      </c>
      <c r="L116" s="32"/>
    </row>
    <row r="117" spans="2:65" s="1" customFormat="1" ht="16.5" customHeight="1">
      <c r="B117" s="32"/>
      <c r="E117" s="191" t="str">
        <f>E9</f>
        <v>SO 101b - CHODNÍKY -  NEUZNATELNÉ NÁKLADY</v>
      </c>
      <c r="F117" s="232"/>
      <c r="G117" s="232"/>
      <c r="H117" s="232"/>
      <c r="L117" s="32"/>
    </row>
    <row r="118" spans="2:65" s="1" customFormat="1" ht="6.95" customHeight="1">
      <c r="B118" s="32"/>
      <c r="L118" s="32"/>
    </row>
    <row r="119" spans="2:65" s="1" customFormat="1" ht="12" customHeight="1">
      <c r="B119" s="32"/>
      <c r="C119" s="27" t="s">
        <v>20</v>
      </c>
      <c r="F119" s="25" t="str">
        <f>F12</f>
        <v>Ul.Havlíčkova</v>
      </c>
      <c r="I119" s="27" t="s">
        <v>22</v>
      </c>
      <c r="J119" s="52" t="str">
        <f>IF(J12="","",J12)</f>
        <v>3. 3. 2023</v>
      </c>
      <c r="L119" s="32"/>
    </row>
    <row r="120" spans="2:65" s="1" customFormat="1" ht="6.95" customHeight="1">
      <c r="B120" s="32"/>
      <c r="L120" s="32"/>
    </row>
    <row r="121" spans="2:65" s="1" customFormat="1" ht="15.2" customHeight="1">
      <c r="B121" s="32"/>
      <c r="C121" s="27" t="s">
        <v>24</v>
      </c>
      <c r="F121" s="25" t="str">
        <f>E15</f>
        <v>Město Přelouč</v>
      </c>
      <c r="I121" s="27" t="s">
        <v>30</v>
      </c>
      <c r="J121" s="30" t="str">
        <f>E21</f>
        <v>VDI Projekt s.r.o.</v>
      </c>
      <c r="L121" s="32"/>
    </row>
    <row r="122" spans="2:65" s="1" customFormat="1" ht="15.2" customHeight="1">
      <c r="B122" s="32"/>
      <c r="C122" s="27" t="s">
        <v>28</v>
      </c>
      <c r="F122" s="25" t="str">
        <f>IF(E18="","",E18)</f>
        <v>Vyplň údaj</v>
      </c>
      <c r="I122" s="27" t="s">
        <v>32</v>
      </c>
      <c r="J122" s="30" t="str">
        <f>E24</f>
        <v>Sýkorová</v>
      </c>
      <c r="L122" s="32"/>
    </row>
    <row r="123" spans="2:65" s="1" customFormat="1" ht="10.35" customHeight="1">
      <c r="B123" s="32"/>
      <c r="L123" s="32"/>
    </row>
    <row r="124" spans="2:65" s="10" customFormat="1" ht="29.25" customHeight="1">
      <c r="B124" s="112"/>
      <c r="C124" s="113" t="s">
        <v>120</v>
      </c>
      <c r="D124" s="114" t="s">
        <v>60</v>
      </c>
      <c r="E124" s="114" t="s">
        <v>56</v>
      </c>
      <c r="F124" s="114" t="s">
        <v>57</v>
      </c>
      <c r="G124" s="114" t="s">
        <v>121</v>
      </c>
      <c r="H124" s="114" t="s">
        <v>122</v>
      </c>
      <c r="I124" s="114" t="s">
        <v>123</v>
      </c>
      <c r="J124" s="114" t="s">
        <v>112</v>
      </c>
      <c r="K124" s="115" t="s">
        <v>124</v>
      </c>
      <c r="L124" s="112"/>
      <c r="M124" s="59" t="s">
        <v>1</v>
      </c>
      <c r="N124" s="60" t="s">
        <v>39</v>
      </c>
      <c r="O124" s="60" t="s">
        <v>125</v>
      </c>
      <c r="P124" s="60" t="s">
        <v>126</v>
      </c>
      <c r="Q124" s="60" t="s">
        <v>127</v>
      </c>
      <c r="R124" s="60" t="s">
        <v>128</v>
      </c>
      <c r="S124" s="60" t="s">
        <v>129</v>
      </c>
      <c r="T124" s="61" t="s">
        <v>130</v>
      </c>
    </row>
    <row r="125" spans="2:65" s="1" customFormat="1" ht="22.9" customHeight="1">
      <c r="B125" s="32"/>
      <c r="C125" s="64" t="s">
        <v>131</v>
      </c>
      <c r="J125" s="116">
        <f>BK125</f>
        <v>0</v>
      </c>
      <c r="L125" s="32"/>
      <c r="M125" s="62"/>
      <c r="N125" s="53"/>
      <c r="O125" s="53"/>
      <c r="P125" s="117">
        <f>P126</f>
        <v>0</v>
      </c>
      <c r="Q125" s="53"/>
      <c r="R125" s="117">
        <f>R126</f>
        <v>311.47151489999999</v>
      </c>
      <c r="S125" s="53"/>
      <c r="T125" s="118">
        <f>T126</f>
        <v>157.04445000000001</v>
      </c>
      <c r="AT125" s="17" t="s">
        <v>74</v>
      </c>
      <c r="AU125" s="17" t="s">
        <v>114</v>
      </c>
      <c r="BK125" s="119">
        <f>BK126</f>
        <v>0</v>
      </c>
    </row>
    <row r="126" spans="2:65" s="11" customFormat="1" ht="25.9" customHeight="1">
      <c r="B126" s="120"/>
      <c r="D126" s="121" t="s">
        <v>74</v>
      </c>
      <c r="E126" s="122" t="s">
        <v>213</v>
      </c>
      <c r="F126" s="122" t="s">
        <v>214</v>
      </c>
      <c r="I126" s="123"/>
      <c r="J126" s="124">
        <f>BK126</f>
        <v>0</v>
      </c>
      <c r="L126" s="120"/>
      <c r="M126" s="125"/>
      <c r="P126" s="126">
        <f>P127+P228+P232+P242+P266+P312+P374+P410</f>
        <v>0</v>
      </c>
      <c r="R126" s="126">
        <f>R127+R228+R232+R242+R266+R312+R374+R410</f>
        <v>311.47151489999999</v>
      </c>
      <c r="T126" s="127">
        <f>T127+T228+T232+T242+T266+T312+T374+T410</f>
        <v>157.04445000000001</v>
      </c>
      <c r="AR126" s="121" t="s">
        <v>83</v>
      </c>
      <c r="AT126" s="128" t="s">
        <v>74</v>
      </c>
      <c r="AU126" s="128" t="s">
        <v>75</v>
      </c>
      <c r="AY126" s="121" t="s">
        <v>135</v>
      </c>
      <c r="BK126" s="129">
        <f>BK127+BK228+BK232+BK242+BK266+BK312+BK374+BK410</f>
        <v>0</v>
      </c>
    </row>
    <row r="127" spans="2:65" s="11" customFormat="1" ht="22.9" customHeight="1">
      <c r="B127" s="120"/>
      <c r="D127" s="121" t="s">
        <v>74</v>
      </c>
      <c r="E127" s="130" t="s">
        <v>83</v>
      </c>
      <c r="F127" s="130" t="s">
        <v>215</v>
      </c>
      <c r="I127" s="123"/>
      <c r="J127" s="131">
        <f>BK127</f>
        <v>0</v>
      </c>
      <c r="L127" s="120"/>
      <c r="M127" s="125"/>
      <c r="P127" s="126">
        <f>SUM(P128:P227)</f>
        <v>0</v>
      </c>
      <c r="R127" s="126">
        <f>SUM(R128:R227)</f>
        <v>125.07655400000002</v>
      </c>
      <c r="T127" s="127">
        <f>SUM(T128:T227)</f>
        <v>134.35845</v>
      </c>
      <c r="AR127" s="121" t="s">
        <v>83</v>
      </c>
      <c r="AT127" s="128" t="s">
        <v>74</v>
      </c>
      <c r="AU127" s="128" t="s">
        <v>83</v>
      </c>
      <c r="AY127" s="121" t="s">
        <v>135</v>
      </c>
      <c r="BK127" s="129">
        <f>SUM(BK128:BK227)</f>
        <v>0</v>
      </c>
    </row>
    <row r="128" spans="2:65" s="1" customFormat="1" ht="24.2" customHeight="1">
      <c r="B128" s="132"/>
      <c r="C128" s="133" t="s">
        <v>83</v>
      </c>
      <c r="D128" s="133" t="s">
        <v>138</v>
      </c>
      <c r="E128" s="134" t="s">
        <v>216</v>
      </c>
      <c r="F128" s="135" t="s">
        <v>217</v>
      </c>
      <c r="G128" s="136" t="s">
        <v>218</v>
      </c>
      <c r="H128" s="137">
        <v>151.65</v>
      </c>
      <c r="I128" s="138"/>
      <c r="J128" s="139">
        <f>ROUND(I128*H128,2)</f>
        <v>0</v>
      </c>
      <c r="K128" s="135" t="s">
        <v>142</v>
      </c>
      <c r="L128" s="32"/>
      <c r="M128" s="140" t="s">
        <v>1</v>
      </c>
      <c r="N128" s="141" t="s">
        <v>40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159</v>
      </c>
      <c r="AT128" s="144" t="s">
        <v>138</v>
      </c>
      <c r="AU128" s="144" t="s">
        <v>85</v>
      </c>
      <c r="AY128" s="17" t="s">
        <v>135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7" t="s">
        <v>83</v>
      </c>
      <c r="BK128" s="145">
        <f>ROUND(I128*H128,2)</f>
        <v>0</v>
      </c>
      <c r="BL128" s="17" t="s">
        <v>159</v>
      </c>
      <c r="BM128" s="144" t="s">
        <v>219</v>
      </c>
    </row>
    <row r="129" spans="2:65" s="1" customFormat="1" ht="11.25">
      <c r="B129" s="32"/>
      <c r="D129" s="146" t="s">
        <v>145</v>
      </c>
      <c r="F129" s="147" t="s">
        <v>220</v>
      </c>
      <c r="I129" s="148"/>
      <c r="L129" s="32"/>
      <c r="M129" s="149"/>
      <c r="T129" s="56"/>
      <c r="AT129" s="17" t="s">
        <v>145</v>
      </c>
      <c r="AU129" s="17" t="s">
        <v>85</v>
      </c>
    </row>
    <row r="130" spans="2:65" s="12" customFormat="1" ht="11.25">
      <c r="B130" s="154"/>
      <c r="D130" s="146" t="s">
        <v>221</v>
      </c>
      <c r="E130" s="155" t="s">
        <v>1</v>
      </c>
      <c r="F130" s="156" t="s">
        <v>222</v>
      </c>
      <c r="H130" s="155" t="s">
        <v>1</v>
      </c>
      <c r="I130" s="157"/>
      <c r="L130" s="154"/>
      <c r="M130" s="158"/>
      <c r="T130" s="159"/>
      <c r="AT130" s="155" t="s">
        <v>221</v>
      </c>
      <c r="AU130" s="155" t="s">
        <v>85</v>
      </c>
      <c r="AV130" s="12" t="s">
        <v>83</v>
      </c>
      <c r="AW130" s="12" t="s">
        <v>31</v>
      </c>
      <c r="AX130" s="12" t="s">
        <v>75</v>
      </c>
      <c r="AY130" s="155" t="s">
        <v>135</v>
      </c>
    </row>
    <row r="131" spans="2:65" s="13" customFormat="1" ht="33.75">
      <c r="B131" s="160"/>
      <c r="D131" s="146" t="s">
        <v>221</v>
      </c>
      <c r="E131" s="161" t="s">
        <v>1</v>
      </c>
      <c r="F131" s="162" t="s">
        <v>776</v>
      </c>
      <c r="H131" s="163">
        <v>151.65</v>
      </c>
      <c r="I131" s="164"/>
      <c r="L131" s="160"/>
      <c r="M131" s="165"/>
      <c r="T131" s="166"/>
      <c r="AT131" s="161" t="s">
        <v>221</v>
      </c>
      <c r="AU131" s="161" t="s">
        <v>85</v>
      </c>
      <c r="AV131" s="13" t="s">
        <v>85</v>
      </c>
      <c r="AW131" s="13" t="s">
        <v>31</v>
      </c>
      <c r="AX131" s="13" t="s">
        <v>83</v>
      </c>
      <c r="AY131" s="161" t="s">
        <v>135</v>
      </c>
    </row>
    <row r="132" spans="2:65" s="1" customFormat="1" ht="24.2" customHeight="1">
      <c r="B132" s="132"/>
      <c r="C132" s="133" t="s">
        <v>85</v>
      </c>
      <c r="D132" s="133" t="s">
        <v>138</v>
      </c>
      <c r="E132" s="134" t="s">
        <v>254</v>
      </c>
      <c r="F132" s="135" t="s">
        <v>255</v>
      </c>
      <c r="G132" s="136" t="s">
        <v>218</v>
      </c>
      <c r="H132" s="137">
        <v>32.130000000000003</v>
      </c>
      <c r="I132" s="138"/>
      <c r="J132" s="139">
        <f>ROUND(I132*H132,2)</f>
        <v>0</v>
      </c>
      <c r="K132" s="135" t="s">
        <v>142</v>
      </c>
      <c r="L132" s="32"/>
      <c r="M132" s="140" t="s">
        <v>1</v>
      </c>
      <c r="N132" s="141" t="s">
        <v>40</v>
      </c>
      <c r="P132" s="142">
        <f>O132*H132</f>
        <v>0</v>
      </c>
      <c r="Q132" s="142">
        <v>0</v>
      </c>
      <c r="R132" s="142">
        <f>Q132*H132</f>
        <v>0</v>
      </c>
      <c r="S132" s="142">
        <v>0.28999999999999998</v>
      </c>
      <c r="T132" s="143">
        <f>S132*H132</f>
        <v>9.3177000000000003</v>
      </c>
      <c r="AR132" s="144" t="s">
        <v>159</v>
      </c>
      <c r="AT132" s="144" t="s">
        <v>138</v>
      </c>
      <c r="AU132" s="144" t="s">
        <v>85</v>
      </c>
      <c r="AY132" s="17" t="s">
        <v>135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7" t="s">
        <v>83</v>
      </c>
      <c r="BK132" s="145">
        <f>ROUND(I132*H132,2)</f>
        <v>0</v>
      </c>
      <c r="BL132" s="17" t="s">
        <v>159</v>
      </c>
      <c r="BM132" s="144" t="s">
        <v>256</v>
      </c>
    </row>
    <row r="133" spans="2:65" s="1" customFormat="1" ht="39">
      <c r="B133" s="32"/>
      <c r="D133" s="146" t="s">
        <v>145</v>
      </c>
      <c r="F133" s="147" t="s">
        <v>257</v>
      </c>
      <c r="I133" s="148"/>
      <c r="L133" s="32"/>
      <c r="M133" s="149"/>
      <c r="T133" s="56"/>
      <c r="AT133" s="17" t="s">
        <v>145</v>
      </c>
      <c r="AU133" s="17" t="s">
        <v>85</v>
      </c>
    </row>
    <row r="134" spans="2:65" s="13" customFormat="1" ht="22.5">
      <c r="B134" s="160"/>
      <c r="D134" s="146" t="s">
        <v>221</v>
      </c>
      <c r="E134" s="161" t="s">
        <v>1</v>
      </c>
      <c r="F134" s="162" t="s">
        <v>777</v>
      </c>
      <c r="H134" s="163">
        <v>32.130000000000003</v>
      </c>
      <c r="I134" s="164"/>
      <c r="L134" s="160"/>
      <c r="M134" s="165"/>
      <c r="T134" s="166"/>
      <c r="AT134" s="161" t="s">
        <v>221</v>
      </c>
      <c r="AU134" s="161" t="s">
        <v>85</v>
      </c>
      <c r="AV134" s="13" t="s">
        <v>85</v>
      </c>
      <c r="AW134" s="13" t="s">
        <v>31</v>
      </c>
      <c r="AX134" s="13" t="s">
        <v>83</v>
      </c>
      <c r="AY134" s="161" t="s">
        <v>135</v>
      </c>
    </row>
    <row r="135" spans="2:65" s="1" customFormat="1" ht="24.2" customHeight="1">
      <c r="B135" s="132"/>
      <c r="C135" s="133" t="s">
        <v>154</v>
      </c>
      <c r="D135" s="133" t="s">
        <v>138</v>
      </c>
      <c r="E135" s="134" t="s">
        <v>263</v>
      </c>
      <c r="F135" s="135" t="s">
        <v>264</v>
      </c>
      <c r="G135" s="136" t="s">
        <v>218</v>
      </c>
      <c r="H135" s="137">
        <v>162.55000000000001</v>
      </c>
      <c r="I135" s="138"/>
      <c r="J135" s="139">
        <f>ROUND(I135*H135,2)</f>
        <v>0</v>
      </c>
      <c r="K135" s="135" t="s">
        <v>142</v>
      </c>
      <c r="L135" s="32"/>
      <c r="M135" s="140" t="s">
        <v>1</v>
      </c>
      <c r="N135" s="141" t="s">
        <v>40</v>
      </c>
      <c r="P135" s="142">
        <f>O135*H135</f>
        <v>0</v>
      </c>
      <c r="Q135" s="142">
        <v>4.0000000000000003E-5</v>
      </c>
      <c r="R135" s="142">
        <f>Q135*H135</f>
        <v>6.5020000000000008E-3</v>
      </c>
      <c r="S135" s="142">
        <v>0.115</v>
      </c>
      <c r="T135" s="143">
        <f>S135*H135</f>
        <v>18.693250000000003</v>
      </c>
      <c r="AR135" s="144" t="s">
        <v>159</v>
      </c>
      <c r="AT135" s="144" t="s">
        <v>138</v>
      </c>
      <c r="AU135" s="144" t="s">
        <v>85</v>
      </c>
      <c r="AY135" s="17" t="s">
        <v>135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7" t="s">
        <v>83</v>
      </c>
      <c r="BK135" s="145">
        <f>ROUND(I135*H135,2)</f>
        <v>0</v>
      </c>
      <c r="BL135" s="17" t="s">
        <v>159</v>
      </c>
      <c r="BM135" s="144" t="s">
        <v>778</v>
      </c>
    </row>
    <row r="136" spans="2:65" s="1" customFormat="1" ht="29.25">
      <c r="B136" s="32"/>
      <c r="D136" s="146" t="s">
        <v>145</v>
      </c>
      <c r="F136" s="147" t="s">
        <v>266</v>
      </c>
      <c r="I136" s="148"/>
      <c r="L136" s="32"/>
      <c r="M136" s="149"/>
      <c r="T136" s="56"/>
      <c r="AT136" s="17" t="s">
        <v>145</v>
      </c>
      <c r="AU136" s="17" t="s">
        <v>85</v>
      </c>
    </row>
    <row r="137" spans="2:65" s="13" customFormat="1" ht="11.25">
      <c r="B137" s="160"/>
      <c r="D137" s="146" t="s">
        <v>221</v>
      </c>
      <c r="E137" s="161" t="s">
        <v>1</v>
      </c>
      <c r="F137" s="162" t="s">
        <v>779</v>
      </c>
      <c r="H137" s="163">
        <v>162.55000000000001</v>
      </c>
      <c r="I137" s="164"/>
      <c r="L137" s="160"/>
      <c r="M137" s="165"/>
      <c r="T137" s="166"/>
      <c r="AT137" s="161" t="s">
        <v>221</v>
      </c>
      <c r="AU137" s="161" t="s">
        <v>85</v>
      </c>
      <c r="AV137" s="13" t="s">
        <v>85</v>
      </c>
      <c r="AW137" s="13" t="s">
        <v>31</v>
      </c>
      <c r="AX137" s="13" t="s">
        <v>83</v>
      </c>
      <c r="AY137" s="161" t="s">
        <v>135</v>
      </c>
    </row>
    <row r="138" spans="2:65" s="1" customFormat="1" ht="24.2" customHeight="1">
      <c r="B138" s="132"/>
      <c r="C138" s="133" t="s">
        <v>159</v>
      </c>
      <c r="D138" s="133" t="s">
        <v>138</v>
      </c>
      <c r="E138" s="134" t="s">
        <v>274</v>
      </c>
      <c r="F138" s="135" t="s">
        <v>275</v>
      </c>
      <c r="G138" s="136" t="s">
        <v>218</v>
      </c>
      <c r="H138" s="137">
        <v>154.1</v>
      </c>
      <c r="I138" s="138"/>
      <c r="J138" s="139">
        <f>ROUND(I138*H138,2)</f>
        <v>0</v>
      </c>
      <c r="K138" s="135" t="s">
        <v>142</v>
      </c>
      <c r="L138" s="32"/>
      <c r="M138" s="140" t="s">
        <v>1</v>
      </c>
      <c r="N138" s="141" t="s">
        <v>40</v>
      </c>
      <c r="P138" s="142">
        <f>O138*H138</f>
        <v>0</v>
      </c>
      <c r="Q138" s="142">
        <v>8.0000000000000007E-5</v>
      </c>
      <c r="R138" s="142">
        <f>Q138*H138</f>
        <v>1.2328E-2</v>
      </c>
      <c r="S138" s="142">
        <v>0.23</v>
      </c>
      <c r="T138" s="143">
        <f>S138*H138</f>
        <v>35.442999999999998</v>
      </c>
      <c r="AR138" s="144" t="s">
        <v>159</v>
      </c>
      <c r="AT138" s="144" t="s">
        <v>138</v>
      </c>
      <c r="AU138" s="144" t="s">
        <v>85</v>
      </c>
      <c r="AY138" s="17" t="s">
        <v>135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7" t="s">
        <v>83</v>
      </c>
      <c r="BK138" s="145">
        <f>ROUND(I138*H138,2)</f>
        <v>0</v>
      </c>
      <c r="BL138" s="17" t="s">
        <v>159</v>
      </c>
      <c r="BM138" s="144" t="s">
        <v>780</v>
      </c>
    </row>
    <row r="139" spans="2:65" s="1" customFormat="1" ht="29.25">
      <c r="B139" s="32"/>
      <c r="D139" s="146" t="s">
        <v>145</v>
      </c>
      <c r="F139" s="147" t="s">
        <v>277</v>
      </c>
      <c r="I139" s="148"/>
      <c r="L139" s="32"/>
      <c r="M139" s="149"/>
      <c r="T139" s="56"/>
      <c r="AT139" s="17" t="s">
        <v>145</v>
      </c>
      <c r="AU139" s="17" t="s">
        <v>85</v>
      </c>
    </row>
    <row r="140" spans="2:65" s="13" customFormat="1" ht="11.25">
      <c r="B140" s="160"/>
      <c r="D140" s="146" t="s">
        <v>221</v>
      </c>
      <c r="E140" s="161" t="s">
        <v>1</v>
      </c>
      <c r="F140" s="162" t="s">
        <v>781</v>
      </c>
      <c r="H140" s="163">
        <v>154.1</v>
      </c>
      <c r="I140" s="164"/>
      <c r="L140" s="160"/>
      <c r="M140" s="165"/>
      <c r="T140" s="166"/>
      <c r="AT140" s="161" t="s">
        <v>221</v>
      </c>
      <c r="AU140" s="161" t="s">
        <v>85</v>
      </c>
      <c r="AV140" s="13" t="s">
        <v>85</v>
      </c>
      <c r="AW140" s="13" t="s">
        <v>31</v>
      </c>
      <c r="AX140" s="13" t="s">
        <v>83</v>
      </c>
      <c r="AY140" s="161" t="s">
        <v>135</v>
      </c>
    </row>
    <row r="141" spans="2:65" s="1" customFormat="1" ht="16.5" customHeight="1">
      <c r="B141" s="132"/>
      <c r="C141" s="133" t="s">
        <v>134</v>
      </c>
      <c r="D141" s="133" t="s">
        <v>138</v>
      </c>
      <c r="E141" s="134" t="s">
        <v>289</v>
      </c>
      <c r="F141" s="135" t="s">
        <v>290</v>
      </c>
      <c r="G141" s="136" t="s">
        <v>282</v>
      </c>
      <c r="H141" s="137">
        <v>323.10000000000002</v>
      </c>
      <c r="I141" s="138"/>
      <c r="J141" s="139">
        <f>ROUND(I141*H141,2)</f>
        <v>0</v>
      </c>
      <c r="K141" s="135" t="s">
        <v>142</v>
      </c>
      <c r="L141" s="32"/>
      <c r="M141" s="140" t="s">
        <v>1</v>
      </c>
      <c r="N141" s="141" t="s">
        <v>40</v>
      </c>
      <c r="P141" s="142">
        <f>O141*H141</f>
        <v>0</v>
      </c>
      <c r="Q141" s="142">
        <v>0</v>
      </c>
      <c r="R141" s="142">
        <f>Q141*H141</f>
        <v>0</v>
      </c>
      <c r="S141" s="142">
        <v>0.20499999999999999</v>
      </c>
      <c r="T141" s="143">
        <f>S141*H141</f>
        <v>66.235500000000002</v>
      </c>
      <c r="AR141" s="144" t="s">
        <v>159</v>
      </c>
      <c r="AT141" s="144" t="s">
        <v>138</v>
      </c>
      <c r="AU141" s="144" t="s">
        <v>85</v>
      </c>
      <c r="AY141" s="17" t="s">
        <v>135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7" t="s">
        <v>83</v>
      </c>
      <c r="BK141" s="145">
        <f>ROUND(I141*H141,2)</f>
        <v>0</v>
      </c>
      <c r="BL141" s="17" t="s">
        <v>159</v>
      </c>
      <c r="BM141" s="144" t="s">
        <v>291</v>
      </c>
    </row>
    <row r="142" spans="2:65" s="1" customFormat="1" ht="29.25">
      <c r="B142" s="32"/>
      <c r="D142" s="146" t="s">
        <v>145</v>
      </c>
      <c r="F142" s="147" t="s">
        <v>292</v>
      </c>
      <c r="I142" s="148"/>
      <c r="L142" s="32"/>
      <c r="M142" s="149"/>
      <c r="T142" s="56"/>
      <c r="AT142" s="17" t="s">
        <v>145</v>
      </c>
      <c r="AU142" s="17" t="s">
        <v>85</v>
      </c>
    </row>
    <row r="143" spans="2:65" s="13" customFormat="1" ht="11.25">
      <c r="B143" s="160"/>
      <c r="D143" s="146" t="s">
        <v>221</v>
      </c>
      <c r="E143" s="161" t="s">
        <v>1</v>
      </c>
      <c r="F143" s="162" t="s">
        <v>782</v>
      </c>
      <c r="H143" s="163">
        <v>323.10000000000002</v>
      </c>
      <c r="I143" s="164"/>
      <c r="L143" s="160"/>
      <c r="M143" s="165"/>
      <c r="T143" s="166"/>
      <c r="AT143" s="161" t="s">
        <v>221</v>
      </c>
      <c r="AU143" s="161" t="s">
        <v>85</v>
      </c>
      <c r="AV143" s="13" t="s">
        <v>85</v>
      </c>
      <c r="AW143" s="13" t="s">
        <v>31</v>
      </c>
      <c r="AX143" s="13" t="s">
        <v>83</v>
      </c>
      <c r="AY143" s="161" t="s">
        <v>135</v>
      </c>
    </row>
    <row r="144" spans="2:65" s="1" customFormat="1" ht="16.5" customHeight="1">
      <c r="B144" s="132"/>
      <c r="C144" s="133" t="s">
        <v>170</v>
      </c>
      <c r="D144" s="133" t="s">
        <v>138</v>
      </c>
      <c r="E144" s="134" t="s">
        <v>783</v>
      </c>
      <c r="F144" s="135" t="s">
        <v>784</v>
      </c>
      <c r="G144" s="136" t="s">
        <v>282</v>
      </c>
      <c r="H144" s="137">
        <v>40.6</v>
      </c>
      <c r="I144" s="138"/>
      <c r="J144" s="139">
        <f>ROUND(I144*H144,2)</f>
        <v>0</v>
      </c>
      <c r="K144" s="135" t="s">
        <v>142</v>
      </c>
      <c r="L144" s="32"/>
      <c r="M144" s="140" t="s">
        <v>1</v>
      </c>
      <c r="N144" s="141" t="s">
        <v>40</v>
      </c>
      <c r="P144" s="142">
        <f>O144*H144</f>
        <v>0</v>
      </c>
      <c r="Q144" s="142">
        <v>0</v>
      </c>
      <c r="R144" s="142">
        <f>Q144*H144</f>
        <v>0</v>
      </c>
      <c r="S144" s="142">
        <v>0.115</v>
      </c>
      <c r="T144" s="143">
        <f>S144*H144</f>
        <v>4.6690000000000005</v>
      </c>
      <c r="AR144" s="144" t="s">
        <v>159</v>
      </c>
      <c r="AT144" s="144" t="s">
        <v>138</v>
      </c>
      <c r="AU144" s="144" t="s">
        <v>85</v>
      </c>
      <c r="AY144" s="17" t="s">
        <v>135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7" t="s">
        <v>83</v>
      </c>
      <c r="BK144" s="145">
        <f>ROUND(I144*H144,2)</f>
        <v>0</v>
      </c>
      <c r="BL144" s="17" t="s">
        <v>159</v>
      </c>
      <c r="BM144" s="144" t="s">
        <v>785</v>
      </c>
    </row>
    <row r="145" spans="2:65" s="1" customFormat="1" ht="29.25">
      <c r="B145" s="32"/>
      <c r="D145" s="146" t="s">
        <v>145</v>
      </c>
      <c r="F145" s="147" t="s">
        <v>786</v>
      </c>
      <c r="I145" s="148"/>
      <c r="L145" s="32"/>
      <c r="M145" s="149"/>
      <c r="T145" s="56"/>
      <c r="AT145" s="17" t="s">
        <v>145</v>
      </c>
      <c r="AU145" s="17" t="s">
        <v>85</v>
      </c>
    </row>
    <row r="146" spans="2:65" s="13" customFormat="1" ht="11.25">
      <c r="B146" s="160"/>
      <c r="D146" s="146" t="s">
        <v>221</v>
      </c>
      <c r="E146" s="161" t="s">
        <v>1</v>
      </c>
      <c r="F146" s="162" t="s">
        <v>787</v>
      </c>
      <c r="H146" s="163">
        <v>40.6</v>
      </c>
      <c r="I146" s="164"/>
      <c r="L146" s="160"/>
      <c r="M146" s="165"/>
      <c r="T146" s="166"/>
      <c r="AT146" s="161" t="s">
        <v>221</v>
      </c>
      <c r="AU146" s="161" t="s">
        <v>85</v>
      </c>
      <c r="AV146" s="13" t="s">
        <v>85</v>
      </c>
      <c r="AW146" s="13" t="s">
        <v>31</v>
      </c>
      <c r="AX146" s="13" t="s">
        <v>83</v>
      </c>
      <c r="AY146" s="161" t="s">
        <v>135</v>
      </c>
    </row>
    <row r="147" spans="2:65" s="1" customFormat="1" ht="33" customHeight="1">
      <c r="B147" s="132"/>
      <c r="C147" s="133" t="s">
        <v>253</v>
      </c>
      <c r="D147" s="133" t="s">
        <v>138</v>
      </c>
      <c r="E147" s="134" t="s">
        <v>788</v>
      </c>
      <c r="F147" s="135" t="s">
        <v>789</v>
      </c>
      <c r="G147" s="136" t="s">
        <v>311</v>
      </c>
      <c r="H147" s="137">
        <v>6.1349999999999998</v>
      </c>
      <c r="I147" s="138"/>
      <c r="J147" s="139">
        <f>ROUND(I147*H147,2)</f>
        <v>0</v>
      </c>
      <c r="K147" s="135" t="s">
        <v>142</v>
      </c>
      <c r="L147" s="32"/>
      <c r="M147" s="140" t="s">
        <v>1</v>
      </c>
      <c r="N147" s="141" t="s">
        <v>40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159</v>
      </c>
      <c r="AT147" s="144" t="s">
        <v>138</v>
      </c>
      <c r="AU147" s="144" t="s">
        <v>85</v>
      </c>
      <c r="AY147" s="17" t="s">
        <v>135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7" t="s">
        <v>83</v>
      </c>
      <c r="BK147" s="145">
        <f>ROUND(I147*H147,2)</f>
        <v>0</v>
      </c>
      <c r="BL147" s="17" t="s">
        <v>159</v>
      </c>
      <c r="BM147" s="144" t="s">
        <v>790</v>
      </c>
    </row>
    <row r="148" spans="2:65" s="1" customFormat="1" ht="19.5">
      <c r="B148" s="32"/>
      <c r="D148" s="146" t="s">
        <v>145</v>
      </c>
      <c r="F148" s="147" t="s">
        <v>791</v>
      </c>
      <c r="I148" s="148"/>
      <c r="L148" s="32"/>
      <c r="M148" s="149"/>
      <c r="T148" s="56"/>
      <c r="AT148" s="17" t="s">
        <v>145</v>
      </c>
      <c r="AU148" s="17" t="s">
        <v>85</v>
      </c>
    </row>
    <row r="149" spans="2:65" s="12" customFormat="1" ht="11.25">
      <c r="B149" s="154"/>
      <c r="D149" s="146" t="s">
        <v>221</v>
      </c>
      <c r="E149" s="155" t="s">
        <v>1</v>
      </c>
      <c r="F149" s="156" t="s">
        <v>322</v>
      </c>
      <c r="H149" s="155" t="s">
        <v>1</v>
      </c>
      <c r="I149" s="157"/>
      <c r="L149" s="154"/>
      <c r="M149" s="158"/>
      <c r="T149" s="159"/>
      <c r="AT149" s="155" t="s">
        <v>221</v>
      </c>
      <c r="AU149" s="155" t="s">
        <v>85</v>
      </c>
      <c r="AV149" s="12" t="s">
        <v>83</v>
      </c>
      <c r="AW149" s="12" t="s">
        <v>31</v>
      </c>
      <c r="AX149" s="12" t="s">
        <v>75</v>
      </c>
      <c r="AY149" s="155" t="s">
        <v>135</v>
      </c>
    </row>
    <row r="150" spans="2:65" s="13" customFormat="1" ht="11.25">
      <c r="B150" s="160"/>
      <c r="D150" s="146" t="s">
        <v>221</v>
      </c>
      <c r="E150" s="161" t="s">
        <v>1</v>
      </c>
      <c r="F150" s="162" t="s">
        <v>792</v>
      </c>
      <c r="H150" s="163">
        <v>6.1349999999999998</v>
      </c>
      <c r="I150" s="164"/>
      <c r="L150" s="160"/>
      <c r="M150" s="165"/>
      <c r="T150" s="166"/>
      <c r="AT150" s="161" t="s">
        <v>221</v>
      </c>
      <c r="AU150" s="161" t="s">
        <v>85</v>
      </c>
      <c r="AV150" s="13" t="s">
        <v>85</v>
      </c>
      <c r="AW150" s="13" t="s">
        <v>31</v>
      </c>
      <c r="AX150" s="13" t="s">
        <v>83</v>
      </c>
      <c r="AY150" s="161" t="s">
        <v>135</v>
      </c>
    </row>
    <row r="151" spans="2:65" s="1" customFormat="1" ht="33" customHeight="1">
      <c r="B151" s="132"/>
      <c r="C151" s="133" t="s">
        <v>262</v>
      </c>
      <c r="D151" s="133" t="s">
        <v>138</v>
      </c>
      <c r="E151" s="134" t="s">
        <v>793</v>
      </c>
      <c r="F151" s="135" t="s">
        <v>794</v>
      </c>
      <c r="G151" s="136" t="s">
        <v>311</v>
      </c>
      <c r="H151" s="137">
        <v>58.14</v>
      </c>
      <c r="I151" s="138"/>
      <c r="J151" s="139">
        <f>ROUND(I151*H151,2)</f>
        <v>0</v>
      </c>
      <c r="K151" s="135" t="s">
        <v>142</v>
      </c>
      <c r="L151" s="32"/>
      <c r="M151" s="140" t="s">
        <v>1</v>
      </c>
      <c r="N151" s="141" t="s">
        <v>40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159</v>
      </c>
      <c r="AT151" s="144" t="s">
        <v>138</v>
      </c>
      <c r="AU151" s="144" t="s">
        <v>85</v>
      </c>
      <c r="AY151" s="17" t="s">
        <v>135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7" t="s">
        <v>83</v>
      </c>
      <c r="BK151" s="145">
        <f>ROUND(I151*H151,2)</f>
        <v>0</v>
      </c>
      <c r="BL151" s="17" t="s">
        <v>159</v>
      </c>
      <c r="BM151" s="144" t="s">
        <v>795</v>
      </c>
    </row>
    <row r="152" spans="2:65" s="1" customFormat="1" ht="29.25">
      <c r="B152" s="32"/>
      <c r="D152" s="146" t="s">
        <v>145</v>
      </c>
      <c r="F152" s="147" t="s">
        <v>796</v>
      </c>
      <c r="I152" s="148"/>
      <c r="L152" s="32"/>
      <c r="M152" s="149"/>
      <c r="T152" s="56"/>
      <c r="AT152" s="17" t="s">
        <v>145</v>
      </c>
      <c r="AU152" s="17" t="s">
        <v>85</v>
      </c>
    </row>
    <row r="153" spans="2:65" s="13" customFormat="1" ht="11.25">
      <c r="B153" s="160"/>
      <c r="D153" s="146" t="s">
        <v>221</v>
      </c>
      <c r="E153" s="161" t="s">
        <v>1</v>
      </c>
      <c r="F153" s="162" t="s">
        <v>797</v>
      </c>
      <c r="H153" s="163">
        <v>58.14</v>
      </c>
      <c r="I153" s="164"/>
      <c r="L153" s="160"/>
      <c r="M153" s="165"/>
      <c r="T153" s="166"/>
      <c r="AT153" s="161" t="s">
        <v>221</v>
      </c>
      <c r="AU153" s="161" t="s">
        <v>85</v>
      </c>
      <c r="AV153" s="13" t="s">
        <v>85</v>
      </c>
      <c r="AW153" s="13" t="s">
        <v>31</v>
      </c>
      <c r="AX153" s="13" t="s">
        <v>83</v>
      </c>
      <c r="AY153" s="161" t="s">
        <v>135</v>
      </c>
    </row>
    <row r="154" spans="2:65" s="1" customFormat="1" ht="33" customHeight="1">
      <c r="B154" s="132"/>
      <c r="C154" s="133" t="s">
        <v>273</v>
      </c>
      <c r="D154" s="133" t="s">
        <v>138</v>
      </c>
      <c r="E154" s="134" t="s">
        <v>798</v>
      </c>
      <c r="F154" s="135" t="s">
        <v>799</v>
      </c>
      <c r="G154" s="136" t="s">
        <v>311</v>
      </c>
      <c r="H154" s="137">
        <v>18.7</v>
      </c>
      <c r="I154" s="138"/>
      <c r="J154" s="139">
        <f>ROUND(I154*H154,2)</f>
        <v>0</v>
      </c>
      <c r="K154" s="135" t="s">
        <v>142</v>
      </c>
      <c r="L154" s="32"/>
      <c r="M154" s="140" t="s">
        <v>1</v>
      </c>
      <c r="N154" s="141" t="s">
        <v>40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159</v>
      </c>
      <c r="AT154" s="144" t="s">
        <v>138</v>
      </c>
      <c r="AU154" s="144" t="s">
        <v>85</v>
      </c>
      <c r="AY154" s="17" t="s">
        <v>135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7" t="s">
        <v>83</v>
      </c>
      <c r="BK154" s="145">
        <f>ROUND(I154*H154,2)</f>
        <v>0</v>
      </c>
      <c r="BL154" s="17" t="s">
        <v>159</v>
      </c>
      <c r="BM154" s="144" t="s">
        <v>800</v>
      </c>
    </row>
    <row r="155" spans="2:65" s="1" customFormat="1" ht="29.25">
      <c r="B155" s="32"/>
      <c r="D155" s="146" t="s">
        <v>145</v>
      </c>
      <c r="F155" s="147" t="s">
        <v>801</v>
      </c>
      <c r="I155" s="148"/>
      <c r="L155" s="32"/>
      <c r="M155" s="149"/>
      <c r="T155" s="56"/>
      <c r="AT155" s="17" t="s">
        <v>145</v>
      </c>
      <c r="AU155" s="17" t="s">
        <v>85</v>
      </c>
    </row>
    <row r="156" spans="2:65" s="13" customFormat="1" ht="11.25">
      <c r="B156" s="160"/>
      <c r="D156" s="146" t="s">
        <v>221</v>
      </c>
      <c r="E156" s="161" t="s">
        <v>1</v>
      </c>
      <c r="F156" s="162" t="s">
        <v>802</v>
      </c>
      <c r="H156" s="163">
        <v>18.7</v>
      </c>
      <c r="I156" s="164"/>
      <c r="L156" s="160"/>
      <c r="M156" s="165"/>
      <c r="T156" s="166"/>
      <c r="AT156" s="161" t="s">
        <v>221</v>
      </c>
      <c r="AU156" s="161" t="s">
        <v>85</v>
      </c>
      <c r="AV156" s="13" t="s">
        <v>85</v>
      </c>
      <c r="AW156" s="13" t="s">
        <v>31</v>
      </c>
      <c r="AX156" s="13" t="s">
        <v>83</v>
      </c>
      <c r="AY156" s="161" t="s">
        <v>135</v>
      </c>
    </row>
    <row r="157" spans="2:65" s="1" customFormat="1" ht="24.2" customHeight="1">
      <c r="B157" s="132"/>
      <c r="C157" s="133" t="s">
        <v>279</v>
      </c>
      <c r="D157" s="133" t="s">
        <v>138</v>
      </c>
      <c r="E157" s="134" t="s">
        <v>340</v>
      </c>
      <c r="F157" s="135" t="s">
        <v>341</v>
      </c>
      <c r="G157" s="136" t="s">
        <v>311</v>
      </c>
      <c r="H157" s="137">
        <v>19.21</v>
      </c>
      <c r="I157" s="138"/>
      <c r="J157" s="139">
        <f>ROUND(I157*H157,2)</f>
        <v>0</v>
      </c>
      <c r="K157" s="135" t="s">
        <v>142</v>
      </c>
      <c r="L157" s="32"/>
      <c r="M157" s="140" t="s">
        <v>1</v>
      </c>
      <c r="N157" s="141" t="s">
        <v>40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159</v>
      </c>
      <c r="AT157" s="144" t="s">
        <v>138</v>
      </c>
      <c r="AU157" s="144" t="s">
        <v>85</v>
      </c>
      <c r="AY157" s="17" t="s">
        <v>135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7" t="s">
        <v>83</v>
      </c>
      <c r="BK157" s="145">
        <f>ROUND(I157*H157,2)</f>
        <v>0</v>
      </c>
      <c r="BL157" s="17" t="s">
        <v>159</v>
      </c>
      <c r="BM157" s="144" t="s">
        <v>803</v>
      </c>
    </row>
    <row r="158" spans="2:65" s="1" customFormat="1" ht="19.5">
      <c r="B158" s="32"/>
      <c r="D158" s="146" t="s">
        <v>145</v>
      </c>
      <c r="F158" s="147" t="s">
        <v>343</v>
      </c>
      <c r="I158" s="148"/>
      <c r="L158" s="32"/>
      <c r="M158" s="149"/>
      <c r="T158" s="56"/>
      <c r="AT158" s="17" t="s">
        <v>145</v>
      </c>
      <c r="AU158" s="17" t="s">
        <v>85</v>
      </c>
    </row>
    <row r="159" spans="2:65" s="13" customFormat="1" ht="11.25">
      <c r="B159" s="160"/>
      <c r="D159" s="146" t="s">
        <v>221</v>
      </c>
      <c r="E159" s="161" t="s">
        <v>1</v>
      </c>
      <c r="F159" s="162" t="s">
        <v>804</v>
      </c>
      <c r="H159" s="163">
        <v>19.21</v>
      </c>
      <c r="I159" s="164"/>
      <c r="L159" s="160"/>
      <c r="M159" s="165"/>
      <c r="T159" s="166"/>
      <c r="AT159" s="161" t="s">
        <v>221</v>
      </c>
      <c r="AU159" s="161" t="s">
        <v>85</v>
      </c>
      <c r="AV159" s="13" t="s">
        <v>85</v>
      </c>
      <c r="AW159" s="13" t="s">
        <v>31</v>
      </c>
      <c r="AX159" s="13" t="s">
        <v>83</v>
      </c>
      <c r="AY159" s="161" t="s">
        <v>135</v>
      </c>
    </row>
    <row r="160" spans="2:65" s="1" customFormat="1" ht="21.75" customHeight="1">
      <c r="B160" s="132"/>
      <c r="C160" s="133" t="s">
        <v>288</v>
      </c>
      <c r="D160" s="133" t="s">
        <v>138</v>
      </c>
      <c r="E160" s="134" t="s">
        <v>346</v>
      </c>
      <c r="F160" s="135" t="s">
        <v>347</v>
      </c>
      <c r="G160" s="136" t="s">
        <v>218</v>
      </c>
      <c r="H160" s="137">
        <v>10</v>
      </c>
      <c r="I160" s="138"/>
      <c r="J160" s="139">
        <f>ROUND(I160*H160,2)</f>
        <v>0</v>
      </c>
      <c r="K160" s="135" t="s">
        <v>142</v>
      </c>
      <c r="L160" s="32"/>
      <c r="M160" s="140" t="s">
        <v>1</v>
      </c>
      <c r="N160" s="141" t="s">
        <v>40</v>
      </c>
      <c r="P160" s="142">
        <f>O160*H160</f>
        <v>0</v>
      </c>
      <c r="Q160" s="142">
        <v>8.4000000000000003E-4</v>
      </c>
      <c r="R160" s="142">
        <f>Q160*H160</f>
        <v>8.4000000000000012E-3</v>
      </c>
      <c r="S160" s="142">
        <v>0</v>
      </c>
      <c r="T160" s="143">
        <f>S160*H160</f>
        <v>0</v>
      </c>
      <c r="AR160" s="144" t="s">
        <v>159</v>
      </c>
      <c r="AT160" s="144" t="s">
        <v>138</v>
      </c>
      <c r="AU160" s="144" t="s">
        <v>85</v>
      </c>
      <c r="AY160" s="17" t="s">
        <v>135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7" t="s">
        <v>83</v>
      </c>
      <c r="BK160" s="145">
        <f>ROUND(I160*H160,2)</f>
        <v>0</v>
      </c>
      <c r="BL160" s="17" t="s">
        <v>159</v>
      </c>
      <c r="BM160" s="144" t="s">
        <v>348</v>
      </c>
    </row>
    <row r="161" spans="2:65" s="1" customFormat="1" ht="29.25">
      <c r="B161" s="32"/>
      <c r="D161" s="146" t="s">
        <v>145</v>
      </c>
      <c r="F161" s="147" t="s">
        <v>349</v>
      </c>
      <c r="I161" s="148"/>
      <c r="L161" s="32"/>
      <c r="M161" s="149"/>
      <c r="T161" s="56"/>
      <c r="AT161" s="17" t="s">
        <v>145</v>
      </c>
      <c r="AU161" s="17" t="s">
        <v>85</v>
      </c>
    </row>
    <row r="162" spans="2:65" s="13" customFormat="1" ht="11.25">
      <c r="B162" s="160"/>
      <c r="D162" s="146" t="s">
        <v>221</v>
      </c>
      <c r="E162" s="161" t="s">
        <v>1</v>
      </c>
      <c r="F162" s="162" t="s">
        <v>350</v>
      </c>
      <c r="H162" s="163">
        <v>10</v>
      </c>
      <c r="I162" s="164"/>
      <c r="L162" s="160"/>
      <c r="M162" s="165"/>
      <c r="T162" s="166"/>
      <c r="AT162" s="161" t="s">
        <v>221</v>
      </c>
      <c r="AU162" s="161" t="s">
        <v>85</v>
      </c>
      <c r="AV162" s="13" t="s">
        <v>85</v>
      </c>
      <c r="AW162" s="13" t="s">
        <v>31</v>
      </c>
      <c r="AX162" s="13" t="s">
        <v>83</v>
      </c>
      <c r="AY162" s="161" t="s">
        <v>135</v>
      </c>
    </row>
    <row r="163" spans="2:65" s="1" customFormat="1" ht="24.2" customHeight="1">
      <c r="B163" s="132"/>
      <c r="C163" s="133" t="s">
        <v>296</v>
      </c>
      <c r="D163" s="133" t="s">
        <v>138</v>
      </c>
      <c r="E163" s="134" t="s">
        <v>352</v>
      </c>
      <c r="F163" s="135" t="s">
        <v>353</v>
      </c>
      <c r="G163" s="136" t="s">
        <v>218</v>
      </c>
      <c r="H163" s="137">
        <v>10</v>
      </c>
      <c r="I163" s="138"/>
      <c r="J163" s="139">
        <f>ROUND(I163*H163,2)</f>
        <v>0</v>
      </c>
      <c r="K163" s="135" t="s">
        <v>142</v>
      </c>
      <c r="L163" s="32"/>
      <c r="M163" s="140" t="s">
        <v>1</v>
      </c>
      <c r="N163" s="141" t="s">
        <v>40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159</v>
      </c>
      <c r="AT163" s="144" t="s">
        <v>138</v>
      </c>
      <c r="AU163" s="144" t="s">
        <v>85</v>
      </c>
      <c r="AY163" s="17" t="s">
        <v>135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7" t="s">
        <v>83</v>
      </c>
      <c r="BK163" s="145">
        <f>ROUND(I163*H163,2)</f>
        <v>0</v>
      </c>
      <c r="BL163" s="17" t="s">
        <v>159</v>
      </c>
      <c r="BM163" s="144" t="s">
        <v>354</v>
      </c>
    </row>
    <row r="164" spans="2:65" s="1" customFormat="1" ht="29.25">
      <c r="B164" s="32"/>
      <c r="D164" s="146" t="s">
        <v>145</v>
      </c>
      <c r="F164" s="147" t="s">
        <v>355</v>
      </c>
      <c r="I164" s="148"/>
      <c r="L164" s="32"/>
      <c r="M164" s="149"/>
      <c r="T164" s="56"/>
      <c r="AT164" s="17" t="s">
        <v>145</v>
      </c>
      <c r="AU164" s="17" t="s">
        <v>85</v>
      </c>
    </row>
    <row r="165" spans="2:65" s="1" customFormat="1" ht="37.9" customHeight="1">
      <c r="B165" s="132"/>
      <c r="C165" s="133" t="s">
        <v>302</v>
      </c>
      <c r="D165" s="133" t="s">
        <v>138</v>
      </c>
      <c r="E165" s="134" t="s">
        <v>357</v>
      </c>
      <c r="F165" s="135" t="s">
        <v>358</v>
      </c>
      <c r="G165" s="136" t="s">
        <v>311</v>
      </c>
      <c r="H165" s="137">
        <v>90.44</v>
      </c>
      <c r="I165" s="138"/>
      <c r="J165" s="139">
        <f>ROUND(I165*H165,2)</f>
        <v>0</v>
      </c>
      <c r="K165" s="135" t="s">
        <v>142</v>
      </c>
      <c r="L165" s="32"/>
      <c r="M165" s="140" t="s">
        <v>1</v>
      </c>
      <c r="N165" s="141" t="s">
        <v>40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159</v>
      </c>
      <c r="AT165" s="144" t="s">
        <v>138</v>
      </c>
      <c r="AU165" s="144" t="s">
        <v>85</v>
      </c>
      <c r="AY165" s="17" t="s">
        <v>135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7" t="s">
        <v>83</v>
      </c>
      <c r="BK165" s="145">
        <f>ROUND(I165*H165,2)</f>
        <v>0</v>
      </c>
      <c r="BL165" s="17" t="s">
        <v>159</v>
      </c>
      <c r="BM165" s="144" t="s">
        <v>805</v>
      </c>
    </row>
    <row r="166" spans="2:65" s="1" customFormat="1" ht="39">
      <c r="B166" s="32"/>
      <c r="D166" s="146" t="s">
        <v>145</v>
      </c>
      <c r="F166" s="147" t="s">
        <v>360</v>
      </c>
      <c r="I166" s="148"/>
      <c r="L166" s="32"/>
      <c r="M166" s="149"/>
      <c r="T166" s="56"/>
      <c r="AT166" s="17" t="s">
        <v>145</v>
      </c>
      <c r="AU166" s="17" t="s">
        <v>85</v>
      </c>
    </row>
    <row r="167" spans="2:65" s="13" customFormat="1" ht="11.25">
      <c r="B167" s="160"/>
      <c r="D167" s="146" t="s">
        <v>221</v>
      </c>
      <c r="E167" s="161" t="s">
        <v>1</v>
      </c>
      <c r="F167" s="162" t="s">
        <v>806</v>
      </c>
      <c r="H167" s="163">
        <v>6.14</v>
      </c>
      <c r="I167" s="164"/>
      <c r="L167" s="160"/>
      <c r="M167" s="165"/>
      <c r="T167" s="166"/>
      <c r="AT167" s="161" t="s">
        <v>221</v>
      </c>
      <c r="AU167" s="161" t="s">
        <v>85</v>
      </c>
      <c r="AV167" s="13" t="s">
        <v>85</v>
      </c>
      <c r="AW167" s="13" t="s">
        <v>31</v>
      </c>
      <c r="AX167" s="13" t="s">
        <v>75</v>
      </c>
      <c r="AY167" s="161" t="s">
        <v>135</v>
      </c>
    </row>
    <row r="168" spans="2:65" s="13" customFormat="1" ht="11.25">
      <c r="B168" s="160"/>
      <c r="D168" s="146" t="s">
        <v>221</v>
      </c>
      <c r="E168" s="161" t="s">
        <v>1</v>
      </c>
      <c r="F168" s="162" t="s">
        <v>807</v>
      </c>
      <c r="H168" s="163">
        <v>76.31</v>
      </c>
      <c r="I168" s="164"/>
      <c r="L168" s="160"/>
      <c r="M168" s="165"/>
      <c r="T168" s="166"/>
      <c r="AT168" s="161" t="s">
        <v>221</v>
      </c>
      <c r="AU168" s="161" t="s">
        <v>85</v>
      </c>
      <c r="AV168" s="13" t="s">
        <v>85</v>
      </c>
      <c r="AW168" s="13" t="s">
        <v>31</v>
      </c>
      <c r="AX168" s="13" t="s">
        <v>75</v>
      </c>
      <c r="AY168" s="161" t="s">
        <v>135</v>
      </c>
    </row>
    <row r="169" spans="2:65" s="13" customFormat="1" ht="11.25">
      <c r="B169" s="160"/>
      <c r="D169" s="146" t="s">
        <v>221</v>
      </c>
      <c r="E169" s="161" t="s">
        <v>1</v>
      </c>
      <c r="F169" s="162" t="s">
        <v>808</v>
      </c>
      <c r="H169" s="163">
        <v>19.21</v>
      </c>
      <c r="I169" s="164"/>
      <c r="L169" s="160"/>
      <c r="M169" s="165"/>
      <c r="T169" s="166"/>
      <c r="AT169" s="161" t="s">
        <v>221</v>
      </c>
      <c r="AU169" s="161" t="s">
        <v>85</v>
      </c>
      <c r="AV169" s="13" t="s">
        <v>85</v>
      </c>
      <c r="AW169" s="13" t="s">
        <v>31</v>
      </c>
      <c r="AX169" s="13" t="s">
        <v>75</v>
      </c>
      <c r="AY169" s="161" t="s">
        <v>135</v>
      </c>
    </row>
    <row r="170" spans="2:65" s="15" customFormat="1" ht="11.25">
      <c r="B170" s="174"/>
      <c r="D170" s="146" t="s">
        <v>221</v>
      </c>
      <c r="E170" s="175" t="s">
        <v>1</v>
      </c>
      <c r="F170" s="176" t="s">
        <v>271</v>
      </c>
      <c r="H170" s="177">
        <v>101.66</v>
      </c>
      <c r="I170" s="178"/>
      <c r="L170" s="174"/>
      <c r="M170" s="179"/>
      <c r="T170" s="180"/>
      <c r="AT170" s="175" t="s">
        <v>221</v>
      </c>
      <c r="AU170" s="175" t="s">
        <v>85</v>
      </c>
      <c r="AV170" s="15" t="s">
        <v>154</v>
      </c>
      <c r="AW170" s="15" t="s">
        <v>31</v>
      </c>
      <c r="AX170" s="15" t="s">
        <v>75</v>
      </c>
      <c r="AY170" s="175" t="s">
        <v>135</v>
      </c>
    </row>
    <row r="171" spans="2:65" s="12" customFormat="1" ht="11.25">
      <c r="B171" s="154"/>
      <c r="D171" s="146" t="s">
        <v>221</v>
      </c>
      <c r="E171" s="155" t="s">
        <v>1</v>
      </c>
      <c r="F171" s="156" t="s">
        <v>364</v>
      </c>
      <c r="H171" s="155" t="s">
        <v>1</v>
      </c>
      <c r="I171" s="157"/>
      <c r="L171" s="154"/>
      <c r="M171" s="158"/>
      <c r="T171" s="159"/>
      <c r="AT171" s="155" t="s">
        <v>221</v>
      </c>
      <c r="AU171" s="155" t="s">
        <v>85</v>
      </c>
      <c r="AV171" s="12" t="s">
        <v>83</v>
      </c>
      <c r="AW171" s="12" t="s">
        <v>31</v>
      </c>
      <c r="AX171" s="12" t="s">
        <v>75</v>
      </c>
      <c r="AY171" s="155" t="s">
        <v>135</v>
      </c>
    </row>
    <row r="172" spans="2:65" s="13" customFormat="1" ht="11.25">
      <c r="B172" s="160"/>
      <c r="D172" s="146" t="s">
        <v>221</v>
      </c>
      <c r="E172" s="161" t="s">
        <v>1</v>
      </c>
      <c r="F172" s="162" t="s">
        <v>809</v>
      </c>
      <c r="H172" s="163">
        <v>-11.22</v>
      </c>
      <c r="I172" s="164"/>
      <c r="L172" s="160"/>
      <c r="M172" s="165"/>
      <c r="T172" s="166"/>
      <c r="AT172" s="161" t="s">
        <v>221</v>
      </c>
      <c r="AU172" s="161" t="s">
        <v>85</v>
      </c>
      <c r="AV172" s="13" t="s">
        <v>85</v>
      </c>
      <c r="AW172" s="13" t="s">
        <v>31</v>
      </c>
      <c r="AX172" s="13" t="s">
        <v>75</v>
      </c>
      <c r="AY172" s="161" t="s">
        <v>135</v>
      </c>
    </row>
    <row r="173" spans="2:65" s="15" customFormat="1" ht="11.25">
      <c r="B173" s="174"/>
      <c r="D173" s="146" t="s">
        <v>221</v>
      </c>
      <c r="E173" s="175" t="s">
        <v>1</v>
      </c>
      <c r="F173" s="176" t="s">
        <v>271</v>
      </c>
      <c r="H173" s="177">
        <v>-11.22</v>
      </c>
      <c r="I173" s="178"/>
      <c r="L173" s="174"/>
      <c r="M173" s="179"/>
      <c r="T173" s="180"/>
      <c r="AT173" s="175" t="s">
        <v>221</v>
      </c>
      <c r="AU173" s="175" t="s">
        <v>85</v>
      </c>
      <c r="AV173" s="15" t="s">
        <v>154</v>
      </c>
      <c r="AW173" s="15" t="s">
        <v>31</v>
      </c>
      <c r="AX173" s="15" t="s">
        <v>75</v>
      </c>
      <c r="AY173" s="175" t="s">
        <v>135</v>
      </c>
    </row>
    <row r="174" spans="2:65" s="14" customFormat="1" ht="11.25">
      <c r="B174" s="167"/>
      <c r="D174" s="146" t="s">
        <v>221</v>
      </c>
      <c r="E174" s="168" t="s">
        <v>1</v>
      </c>
      <c r="F174" s="169" t="s">
        <v>231</v>
      </c>
      <c r="H174" s="170">
        <v>90.44</v>
      </c>
      <c r="I174" s="171"/>
      <c r="L174" s="167"/>
      <c r="M174" s="172"/>
      <c r="T174" s="173"/>
      <c r="AT174" s="168" t="s">
        <v>221</v>
      </c>
      <c r="AU174" s="168" t="s">
        <v>85</v>
      </c>
      <c r="AV174" s="14" t="s">
        <v>159</v>
      </c>
      <c r="AW174" s="14" t="s">
        <v>31</v>
      </c>
      <c r="AX174" s="14" t="s">
        <v>83</v>
      </c>
      <c r="AY174" s="168" t="s">
        <v>135</v>
      </c>
    </row>
    <row r="175" spans="2:65" s="1" customFormat="1" ht="37.9" customHeight="1">
      <c r="B175" s="132"/>
      <c r="C175" s="133" t="s">
        <v>308</v>
      </c>
      <c r="D175" s="133" t="s">
        <v>138</v>
      </c>
      <c r="E175" s="134" t="s">
        <v>369</v>
      </c>
      <c r="F175" s="135" t="s">
        <v>370</v>
      </c>
      <c r="G175" s="136" t="s">
        <v>311</v>
      </c>
      <c r="H175" s="137">
        <v>361.76</v>
      </c>
      <c r="I175" s="138"/>
      <c r="J175" s="139">
        <f>ROUND(I175*H175,2)</f>
        <v>0</v>
      </c>
      <c r="K175" s="135" t="s">
        <v>142</v>
      </c>
      <c r="L175" s="32"/>
      <c r="M175" s="140" t="s">
        <v>1</v>
      </c>
      <c r="N175" s="141" t="s">
        <v>40</v>
      </c>
      <c r="P175" s="142">
        <f>O175*H175</f>
        <v>0</v>
      </c>
      <c r="Q175" s="142">
        <v>0</v>
      </c>
      <c r="R175" s="142">
        <f>Q175*H175</f>
        <v>0</v>
      </c>
      <c r="S175" s="142">
        <v>0</v>
      </c>
      <c r="T175" s="143">
        <f>S175*H175</f>
        <v>0</v>
      </c>
      <c r="AR175" s="144" t="s">
        <v>159</v>
      </c>
      <c r="AT175" s="144" t="s">
        <v>138</v>
      </c>
      <c r="AU175" s="144" t="s">
        <v>85</v>
      </c>
      <c r="AY175" s="17" t="s">
        <v>135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7" t="s">
        <v>83</v>
      </c>
      <c r="BK175" s="145">
        <f>ROUND(I175*H175,2)</f>
        <v>0</v>
      </c>
      <c r="BL175" s="17" t="s">
        <v>159</v>
      </c>
      <c r="BM175" s="144" t="s">
        <v>810</v>
      </c>
    </row>
    <row r="176" spans="2:65" s="1" customFormat="1" ht="48.75">
      <c r="B176" s="32"/>
      <c r="D176" s="146" t="s">
        <v>145</v>
      </c>
      <c r="F176" s="147" t="s">
        <v>372</v>
      </c>
      <c r="I176" s="148"/>
      <c r="L176" s="32"/>
      <c r="M176" s="149"/>
      <c r="T176" s="56"/>
      <c r="AT176" s="17" t="s">
        <v>145</v>
      </c>
      <c r="AU176" s="17" t="s">
        <v>85</v>
      </c>
    </row>
    <row r="177" spans="2:65" s="13" customFormat="1" ht="11.25">
      <c r="B177" s="160"/>
      <c r="D177" s="146" t="s">
        <v>221</v>
      </c>
      <c r="E177" s="161" t="s">
        <v>1</v>
      </c>
      <c r="F177" s="162" t="s">
        <v>811</v>
      </c>
      <c r="H177" s="163">
        <v>361.76</v>
      </c>
      <c r="I177" s="164"/>
      <c r="L177" s="160"/>
      <c r="M177" s="165"/>
      <c r="T177" s="166"/>
      <c r="AT177" s="161" t="s">
        <v>221</v>
      </c>
      <c r="AU177" s="161" t="s">
        <v>85</v>
      </c>
      <c r="AV177" s="13" t="s">
        <v>85</v>
      </c>
      <c r="AW177" s="13" t="s">
        <v>31</v>
      </c>
      <c r="AX177" s="13" t="s">
        <v>83</v>
      </c>
      <c r="AY177" s="161" t="s">
        <v>135</v>
      </c>
    </row>
    <row r="178" spans="2:65" s="1" customFormat="1" ht="24.2" customHeight="1">
      <c r="B178" s="132"/>
      <c r="C178" s="133" t="s">
        <v>8</v>
      </c>
      <c r="D178" s="133" t="s">
        <v>138</v>
      </c>
      <c r="E178" s="134" t="s">
        <v>812</v>
      </c>
      <c r="F178" s="135" t="s">
        <v>813</v>
      </c>
      <c r="G178" s="136" t="s">
        <v>311</v>
      </c>
      <c r="H178" s="137">
        <v>90.44</v>
      </c>
      <c r="I178" s="138"/>
      <c r="J178" s="139">
        <f>ROUND(I178*H178,2)</f>
        <v>0</v>
      </c>
      <c r="K178" s="135" t="s">
        <v>142</v>
      </c>
      <c r="L178" s="32"/>
      <c r="M178" s="140" t="s">
        <v>1</v>
      </c>
      <c r="N178" s="141" t="s">
        <v>40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159</v>
      </c>
      <c r="AT178" s="144" t="s">
        <v>138</v>
      </c>
      <c r="AU178" s="144" t="s">
        <v>85</v>
      </c>
      <c r="AY178" s="17" t="s">
        <v>135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7" t="s">
        <v>83</v>
      </c>
      <c r="BK178" s="145">
        <f>ROUND(I178*H178,2)</f>
        <v>0</v>
      </c>
      <c r="BL178" s="17" t="s">
        <v>159</v>
      </c>
      <c r="BM178" s="144" t="s">
        <v>814</v>
      </c>
    </row>
    <row r="179" spans="2:65" s="1" customFormat="1" ht="29.25">
      <c r="B179" s="32"/>
      <c r="D179" s="146" t="s">
        <v>145</v>
      </c>
      <c r="F179" s="147" t="s">
        <v>815</v>
      </c>
      <c r="I179" s="148"/>
      <c r="L179" s="32"/>
      <c r="M179" s="149"/>
      <c r="T179" s="56"/>
      <c r="AT179" s="17" t="s">
        <v>145</v>
      </c>
      <c r="AU179" s="17" t="s">
        <v>85</v>
      </c>
    </row>
    <row r="180" spans="2:65" s="13" customFormat="1" ht="11.25">
      <c r="B180" s="160"/>
      <c r="D180" s="146" t="s">
        <v>221</v>
      </c>
      <c r="E180" s="161" t="s">
        <v>1</v>
      </c>
      <c r="F180" s="162" t="s">
        <v>816</v>
      </c>
      <c r="H180" s="163">
        <v>90.44</v>
      </c>
      <c r="I180" s="164"/>
      <c r="L180" s="160"/>
      <c r="M180" s="165"/>
      <c r="T180" s="166"/>
      <c r="AT180" s="161" t="s">
        <v>221</v>
      </c>
      <c r="AU180" s="161" t="s">
        <v>85</v>
      </c>
      <c r="AV180" s="13" t="s">
        <v>85</v>
      </c>
      <c r="AW180" s="13" t="s">
        <v>31</v>
      </c>
      <c r="AX180" s="13" t="s">
        <v>83</v>
      </c>
      <c r="AY180" s="161" t="s">
        <v>135</v>
      </c>
    </row>
    <row r="181" spans="2:65" s="1" customFormat="1" ht="24.2" customHeight="1">
      <c r="B181" s="132"/>
      <c r="C181" s="133" t="s">
        <v>332</v>
      </c>
      <c r="D181" s="133" t="s">
        <v>138</v>
      </c>
      <c r="E181" s="134" t="s">
        <v>381</v>
      </c>
      <c r="F181" s="135" t="s">
        <v>382</v>
      </c>
      <c r="G181" s="136" t="s">
        <v>383</v>
      </c>
      <c r="H181" s="137">
        <v>171.83600000000001</v>
      </c>
      <c r="I181" s="138"/>
      <c r="J181" s="139">
        <f>ROUND(I181*H181,2)</f>
        <v>0</v>
      </c>
      <c r="K181" s="135" t="s">
        <v>142</v>
      </c>
      <c r="L181" s="32"/>
      <c r="M181" s="140" t="s">
        <v>1</v>
      </c>
      <c r="N181" s="141" t="s">
        <v>40</v>
      </c>
      <c r="P181" s="142">
        <f>O181*H181</f>
        <v>0</v>
      </c>
      <c r="Q181" s="142">
        <v>0</v>
      </c>
      <c r="R181" s="142">
        <f>Q181*H181</f>
        <v>0</v>
      </c>
      <c r="S181" s="142">
        <v>0</v>
      </c>
      <c r="T181" s="143">
        <f>S181*H181</f>
        <v>0</v>
      </c>
      <c r="AR181" s="144" t="s">
        <v>159</v>
      </c>
      <c r="AT181" s="144" t="s">
        <v>138</v>
      </c>
      <c r="AU181" s="144" t="s">
        <v>85</v>
      </c>
      <c r="AY181" s="17" t="s">
        <v>135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7" t="s">
        <v>83</v>
      </c>
      <c r="BK181" s="145">
        <f>ROUND(I181*H181,2)</f>
        <v>0</v>
      </c>
      <c r="BL181" s="17" t="s">
        <v>159</v>
      </c>
      <c r="BM181" s="144" t="s">
        <v>817</v>
      </c>
    </row>
    <row r="182" spans="2:65" s="1" customFormat="1" ht="29.25">
      <c r="B182" s="32"/>
      <c r="D182" s="146" t="s">
        <v>145</v>
      </c>
      <c r="F182" s="147" t="s">
        <v>385</v>
      </c>
      <c r="I182" s="148"/>
      <c r="L182" s="32"/>
      <c r="M182" s="149"/>
      <c r="T182" s="56"/>
      <c r="AT182" s="17" t="s">
        <v>145</v>
      </c>
      <c r="AU182" s="17" t="s">
        <v>85</v>
      </c>
    </row>
    <row r="183" spans="2:65" s="13" customFormat="1" ht="11.25">
      <c r="B183" s="160"/>
      <c r="D183" s="146" t="s">
        <v>221</v>
      </c>
      <c r="E183" s="161" t="s">
        <v>1</v>
      </c>
      <c r="F183" s="162" t="s">
        <v>818</v>
      </c>
      <c r="H183" s="163">
        <v>171.83600000000001</v>
      </c>
      <c r="I183" s="164"/>
      <c r="L183" s="160"/>
      <c r="M183" s="165"/>
      <c r="T183" s="166"/>
      <c r="AT183" s="161" t="s">
        <v>221</v>
      </c>
      <c r="AU183" s="161" t="s">
        <v>85</v>
      </c>
      <c r="AV183" s="13" t="s">
        <v>85</v>
      </c>
      <c r="AW183" s="13" t="s">
        <v>31</v>
      </c>
      <c r="AX183" s="13" t="s">
        <v>83</v>
      </c>
      <c r="AY183" s="161" t="s">
        <v>135</v>
      </c>
    </row>
    <row r="184" spans="2:65" s="1" customFormat="1" ht="16.5" customHeight="1">
      <c r="B184" s="132"/>
      <c r="C184" s="133" t="s">
        <v>339</v>
      </c>
      <c r="D184" s="133" t="s">
        <v>138</v>
      </c>
      <c r="E184" s="134" t="s">
        <v>388</v>
      </c>
      <c r="F184" s="135" t="s">
        <v>389</v>
      </c>
      <c r="G184" s="136" t="s">
        <v>311</v>
      </c>
      <c r="H184" s="137">
        <v>90.44</v>
      </c>
      <c r="I184" s="138"/>
      <c r="J184" s="139">
        <f>ROUND(I184*H184,2)</f>
        <v>0</v>
      </c>
      <c r="K184" s="135" t="s">
        <v>142</v>
      </c>
      <c r="L184" s="32"/>
      <c r="M184" s="140" t="s">
        <v>1</v>
      </c>
      <c r="N184" s="141" t="s">
        <v>40</v>
      </c>
      <c r="P184" s="142">
        <f>O184*H184</f>
        <v>0</v>
      </c>
      <c r="Q184" s="142">
        <v>0</v>
      </c>
      <c r="R184" s="142">
        <f>Q184*H184</f>
        <v>0</v>
      </c>
      <c r="S184" s="142">
        <v>0</v>
      </c>
      <c r="T184" s="143">
        <f>S184*H184</f>
        <v>0</v>
      </c>
      <c r="AR184" s="144" t="s">
        <v>159</v>
      </c>
      <c r="AT184" s="144" t="s">
        <v>138</v>
      </c>
      <c r="AU184" s="144" t="s">
        <v>85</v>
      </c>
      <c r="AY184" s="17" t="s">
        <v>135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7" t="s">
        <v>83</v>
      </c>
      <c r="BK184" s="145">
        <f>ROUND(I184*H184,2)</f>
        <v>0</v>
      </c>
      <c r="BL184" s="17" t="s">
        <v>159</v>
      </c>
      <c r="BM184" s="144" t="s">
        <v>819</v>
      </c>
    </row>
    <row r="185" spans="2:65" s="1" customFormat="1" ht="19.5">
      <c r="B185" s="32"/>
      <c r="D185" s="146" t="s">
        <v>145</v>
      </c>
      <c r="F185" s="147" t="s">
        <v>391</v>
      </c>
      <c r="I185" s="148"/>
      <c r="L185" s="32"/>
      <c r="M185" s="149"/>
      <c r="T185" s="56"/>
      <c r="AT185" s="17" t="s">
        <v>145</v>
      </c>
      <c r="AU185" s="17" t="s">
        <v>85</v>
      </c>
    </row>
    <row r="186" spans="2:65" s="13" customFormat="1" ht="11.25">
      <c r="B186" s="160"/>
      <c r="D186" s="146" t="s">
        <v>221</v>
      </c>
      <c r="E186" s="161" t="s">
        <v>1</v>
      </c>
      <c r="F186" s="162" t="s">
        <v>816</v>
      </c>
      <c r="H186" s="163">
        <v>90.44</v>
      </c>
      <c r="I186" s="164"/>
      <c r="L186" s="160"/>
      <c r="M186" s="165"/>
      <c r="T186" s="166"/>
      <c r="AT186" s="161" t="s">
        <v>221</v>
      </c>
      <c r="AU186" s="161" t="s">
        <v>85</v>
      </c>
      <c r="AV186" s="13" t="s">
        <v>85</v>
      </c>
      <c r="AW186" s="13" t="s">
        <v>31</v>
      </c>
      <c r="AX186" s="13" t="s">
        <v>83</v>
      </c>
      <c r="AY186" s="161" t="s">
        <v>135</v>
      </c>
    </row>
    <row r="187" spans="2:65" s="1" customFormat="1" ht="24.2" customHeight="1">
      <c r="B187" s="132"/>
      <c r="C187" s="133" t="s">
        <v>345</v>
      </c>
      <c r="D187" s="133" t="s">
        <v>138</v>
      </c>
      <c r="E187" s="134" t="s">
        <v>393</v>
      </c>
      <c r="F187" s="135" t="s">
        <v>394</v>
      </c>
      <c r="G187" s="136" t="s">
        <v>311</v>
      </c>
      <c r="H187" s="137">
        <v>11.22</v>
      </c>
      <c r="I187" s="138"/>
      <c r="J187" s="139">
        <f>ROUND(I187*H187,2)</f>
        <v>0</v>
      </c>
      <c r="K187" s="135" t="s">
        <v>142</v>
      </c>
      <c r="L187" s="32"/>
      <c r="M187" s="140" t="s">
        <v>1</v>
      </c>
      <c r="N187" s="141" t="s">
        <v>40</v>
      </c>
      <c r="P187" s="142">
        <f>O187*H187</f>
        <v>0</v>
      </c>
      <c r="Q187" s="142">
        <v>0</v>
      </c>
      <c r="R187" s="142">
        <f>Q187*H187</f>
        <v>0</v>
      </c>
      <c r="S187" s="142">
        <v>0</v>
      </c>
      <c r="T187" s="143">
        <f>S187*H187</f>
        <v>0</v>
      </c>
      <c r="AR187" s="144" t="s">
        <v>159</v>
      </c>
      <c r="AT187" s="144" t="s">
        <v>138</v>
      </c>
      <c r="AU187" s="144" t="s">
        <v>85</v>
      </c>
      <c r="AY187" s="17" t="s">
        <v>135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7" t="s">
        <v>83</v>
      </c>
      <c r="BK187" s="145">
        <f>ROUND(I187*H187,2)</f>
        <v>0</v>
      </c>
      <c r="BL187" s="17" t="s">
        <v>159</v>
      </c>
      <c r="BM187" s="144" t="s">
        <v>395</v>
      </c>
    </row>
    <row r="188" spans="2:65" s="1" customFormat="1" ht="29.25">
      <c r="B188" s="32"/>
      <c r="D188" s="146" t="s">
        <v>145</v>
      </c>
      <c r="F188" s="147" t="s">
        <v>396</v>
      </c>
      <c r="I188" s="148"/>
      <c r="L188" s="32"/>
      <c r="M188" s="149"/>
      <c r="T188" s="56"/>
      <c r="AT188" s="17" t="s">
        <v>145</v>
      </c>
      <c r="AU188" s="17" t="s">
        <v>85</v>
      </c>
    </row>
    <row r="189" spans="2:65" s="12" customFormat="1" ht="11.25">
      <c r="B189" s="154"/>
      <c r="D189" s="146" t="s">
        <v>221</v>
      </c>
      <c r="E189" s="155" t="s">
        <v>1</v>
      </c>
      <c r="F189" s="156" t="s">
        <v>397</v>
      </c>
      <c r="H189" s="155" t="s">
        <v>1</v>
      </c>
      <c r="I189" s="157"/>
      <c r="L189" s="154"/>
      <c r="M189" s="158"/>
      <c r="T189" s="159"/>
      <c r="AT189" s="155" t="s">
        <v>221</v>
      </c>
      <c r="AU189" s="155" t="s">
        <v>85</v>
      </c>
      <c r="AV189" s="12" t="s">
        <v>83</v>
      </c>
      <c r="AW189" s="12" t="s">
        <v>31</v>
      </c>
      <c r="AX189" s="12" t="s">
        <v>75</v>
      </c>
      <c r="AY189" s="155" t="s">
        <v>135</v>
      </c>
    </row>
    <row r="190" spans="2:65" s="13" customFormat="1" ht="11.25">
      <c r="B190" s="160"/>
      <c r="D190" s="146" t="s">
        <v>221</v>
      </c>
      <c r="E190" s="161" t="s">
        <v>1</v>
      </c>
      <c r="F190" s="162" t="s">
        <v>820</v>
      </c>
      <c r="H190" s="163">
        <v>11.22</v>
      </c>
      <c r="I190" s="164"/>
      <c r="L190" s="160"/>
      <c r="M190" s="165"/>
      <c r="T190" s="166"/>
      <c r="AT190" s="161" t="s">
        <v>221</v>
      </c>
      <c r="AU190" s="161" t="s">
        <v>85</v>
      </c>
      <c r="AV190" s="13" t="s">
        <v>85</v>
      </c>
      <c r="AW190" s="13" t="s">
        <v>31</v>
      </c>
      <c r="AX190" s="13" t="s">
        <v>83</v>
      </c>
      <c r="AY190" s="161" t="s">
        <v>135</v>
      </c>
    </row>
    <row r="191" spans="2:65" s="1" customFormat="1" ht="33" customHeight="1">
      <c r="B191" s="132"/>
      <c r="C191" s="133" t="s">
        <v>351</v>
      </c>
      <c r="D191" s="133" t="s">
        <v>138</v>
      </c>
      <c r="E191" s="134" t="s">
        <v>400</v>
      </c>
      <c r="F191" s="135" t="s">
        <v>401</v>
      </c>
      <c r="G191" s="136" t="s">
        <v>311</v>
      </c>
      <c r="H191" s="137">
        <v>24.82</v>
      </c>
      <c r="I191" s="138"/>
      <c r="J191" s="139">
        <f>ROUND(I191*H191,2)</f>
        <v>0</v>
      </c>
      <c r="K191" s="135" t="s">
        <v>142</v>
      </c>
      <c r="L191" s="32"/>
      <c r="M191" s="140" t="s">
        <v>1</v>
      </c>
      <c r="N191" s="141" t="s">
        <v>40</v>
      </c>
      <c r="P191" s="142">
        <f>O191*H191</f>
        <v>0</v>
      </c>
      <c r="Q191" s="142">
        <v>0</v>
      </c>
      <c r="R191" s="142">
        <f>Q191*H191</f>
        <v>0</v>
      </c>
      <c r="S191" s="142">
        <v>0</v>
      </c>
      <c r="T191" s="143">
        <f>S191*H191</f>
        <v>0</v>
      </c>
      <c r="AR191" s="144" t="s">
        <v>159</v>
      </c>
      <c r="AT191" s="144" t="s">
        <v>138</v>
      </c>
      <c r="AU191" s="144" t="s">
        <v>85</v>
      </c>
      <c r="AY191" s="17" t="s">
        <v>135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7" t="s">
        <v>83</v>
      </c>
      <c r="BK191" s="145">
        <f>ROUND(I191*H191,2)</f>
        <v>0</v>
      </c>
      <c r="BL191" s="17" t="s">
        <v>159</v>
      </c>
      <c r="BM191" s="144" t="s">
        <v>821</v>
      </c>
    </row>
    <row r="192" spans="2:65" s="1" customFormat="1" ht="39">
      <c r="B192" s="32"/>
      <c r="D192" s="146" t="s">
        <v>145</v>
      </c>
      <c r="F192" s="147" t="s">
        <v>403</v>
      </c>
      <c r="I192" s="148"/>
      <c r="L192" s="32"/>
      <c r="M192" s="149"/>
      <c r="T192" s="56"/>
      <c r="AT192" s="17" t="s">
        <v>145</v>
      </c>
      <c r="AU192" s="17" t="s">
        <v>85</v>
      </c>
    </row>
    <row r="193" spans="2:65" s="13" customFormat="1" ht="11.25">
      <c r="B193" s="160"/>
      <c r="D193" s="146" t="s">
        <v>221</v>
      </c>
      <c r="E193" s="161" t="s">
        <v>1</v>
      </c>
      <c r="F193" s="162" t="s">
        <v>822</v>
      </c>
      <c r="H193" s="163">
        <v>24.82</v>
      </c>
      <c r="I193" s="164"/>
      <c r="L193" s="160"/>
      <c r="M193" s="165"/>
      <c r="T193" s="166"/>
      <c r="AT193" s="161" t="s">
        <v>221</v>
      </c>
      <c r="AU193" s="161" t="s">
        <v>85</v>
      </c>
      <c r="AV193" s="13" t="s">
        <v>85</v>
      </c>
      <c r="AW193" s="13" t="s">
        <v>31</v>
      </c>
      <c r="AX193" s="13" t="s">
        <v>83</v>
      </c>
      <c r="AY193" s="161" t="s">
        <v>135</v>
      </c>
    </row>
    <row r="194" spans="2:65" s="1" customFormat="1" ht="16.5" customHeight="1">
      <c r="B194" s="132"/>
      <c r="C194" s="181" t="s">
        <v>356</v>
      </c>
      <c r="D194" s="181" t="s">
        <v>406</v>
      </c>
      <c r="E194" s="182" t="s">
        <v>407</v>
      </c>
      <c r="F194" s="183" t="s">
        <v>408</v>
      </c>
      <c r="G194" s="184" t="s">
        <v>383</v>
      </c>
      <c r="H194" s="185">
        <v>48.56</v>
      </c>
      <c r="I194" s="186"/>
      <c r="J194" s="187">
        <f>ROUND(I194*H194,2)</f>
        <v>0</v>
      </c>
      <c r="K194" s="183" t="s">
        <v>142</v>
      </c>
      <c r="L194" s="188"/>
      <c r="M194" s="189" t="s">
        <v>1</v>
      </c>
      <c r="N194" s="190" t="s">
        <v>40</v>
      </c>
      <c r="P194" s="142">
        <f>O194*H194</f>
        <v>0</v>
      </c>
      <c r="Q194" s="142">
        <v>1</v>
      </c>
      <c r="R194" s="142">
        <f>Q194*H194</f>
        <v>48.56</v>
      </c>
      <c r="S194" s="142">
        <v>0</v>
      </c>
      <c r="T194" s="143">
        <f>S194*H194</f>
        <v>0</v>
      </c>
      <c r="AR194" s="144" t="s">
        <v>262</v>
      </c>
      <c r="AT194" s="144" t="s">
        <v>406</v>
      </c>
      <c r="AU194" s="144" t="s">
        <v>85</v>
      </c>
      <c r="AY194" s="17" t="s">
        <v>135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7" t="s">
        <v>83</v>
      </c>
      <c r="BK194" s="145">
        <f>ROUND(I194*H194,2)</f>
        <v>0</v>
      </c>
      <c r="BL194" s="17" t="s">
        <v>159</v>
      </c>
      <c r="BM194" s="144" t="s">
        <v>823</v>
      </c>
    </row>
    <row r="195" spans="2:65" s="1" customFormat="1" ht="11.25">
      <c r="B195" s="32"/>
      <c r="D195" s="146" t="s">
        <v>145</v>
      </c>
      <c r="F195" s="147" t="s">
        <v>408</v>
      </c>
      <c r="I195" s="148"/>
      <c r="L195" s="32"/>
      <c r="M195" s="149"/>
      <c r="T195" s="56"/>
      <c r="AT195" s="17" t="s">
        <v>145</v>
      </c>
      <c r="AU195" s="17" t="s">
        <v>85</v>
      </c>
    </row>
    <row r="196" spans="2:65" s="13" customFormat="1" ht="11.25">
      <c r="B196" s="160"/>
      <c r="D196" s="146" t="s">
        <v>221</v>
      </c>
      <c r="E196" s="161" t="s">
        <v>1</v>
      </c>
      <c r="F196" s="162" t="s">
        <v>824</v>
      </c>
      <c r="H196" s="163">
        <v>48.56</v>
      </c>
      <c r="I196" s="164"/>
      <c r="L196" s="160"/>
      <c r="M196" s="165"/>
      <c r="T196" s="166"/>
      <c r="AT196" s="161" t="s">
        <v>221</v>
      </c>
      <c r="AU196" s="161" t="s">
        <v>85</v>
      </c>
      <c r="AV196" s="13" t="s">
        <v>85</v>
      </c>
      <c r="AW196" s="13" t="s">
        <v>31</v>
      </c>
      <c r="AX196" s="13" t="s">
        <v>83</v>
      </c>
      <c r="AY196" s="161" t="s">
        <v>135</v>
      </c>
    </row>
    <row r="197" spans="2:65" s="1" customFormat="1" ht="24.2" customHeight="1">
      <c r="B197" s="132"/>
      <c r="C197" s="133" t="s">
        <v>7</v>
      </c>
      <c r="D197" s="133" t="s">
        <v>138</v>
      </c>
      <c r="E197" s="134" t="s">
        <v>825</v>
      </c>
      <c r="F197" s="135" t="s">
        <v>826</v>
      </c>
      <c r="G197" s="136" t="s">
        <v>311</v>
      </c>
      <c r="H197" s="137">
        <v>10.119999999999999</v>
      </c>
      <c r="I197" s="138"/>
      <c r="J197" s="139">
        <f>ROUND(I197*H197,2)</f>
        <v>0</v>
      </c>
      <c r="K197" s="135" t="s">
        <v>142</v>
      </c>
      <c r="L197" s="32"/>
      <c r="M197" s="140" t="s">
        <v>1</v>
      </c>
      <c r="N197" s="141" t="s">
        <v>40</v>
      </c>
      <c r="P197" s="142">
        <f>O197*H197</f>
        <v>0</v>
      </c>
      <c r="Q197" s="142">
        <v>0</v>
      </c>
      <c r="R197" s="142">
        <f>Q197*H197</f>
        <v>0</v>
      </c>
      <c r="S197" s="142">
        <v>0</v>
      </c>
      <c r="T197" s="143">
        <f>S197*H197</f>
        <v>0</v>
      </c>
      <c r="AR197" s="144" t="s">
        <v>159</v>
      </c>
      <c r="AT197" s="144" t="s">
        <v>138</v>
      </c>
      <c r="AU197" s="144" t="s">
        <v>85</v>
      </c>
      <c r="AY197" s="17" t="s">
        <v>135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7" t="s">
        <v>83</v>
      </c>
      <c r="BK197" s="145">
        <f>ROUND(I197*H197,2)</f>
        <v>0</v>
      </c>
      <c r="BL197" s="17" t="s">
        <v>159</v>
      </c>
      <c r="BM197" s="144" t="s">
        <v>827</v>
      </c>
    </row>
    <row r="198" spans="2:65" s="1" customFormat="1" ht="39">
      <c r="B198" s="32"/>
      <c r="D198" s="146" t="s">
        <v>145</v>
      </c>
      <c r="F198" s="147" t="s">
        <v>828</v>
      </c>
      <c r="I198" s="148"/>
      <c r="L198" s="32"/>
      <c r="M198" s="149"/>
      <c r="T198" s="56"/>
      <c r="AT198" s="17" t="s">
        <v>145</v>
      </c>
      <c r="AU198" s="17" t="s">
        <v>85</v>
      </c>
    </row>
    <row r="199" spans="2:65" s="13" customFormat="1" ht="11.25">
      <c r="B199" s="160"/>
      <c r="D199" s="146" t="s">
        <v>221</v>
      </c>
      <c r="E199" s="161" t="s">
        <v>1</v>
      </c>
      <c r="F199" s="162" t="s">
        <v>829</v>
      </c>
      <c r="H199" s="163">
        <v>10.119999999999999</v>
      </c>
      <c r="I199" s="164"/>
      <c r="L199" s="160"/>
      <c r="M199" s="165"/>
      <c r="T199" s="166"/>
      <c r="AT199" s="161" t="s">
        <v>221</v>
      </c>
      <c r="AU199" s="161" t="s">
        <v>85</v>
      </c>
      <c r="AV199" s="13" t="s">
        <v>85</v>
      </c>
      <c r="AW199" s="13" t="s">
        <v>31</v>
      </c>
      <c r="AX199" s="13" t="s">
        <v>83</v>
      </c>
      <c r="AY199" s="161" t="s">
        <v>135</v>
      </c>
    </row>
    <row r="200" spans="2:65" s="1" customFormat="1" ht="16.5" customHeight="1">
      <c r="B200" s="132"/>
      <c r="C200" s="181" t="s">
        <v>374</v>
      </c>
      <c r="D200" s="181" t="s">
        <v>406</v>
      </c>
      <c r="E200" s="182" t="s">
        <v>436</v>
      </c>
      <c r="F200" s="183" t="s">
        <v>437</v>
      </c>
      <c r="G200" s="184" t="s">
        <v>383</v>
      </c>
      <c r="H200" s="185">
        <v>20.239999999999998</v>
      </c>
      <c r="I200" s="186"/>
      <c r="J200" s="187">
        <f>ROUND(I200*H200,2)</f>
        <v>0</v>
      </c>
      <c r="K200" s="183" t="s">
        <v>142</v>
      </c>
      <c r="L200" s="188"/>
      <c r="M200" s="189" t="s">
        <v>1</v>
      </c>
      <c r="N200" s="190" t="s">
        <v>40</v>
      </c>
      <c r="P200" s="142">
        <f>O200*H200</f>
        <v>0</v>
      </c>
      <c r="Q200" s="142">
        <v>1</v>
      </c>
      <c r="R200" s="142">
        <f>Q200*H200</f>
        <v>20.239999999999998</v>
      </c>
      <c r="S200" s="142">
        <v>0</v>
      </c>
      <c r="T200" s="143">
        <f>S200*H200</f>
        <v>0</v>
      </c>
      <c r="AR200" s="144" t="s">
        <v>262</v>
      </c>
      <c r="AT200" s="144" t="s">
        <v>406</v>
      </c>
      <c r="AU200" s="144" t="s">
        <v>85</v>
      </c>
      <c r="AY200" s="17" t="s">
        <v>135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7" t="s">
        <v>83</v>
      </c>
      <c r="BK200" s="145">
        <f>ROUND(I200*H200,2)</f>
        <v>0</v>
      </c>
      <c r="BL200" s="17" t="s">
        <v>159</v>
      </c>
      <c r="BM200" s="144" t="s">
        <v>830</v>
      </c>
    </row>
    <row r="201" spans="2:65" s="1" customFormat="1" ht="11.25">
      <c r="B201" s="32"/>
      <c r="D201" s="146" t="s">
        <v>145</v>
      </c>
      <c r="F201" s="147" t="s">
        <v>437</v>
      </c>
      <c r="I201" s="148"/>
      <c r="L201" s="32"/>
      <c r="M201" s="149"/>
      <c r="T201" s="56"/>
      <c r="AT201" s="17" t="s">
        <v>145</v>
      </c>
      <c r="AU201" s="17" t="s">
        <v>85</v>
      </c>
    </row>
    <row r="202" spans="2:65" s="13" customFormat="1" ht="11.25">
      <c r="B202" s="160"/>
      <c r="D202" s="146" t="s">
        <v>221</v>
      </c>
      <c r="E202" s="161" t="s">
        <v>1</v>
      </c>
      <c r="F202" s="162" t="s">
        <v>831</v>
      </c>
      <c r="H202" s="163">
        <v>20.239999999999998</v>
      </c>
      <c r="I202" s="164"/>
      <c r="L202" s="160"/>
      <c r="M202" s="165"/>
      <c r="T202" s="166"/>
      <c r="AT202" s="161" t="s">
        <v>221</v>
      </c>
      <c r="AU202" s="161" t="s">
        <v>85</v>
      </c>
      <c r="AV202" s="13" t="s">
        <v>85</v>
      </c>
      <c r="AW202" s="13" t="s">
        <v>31</v>
      </c>
      <c r="AX202" s="13" t="s">
        <v>83</v>
      </c>
      <c r="AY202" s="161" t="s">
        <v>135</v>
      </c>
    </row>
    <row r="203" spans="2:65" s="1" customFormat="1" ht="21.75" customHeight="1">
      <c r="B203" s="132"/>
      <c r="C203" s="133" t="s">
        <v>380</v>
      </c>
      <c r="D203" s="133" t="s">
        <v>138</v>
      </c>
      <c r="E203" s="134" t="s">
        <v>832</v>
      </c>
      <c r="F203" s="135" t="s">
        <v>833</v>
      </c>
      <c r="G203" s="136" t="s">
        <v>218</v>
      </c>
      <c r="H203" s="137">
        <v>295.99</v>
      </c>
      <c r="I203" s="138"/>
      <c r="J203" s="139">
        <f>ROUND(I203*H203,2)</f>
        <v>0</v>
      </c>
      <c r="K203" s="135" t="s">
        <v>142</v>
      </c>
      <c r="L203" s="32"/>
      <c r="M203" s="140" t="s">
        <v>1</v>
      </c>
      <c r="N203" s="141" t="s">
        <v>40</v>
      </c>
      <c r="P203" s="142">
        <f>O203*H203</f>
        <v>0</v>
      </c>
      <c r="Q203" s="142">
        <v>0</v>
      </c>
      <c r="R203" s="142">
        <f>Q203*H203</f>
        <v>0</v>
      </c>
      <c r="S203" s="142">
        <v>0</v>
      </c>
      <c r="T203" s="143">
        <f>S203*H203</f>
        <v>0</v>
      </c>
      <c r="AR203" s="144" t="s">
        <v>159</v>
      </c>
      <c r="AT203" s="144" t="s">
        <v>138</v>
      </c>
      <c r="AU203" s="144" t="s">
        <v>85</v>
      </c>
      <c r="AY203" s="17" t="s">
        <v>135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7" t="s">
        <v>83</v>
      </c>
      <c r="BK203" s="145">
        <f>ROUND(I203*H203,2)</f>
        <v>0</v>
      </c>
      <c r="BL203" s="17" t="s">
        <v>159</v>
      </c>
      <c r="BM203" s="144" t="s">
        <v>834</v>
      </c>
    </row>
    <row r="204" spans="2:65" s="1" customFormat="1" ht="11.25">
      <c r="B204" s="32"/>
      <c r="D204" s="146" t="s">
        <v>145</v>
      </c>
      <c r="F204" s="147" t="s">
        <v>833</v>
      </c>
      <c r="I204" s="148"/>
      <c r="L204" s="32"/>
      <c r="M204" s="149"/>
      <c r="T204" s="56"/>
      <c r="AT204" s="17" t="s">
        <v>145</v>
      </c>
      <c r="AU204" s="17" t="s">
        <v>85</v>
      </c>
    </row>
    <row r="205" spans="2:65" s="13" customFormat="1" ht="11.25">
      <c r="B205" s="160"/>
      <c r="D205" s="146" t="s">
        <v>221</v>
      </c>
      <c r="E205" s="161" t="s">
        <v>1</v>
      </c>
      <c r="F205" s="162" t="s">
        <v>835</v>
      </c>
      <c r="H205" s="163">
        <v>144.34</v>
      </c>
      <c r="I205" s="164"/>
      <c r="L205" s="160"/>
      <c r="M205" s="165"/>
      <c r="T205" s="166"/>
      <c r="AT205" s="161" t="s">
        <v>221</v>
      </c>
      <c r="AU205" s="161" t="s">
        <v>85</v>
      </c>
      <c r="AV205" s="13" t="s">
        <v>85</v>
      </c>
      <c r="AW205" s="13" t="s">
        <v>31</v>
      </c>
      <c r="AX205" s="13" t="s">
        <v>75</v>
      </c>
      <c r="AY205" s="161" t="s">
        <v>135</v>
      </c>
    </row>
    <row r="206" spans="2:65" s="13" customFormat="1" ht="11.25">
      <c r="B206" s="160"/>
      <c r="D206" s="146" t="s">
        <v>221</v>
      </c>
      <c r="E206" s="161" t="s">
        <v>1</v>
      </c>
      <c r="F206" s="162" t="s">
        <v>836</v>
      </c>
      <c r="H206" s="163">
        <v>151.65</v>
      </c>
      <c r="I206" s="164"/>
      <c r="L206" s="160"/>
      <c r="M206" s="165"/>
      <c r="T206" s="166"/>
      <c r="AT206" s="161" t="s">
        <v>221</v>
      </c>
      <c r="AU206" s="161" t="s">
        <v>85</v>
      </c>
      <c r="AV206" s="13" t="s">
        <v>85</v>
      </c>
      <c r="AW206" s="13" t="s">
        <v>31</v>
      </c>
      <c r="AX206" s="13" t="s">
        <v>75</v>
      </c>
      <c r="AY206" s="161" t="s">
        <v>135</v>
      </c>
    </row>
    <row r="207" spans="2:65" s="14" customFormat="1" ht="11.25">
      <c r="B207" s="167"/>
      <c r="D207" s="146" t="s">
        <v>221</v>
      </c>
      <c r="E207" s="168" t="s">
        <v>1</v>
      </c>
      <c r="F207" s="169" t="s">
        <v>231</v>
      </c>
      <c r="H207" s="170">
        <v>295.99</v>
      </c>
      <c r="I207" s="171"/>
      <c r="L207" s="167"/>
      <c r="M207" s="172"/>
      <c r="T207" s="173"/>
      <c r="AT207" s="168" t="s">
        <v>221</v>
      </c>
      <c r="AU207" s="168" t="s">
        <v>85</v>
      </c>
      <c r="AV207" s="14" t="s">
        <v>159</v>
      </c>
      <c r="AW207" s="14" t="s">
        <v>31</v>
      </c>
      <c r="AX207" s="14" t="s">
        <v>83</v>
      </c>
      <c r="AY207" s="168" t="s">
        <v>135</v>
      </c>
    </row>
    <row r="208" spans="2:65" s="1" customFormat="1" ht="16.5" customHeight="1">
      <c r="B208" s="132"/>
      <c r="C208" s="181" t="s">
        <v>387</v>
      </c>
      <c r="D208" s="181" t="s">
        <v>406</v>
      </c>
      <c r="E208" s="182" t="s">
        <v>837</v>
      </c>
      <c r="F208" s="183" t="s">
        <v>838</v>
      </c>
      <c r="G208" s="184" t="s">
        <v>839</v>
      </c>
      <c r="H208" s="185">
        <v>9.3239999999999998</v>
      </c>
      <c r="I208" s="186"/>
      <c r="J208" s="187">
        <f>ROUND(I208*H208,2)</f>
        <v>0</v>
      </c>
      <c r="K208" s="183" t="s">
        <v>142</v>
      </c>
      <c r="L208" s="188"/>
      <c r="M208" s="189" t="s">
        <v>1</v>
      </c>
      <c r="N208" s="190" t="s">
        <v>40</v>
      </c>
      <c r="P208" s="142">
        <f>O208*H208</f>
        <v>0</v>
      </c>
      <c r="Q208" s="142">
        <v>1E-3</v>
      </c>
      <c r="R208" s="142">
        <f>Q208*H208</f>
        <v>9.3240000000000007E-3</v>
      </c>
      <c r="S208" s="142">
        <v>0</v>
      </c>
      <c r="T208" s="143">
        <f>S208*H208</f>
        <v>0</v>
      </c>
      <c r="AR208" s="144" t="s">
        <v>262</v>
      </c>
      <c r="AT208" s="144" t="s">
        <v>406</v>
      </c>
      <c r="AU208" s="144" t="s">
        <v>85</v>
      </c>
      <c r="AY208" s="17" t="s">
        <v>135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7" t="s">
        <v>83</v>
      </c>
      <c r="BK208" s="145">
        <f>ROUND(I208*H208,2)</f>
        <v>0</v>
      </c>
      <c r="BL208" s="17" t="s">
        <v>159</v>
      </c>
      <c r="BM208" s="144" t="s">
        <v>840</v>
      </c>
    </row>
    <row r="209" spans="2:65" s="1" customFormat="1" ht="11.25">
      <c r="B209" s="32"/>
      <c r="D209" s="146" t="s">
        <v>145</v>
      </c>
      <c r="F209" s="147" t="s">
        <v>838</v>
      </c>
      <c r="I209" s="148"/>
      <c r="L209" s="32"/>
      <c r="M209" s="149"/>
      <c r="T209" s="56"/>
      <c r="AT209" s="17" t="s">
        <v>145</v>
      </c>
      <c r="AU209" s="17" t="s">
        <v>85</v>
      </c>
    </row>
    <row r="210" spans="2:65" s="13" customFormat="1" ht="11.25">
      <c r="B210" s="160"/>
      <c r="D210" s="146" t="s">
        <v>221</v>
      </c>
      <c r="E210" s="161" t="s">
        <v>1</v>
      </c>
      <c r="F210" s="162" t="s">
        <v>841</v>
      </c>
      <c r="H210" s="163">
        <v>9.3239999999999998</v>
      </c>
      <c r="I210" s="164"/>
      <c r="L210" s="160"/>
      <c r="M210" s="165"/>
      <c r="T210" s="166"/>
      <c r="AT210" s="161" t="s">
        <v>221</v>
      </c>
      <c r="AU210" s="161" t="s">
        <v>85</v>
      </c>
      <c r="AV210" s="13" t="s">
        <v>85</v>
      </c>
      <c r="AW210" s="13" t="s">
        <v>31</v>
      </c>
      <c r="AX210" s="13" t="s">
        <v>83</v>
      </c>
      <c r="AY210" s="161" t="s">
        <v>135</v>
      </c>
    </row>
    <row r="211" spans="2:65" s="1" customFormat="1" ht="33" customHeight="1">
      <c r="B211" s="132"/>
      <c r="C211" s="133" t="s">
        <v>392</v>
      </c>
      <c r="D211" s="133" t="s">
        <v>138</v>
      </c>
      <c r="E211" s="134" t="s">
        <v>842</v>
      </c>
      <c r="F211" s="135" t="s">
        <v>843</v>
      </c>
      <c r="G211" s="136" t="s">
        <v>218</v>
      </c>
      <c r="H211" s="137">
        <v>296</v>
      </c>
      <c r="I211" s="138"/>
      <c r="J211" s="139">
        <f>ROUND(I211*H211,2)</f>
        <v>0</v>
      </c>
      <c r="K211" s="135" t="s">
        <v>142</v>
      </c>
      <c r="L211" s="32"/>
      <c r="M211" s="140" t="s">
        <v>1</v>
      </c>
      <c r="N211" s="141" t="s">
        <v>40</v>
      </c>
      <c r="P211" s="142">
        <f>O211*H211</f>
        <v>0</v>
      </c>
      <c r="Q211" s="142">
        <v>0</v>
      </c>
      <c r="R211" s="142">
        <f>Q211*H211</f>
        <v>0</v>
      </c>
      <c r="S211" s="142">
        <v>0</v>
      </c>
      <c r="T211" s="143">
        <f>S211*H211</f>
        <v>0</v>
      </c>
      <c r="AR211" s="144" t="s">
        <v>159</v>
      </c>
      <c r="AT211" s="144" t="s">
        <v>138</v>
      </c>
      <c r="AU211" s="144" t="s">
        <v>85</v>
      </c>
      <c r="AY211" s="17" t="s">
        <v>135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7" t="s">
        <v>83</v>
      </c>
      <c r="BK211" s="145">
        <f>ROUND(I211*H211,2)</f>
        <v>0</v>
      </c>
      <c r="BL211" s="17" t="s">
        <v>159</v>
      </c>
      <c r="BM211" s="144" t="s">
        <v>844</v>
      </c>
    </row>
    <row r="212" spans="2:65" s="1" customFormat="1" ht="29.25">
      <c r="B212" s="32"/>
      <c r="D212" s="146" t="s">
        <v>145</v>
      </c>
      <c r="F212" s="147" t="s">
        <v>845</v>
      </c>
      <c r="I212" s="148"/>
      <c r="L212" s="32"/>
      <c r="M212" s="149"/>
      <c r="T212" s="56"/>
      <c r="AT212" s="17" t="s">
        <v>145</v>
      </c>
      <c r="AU212" s="17" t="s">
        <v>85</v>
      </c>
    </row>
    <row r="213" spans="2:65" s="1" customFormat="1" ht="24.2" customHeight="1">
      <c r="B213" s="132"/>
      <c r="C213" s="181" t="s">
        <v>399</v>
      </c>
      <c r="D213" s="181" t="s">
        <v>406</v>
      </c>
      <c r="E213" s="182" t="s">
        <v>846</v>
      </c>
      <c r="F213" s="183" t="s">
        <v>847</v>
      </c>
      <c r="G213" s="184" t="s">
        <v>383</v>
      </c>
      <c r="H213" s="185">
        <v>56.24</v>
      </c>
      <c r="I213" s="186"/>
      <c r="J213" s="187">
        <f>ROUND(I213*H213,2)</f>
        <v>0</v>
      </c>
      <c r="K213" s="183" t="s">
        <v>1</v>
      </c>
      <c r="L213" s="188"/>
      <c r="M213" s="189" t="s">
        <v>1</v>
      </c>
      <c r="N213" s="190" t="s">
        <v>40</v>
      </c>
      <c r="P213" s="142">
        <f>O213*H213</f>
        <v>0</v>
      </c>
      <c r="Q213" s="142">
        <v>1</v>
      </c>
      <c r="R213" s="142">
        <f>Q213*H213</f>
        <v>56.24</v>
      </c>
      <c r="S213" s="142">
        <v>0</v>
      </c>
      <c r="T213" s="143">
        <f>S213*H213</f>
        <v>0</v>
      </c>
      <c r="AR213" s="144" t="s">
        <v>262</v>
      </c>
      <c r="AT213" s="144" t="s">
        <v>406</v>
      </c>
      <c r="AU213" s="144" t="s">
        <v>85</v>
      </c>
      <c r="AY213" s="17" t="s">
        <v>135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7" t="s">
        <v>83</v>
      </c>
      <c r="BK213" s="145">
        <f>ROUND(I213*H213,2)</f>
        <v>0</v>
      </c>
      <c r="BL213" s="17" t="s">
        <v>159</v>
      </c>
      <c r="BM213" s="144" t="s">
        <v>848</v>
      </c>
    </row>
    <row r="214" spans="2:65" s="1" customFormat="1" ht="11.25">
      <c r="B214" s="32"/>
      <c r="D214" s="146" t="s">
        <v>145</v>
      </c>
      <c r="F214" s="147" t="s">
        <v>849</v>
      </c>
      <c r="I214" s="148"/>
      <c r="L214" s="32"/>
      <c r="M214" s="149"/>
      <c r="T214" s="56"/>
      <c r="AT214" s="17" t="s">
        <v>145</v>
      </c>
      <c r="AU214" s="17" t="s">
        <v>85</v>
      </c>
    </row>
    <row r="215" spans="2:65" s="13" customFormat="1" ht="11.25">
      <c r="B215" s="160"/>
      <c r="D215" s="146" t="s">
        <v>221</v>
      </c>
      <c r="E215" s="161" t="s">
        <v>1</v>
      </c>
      <c r="F215" s="162" t="s">
        <v>850</v>
      </c>
      <c r="H215" s="163">
        <v>56.24</v>
      </c>
      <c r="I215" s="164"/>
      <c r="L215" s="160"/>
      <c r="M215" s="165"/>
      <c r="T215" s="166"/>
      <c r="AT215" s="161" t="s">
        <v>221</v>
      </c>
      <c r="AU215" s="161" t="s">
        <v>85</v>
      </c>
      <c r="AV215" s="13" t="s">
        <v>85</v>
      </c>
      <c r="AW215" s="13" t="s">
        <v>31</v>
      </c>
      <c r="AX215" s="13" t="s">
        <v>83</v>
      </c>
      <c r="AY215" s="161" t="s">
        <v>135</v>
      </c>
    </row>
    <row r="216" spans="2:65" s="1" customFormat="1" ht="24.2" customHeight="1">
      <c r="B216" s="132"/>
      <c r="C216" s="133" t="s">
        <v>405</v>
      </c>
      <c r="D216" s="133" t="s">
        <v>138</v>
      </c>
      <c r="E216" s="134" t="s">
        <v>851</v>
      </c>
      <c r="F216" s="135" t="s">
        <v>852</v>
      </c>
      <c r="G216" s="136" t="s">
        <v>218</v>
      </c>
      <c r="H216" s="137">
        <v>296</v>
      </c>
      <c r="I216" s="138"/>
      <c r="J216" s="139">
        <f>ROUND(I216*H216,2)</f>
        <v>0</v>
      </c>
      <c r="K216" s="135" t="s">
        <v>142</v>
      </c>
      <c r="L216" s="32"/>
      <c r="M216" s="140" t="s">
        <v>1</v>
      </c>
      <c r="N216" s="141" t="s">
        <v>40</v>
      </c>
      <c r="P216" s="142">
        <f>O216*H216</f>
        <v>0</v>
      </c>
      <c r="Q216" s="142">
        <v>0</v>
      </c>
      <c r="R216" s="142">
        <f>Q216*H216</f>
        <v>0</v>
      </c>
      <c r="S216" s="142">
        <v>0</v>
      </c>
      <c r="T216" s="143">
        <f>S216*H216</f>
        <v>0</v>
      </c>
      <c r="AR216" s="144" t="s">
        <v>159</v>
      </c>
      <c r="AT216" s="144" t="s">
        <v>138</v>
      </c>
      <c r="AU216" s="144" t="s">
        <v>85</v>
      </c>
      <c r="AY216" s="17" t="s">
        <v>135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7" t="s">
        <v>83</v>
      </c>
      <c r="BK216" s="145">
        <f>ROUND(I216*H216,2)</f>
        <v>0</v>
      </c>
      <c r="BL216" s="17" t="s">
        <v>159</v>
      </c>
      <c r="BM216" s="144" t="s">
        <v>853</v>
      </c>
    </row>
    <row r="217" spans="2:65" s="1" customFormat="1" ht="19.5">
      <c r="B217" s="32"/>
      <c r="D217" s="146" t="s">
        <v>145</v>
      </c>
      <c r="F217" s="147" t="s">
        <v>854</v>
      </c>
      <c r="I217" s="148"/>
      <c r="L217" s="32"/>
      <c r="M217" s="149"/>
      <c r="T217" s="56"/>
      <c r="AT217" s="17" t="s">
        <v>145</v>
      </c>
      <c r="AU217" s="17" t="s">
        <v>85</v>
      </c>
    </row>
    <row r="218" spans="2:65" s="13" customFormat="1" ht="11.25">
      <c r="B218" s="160"/>
      <c r="D218" s="146" t="s">
        <v>221</v>
      </c>
      <c r="E218" s="161" t="s">
        <v>1</v>
      </c>
      <c r="F218" s="162" t="s">
        <v>855</v>
      </c>
      <c r="H218" s="163">
        <v>296</v>
      </c>
      <c r="I218" s="164"/>
      <c r="L218" s="160"/>
      <c r="M218" s="165"/>
      <c r="T218" s="166"/>
      <c r="AT218" s="161" t="s">
        <v>221</v>
      </c>
      <c r="AU218" s="161" t="s">
        <v>85</v>
      </c>
      <c r="AV218" s="13" t="s">
        <v>85</v>
      </c>
      <c r="AW218" s="13" t="s">
        <v>31</v>
      </c>
      <c r="AX218" s="13" t="s">
        <v>83</v>
      </c>
      <c r="AY218" s="161" t="s">
        <v>135</v>
      </c>
    </row>
    <row r="219" spans="2:65" s="1" customFormat="1" ht="24.2" customHeight="1">
      <c r="B219" s="132"/>
      <c r="C219" s="133" t="s">
        <v>411</v>
      </c>
      <c r="D219" s="133" t="s">
        <v>138</v>
      </c>
      <c r="E219" s="134" t="s">
        <v>412</v>
      </c>
      <c r="F219" s="135" t="s">
        <v>413</v>
      </c>
      <c r="G219" s="136" t="s">
        <v>218</v>
      </c>
      <c r="H219" s="137">
        <v>250.75</v>
      </c>
      <c r="I219" s="138"/>
      <c r="J219" s="139">
        <f>ROUND(I219*H219,2)</f>
        <v>0</v>
      </c>
      <c r="K219" s="135" t="s">
        <v>142</v>
      </c>
      <c r="L219" s="32"/>
      <c r="M219" s="140" t="s">
        <v>1</v>
      </c>
      <c r="N219" s="141" t="s">
        <v>40</v>
      </c>
      <c r="P219" s="142">
        <f>O219*H219</f>
        <v>0</v>
      </c>
      <c r="Q219" s="142">
        <v>0</v>
      </c>
      <c r="R219" s="142">
        <f>Q219*H219</f>
        <v>0</v>
      </c>
      <c r="S219" s="142">
        <v>0</v>
      </c>
      <c r="T219" s="143">
        <f>S219*H219</f>
        <v>0</v>
      </c>
      <c r="AR219" s="144" t="s">
        <v>159</v>
      </c>
      <c r="AT219" s="144" t="s">
        <v>138</v>
      </c>
      <c r="AU219" s="144" t="s">
        <v>85</v>
      </c>
      <c r="AY219" s="17" t="s">
        <v>135</v>
      </c>
      <c r="BE219" s="145">
        <f>IF(N219="základní",J219,0)</f>
        <v>0</v>
      </c>
      <c r="BF219" s="145">
        <f>IF(N219="snížená",J219,0)</f>
        <v>0</v>
      </c>
      <c r="BG219" s="145">
        <f>IF(N219="zákl. přenesená",J219,0)</f>
        <v>0</v>
      </c>
      <c r="BH219" s="145">
        <f>IF(N219="sníž. přenesená",J219,0)</f>
        <v>0</v>
      </c>
      <c r="BI219" s="145">
        <f>IF(N219="nulová",J219,0)</f>
        <v>0</v>
      </c>
      <c r="BJ219" s="17" t="s">
        <v>83</v>
      </c>
      <c r="BK219" s="145">
        <f>ROUND(I219*H219,2)</f>
        <v>0</v>
      </c>
      <c r="BL219" s="17" t="s">
        <v>159</v>
      </c>
      <c r="BM219" s="144" t="s">
        <v>856</v>
      </c>
    </row>
    <row r="220" spans="2:65" s="1" customFormat="1" ht="19.5">
      <c r="B220" s="32"/>
      <c r="D220" s="146" t="s">
        <v>145</v>
      </c>
      <c r="F220" s="147" t="s">
        <v>415</v>
      </c>
      <c r="I220" s="148"/>
      <c r="L220" s="32"/>
      <c r="M220" s="149"/>
      <c r="T220" s="56"/>
      <c r="AT220" s="17" t="s">
        <v>145</v>
      </c>
      <c r="AU220" s="17" t="s">
        <v>85</v>
      </c>
    </row>
    <row r="221" spans="2:65" s="13" customFormat="1" ht="11.25">
      <c r="B221" s="160"/>
      <c r="D221" s="146" t="s">
        <v>221</v>
      </c>
      <c r="E221" s="161" t="s">
        <v>1</v>
      </c>
      <c r="F221" s="162" t="s">
        <v>857</v>
      </c>
      <c r="H221" s="163">
        <v>38.25</v>
      </c>
      <c r="I221" s="164"/>
      <c r="L221" s="160"/>
      <c r="M221" s="165"/>
      <c r="T221" s="166"/>
      <c r="AT221" s="161" t="s">
        <v>221</v>
      </c>
      <c r="AU221" s="161" t="s">
        <v>85</v>
      </c>
      <c r="AV221" s="13" t="s">
        <v>85</v>
      </c>
      <c r="AW221" s="13" t="s">
        <v>31</v>
      </c>
      <c r="AX221" s="13" t="s">
        <v>75</v>
      </c>
      <c r="AY221" s="161" t="s">
        <v>135</v>
      </c>
    </row>
    <row r="222" spans="2:65" s="13" customFormat="1" ht="11.25">
      <c r="B222" s="160"/>
      <c r="D222" s="146" t="s">
        <v>221</v>
      </c>
      <c r="E222" s="161" t="s">
        <v>1</v>
      </c>
      <c r="F222" s="162" t="s">
        <v>858</v>
      </c>
      <c r="H222" s="163">
        <v>18.7</v>
      </c>
      <c r="I222" s="164"/>
      <c r="L222" s="160"/>
      <c r="M222" s="165"/>
      <c r="T222" s="166"/>
      <c r="AT222" s="161" t="s">
        <v>221</v>
      </c>
      <c r="AU222" s="161" t="s">
        <v>85</v>
      </c>
      <c r="AV222" s="13" t="s">
        <v>85</v>
      </c>
      <c r="AW222" s="13" t="s">
        <v>31</v>
      </c>
      <c r="AX222" s="13" t="s">
        <v>75</v>
      </c>
      <c r="AY222" s="161" t="s">
        <v>135</v>
      </c>
    </row>
    <row r="223" spans="2:65" s="13" customFormat="1" ht="11.25">
      <c r="B223" s="160"/>
      <c r="D223" s="146" t="s">
        <v>221</v>
      </c>
      <c r="E223" s="161" t="s">
        <v>1</v>
      </c>
      <c r="F223" s="162" t="s">
        <v>859</v>
      </c>
      <c r="H223" s="163">
        <v>193.8</v>
      </c>
      <c r="I223" s="164"/>
      <c r="L223" s="160"/>
      <c r="M223" s="165"/>
      <c r="T223" s="166"/>
      <c r="AT223" s="161" t="s">
        <v>221</v>
      </c>
      <c r="AU223" s="161" t="s">
        <v>85</v>
      </c>
      <c r="AV223" s="13" t="s">
        <v>85</v>
      </c>
      <c r="AW223" s="13" t="s">
        <v>31</v>
      </c>
      <c r="AX223" s="13" t="s">
        <v>75</v>
      </c>
      <c r="AY223" s="161" t="s">
        <v>135</v>
      </c>
    </row>
    <row r="224" spans="2:65" s="14" customFormat="1" ht="11.25">
      <c r="B224" s="167"/>
      <c r="D224" s="146" t="s">
        <v>221</v>
      </c>
      <c r="E224" s="168" t="s">
        <v>1</v>
      </c>
      <c r="F224" s="169" t="s">
        <v>231</v>
      </c>
      <c r="H224" s="170">
        <v>250.75</v>
      </c>
      <c r="I224" s="171"/>
      <c r="L224" s="167"/>
      <c r="M224" s="172"/>
      <c r="T224" s="173"/>
      <c r="AT224" s="168" t="s">
        <v>221</v>
      </c>
      <c r="AU224" s="168" t="s">
        <v>85</v>
      </c>
      <c r="AV224" s="14" t="s">
        <v>159</v>
      </c>
      <c r="AW224" s="14" t="s">
        <v>31</v>
      </c>
      <c r="AX224" s="14" t="s">
        <v>83</v>
      </c>
      <c r="AY224" s="168" t="s">
        <v>135</v>
      </c>
    </row>
    <row r="225" spans="2:65" s="1" customFormat="1" ht="21.75" customHeight="1">
      <c r="B225" s="132"/>
      <c r="C225" s="133" t="s">
        <v>422</v>
      </c>
      <c r="D225" s="133" t="s">
        <v>138</v>
      </c>
      <c r="E225" s="134" t="s">
        <v>860</v>
      </c>
      <c r="F225" s="135" t="s">
        <v>861</v>
      </c>
      <c r="G225" s="136" t="s">
        <v>487</v>
      </c>
      <c r="H225" s="137">
        <v>15</v>
      </c>
      <c r="I225" s="138"/>
      <c r="J225" s="139">
        <f>ROUND(I225*H225,2)</f>
        <v>0</v>
      </c>
      <c r="K225" s="135" t="s">
        <v>1</v>
      </c>
      <c r="L225" s="32"/>
      <c r="M225" s="140" t="s">
        <v>1</v>
      </c>
      <c r="N225" s="141" t="s">
        <v>40</v>
      </c>
      <c r="P225" s="142">
        <f>O225*H225</f>
        <v>0</v>
      </c>
      <c r="Q225" s="142">
        <v>0</v>
      </c>
      <c r="R225" s="142">
        <f>Q225*H225</f>
        <v>0</v>
      </c>
      <c r="S225" s="142">
        <v>0</v>
      </c>
      <c r="T225" s="143">
        <f>S225*H225</f>
        <v>0</v>
      </c>
      <c r="AR225" s="144" t="s">
        <v>159</v>
      </c>
      <c r="AT225" s="144" t="s">
        <v>138</v>
      </c>
      <c r="AU225" s="144" t="s">
        <v>85</v>
      </c>
      <c r="AY225" s="17" t="s">
        <v>135</v>
      </c>
      <c r="BE225" s="145">
        <f>IF(N225="základní",J225,0)</f>
        <v>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7" t="s">
        <v>83</v>
      </c>
      <c r="BK225" s="145">
        <f>ROUND(I225*H225,2)</f>
        <v>0</v>
      </c>
      <c r="BL225" s="17" t="s">
        <v>159</v>
      </c>
      <c r="BM225" s="144" t="s">
        <v>862</v>
      </c>
    </row>
    <row r="226" spans="2:65" s="1" customFormat="1" ht="11.25">
      <c r="B226" s="32"/>
      <c r="D226" s="146" t="s">
        <v>145</v>
      </c>
      <c r="F226" s="147" t="s">
        <v>863</v>
      </c>
      <c r="I226" s="148"/>
      <c r="L226" s="32"/>
      <c r="M226" s="149"/>
      <c r="T226" s="56"/>
      <c r="AT226" s="17" t="s">
        <v>145</v>
      </c>
      <c r="AU226" s="17" t="s">
        <v>85</v>
      </c>
    </row>
    <row r="227" spans="2:65" s="13" customFormat="1" ht="11.25">
      <c r="B227" s="160"/>
      <c r="D227" s="146" t="s">
        <v>221</v>
      </c>
      <c r="E227" s="161" t="s">
        <v>1</v>
      </c>
      <c r="F227" s="162" t="s">
        <v>864</v>
      </c>
      <c r="H227" s="163">
        <v>15</v>
      </c>
      <c r="I227" s="164"/>
      <c r="L227" s="160"/>
      <c r="M227" s="165"/>
      <c r="T227" s="166"/>
      <c r="AT227" s="161" t="s">
        <v>221</v>
      </c>
      <c r="AU227" s="161" t="s">
        <v>85</v>
      </c>
      <c r="AV227" s="13" t="s">
        <v>85</v>
      </c>
      <c r="AW227" s="13" t="s">
        <v>31</v>
      </c>
      <c r="AX227" s="13" t="s">
        <v>83</v>
      </c>
      <c r="AY227" s="161" t="s">
        <v>135</v>
      </c>
    </row>
    <row r="228" spans="2:65" s="11" customFormat="1" ht="22.9" customHeight="1">
      <c r="B228" s="120"/>
      <c r="D228" s="121" t="s">
        <v>74</v>
      </c>
      <c r="E228" s="130" t="s">
        <v>154</v>
      </c>
      <c r="F228" s="130" t="s">
        <v>421</v>
      </c>
      <c r="I228" s="123"/>
      <c r="J228" s="131">
        <f>BK228</f>
        <v>0</v>
      </c>
      <c r="L228" s="120"/>
      <c r="M228" s="125"/>
      <c r="P228" s="126">
        <f>SUM(P229:P231)</f>
        <v>0</v>
      </c>
      <c r="R228" s="126">
        <f>SUM(R229:R231)</f>
        <v>0</v>
      </c>
      <c r="T228" s="127">
        <f>SUM(T229:T231)</f>
        <v>22.44</v>
      </c>
      <c r="AR228" s="121" t="s">
        <v>83</v>
      </c>
      <c r="AT228" s="128" t="s">
        <v>74</v>
      </c>
      <c r="AU228" s="128" t="s">
        <v>83</v>
      </c>
      <c r="AY228" s="121" t="s">
        <v>135</v>
      </c>
      <c r="BK228" s="129">
        <f>SUM(BK229:BK231)</f>
        <v>0</v>
      </c>
    </row>
    <row r="229" spans="2:65" s="1" customFormat="1" ht="24.2" customHeight="1">
      <c r="B229" s="132"/>
      <c r="C229" s="133" t="s">
        <v>429</v>
      </c>
      <c r="D229" s="133" t="s">
        <v>138</v>
      </c>
      <c r="E229" s="134" t="s">
        <v>423</v>
      </c>
      <c r="F229" s="135" t="s">
        <v>424</v>
      </c>
      <c r="G229" s="136" t="s">
        <v>311</v>
      </c>
      <c r="H229" s="137">
        <v>10.199999999999999</v>
      </c>
      <c r="I229" s="138"/>
      <c r="J229" s="139">
        <f>ROUND(I229*H229,2)</f>
        <v>0</v>
      </c>
      <c r="K229" s="135" t="s">
        <v>142</v>
      </c>
      <c r="L229" s="32"/>
      <c r="M229" s="140" t="s">
        <v>1</v>
      </c>
      <c r="N229" s="141" t="s">
        <v>40</v>
      </c>
      <c r="P229" s="142">
        <f>O229*H229</f>
        <v>0</v>
      </c>
      <c r="Q229" s="142">
        <v>0</v>
      </c>
      <c r="R229" s="142">
        <f>Q229*H229</f>
        <v>0</v>
      </c>
      <c r="S229" s="142">
        <v>2.2000000000000002</v>
      </c>
      <c r="T229" s="143">
        <f>S229*H229</f>
        <v>22.44</v>
      </c>
      <c r="AR229" s="144" t="s">
        <v>159</v>
      </c>
      <c r="AT229" s="144" t="s">
        <v>138</v>
      </c>
      <c r="AU229" s="144" t="s">
        <v>85</v>
      </c>
      <c r="AY229" s="17" t="s">
        <v>135</v>
      </c>
      <c r="BE229" s="145">
        <f>IF(N229="základní",J229,0)</f>
        <v>0</v>
      </c>
      <c r="BF229" s="145">
        <f>IF(N229="snížená",J229,0)</f>
        <v>0</v>
      </c>
      <c r="BG229" s="145">
        <f>IF(N229="zákl. přenesená",J229,0)</f>
        <v>0</v>
      </c>
      <c r="BH229" s="145">
        <f>IF(N229="sníž. přenesená",J229,0)</f>
        <v>0</v>
      </c>
      <c r="BI229" s="145">
        <f>IF(N229="nulová",J229,0)</f>
        <v>0</v>
      </c>
      <c r="BJ229" s="17" t="s">
        <v>83</v>
      </c>
      <c r="BK229" s="145">
        <f>ROUND(I229*H229,2)</f>
        <v>0</v>
      </c>
      <c r="BL229" s="17" t="s">
        <v>159</v>
      </c>
      <c r="BM229" s="144" t="s">
        <v>865</v>
      </c>
    </row>
    <row r="230" spans="2:65" s="1" customFormat="1" ht="19.5">
      <c r="B230" s="32"/>
      <c r="D230" s="146" t="s">
        <v>145</v>
      </c>
      <c r="F230" s="147" t="s">
        <v>426</v>
      </c>
      <c r="I230" s="148"/>
      <c r="L230" s="32"/>
      <c r="M230" s="149"/>
      <c r="T230" s="56"/>
      <c r="AT230" s="17" t="s">
        <v>145</v>
      </c>
      <c r="AU230" s="17" t="s">
        <v>85</v>
      </c>
    </row>
    <row r="231" spans="2:65" s="13" customFormat="1" ht="11.25">
      <c r="B231" s="160"/>
      <c r="D231" s="146" t="s">
        <v>221</v>
      </c>
      <c r="E231" s="161" t="s">
        <v>1</v>
      </c>
      <c r="F231" s="162" t="s">
        <v>866</v>
      </c>
      <c r="H231" s="163">
        <v>10.199999999999999</v>
      </c>
      <c r="I231" s="164"/>
      <c r="L231" s="160"/>
      <c r="M231" s="165"/>
      <c r="T231" s="166"/>
      <c r="AT231" s="161" t="s">
        <v>221</v>
      </c>
      <c r="AU231" s="161" t="s">
        <v>85</v>
      </c>
      <c r="AV231" s="13" t="s">
        <v>85</v>
      </c>
      <c r="AW231" s="13" t="s">
        <v>31</v>
      </c>
      <c r="AX231" s="13" t="s">
        <v>83</v>
      </c>
      <c r="AY231" s="161" t="s">
        <v>135</v>
      </c>
    </row>
    <row r="232" spans="2:65" s="11" customFormat="1" ht="22.9" customHeight="1">
      <c r="B232" s="120"/>
      <c r="D232" s="121" t="s">
        <v>74</v>
      </c>
      <c r="E232" s="130" t="s">
        <v>159</v>
      </c>
      <c r="F232" s="130" t="s">
        <v>428</v>
      </c>
      <c r="I232" s="123"/>
      <c r="J232" s="131">
        <f>BK232</f>
        <v>0</v>
      </c>
      <c r="L232" s="120"/>
      <c r="M232" s="125"/>
      <c r="P232" s="126">
        <f>SUM(P233:P241)</f>
        <v>0</v>
      </c>
      <c r="R232" s="126">
        <f>SUM(R233:R241)</f>
        <v>5.6</v>
      </c>
      <c r="T232" s="127">
        <f>SUM(T233:T241)</f>
        <v>0</v>
      </c>
      <c r="AR232" s="121" t="s">
        <v>83</v>
      </c>
      <c r="AT232" s="128" t="s">
        <v>74</v>
      </c>
      <c r="AU232" s="128" t="s">
        <v>83</v>
      </c>
      <c r="AY232" s="121" t="s">
        <v>135</v>
      </c>
      <c r="BK232" s="129">
        <f>SUM(BK233:BK241)</f>
        <v>0</v>
      </c>
    </row>
    <row r="233" spans="2:65" s="1" customFormat="1" ht="16.5" customHeight="1">
      <c r="B233" s="132"/>
      <c r="C233" s="133" t="s">
        <v>435</v>
      </c>
      <c r="D233" s="133" t="s">
        <v>138</v>
      </c>
      <c r="E233" s="134" t="s">
        <v>430</v>
      </c>
      <c r="F233" s="135" t="s">
        <v>431</v>
      </c>
      <c r="G233" s="136" t="s">
        <v>311</v>
      </c>
      <c r="H233" s="137">
        <v>2.8050000000000002</v>
      </c>
      <c r="I233" s="138"/>
      <c r="J233" s="139">
        <f>ROUND(I233*H233,2)</f>
        <v>0</v>
      </c>
      <c r="K233" s="135" t="s">
        <v>142</v>
      </c>
      <c r="L233" s="32"/>
      <c r="M233" s="140" t="s">
        <v>1</v>
      </c>
      <c r="N233" s="141" t="s">
        <v>40</v>
      </c>
      <c r="P233" s="142">
        <f>O233*H233</f>
        <v>0</v>
      </c>
      <c r="Q233" s="142">
        <v>0</v>
      </c>
      <c r="R233" s="142">
        <f>Q233*H233</f>
        <v>0</v>
      </c>
      <c r="S233" s="142">
        <v>0</v>
      </c>
      <c r="T233" s="143">
        <f>S233*H233</f>
        <v>0</v>
      </c>
      <c r="AR233" s="144" t="s">
        <v>159</v>
      </c>
      <c r="AT233" s="144" t="s">
        <v>138</v>
      </c>
      <c r="AU233" s="144" t="s">
        <v>85</v>
      </c>
      <c r="AY233" s="17" t="s">
        <v>135</v>
      </c>
      <c r="BE233" s="145">
        <f>IF(N233="základní",J233,0)</f>
        <v>0</v>
      </c>
      <c r="BF233" s="145">
        <f>IF(N233="snížená",J233,0)</f>
        <v>0</v>
      </c>
      <c r="BG233" s="145">
        <f>IF(N233="zákl. přenesená",J233,0)</f>
        <v>0</v>
      </c>
      <c r="BH233" s="145">
        <f>IF(N233="sníž. přenesená",J233,0)</f>
        <v>0</v>
      </c>
      <c r="BI233" s="145">
        <f>IF(N233="nulová",J233,0)</f>
        <v>0</v>
      </c>
      <c r="BJ233" s="17" t="s">
        <v>83</v>
      </c>
      <c r="BK233" s="145">
        <f>ROUND(I233*H233,2)</f>
        <v>0</v>
      </c>
      <c r="BL233" s="17" t="s">
        <v>159</v>
      </c>
      <c r="BM233" s="144" t="s">
        <v>432</v>
      </c>
    </row>
    <row r="234" spans="2:65" s="1" customFormat="1" ht="19.5">
      <c r="B234" s="32"/>
      <c r="D234" s="146" t="s">
        <v>145</v>
      </c>
      <c r="F234" s="147" t="s">
        <v>433</v>
      </c>
      <c r="I234" s="148"/>
      <c r="L234" s="32"/>
      <c r="M234" s="149"/>
      <c r="T234" s="56"/>
      <c r="AT234" s="17" t="s">
        <v>145</v>
      </c>
      <c r="AU234" s="17" t="s">
        <v>85</v>
      </c>
    </row>
    <row r="235" spans="2:65" s="13" customFormat="1" ht="11.25">
      <c r="B235" s="160"/>
      <c r="D235" s="146" t="s">
        <v>221</v>
      </c>
      <c r="E235" s="161" t="s">
        <v>1</v>
      </c>
      <c r="F235" s="162" t="s">
        <v>867</v>
      </c>
      <c r="H235" s="163">
        <v>2.8050000000000002</v>
      </c>
      <c r="I235" s="164"/>
      <c r="L235" s="160"/>
      <c r="M235" s="165"/>
      <c r="T235" s="166"/>
      <c r="AT235" s="161" t="s">
        <v>221</v>
      </c>
      <c r="AU235" s="161" t="s">
        <v>85</v>
      </c>
      <c r="AV235" s="13" t="s">
        <v>85</v>
      </c>
      <c r="AW235" s="13" t="s">
        <v>31</v>
      </c>
      <c r="AX235" s="13" t="s">
        <v>83</v>
      </c>
      <c r="AY235" s="161" t="s">
        <v>135</v>
      </c>
    </row>
    <row r="236" spans="2:65" s="1" customFormat="1" ht="16.5" customHeight="1">
      <c r="B236" s="132"/>
      <c r="C236" s="181" t="s">
        <v>440</v>
      </c>
      <c r="D236" s="181" t="s">
        <v>406</v>
      </c>
      <c r="E236" s="182" t="s">
        <v>436</v>
      </c>
      <c r="F236" s="183" t="s">
        <v>437</v>
      </c>
      <c r="G236" s="184" t="s">
        <v>383</v>
      </c>
      <c r="H236" s="185">
        <v>5.6</v>
      </c>
      <c r="I236" s="186"/>
      <c r="J236" s="187">
        <f>ROUND(I236*H236,2)</f>
        <v>0</v>
      </c>
      <c r="K236" s="183" t="s">
        <v>142</v>
      </c>
      <c r="L236" s="188"/>
      <c r="M236" s="189" t="s">
        <v>1</v>
      </c>
      <c r="N236" s="190" t="s">
        <v>40</v>
      </c>
      <c r="P236" s="142">
        <f>O236*H236</f>
        <v>0</v>
      </c>
      <c r="Q236" s="142">
        <v>1</v>
      </c>
      <c r="R236" s="142">
        <f>Q236*H236</f>
        <v>5.6</v>
      </c>
      <c r="S236" s="142">
        <v>0</v>
      </c>
      <c r="T236" s="143">
        <f>S236*H236</f>
        <v>0</v>
      </c>
      <c r="AR236" s="144" t="s">
        <v>262</v>
      </c>
      <c r="AT236" s="144" t="s">
        <v>406</v>
      </c>
      <c r="AU236" s="144" t="s">
        <v>85</v>
      </c>
      <c r="AY236" s="17" t="s">
        <v>135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7" t="s">
        <v>83</v>
      </c>
      <c r="BK236" s="145">
        <f>ROUND(I236*H236,2)</f>
        <v>0</v>
      </c>
      <c r="BL236" s="17" t="s">
        <v>159</v>
      </c>
      <c r="BM236" s="144" t="s">
        <v>868</v>
      </c>
    </row>
    <row r="237" spans="2:65" s="1" customFormat="1" ht="11.25">
      <c r="B237" s="32"/>
      <c r="D237" s="146" t="s">
        <v>145</v>
      </c>
      <c r="F237" s="147" t="s">
        <v>437</v>
      </c>
      <c r="I237" s="148"/>
      <c r="L237" s="32"/>
      <c r="M237" s="149"/>
      <c r="T237" s="56"/>
      <c r="AT237" s="17" t="s">
        <v>145</v>
      </c>
      <c r="AU237" s="17" t="s">
        <v>85</v>
      </c>
    </row>
    <row r="238" spans="2:65" s="13" customFormat="1" ht="11.25">
      <c r="B238" s="160"/>
      <c r="D238" s="146" t="s">
        <v>221</v>
      </c>
      <c r="E238" s="161" t="s">
        <v>1</v>
      </c>
      <c r="F238" s="162" t="s">
        <v>869</v>
      </c>
      <c r="H238" s="163">
        <v>5.6</v>
      </c>
      <c r="I238" s="164"/>
      <c r="L238" s="160"/>
      <c r="M238" s="165"/>
      <c r="T238" s="166"/>
      <c r="AT238" s="161" t="s">
        <v>221</v>
      </c>
      <c r="AU238" s="161" t="s">
        <v>85</v>
      </c>
      <c r="AV238" s="13" t="s">
        <v>85</v>
      </c>
      <c r="AW238" s="13" t="s">
        <v>31</v>
      </c>
      <c r="AX238" s="13" t="s">
        <v>83</v>
      </c>
      <c r="AY238" s="161" t="s">
        <v>135</v>
      </c>
    </row>
    <row r="239" spans="2:65" s="1" customFormat="1" ht="24.2" customHeight="1">
      <c r="B239" s="132"/>
      <c r="C239" s="133" t="s">
        <v>447</v>
      </c>
      <c r="D239" s="133" t="s">
        <v>138</v>
      </c>
      <c r="E239" s="134" t="s">
        <v>441</v>
      </c>
      <c r="F239" s="135" t="s">
        <v>442</v>
      </c>
      <c r="G239" s="136" t="s">
        <v>311</v>
      </c>
      <c r="H239" s="137">
        <v>5.7380000000000004</v>
      </c>
      <c r="I239" s="138"/>
      <c r="J239" s="139">
        <f>ROUND(I239*H239,2)</f>
        <v>0</v>
      </c>
      <c r="K239" s="135" t="s">
        <v>142</v>
      </c>
      <c r="L239" s="32"/>
      <c r="M239" s="140" t="s">
        <v>1</v>
      </c>
      <c r="N239" s="141" t="s">
        <v>40</v>
      </c>
      <c r="P239" s="142">
        <f>O239*H239</f>
        <v>0</v>
      </c>
      <c r="Q239" s="142">
        <v>0</v>
      </c>
      <c r="R239" s="142">
        <f>Q239*H239</f>
        <v>0</v>
      </c>
      <c r="S239" s="142">
        <v>0</v>
      </c>
      <c r="T239" s="143">
        <f>S239*H239</f>
        <v>0</v>
      </c>
      <c r="AR239" s="144" t="s">
        <v>159</v>
      </c>
      <c r="AT239" s="144" t="s">
        <v>138</v>
      </c>
      <c r="AU239" s="144" t="s">
        <v>85</v>
      </c>
      <c r="AY239" s="17" t="s">
        <v>135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7" t="s">
        <v>83</v>
      </c>
      <c r="BK239" s="145">
        <f>ROUND(I239*H239,2)</f>
        <v>0</v>
      </c>
      <c r="BL239" s="17" t="s">
        <v>159</v>
      </c>
      <c r="BM239" s="144" t="s">
        <v>443</v>
      </c>
    </row>
    <row r="240" spans="2:65" s="1" customFormat="1" ht="29.25">
      <c r="B240" s="32"/>
      <c r="D240" s="146" t="s">
        <v>145</v>
      </c>
      <c r="F240" s="147" t="s">
        <v>444</v>
      </c>
      <c r="I240" s="148"/>
      <c r="L240" s="32"/>
      <c r="M240" s="149"/>
      <c r="T240" s="56"/>
      <c r="AT240" s="17" t="s">
        <v>145</v>
      </c>
      <c r="AU240" s="17" t="s">
        <v>85</v>
      </c>
    </row>
    <row r="241" spans="2:65" s="13" customFormat="1" ht="11.25">
      <c r="B241" s="160"/>
      <c r="D241" s="146" t="s">
        <v>221</v>
      </c>
      <c r="E241" s="161" t="s">
        <v>1</v>
      </c>
      <c r="F241" s="162" t="s">
        <v>870</v>
      </c>
      <c r="H241" s="163">
        <v>5.7380000000000004</v>
      </c>
      <c r="I241" s="164"/>
      <c r="L241" s="160"/>
      <c r="M241" s="165"/>
      <c r="T241" s="166"/>
      <c r="AT241" s="161" t="s">
        <v>221</v>
      </c>
      <c r="AU241" s="161" t="s">
        <v>85</v>
      </c>
      <c r="AV241" s="13" t="s">
        <v>85</v>
      </c>
      <c r="AW241" s="13" t="s">
        <v>31</v>
      </c>
      <c r="AX241" s="13" t="s">
        <v>83</v>
      </c>
      <c r="AY241" s="161" t="s">
        <v>135</v>
      </c>
    </row>
    <row r="242" spans="2:65" s="11" customFormat="1" ht="22.9" customHeight="1">
      <c r="B242" s="120"/>
      <c r="D242" s="121" t="s">
        <v>74</v>
      </c>
      <c r="E242" s="130" t="s">
        <v>134</v>
      </c>
      <c r="F242" s="130" t="s">
        <v>446</v>
      </c>
      <c r="I242" s="123"/>
      <c r="J242" s="131">
        <f>BK242</f>
        <v>0</v>
      </c>
      <c r="L242" s="120"/>
      <c r="M242" s="125"/>
      <c r="P242" s="126">
        <f>SUM(P243:P265)</f>
        <v>0</v>
      </c>
      <c r="R242" s="126">
        <f>SUM(R243:R265)</f>
        <v>11.264678</v>
      </c>
      <c r="T242" s="127">
        <f>SUM(T243:T265)</f>
        <v>0</v>
      </c>
      <c r="AR242" s="121" t="s">
        <v>83</v>
      </c>
      <c r="AT242" s="128" t="s">
        <v>74</v>
      </c>
      <c r="AU242" s="128" t="s">
        <v>83</v>
      </c>
      <c r="AY242" s="121" t="s">
        <v>135</v>
      </c>
      <c r="BK242" s="129">
        <f>SUM(BK243:BK265)</f>
        <v>0</v>
      </c>
    </row>
    <row r="243" spans="2:65" s="1" customFormat="1" ht="24.2" customHeight="1">
      <c r="B243" s="132"/>
      <c r="C243" s="133" t="s">
        <v>455</v>
      </c>
      <c r="D243" s="133" t="s">
        <v>138</v>
      </c>
      <c r="E243" s="134" t="s">
        <v>448</v>
      </c>
      <c r="F243" s="135" t="s">
        <v>449</v>
      </c>
      <c r="G243" s="136" t="s">
        <v>218</v>
      </c>
      <c r="H243" s="137">
        <v>40.9</v>
      </c>
      <c r="I243" s="138"/>
      <c r="J243" s="139">
        <f>ROUND(I243*H243,2)</f>
        <v>0</v>
      </c>
      <c r="K243" s="135" t="s">
        <v>142</v>
      </c>
      <c r="L243" s="32"/>
      <c r="M243" s="140" t="s">
        <v>1</v>
      </c>
      <c r="N243" s="141" t="s">
        <v>40</v>
      </c>
      <c r="P243" s="142">
        <f>O243*H243</f>
        <v>0</v>
      </c>
      <c r="Q243" s="142">
        <v>0</v>
      </c>
      <c r="R243" s="142">
        <f>Q243*H243</f>
        <v>0</v>
      </c>
      <c r="S243" s="142">
        <v>0</v>
      </c>
      <c r="T243" s="143">
        <f>S243*H243</f>
        <v>0</v>
      </c>
      <c r="AR243" s="144" t="s">
        <v>159</v>
      </c>
      <c r="AT243" s="144" t="s">
        <v>138</v>
      </c>
      <c r="AU243" s="144" t="s">
        <v>85</v>
      </c>
      <c r="AY243" s="17" t="s">
        <v>135</v>
      </c>
      <c r="BE243" s="145">
        <f>IF(N243="základní",J243,0)</f>
        <v>0</v>
      </c>
      <c r="BF243" s="145">
        <f>IF(N243="snížená",J243,0)</f>
        <v>0</v>
      </c>
      <c r="BG243" s="145">
        <f>IF(N243="zákl. přenesená",J243,0)</f>
        <v>0</v>
      </c>
      <c r="BH243" s="145">
        <f>IF(N243="sníž. přenesená",J243,0)</f>
        <v>0</v>
      </c>
      <c r="BI243" s="145">
        <f>IF(N243="nulová",J243,0)</f>
        <v>0</v>
      </c>
      <c r="BJ243" s="17" t="s">
        <v>83</v>
      </c>
      <c r="BK243" s="145">
        <f>ROUND(I243*H243,2)</f>
        <v>0</v>
      </c>
      <c r="BL243" s="17" t="s">
        <v>159</v>
      </c>
      <c r="BM243" s="144" t="s">
        <v>871</v>
      </c>
    </row>
    <row r="244" spans="2:65" s="1" customFormat="1" ht="19.5">
      <c r="B244" s="32"/>
      <c r="D244" s="146" t="s">
        <v>145</v>
      </c>
      <c r="F244" s="147" t="s">
        <v>452</v>
      </c>
      <c r="I244" s="148"/>
      <c r="L244" s="32"/>
      <c r="M244" s="149"/>
      <c r="T244" s="56"/>
      <c r="AT244" s="17" t="s">
        <v>145</v>
      </c>
      <c r="AU244" s="17" t="s">
        <v>85</v>
      </c>
    </row>
    <row r="245" spans="2:65" s="13" customFormat="1" ht="11.25">
      <c r="B245" s="160"/>
      <c r="D245" s="146" t="s">
        <v>221</v>
      </c>
      <c r="E245" s="161" t="s">
        <v>1</v>
      </c>
      <c r="F245" s="162" t="s">
        <v>872</v>
      </c>
      <c r="H245" s="163">
        <v>40.9</v>
      </c>
      <c r="I245" s="164"/>
      <c r="L245" s="160"/>
      <c r="M245" s="165"/>
      <c r="T245" s="166"/>
      <c r="AT245" s="161" t="s">
        <v>221</v>
      </c>
      <c r="AU245" s="161" t="s">
        <v>85</v>
      </c>
      <c r="AV245" s="13" t="s">
        <v>85</v>
      </c>
      <c r="AW245" s="13" t="s">
        <v>31</v>
      </c>
      <c r="AX245" s="13" t="s">
        <v>83</v>
      </c>
      <c r="AY245" s="161" t="s">
        <v>135</v>
      </c>
    </row>
    <row r="246" spans="2:65" s="1" customFormat="1" ht="16.5" customHeight="1">
      <c r="B246" s="132"/>
      <c r="C246" s="133" t="s">
        <v>462</v>
      </c>
      <c r="D246" s="133" t="s">
        <v>138</v>
      </c>
      <c r="E246" s="134" t="s">
        <v>456</v>
      </c>
      <c r="F246" s="135" t="s">
        <v>457</v>
      </c>
      <c r="G246" s="136" t="s">
        <v>218</v>
      </c>
      <c r="H246" s="137">
        <v>81.8</v>
      </c>
      <c r="I246" s="138"/>
      <c r="J246" s="139">
        <f>ROUND(I246*H246,2)</f>
        <v>0</v>
      </c>
      <c r="K246" s="135" t="s">
        <v>142</v>
      </c>
      <c r="L246" s="32"/>
      <c r="M246" s="140" t="s">
        <v>1</v>
      </c>
      <c r="N246" s="141" t="s">
        <v>40</v>
      </c>
      <c r="P246" s="142">
        <f>O246*H246</f>
        <v>0</v>
      </c>
      <c r="Q246" s="142">
        <v>0</v>
      </c>
      <c r="R246" s="142">
        <f>Q246*H246</f>
        <v>0</v>
      </c>
      <c r="S246" s="142">
        <v>0</v>
      </c>
      <c r="T246" s="143">
        <f>S246*H246</f>
        <v>0</v>
      </c>
      <c r="AR246" s="144" t="s">
        <v>159</v>
      </c>
      <c r="AT246" s="144" t="s">
        <v>138</v>
      </c>
      <c r="AU246" s="144" t="s">
        <v>85</v>
      </c>
      <c r="AY246" s="17" t="s">
        <v>135</v>
      </c>
      <c r="BE246" s="145">
        <f>IF(N246="základní",J246,0)</f>
        <v>0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7" t="s">
        <v>83</v>
      </c>
      <c r="BK246" s="145">
        <f>ROUND(I246*H246,2)</f>
        <v>0</v>
      </c>
      <c r="BL246" s="17" t="s">
        <v>159</v>
      </c>
      <c r="BM246" s="144" t="s">
        <v>873</v>
      </c>
    </row>
    <row r="247" spans="2:65" s="1" customFormat="1" ht="19.5">
      <c r="B247" s="32"/>
      <c r="D247" s="146" t="s">
        <v>145</v>
      </c>
      <c r="F247" s="147" t="s">
        <v>459</v>
      </c>
      <c r="I247" s="148"/>
      <c r="L247" s="32"/>
      <c r="M247" s="149"/>
      <c r="T247" s="56"/>
      <c r="AT247" s="17" t="s">
        <v>145</v>
      </c>
      <c r="AU247" s="17" t="s">
        <v>85</v>
      </c>
    </row>
    <row r="248" spans="2:65" s="13" customFormat="1" ht="11.25">
      <c r="B248" s="160"/>
      <c r="D248" s="146" t="s">
        <v>221</v>
      </c>
      <c r="E248" s="161" t="s">
        <v>1</v>
      </c>
      <c r="F248" s="162" t="s">
        <v>874</v>
      </c>
      <c r="H248" s="163">
        <v>81.8</v>
      </c>
      <c r="I248" s="164"/>
      <c r="L248" s="160"/>
      <c r="M248" s="165"/>
      <c r="T248" s="166"/>
      <c r="AT248" s="161" t="s">
        <v>221</v>
      </c>
      <c r="AU248" s="161" t="s">
        <v>85</v>
      </c>
      <c r="AV248" s="13" t="s">
        <v>85</v>
      </c>
      <c r="AW248" s="13" t="s">
        <v>31</v>
      </c>
      <c r="AX248" s="13" t="s">
        <v>83</v>
      </c>
      <c r="AY248" s="161" t="s">
        <v>135</v>
      </c>
    </row>
    <row r="249" spans="2:65" s="1" customFormat="1" ht="21.75" customHeight="1">
      <c r="B249" s="132"/>
      <c r="C249" s="133" t="s">
        <v>472</v>
      </c>
      <c r="D249" s="133" t="s">
        <v>138</v>
      </c>
      <c r="E249" s="134" t="s">
        <v>463</v>
      </c>
      <c r="F249" s="135" t="s">
        <v>464</v>
      </c>
      <c r="G249" s="136" t="s">
        <v>218</v>
      </c>
      <c r="H249" s="137">
        <v>699.2</v>
      </c>
      <c r="I249" s="138"/>
      <c r="J249" s="139">
        <f>ROUND(I249*H249,2)</f>
        <v>0</v>
      </c>
      <c r="K249" s="135" t="s">
        <v>142</v>
      </c>
      <c r="L249" s="32"/>
      <c r="M249" s="140" t="s">
        <v>1</v>
      </c>
      <c r="N249" s="141" t="s">
        <v>40</v>
      </c>
      <c r="P249" s="142">
        <f>O249*H249</f>
        <v>0</v>
      </c>
      <c r="Q249" s="142">
        <v>0</v>
      </c>
      <c r="R249" s="142">
        <f>Q249*H249</f>
        <v>0</v>
      </c>
      <c r="S249" s="142">
        <v>0</v>
      </c>
      <c r="T249" s="143">
        <f>S249*H249</f>
        <v>0</v>
      </c>
      <c r="AR249" s="144" t="s">
        <v>159</v>
      </c>
      <c r="AT249" s="144" t="s">
        <v>138</v>
      </c>
      <c r="AU249" s="144" t="s">
        <v>85</v>
      </c>
      <c r="AY249" s="17" t="s">
        <v>135</v>
      </c>
      <c r="BE249" s="145">
        <f>IF(N249="základní",J249,0)</f>
        <v>0</v>
      </c>
      <c r="BF249" s="145">
        <f>IF(N249="snížená",J249,0)</f>
        <v>0</v>
      </c>
      <c r="BG249" s="145">
        <f>IF(N249="zákl. přenesená",J249,0)</f>
        <v>0</v>
      </c>
      <c r="BH249" s="145">
        <f>IF(N249="sníž. přenesená",J249,0)</f>
        <v>0</v>
      </c>
      <c r="BI249" s="145">
        <f>IF(N249="nulová",J249,0)</f>
        <v>0</v>
      </c>
      <c r="BJ249" s="17" t="s">
        <v>83</v>
      </c>
      <c r="BK249" s="145">
        <f>ROUND(I249*H249,2)</f>
        <v>0</v>
      </c>
      <c r="BL249" s="17" t="s">
        <v>159</v>
      </c>
      <c r="BM249" s="144" t="s">
        <v>465</v>
      </c>
    </row>
    <row r="250" spans="2:65" s="1" customFormat="1" ht="19.5">
      <c r="B250" s="32"/>
      <c r="D250" s="146" t="s">
        <v>145</v>
      </c>
      <c r="F250" s="147" t="s">
        <v>466</v>
      </c>
      <c r="I250" s="148"/>
      <c r="L250" s="32"/>
      <c r="M250" s="149"/>
      <c r="T250" s="56"/>
      <c r="AT250" s="17" t="s">
        <v>145</v>
      </c>
      <c r="AU250" s="17" t="s">
        <v>85</v>
      </c>
    </row>
    <row r="251" spans="2:65" s="12" customFormat="1" ht="11.25">
      <c r="B251" s="154"/>
      <c r="D251" s="146" t="s">
        <v>221</v>
      </c>
      <c r="E251" s="155" t="s">
        <v>1</v>
      </c>
      <c r="F251" s="156" t="s">
        <v>467</v>
      </c>
      <c r="H251" s="155" t="s">
        <v>1</v>
      </c>
      <c r="I251" s="157"/>
      <c r="L251" s="154"/>
      <c r="M251" s="158"/>
      <c r="T251" s="159"/>
      <c r="AT251" s="155" t="s">
        <v>221</v>
      </c>
      <c r="AU251" s="155" t="s">
        <v>85</v>
      </c>
      <c r="AV251" s="12" t="s">
        <v>83</v>
      </c>
      <c r="AW251" s="12" t="s">
        <v>31</v>
      </c>
      <c r="AX251" s="12" t="s">
        <v>75</v>
      </c>
      <c r="AY251" s="155" t="s">
        <v>135</v>
      </c>
    </row>
    <row r="252" spans="2:65" s="13" customFormat="1" ht="11.25">
      <c r="B252" s="160"/>
      <c r="D252" s="146" t="s">
        <v>221</v>
      </c>
      <c r="E252" s="161" t="s">
        <v>1</v>
      </c>
      <c r="F252" s="162" t="s">
        <v>875</v>
      </c>
      <c r="H252" s="163">
        <v>323</v>
      </c>
      <c r="I252" s="164"/>
      <c r="L252" s="160"/>
      <c r="M252" s="165"/>
      <c r="T252" s="166"/>
      <c r="AT252" s="161" t="s">
        <v>221</v>
      </c>
      <c r="AU252" s="161" t="s">
        <v>85</v>
      </c>
      <c r="AV252" s="13" t="s">
        <v>85</v>
      </c>
      <c r="AW252" s="13" t="s">
        <v>31</v>
      </c>
      <c r="AX252" s="13" t="s">
        <v>75</v>
      </c>
      <c r="AY252" s="161" t="s">
        <v>135</v>
      </c>
    </row>
    <row r="253" spans="2:65" s="13" customFormat="1" ht="11.25">
      <c r="B253" s="160"/>
      <c r="D253" s="146" t="s">
        <v>221</v>
      </c>
      <c r="E253" s="161" t="s">
        <v>1</v>
      </c>
      <c r="F253" s="162" t="s">
        <v>876</v>
      </c>
      <c r="H253" s="163">
        <v>68</v>
      </c>
      <c r="I253" s="164"/>
      <c r="L253" s="160"/>
      <c r="M253" s="165"/>
      <c r="T253" s="166"/>
      <c r="AT253" s="161" t="s">
        <v>221</v>
      </c>
      <c r="AU253" s="161" t="s">
        <v>85</v>
      </c>
      <c r="AV253" s="13" t="s">
        <v>85</v>
      </c>
      <c r="AW253" s="13" t="s">
        <v>31</v>
      </c>
      <c r="AX253" s="13" t="s">
        <v>75</v>
      </c>
      <c r="AY253" s="161" t="s">
        <v>135</v>
      </c>
    </row>
    <row r="254" spans="2:65" s="13" customFormat="1" ht="11.25">
      <c r="B254" s="160"/>
      <c r="D254" s="146" t="s">
        <v>221</v>
      </c>
      <c r="E254" s="161" t="s">
        <v>1</v>
      </c>
      <c r="F254" s="162" t="s">
        <v>877</v>
      </c>
      <c r="H254" s="163">
        <v>308.2</v>
      </c>
      <c r="I254" s="164"/>
      <c r="L254" s="160"/>
      <c r="M254" s="165"/>
      <c r="T254" s="166"/>
      <c r="AT254" s="161" t="s">
        <v>221</v>
      </c>
      <c r="AU254" s="161" t="s">
        <v>85</v>
      </c>
      <c r="AV254" s="13" t="s">
        <v>85</v>
      </c>
      <c r="AW254" s="13" t="s">
        <v>31</v>
      </c>
      <c r="AX254" s="13" t="s">
        <v>75</v>
      </c>
      <c r="AY254" s="161" t="s">
        <v>135</v>
      </c>
    </row>
    <row r="255" spans="2:65" s="14" customFormat="1" ht="11.25">
      <c r="B255" s="167"/>
      <c r="D255" s="146" t="s">
        <v>221</v>
      </c>
      <c r="E255" s="168" t="s">
        <v>1</v>
      </c>
      <c r="F255" s="169" t="s">
        <v>231</v>
      </c>
      <c r="H255" s="170">
        <v>699.2</v>
      </c>
      <c r="I255" s="171"/>
      <c r="L255" s="167"/>
      <c r="M255" s="172"/>
      <c r="T255" s="173"/>
      <c r="AT255" s="168" t="s">
        <v>221</v>
      </c>
      <c r="AU255" s="168" t="s">
        <v>85</v>
      </c>
      <c r="AV255" s="14" t="s">
        <v>159</v>
      </c>
      <c r="AW255" s="14" t="s">
        <v>31</v>
      </c>
      <c r="AX255" s="14" t="s">
        <v>83</v>
      </c>
      <c r="AY255" s="168" t="s">
        <v>135</v>
      </c>
    </row>
    <row r="256" spans="2:65" s="1" customFormat="1" ht="33" customHeight="1">
      <c r="B256" s="132"/>
      <c r="C256" s="133" t="s">
        <v>478</v>
      </c>
      <c r="D256" s="133" t="s">
        <v>138</v>
      </c>
      <c r="E256" s="134" t="s">
        <v>473</v>
      </c>
      <c r="F256" s="135" t="s">
        <v>474</v>
      </c>
      <c r="G256" s="136" t="s">
        <v>218</v>
      </c>
      <c r="H256" s="137">
        <v>699.2</v>
      </c>
      <c r="I256" s="138"/>
      <c r="J256" s="139">
        <f>ROUND(I256*H256,2)</f>
        <v>0</v>
      </c>
      <c r="K256" s="135" t="s">
        <v>142</v>
      </c>
      <c r="L256" s="32"/>
      <c r="M256" s="140" t="s">
        <v>1</v>
      </c>
      <c r="N256" s="141" t="s">
        <v>40</v>
      </c>
      <c r="P256" s="142">
        <f>O256*H256</f>
        <v>0</v>
      </c>
      <c r="Q256" s="142">
        <v>0</v>
      </c>
      <c r="R256" s="142">
        <f>Q256*H256</f>
        <v>0</v>
      </c>
      <c r="S256" s="142">
        <v>0</v>
      </c>
      <c r="T256" s="143">
        <f>S256*H256</f>
        <v>0</v>
      </c>
      <c r="AR256" s="144" t="s">
        <v>159</v>
      </c>
      <c r="AT256" s="144" t="s">
        <v>138</v>
      </c>
      <c r="AU256" s="144" t="s">
        <v>85</v>
      </c>
      <c r="AY256" s="17" t="s">
        <v>135</v>
      </c>
      <c r="BE256" s="145">
        <f>IF(N256="základní",J256,0)</f>
        <v>0</v>
      </c>
      <c r="BF256" s="145">
        <f>IF(N256="snížená",J256,0)</f>
        <v>0</v>
      </c>
      <c r="BG256" s="145">
        <f>IF(N256="zákl. přenesená",J256,0)</f>
        <v>0</v>
      </c>
      <c r="BH256" s="145">
        <f>IF(N256="sníž. přenesená",J256,0)</f>
        <v>0</v>
      </c>
      <c r="BI256" s="145">
        <f>IF(N256="nulová",J256,0)</f>
        <v>0</v>
      </c>
      <c r="BJ256" s="17" t="s">
        <v>83</v>
      </c>
      <c r="BK256" s="145">
        <f>ROUND(I256*H256,2)</f>
        <v>0</v>
      </c>
      <c r="BL256" s="17" t="s">
        <v>159</v>
      </c>
      <c r="BM256" s="144" t="s">
        <v>475</v>
      </c>
    </row>
    <row r="257" spans="2:65" s="1" customFormat="1" ht="29.25">
      <c r="B257" s="32"/>
      <c r="D257" s="146" t="s">
        <v>145</v>
      </c>
      <c r="F257" s="147" t="s">
        <v>476</v>
      </c>
      <c r="I257" s="148"/>
      <c r="L257" s="32"/>
      <c r="M257" s="149"/>
      <c r="T257" s="56"/>
      <c r="AT257" s="17" t="s">
        <v>145</v>
      </c>
      <c r="AU257" s="17" t="s">
        <v>85</v>
      </c>
    </row>
    <row r="258" spans="2:65" s="13" customFormat="1" ht="11.25">
      <c r="B258" s="160"/>
      <c r="D258" s="146" t="s">
        <v>221</v>
      </c>
      <c r="E258" s="161" t="s">
        <v>1</v>
      </c>
      <c r="F258" s="162" t="s">
        <v>878</v>
      </c>
      <c r="H258" s="163">
        <v>699.2</v>
      </c>
      <c r="I258" s="164"/>
      <c r="L258" s="160"/>
      <c r="M258" s="165"/>
      <c r="T258" s="166"/>
      <c r="AT258" s="161" t="s">
        <v>221</v>
      </c>
      <c r="AU258" s="161" t="s">
        <v>85</v>
      </c>
      <c r="AV258" s="13" t="s">
        <v>85</v>
      </c>
      <c r="AW258" s="13" t="s">
        <v>31</v>
      </c>
      <c r="AX258" s="13" t="s">
        <v>83</v>
      </c>
      <c r="AY258" s="161" t="s">
        <v>135</v>
      </c>
    </row>
    <row r="259" spans="2:65" s="1" customFormat="1" ht="24.2" customHeight="1">
      <c r="B259" s="132"/>
      <c r="C259" s="133" t="s">
        <v>484</v>
      </c>
      <c r="D259" s="133" t="s">
        <v>138</v>
      </c>
      <c r="E259" s="134" t="s">
        <v>522</v>
      </c>
      <c r="F259" s="135" t="s">
        <v>523</v>
      </c>
      <c r="G259" s="136" t="s">
        <v>218</v>
      </c>
      <c r="H259" s="137">
        <v>40.9</v>
      </c>
      <c r="I259" s="138"/>
      <c r="J259" s="139">
        <f>ROUND(I259*H259,2)</f>
        <v>0</v>
      </c>
      <c r="K259" s="135" t="s">
        <v>142</v>
      </c>
      <c r="L259" s="32"/>
      <c r="M259" s="140" t="s">
        <v>1</v>
      </c>
      <c r="N259" s="141" t="s">
        <v>40</v>
      </c>
      <c r="P259" s="142">
        <f>O259*H259</f>
        <v>0</v>
      </c>
      <c r="Q259" s="142">
        <v>9.0620000000000006E-2</v>
      </c>
      <c r="R259" s="142">
        <f>Q259*H259</f>
        <v>3.7063580000000003</v>
      </c>
      <c r="S259" s="142">
        <v>0</v>
      </c>
      <c r="T259" s="143">
        <f>S259*H259</f>
        <v>0</v>
      </c>
      <c r="AR259" s="144" t="s">
        <v>159</v>
      </c>
      <c r="AT259" s="144" t="s">
        <v>138</v>
      </c>
      <c r="AU259" s="144" t="s">
        <v>85</v>
      </c>
      <c r="AY259" s="17" t="s">
        <v>135</v>
      </c>
      <c r="BE259" s="145">
        <f>IF(N259="základní",J259,0)</f>
        <v>0</v>
      </c>
      <c r="BF259" s="145">
        <f>IF(N259="snížená",J259,0)</f>
        <v>0</v>
      </c>
      <c r="BG259" s="145">
        <f>IF(N259="zákl. přenesená",J259,0)</f>
        <v>0</v>
      </c>
      <c r="BH259" s="145">
        <f>IF(N259="sníž. přenesená",J259,0)</f>
        <v>0</v>
      </c>
      <c r="BI259" s="145">
        <f>IF(N259="nulová",J259,0)</f>
        <v>0</v>
      </c>
      <c r="BJ259" s="17" t="s">
        <v>83</v>
      </c>
      <c r="BK259" s="145">
        <f>ROUND(I259*H259,2)</f>
        <v>0</v>
      </c>
      <c r="BL259" s="17" t="s">
        <v>159</v>
      </c>
      <c r="BM259" s="144" t="s">
        <v>524</v>
      </c>
    </row>
    <row r="260" spans="2:65" s="1" customFormat="1" ht="48.75">
      <c r="B260" s="32"/>
      <c r="D260" s="146" t="s">
        <v>145</v>
      </c>
      <c r="F260" s="147" t="s">
        <v>525</v>
      </c>
      <c r="I260" s="148"/>
      <c r="L260" s="32"/>
      <c r="M260" s="149"/>
      <c r="T260" s="56"/>
      <c r="AT260" s="17" t="s">
        <v>145</v>
      </c>
      <c r="AU260" s="17" t="s">
        <v>85</v>
      </c>
    </row>
    <row r="261" spans="2:65" s="13" customFormat="1" ht="11.25">
      <c r="B261" s="160"/>
      <c r="D261" s="146" t="s">
        <v>221</v>
      </c>
      <c r="E261" s="161" t="s">
        <v>1</v>
      </c>
      <c r="F261" s="162" t="s">
        <v>879</v>
      </c>
      <c r="H261" s="163">
        <v>40.9</v>
      </c>
      <c r="I261" s="164"/>
      <c r="L261" s="160"/>
      <c r="M261" s="165"/>
      <c r="T261" s="166"/>
      <c r="AT261" s="161" t="s">
        <v>221</v>
      </c>
      <c r="AU261" s="161" t="s">
        <v>85</v>
      </c>
      <c r="AV261" s="13" t="s">
        <v>85</v>
      </c>
      <c r="AW261" s="13" t="s">
        <v>31</v>
      </c>
      <c r="AX261" s="13" t="s">
        <v>83</v>
      </c>
      <c r="AY261" s="161" t="s">
        <v>135</v>
      </c>
    </row>
    <row r="262" spans="2:65" s="1" customFormat="1" ht="21.75" customHeight="1">
      <c r="B262" s="132"/>
      <c r="C262" s="181" t="s">
        <v>490</v>
      </c>
      <c r="D262" s="181" t="s">
        <v>406</v>
      </c>
      <c r="E262" s="182" t="s">
        <v>535</v>
      </c>
      <c r="F262" s="183" t="s">
        <v>536</v>
      </c>
      <c r="G262" s="184" t="s">
        <v>218</v>
      </c>
      <c r="H262" s="185">
        <v>42.945</v>
      </c>
      <c r="I262" s="186"/>
      <c r="J262" s="187">
        <f>ROUND(I262*H262,2)</f>
        <v>0</v>
      </c>
      <c r="K262" s="183" t="s">
        <v>142</v>
      </c>
      <c r="L262" s="188"/>
      <c r="M262" s="189" t="s">
        <v>1</v>
      </c>
      <c r="N262" s="190" t="s">
        <v>40</v>
      </c>
      <c r="P262" s="142">
        <f>O262*H262</f>
        <v>0</v>
      </c>
      <c r="Q262" s="142">
        <v>0.17599999999999999</v>
      </c>
      <c r="R262" s="142">
        <f>Q262*H262</f>
        <v>7.5583199999999993</v>
      </c>
      <c r="S262" s="142">
        <v>0</v>
      </c>
      <c r="T262" s="143">
        <f>S262*H262</f>
        <v>0</v>
      </c>
      <c r="AR262" s="144" t="s">
        <v>262</v>
      </c>
      <c r="AT262" s="144" t="s">
        <v>406</v>
      </c>
      <c r="AU262" s="144" t="s">
        <v>85</v>
      </c>
      <c r="AY262" s="17" t="s">
        <v>135</v>
      </c>
      <c r="BE262" s="145">
        <f>IF(N262="základní",J262,0)</f>
        <v>0</v>
      </c>
      <c r="BF262" s="145">
        <f>IF(N262="snížená",J262,0)</f>
        <v>0</v>
      </c>
      <c r="BG262" s="145">
        <f>IF(N262="zákl. přenesená",J262,0)</f>
        <v>0</v>
      </c>
      <c r="BH262" s="145">
        <f>IF(N262="sníž. přenesená",J262,0)</f>
        <v>0</v>
      </c>
      <c r="BI262" s="145">
        <f>IF(N262="nulová",J262,0)</f>
        <v>0</v>
      </c>
      <c r="BJ262" s="17" t="s">
        <v>83</v>
      </c>
      <c r="BK262" s="145">
        <f>ROUND(I262*H262,2)</f>
        <v>0</v>
      </c>
      <c r="BL262" s="17" t="s">
        <v>159</v>
      </c>
      <c r="BM262" s="144" t="s">
        <v>880</v>
      </c>
    </row>
    <row r="263" spans="2:65" s="1" customFormat="1" ht="11.25">
      <c r="B263" s="32"/>
      <c r="D263" s="146" t="s">
        <v>145</v>
      </c>
      <c r="F263" s="147" t="s">
        <v>538</v>
      </c>
      <c r="I263" s="148"/>
      <c r="L263" s="32"/>
      <c r="M263" s="149"/>
      <c r="T263" s="56"/>
      <c r="AT263" s="17" t="s">
        <v>145</v>
      </c>
      <c r="AU263" s="17" t="s">
        <v>85</v>
      </c>
    </row>
    <row r="264" spans="2:65" s="1" customFormat="1" ht="19.5">
      <c r="B264" s="32"/>
      <c r="D264" s="146" t="s">
        <v>147</v>
      </c>
      <c r="F264" s="150" t="s">
        <v>539</v>
      </c>
      <c r="I264" s="148"/>
      <c r="L264" s="32"/>
      <c r="M264" s="149"/>
      <c r="T264" s="56"/>
      <c r="AT264" s="17" t="s">
        <v>147</v>
      </c>
      <c r="AU264" s="17" t="s">
        <v>85</v>
      </c>
    </row>
    <row r="265" spans="2:65" s="13" customFormat="1" ht="11.25">
      <c r="B265" s="160"/>
      <c r="D265" s="146" t="s">
        <v>221</v>
      </c>
      <c r="E265" s="161" t="s">
        <v>1</v>
      </c>
      <c r="F265" s="162" t="s">
        <v>881</v>
      </c>
      <c r="H265" s="163">
        <v>42.945</v>
      </c>
      <c r="I265" s="164"/>
      <c r="L265" s="160"/>
      <c r="M265" s="165"/>
      <c r="T265" s="166"/>
      <c r="AT265" s="161" t="s">
        <v>221</v>
      </c>
      <c r="AU265" s="161" t="s">
        <v>85</v>
      </c>
      <c r="AV265" s="13" t="s">
        <v>85</v>
      </c>
      <c r="AW265" s="13" t="s">
        <v>31</v>
      </c>
      <c r="AX265" s="13" t="s">
        <v>83</v>
      </c>
      <c r="AY265" s="161" t="s">
        <v>135</v>
      </c>
    </row>
    <row r="266" spans="2:65" s="11" customFormat="1" ht="22.9" customHeight="1">
      <c r="B266" s="120"/>
      <c r="D266" s="121" t="s">
        <v>74</v>
      </c>
      <c r="E266" s="130" t="s">
        <v>262</v>
      </c>
      <c r="F266" s="130" t="s">
        <v>541</v>
      </c>
      <c r="I266" s="123"/>
      <c r="J266" s="131">
        <f>BK266</f>
        <v>0</v>
      </c>
      <c r="L266" s="120"/>
      <c r="M266" s="125"/>
      <c r="P266" s="126">
        <f>SUM(P267:P311)</f>
        <v>0</v>
      </c>
      <c r="R266" s="126">
        <f>SUM(R267:R311)</f>
        <v>22.283428499999996</v>
      </c>
      <c r="T266" s="127">
        <f>SUM(T267:T311)</f>
        <v>0</v>
      </c>
      <c r="AR266" s="121" t="s">
        <v>83</v>
      </c>
      <c r="AT266" s="128" t="s">
        <v>74</v>
      </c>
      <c r="AU266" s="128" t="s">
        <v>83</v>
      </c>
      <c r="AY266" s="121" t="s">
        <v>135</v>
      </c>
      <c r="BK266" s="129">
        <f>SUM(BK267:BK311)</f>
        <v>0</v>
      </c>
    </row>
    <row r="267" spans="2:65" s="1" customFormat="1" ht="16.5" customHeight="1">
      <c r="B267" s="132"/>
      <c r="C267" s="133" t="s">
        <v>503</v>
      </c>
      <c r="D267" s="133" t="s">
        <v>138</v>
      </c>
      <c r="E267" s="134" t="s">
        <v>543</v>
      </c>
      <c r="F267" s="135" t="s">
        <v>544</v>
      </c>
      <c r="G267" s="136" t="s">
        <v>282</v>
      </c>
      <c r="H267" s="137">
        <v>30</v>
      </c>
      <c r="I267" s="138"/>
      <c r="J267" s="139">
        <f>ROUND(I267*H267,2)</f>
        <v>0</v>
      </c>
      <c r="K267" s="135" t="s">
        <v>1</v>
      </c>
      <c r="L267" s="32"/>
      <c r="M267" s="140" t="s">
        <v>1</v>
      </c>
      <c r="N267" s="141" t="s">
        <v>40</v>
      </c>
      <c r="P267" s="142">
        <f>O267*H267</f>
        <v>0</v>
      </c>
      <c r="Q267" s="142">
        <v>1.0000000000000001E-5</v>
      </c>
      <c r="R267" s="142">
        <f>Q267*H267</f>
        <v>3.0000000000000003E-4</v>
      </c>
      <c r="S267" s="142">
        <v>0</v>
      </c>
      <c r="T267" s="143">
        <f>S267*H267</f>
        <v>0</v>
      </c>
      <c r="AR267" s="144" t="s">
        <v>159</v>
      </c>
      <c r="AT267" s="144" t="s">
        <v>138</v>
      </c>
      <c r="AU267" s="144" t="s">
        <v>85</v>
      </c>
      <c r="AY267" s="17" t="s">
        <v>135</v>
      </c>
      <c r="BE267" s="145">
        <f>IF(N267="základní",J267,0)</f>
        <v>0</v>
      </c>
      <c r="BF267" s="145">
        <f>IF(N267="snížená",J267,0)</f>
        <v>0</v>
      </c>
      <c r="BG267" s="145">
        <f>IF(N267="zákl. přenesená",J267,0)</f>
        <v>0</v>
      </c>
      <c r="BH267" s="145">
        <f>IF(N267="sníž. přenesená",J267,0)</f>
        <v>0</v>
      </c>
      <c r="BI267" s="145">
        <f>IF(N267="nulová",J267,0)</f>
        <v>0</v>
      </c>
      <c r="BJ267" s="17" t="s">
        <v>83</v>
      </c>
      <c r="BK267" s="145">
        <f>ROUND(I267*H267,2)</f>
        <v>0</v>
      </c>
      <c r="BL267" s="17" t="s">
        <v>159</v>
      </c>
      <c r="BM267" s="144" t="s">
        <v>545</v>
      </c>
    </row>
    <row r="268" spans="2:65" s="1" customFormat="1" ht="19.5">
      <c r="B268" s="32"/>
      <c r="D268" s="146" t="s">
        <v>145</v>
      </c>
      <c r="F268" s="147" t="s">
        <v>546</v>
      </c>
      <c r="I268" s="148"/>
      <c r="L268" s="32"/>
      <c r="M268" s="149"/>
      <c r="T268" s="56"/>
      <c r="AT268" s="17" t="s">
        <v>145</v>
      </c>
      <c r="AU268" s="17" t="s">
        <v>85</v>
      </c>
    </row>
    <row r="269" spans="2:65" s="13" customFormat="1" ht="11.25">
      <c r="B269" s="160"/>
      <c r="D269" s="146" t="s">
        <v>221</v>
      </c>
      <c r="E269" s="161" t="s">
        <v>1</v>
      </c>
      <c r="F269" s="162" t="s">
        <v>882</v>
      </c>
      <c r="H269" s="163">
        <v>30</v>
      </c>
      <c r="I269" s="164"/>
      <c r="L269" s="160"/>
      <c r="M269" s="165"/>
      <c r="T269" s="166"/>
      <c r="AT269" s="161" t="s">
        <v>221</v>
      </c>
      <c r="AU269" s="161" t="s">
        <v>85</v>
      </c>
      <c r="AV269" s="13" t="s">
        <v>85</v>
      </c>
      <c r="AW269" s="13" t="s">
        <v>31</v>
      </c>
      <c r="AX269" s="13" t="s">
        <v>83</v>
      </c>
      <c r="AY269" s="161" t="s">
        <v>135</v>
      </c>
    </row>
    <row r="270" spans="2:65" s="1" customFormat="1" ht="16.5" customHeight="1">
      <c r="B270" s="132"/>
      <c r="C270" s="181" t="s">
        <v>509</v>
      </c>
      <c r="D270" s="181" t="s">
        <v>406</v>
      </c>
      <c r="E270" s="182" t="s">
        <v>549</v>
      </c>
      <c r="F270" s="183" t="s">
        <v>550</v>
      </c>
      <c r="G270" s="184" t="s">
        <v>282</v>
      </c>
      <c r="H270" s="185">
        <v>31.5</v>
      </c>
      <c r="I270" s="186"/>
      <c r="J270" s="187">
        <f>ROUND(I270*H270,2)</f>
        <v>0</v>
      </c>
      <c r="K270" s="183" t="s">
        <v>1</v>
      </c>
      <c r="L270" s="188"/>
      <c r="M270" s="189" t="s">
        <v>1</v>
      </c>
      <c r="N270" s="190" t="s">
        <v>40</v>
      </c>
      <c r="P270" s="142">
        <f>O270*H270</f>
        <v>0</v>
      </c>
      <c r="Q270" s="142">
        <v>4.4999999999999997E-3</v>
      </c>
      <c r="R270" s="142">
        <f>Q270*H270</f>
        <v>0.14174999999999999</v>
      </c>
      <c r="S270" s="142">
        <v>0</v>
      </c>
      <c r="T270" s="143">
        <f>S270*H270</f>
        <v>0</v>
      </c>
      <c r="AR270" s="144" t="s">
        <v>262</v>
      </c>
      <c r="AT270" s="144" t="s">
        <v>406</v>
      </c>
      <c r="AU270" s="144" t="s">
        <v>85</v>
      </c>
      <c r="AY270" s="17" t="s">
        <v>135</v>
      </c>
      <c r="BE270" s="145">
        <f>IF(N270="základní",J270,0)</f>
        <v>0</v>
      </c>
      <c r="BF270" s="145">
        <f>IF(N270="snížená",J270,0)</f>
        <v>0</v>
      </c>
      <c r="BG270" s="145">
        <f>IF(N270="zákl. přenesená",J270,0)</f>
        <v>0</v>
      </c>
      <c r="BH270" s="145">
        <f>IF(N270="sníž. přenesená",J270,0)</f>
        <v>0</v>
      </c>
      <c r="BI270" s="145">
        <f>IF(N270="nulová",J270,0)</f>
        <v>0</v>
      </c>
      <c r="BJ270" s="17" t="s">
        <v>83</v>
      </c>
      <c r="BK270" s="145">
        <f>ROUND(I270*H270,2)</f>
        <v>0</v>
      </c>
      <c r="BL270" s="17" t="s">
        <v>159</v>
      </c>
      <c r="BM270" s="144" t="s">
        <v>551</v>
      </c>
    </row>
    <row r="271" spans="2:65" s="1" customFormat="1" ht="11.25">
      <c r="B271" s="32"/>
      <c r="D271" s="146" t="s">
        <v>145</v>
      </c>
      <c r="F271" s="147" t="s">
        <v>552</v>
      </c>
      <c r="I271" s="148"/>
      <c r="L271" s="32"/>
      <c r="M271" s="149"/>
      <c r="T271" s="56"/>
      <c r="AT271" s="17" t="s">
        <v>145</v>
      </c>
      <c r="AU271" s="17" t="s">
        <v>85</v>
      </c>
    </row>
    <row r="272" spans="2:65" s="13" customFormat="1" ht="11.25">
      <c r="B272" s="160"/>
      <c r="D272" s="146" t="s">
        <v>221</v>
      </c>
      <c r="E272" s="161" t="s">
        <v>1</v>
      </c>
      <c r="F272" s="162" t="s">
        <v>883</v>
      </c>
      <c r="H272" s="163">
        <v>31.5</v>
      </c>
      <c r="I272" s="164"/>
      <c r="L272" s="160"/>
      <c r="M272" s="165"/>
      <c r="T272" s="166"/>
      <c r="AT272" s="161" t="s">
        <v>221</v>
      </c>
      <c r="AU272" s="161" t="s">
        <v>85</v>
      </c>
      <c r="AV272" s="13" t="s">
        <v>85</v>
      </c>
      <c r="AW272" s="13" t="s">
        <v>31</v>
      </c>
      <c r="AX272" s="13" t="s">
        <v>83</v>
      </c>
      <c r="AY272" s="161" t="s">
        <v>135</v>
      </c>
    </row>
    <row r="273" spans="2:65" s="1" customFormat="1" ht="24.2" customHeight="1">
      <c r="B273" s="132"/>
      <c r="C273" s="133" t="s">
        <v>515</v>
      </c>
      <c r="D273" s="133" t="s">
        <v>138</v>
      </c>
      <c r="E273" s="134" t="s">
        <v>884</v>
      </c>
      <c r="F273" s="135" t="s">
        <v>885</v>
      </c>
      <c r="G273" s="136" t="s">
        <v>282</v>
      </c>
      <c r="H273" s="137">
        <v>5</v>
      </c>
      <c r="I273" s="138"/>
      <c r="J273" s="139">
        <f>ROUND(I273*H273,2)</f>
        <v>0</v>
      </c>
      <c r="K273" s="135" t="s">
        <v>142</v>
      </c>
      <c r="L273" s="32"/>
      <c r="M273" s="140" t="s">
        <v>1</v>
      </c>
      <c r="N273" s="141" t="s">
        <v>40</v>
      </c>
      <c r="P273" s="142">
        <f>O273*H273</f>
        <v>0</v>
      </c>
      <c r="Q273" s="142">
        <v>1.0000000000000001E-5</v>
      </c>
      <c r="R273" s="142">
        <f>Q273*H273</f>
        <v>5.0000000000000002E-5</v>
      </c>
      <c r="S273" s="142">
        <v>0</v>
      </c>
      <c r="T273" s="143">
        <f>S273*H273</f>
        <v>0</v>
      </c>
      <c r="AR273" s="144" t="s">
        <v>159</v>
      </c>
      <c r="AT273" s="144" t="s">
        <v>138</v>
      </c>
      <c r="AU273" s="144" t="s">
        <v>85</v>
      </c>
      <c r="AY273" s="17" t="s">
        <v>135</v>
      </c>
      <c r="BE273" s="145">
        <f>IF(N273="základní",J273,0)</f>
        <v>0</v>
      </c>
      <c r="BF273" s="145">
        <f>IF(N273="snížená",J273,0)</f>
        <v>0</v>
      </c>
      <c r="BG273" s="145">
        <f>IF(N273="zákl. přenesená",J273,0)</f>
        <v>0</v>
      </c>
      <c r="BH273" s="145">
        <f>IF(N273="sníž. přenesená",J273,0)</f>
        <v>0</v>
      </c>
      <c r="BI273" s="145">
        <f>IF(N273="nulová",J273,0)</f>
        <v>0</v>
      </c>
      <c r="BJ273" s="17" t="s">
        <v>83</v>
      </c>
      <c r="BK273" s="145">
        <f>ROUND(I273*H273,2)</f>
        <v>0</v>
      </c>
      <c r="BL273" s="17" t="s">
        <v>159</v>
      </c>
      <c r="BM273" s="144" t="s">
        <v>886</v>
      </c>
    </row>
    <row r="274" spans="2:65" s="1" customFormat="1" ht="19.5">
      <c r="B274" s="32"/>
      <c r="D274" s="146" t="s">
        <v>145</v>
      </c>
      <c r="F274" s="147" t="s">
        <v>887</v>
      </c>
      <c r="I274" s="148"/>
      <c r="L274" s="32"/>
      <c r="M274" s="149"/>
      <c r="T274" s="56"/>
      <c r="AT274" s="17" t="s">
        <v>145</v>
      </c>
      <c r="AU274" s="17" t="s">
        <v>85</v>
      </c>
    </row>
    <row r="275" spans="2:65" s="13" customFormat="1" ht="11.25">
      <c r="B275" s="160"/>
      <c r="D275" s="146" t="s">
        <v>221</v>
      </c>
      <c r="E275" s="161" t="s">
        <v>1</v>
      </c>
      <c r="F275" s="162" t="s">
        <v>888</v>
      </c>
      <c r="H275" s="163">
        <v>5</v>
      </c>
      <c r="I275" s="164"/>
      <c r="L275" s="160"/>
      <c r="M275" s="165"/>
      <c r="T275" s="166"/>
      <c r="AT275" s="161" t="s">
        <v>221</v>
      </c>
      <c r="AU275" s="161" t="s">
        <v>85</v>
      </c>
      <c r="AV275" s="13" t="s">
        <v>85</v>
      </c>
      <c r="AW275" s="13" t="s">
        <v>31</v>
      </c>
      <c r="AX275" s="13" t="s">
        <v>83</v>
      </c>
      <c r="AY275" s="161" t="s">
        <v>135</v>
      </c>
    </row>
    <row r="276" spans="2:65" s="1" customFormat="1" ht="21.75" customHeight="1">
      <c r="B276" s="132"/>
      <c r="C276" s="181" t="s">
        <v>521</v>
      </c>
      <c r="D276" s="181" t="s">
        <v>406</v>
      </c>
      <c r="E276" s="182" t="s">
        <v>889</v>
      </c>
      <c r="F276" s="183" t="s">
        <v>890</v>
      </c>
      <c r="G276" s="184" t="s">
        <v>282</v>
      </c>
      <c r="H276" s="185">
        <v>5.25</v>
      </c>
      <c r="I276" s="186"/>
      <c r="J276" s="187">
        <f>ROUND(I276*H276,2)</f>
        <v>0</v>
      </c>
      <c r="K276" s="183" t="s">
        <v>142</v>
      </c>
      <c r="L276" s="188"/>
      <c r="M276" s="189" t="s">
        <v>1</v>
      </c>
      <c r="N276" s="190" t="s">
        <v>40</v>
      </c>
      <c r="P276" s="142">
        <f>O276*H276</f>
        <v>0</v>
      </c>
      <c r="Q276" s="142">
        <v>2.3999999999999998E-3</v>
      </c>
      <c r="R276" s="142">
        <f>Q276*H276</f>
        <v>1.2599999999999998E-2</v>
      </c>
      <c r="S276" s="142">
        <v>0</v>
      </c>
      <c r="T276" s="143">
        <f>S276*H276</f>
        <v>0</v>
      </c>
      <c r="AR276" s="144" t="s">
        <v>262</v>
      </c>
      <c r="AT276" s="144" t="s">
        <v>406</v>
      </c>
      <c r="AU276" s="144" t="s">
        <v>85</v>
      </c>
      <c r="AY276" s="17" t="s">
        <v>135</v>
      </c>
      <c r="BE276" s="145">
        <f>IF(N276="základní",J276,0)</f>
        <v>0</v>
      </c>
      <c r="BF276" s="145">
        <f>IF(N276="snížená",J276,0)</f>
        <v>0</v>
      </c>
      <c r="BG276" s="145">
        <f>IF(N276="zákl. přenesená",J276,0)</f>
        <v>0</v>
      </c>
      <c r="BH276" s="145">
        <f>IF(N276="sníž. přenesená",J276,0)</f>
        <v>0</v>
      </c>
      <c r="BI276" s="145">
        <f>IF(N276="nulová",J276,0)</f>
        <v>0</v>
      </c>
      <c r="BJ276" s="17" t="s">
        <v>83</v>
      </c>
      <c r="BK276" s="145">
        <f>ROUND(I276*H276,2)</f>
        <v>0</v>
      </c>
      <c r="BL276" s="17" t="s">
        <v>159</v>
      </c>
      <c r="BM276" s="144" t="s">
        <v>891</v>
      </c>
    </row>
    <row r="277" spans="2:65" s="1" customFormat="1" ht="11.25">
      <c r="B277" s="32"/>
      <c r="D277" s="146" t="s">
        <v>145</v>
      </c>
      <c r="F277" s="147" t="s">
        <v>890</v>
      </c>
      <c r="I277" s="148"/>
      <c r="L277" s="32"/>
      <c r="M277" s="149"/>
      <c r="T277" s="56"/>
      <c r="AT277" s="17" t="s">
        <v>145</v>
      </c>
      <c r="AU277" s="17" t="s">
        <v>85</v>
      </c>
    </row>
    <row r="278" spans="2:65" s="13" customFormat="1" ht="11.25">
      <c r="B278" s="160"/>
      <c r="D278" s="146" t="s">
        <v>221</v>
      </c>
      <c r="E278" s="161" t="s">
        <v>1</v>
      </c>
      <c r="F278" s="162" t="s">
        <v>892</v>
      </c>
      <c r="H278" s="163">
        <v>5.25</v>
      </c>
      <c r="I278" s="164"/>
      <c r="L278" s="160"/>
      <c r="M278" s="165"/>
      <c r="T278" s="166"/>
      <c r="AT278" s="161" t="s">
        <v>221</v>
      </c>
      <c r="AU278" s="161" t="s">
        <v>85</v>
      </c>
      <c r="AV278" s="13" t="s">
        <v>85</v>
      </c>
      <c r="AW278" s="13" t="s">
        <v>31</v>
      </c>
      <c r="AX278" s="13" t="s">
        <v>83</v>
      </c>
      <c r="AY278" s="161" t="s">
        <v>135</v>
      </c>
    </row>
    <row r="279" spans="2:65" s="1" customFormat="1" ht="33" customHeight="1">
      <c r="B279" s="132"/>
      <c r="C279" s="133" t="s">
        <v>529</v>
      </c>
      <c r="D279" s="133" t="s">
        <v>138</v>
      </c>
      <c r="E279" s="134" t="s">
        <v>555</v>
      </c>
      <c r="F279" s="135" t="s">
        <v>556</v>
      </c>
      <c r="G279" s="136" t="s">
        <v>282</v>
      </c>
      <c r="H279" s="137">
        <v>17</v>
      </c>
      <c r="I279" s="138"/>
      <c r="J279" s="139">
        <f>ROUND(I279*H279,2)</f>
        <v>0</v>
      </c>
      <c r="K279" s="135" t="s">
        <v>142</v>
      </c>
      <c r="L279" s="32"/>
      <c r="M279" s="140" t="s">
        <v>1</v>
      </c>
      <c r="N279" s="141" t="s">
        <v>40</v>
      </c>
      <c r="P279" s="142">
        <f>O279*H279</f>
        <v>0</v>
      </c>
      <c r="Q279" s="142">
        <v>1.0000000000000001E-5</v>
      </c>
      <c r="R279" s="142">
        <f>Q279*H279</f>
        <v>1.7000000000000001E-4</v>
      </c>
      <c r="S279" s="142">
        <v>0</v>
      </c>
      <c r="T279" s="143">
        <f>S279*H279</f>
        <v>0</v>
      </c>
      <c r="AR279" s="144" t="s">
        <v>159</v>
      </c>
      <c r="AT279" s="144" t="s">
        <v>138</v>
      </c>
      <c r="AU279" s="144" t="s">
        <v>85</v>
      </c>
      <c r="AY279" s="17" t="s">
        <v>135</v>
      </c>
      <c r="BE279" s="145">
        <f>IF(N279="základní",J279,0)</f>
        <v>0</v>
      </c>
      <c r="BF279" s="145">
        <f>IF(N279="snížená",J279,0)</f>
        <v>0</v>
      </c>
      <c r="BG279" s="145">
        <f>IF(N279="zákl. přenesená",J279,0)</f>
        <v>0</v>
      </c>
      <c r="BH279" s="145">
        <f>IF(N279="sníž. přenesená",J279,0)</f>
        <v>0</v>
      </c>
      <c r="BI279" s="145">
        <f>IF(N279="nulová",J279,0)</f>
        <v>0</v>
      </c>
      <c r="BJ279" s="17" t="s">
        <v>83</v>
      </c>
      <c r="BK279" s="145">
        <f>ROUND(I279*H279,2)</f>
        <v>0</v>
      </c>
      <c r="BL279" s="17" t="s">
        <v>159</v>
      </c>
      <c r="BM279" s="144" t="s">
        <v>557</v>
      </c>
    </row>
    <row r="280" spans="2:65" s="1" customFormat="1" ht="29.25">
      <c r="B280" s="32"/>
      <c r="D280" s="146" t="s">
        <v>145</v>
      </c>
      <c r="F280" s="147" t="s">
        <v>558</v>
      </c>
      <c r="I280" s="148"/>
      <c r="L280" s="32"/>
      <c r="M280" s="149"/>
      <c r="T280" s="56"/>
      <c r="AT280" s="17" t="s">
        <v>145</v>
      </c>
      <c r="AU280" s="17" t="s">
        <v>85</v>
      </c>
    </row>
    <row r="281" spans="2:65" s="13" customFormat="1" ht="11.25">
      <c r="B281" s="160"/>
      <c r="D281" s="146" t="s">
        <v>221</v>
      </c>
      <c r="E281" s="161" t="s">
        <v>1</v>
      </c>
      <c r="F281" s="162" t="s">
        <v>893</v>
      </c>
      <c r="H281" s="163">
        <v>17</v>
      </c>
      <c r="I281" s="164"/>
      <c r="L281" s="160"/>
      <c r="M281" s="165"/>
      <c r="T281" s="166"/>
      <c r="AT281" s="161" t="s">
        <v>221</v>
      </c>
      <c r="AU281" s="161" t="s">
        <v>85</v>
      </c>
      <c r="AV281" s="13" t="s">
        <v>85</v>
      </c>
      <c r="AW281" s="13" t="s">
        <v>31</v>
      </c>
      <c r="AX281" s="13" t="s">
        <v>83</v>
      </c>
      <c r="AY281" s="161" t="s">
        <v>135</v>
      </c>
    </row>
    <row r="282" spans="2:65" s="1" customFormat="1" ht="16.5" customHeight="1">
      <c r="B282" s="132"/>
      <c r="C282" s="181" t="s">
        <v>534</v>
      </c>
      <c r="D282" s="181" t="s">
        <v>406</v>
      </c>
      <c r="E282" s="182" t="s">
        <v>561</v>
      </c>
      <c r="F282" s="183" t="s">
        <v>562</v>
      </c>
      <c r="G282" s="184" t="s">
        <v>282</v>
      </c>
      <c r="H282" s="185">
        <v>17.850000000000001</v>
      </c>
      <c r="I282" s="186"/>
      <c r="J282" s="187">
        <f>ROUND(I282*H282,2)</f>
        <v>0</v>
      </c>
      <c r="K282" s="183" t="s">
        <v>142</v>
      </c>
      <c r="L282" s="188"/>
      <c r="M282" s="189" t="s">
        <v>1</v>
      </c>
      <c r="N282" s="190" t="s">
        <v>40</v>
      </c>
      <c r="P282" s="142">
        <f>O282*H282</f>
        <v>0</v>
      </c>
      <c r="Q282" s="142">
        <v>2.4099999999999998E-3</v>
      </c>
      <c r="R282" s="142">
        <f>Q282*H282</f>
        <v>4.3018500000000001E-2</v>
      </c>
      <c r="S282" s="142">
        <v>0</v>
      </c>
      <c r="T282" s="143">
        <f>S282*H282</f>
        <v>0</v>
      </c>
      <c r="AR282" s="144" t="s">
        <v>262</v>
      </c>
      <c r="AT282" s="144" t="s">
        <v>406</v>
      </c>
      <c r="AU282" s="144" t="s">
        <v>85</v>
      </c>
      <c r="AY282" s="17" t="s">
        <v>135</v>
      </c>
      <c r="BE282" s="145">
        <f>IF(N282="základní",J282,0)</f>
        <v>0</v>
      </c>
      <c r="BF282" s="145">
        <f>IF(N282="snížená",J282,0)</f>
        <v>0</v>
      </c>
      <c r="BG282" s="145">
        <f>IF(N282="zákl. přenesená",J282,0)</f>
        <v>0</v>
      </c>
      <c r="BH282" s="145">
        <f>IF(N282="sníž. přenesená",J282,0)</f>
        <v>0</v>
      </c>
      <c r="BI282" s="145">
        <f>IF(N282="nulová",J282,0)</f>
        <v>0</v>
      </c>
      <c r="BJ282" s="17" t="s">
        <v>83</v>
      </c>
      <c r="BK282" s="145">
        <f>ROUND(I282*H282,2)</f>
        <v>0</v>
      </c>
      <c r="BL282" s="17" t="s">
        <v>159</v>
      </c>
      <c r="BM282" s="144" t="s">
        <v>894</v>
      </c>
    </row>
    <row r="283" spans="2:65" s="1" customFormat="1" ht="11.25">
      <c r="B283" s="32"/>
      <c r="D283" s="146" t="s">
        <v>145</v>
      </c>
      <c r="F283" s="147" t="s">
        <v>562</v>
      </c>
      <c r="I283" s="148"/>
      <c r="L283" s="32"/>
      <c r="M283" s="149"/>
      <c r="T283" s="56"/>
      <c r="AT283" s="17" t="s">
        <v>145</v>
      </c>
      <c r="AU283" s="17" t="s">
        <v>85</v>
      </c>
    </row>
    <row r="284" spans="2:65" s="13" customFormat="1" ht="11.25">
      <c r="B284" s="160"/>
      <c r="D284" s="146" t="s">
        <v>221</v>
      </c>
      <c r="E284" s="161" t="s">
        <v>1</v>
      </c>
      <c r="F284" s="162" t="s">
        <v>895</v>
      </c>
      <c r="H284" s="163">
        <v>17.850000000000001</v>
      </c>
      <c r="I284" s="164"/>
      <c r="L284" s="160"/>
      <c r="M284" s="165"/>
      <c r="T284" s="166"/>
      <c r="AT284" s="161" t="s">
        <v>221</v>
      </c>
      <c r="AU284" s="161" t="s">
        <v>85</v>
      </c>
      <c r="AV284" s="13" t="s">
        <v>85</v>
      </c>
      <c r="AW284" s="13" t="s">
        <v>31</v>
      </c>
      <c r="AX284" s="13" t="s">
        <v>83</v>
      </c>
      <c r="AY284" s="161" t="s">
        <v>135</v>
      </c>
    </row>
    <row r="285" spans="2:65" s="1" customFormat="1" ht="24.2" customHeight="1">
      <c r="B285" s="132"/>
      <c r="C285" s="133" t="s">
        <v>542</v>
      </c>
      <c r="D285" s="133" t="s">
        <v>138</v>
      </c>
      <c r="E285" s="134" t="s">
        <v>566</v>
      </c>
      <c r="F285" s="135" t="s">
        <v>567</v>
      </c>
      <c r="G285" s="136" t="s">
        <v>487</v>
      </c>
      <c r="H285" s="137">
        <v>34</v>
      </c>
      <c r="I285" s="138"/>
      <c r="J285" s="139">
        <f>ROUND(I285*H285,2)</f>
        <v>0</v>
      </c>
      <c r="K285" s="135" t="s">
        <v>142</v>
      </c>
      <c r="L285" s="32"/>
      <c r="M285" s="140" t="s">
        <v>1</v>
      </c>
      <c r="N285" s="141" t="s">
        <v>40</v>
      </c>
      <c r="P285" s="142">
        <f>O285*H285</f>
        <v>0</v>
      </c>
      <c r="Q285" s="142">
        <v>0</v>
      </c>
      <c r="R285" s="142">
        <f>Q285*H285</f>
        <v>0</v>
      </c>
      <c r="S285" s="142">
        <v>0</v>
      </c>
      <c r="T285" s="143">
        <f>S285*H285</f>
        <v>0</v>
      </c>
      <c r="AR285" s="144" t="s">
        <v>159</v>
      </c>
      <c r="AT285" s="144" t="s">
        <v>138</v>
      </c>
      <c r="AU285" s="144" t="s">
        <v>85</v>
      </c>
      <c r="AY285" s="17" t="s">
        <v>135</v>
      </c>
      <c r="BE285" s="145">
        <f>IF(N285="základní",J285,0)</f>
        <v>0</v>
      </c>
      <c r="BF285" s="145">
        <f>IF(N285="snížená",J285,0)</f>
        <v>0</v>
      </c>
      <c r="BG285" s="145">
        <f>IF(N285="zákl. přenesená",J285,0)</f>
        <v>0</v>
      </c>
      <c r="BH285" s="145">
        <f>IF(N285="sníž. přenesená",J285,0)</f>
        <v>0</v>
      </c>
      <c r="BI285" s="145">
        <f>IF(N285="nulová",J285,0)</f>
        <v>0</v>
      </c>
      <c r="BJ285" s="17" t="s">
        <v>83</v>
      </c>
      <c r="BK285" s="145">
        <f>ROUND(I285*H285,2)</f>
        <v>0</v>
      </c>
      <c r="BL285" s="17" t="s">
        <v>159</v>
      </c>
      <c r="BM285" s="144" t="s">
        <v>568</v>
      </c>
    </row>
    <row r="286" spans="2:65" s="1" customFormat="1" ht="29.25">
      <c r="B286" s="32"/>
      <c r="D286" s="146" t="s">
        <v>145</v>
      </c>
      <c r="F286" s="147" t="s">
        <v>569</v>
      </c>
      <c r="I286" s="148"/>
      <c r="L286" s="32"/>
      <c r="M286" s="149"/>
      <c r="T286" s="56"/>
      <c r="AT286" s="17" t="s">
        <v>145</v>
      </c>
      <c r="AU286" s="17" t="s">
        <v>85</v>
      </c>
    </row>
    <row r="287" spans="2:65" s="13" customFormat="1" ht="11.25">
      <c r="B287" s="160"/>
      <c r="D287" s="146" t="s">
        <v>221</v>
      </c>
      <c r="E287" s="161" t="s">
        <v>1</v>
      </c>
      <c r="F287" s="162" t="s">
        <v>896</v>
      </c>
      <c r="H287" s="163">
        <v>34</v>
      </c>
      <c r="I287" s="164"/>
      <c r="L287" s="160"/>
      <c r="M287" s="165"/>
      <c r="T287" s="166"/>
      <c r="AT287" s="161" t="s">
        <v>221</v>
      </c>
      <c r="AU287" s="161" t="s">
        <v>85</v>
      </c>
      <c r="AV287" s="13" t="s">
        <v>85</v>
      </c>
      <c r="AW287" s="13" t="s">
        <v>31</v>
      </c>
      <c r="AX287" s="13" t="s">
        <v>83</v>
      </c>
      <c r="AY287" s="161" t="s">
        <v>135</v>
      </c>
    </row>
    <row r="288" spans="2:65" s="1" customFormat="1" ht="16.5" customHeight="1">
      <c r="B288" s="132"/>
      <c r="C288" s="181" t="s">
        <v>548</v>
      </c>
      <c r="D288" s="181" t="s">
        <v>406</v>
      </c>
      <c r="E288" s="182" t="s">
        <v>572</v>
      </c>
      <c r="F288" s="183" t="s">
        <v>573</v>
      </c>
      <c r="G288" s="184" t="s">
        <v>487</v>
      </c>
      <c r="H288" s="185">
        <v>34</v>
      </c>
      <c r="I288" s="186"/>
      <c r="J288" s="187">
        <f>ROUND(I288*H288,2)</f>
        <v>0</v>
      </c>
      <c r="K288" s="183" t="s">
        <v>1</v>
      </c>
      <c r="L288" s="188"/>
      <c r="M288" s="189" t="s">
        <v>1</v>
      </c>
      <c r="N288" s="190" t="s">
        <v>40</v>
      </c>
      <c r="P288" s="142">
        <f>O288*H288</f>
        <v>0</v>
      </c>
      <c r="Q288" s="142">
        <v>0</v>
      </c>
      <c r="R288" s="142">
        <f>Q288*H288</f>
        <v>0</v>
      </c>
      <c r="S288" s="142">
        <v>0</v>
      </c>
      <c r="T288" s="143">
        <f>S288*H288</f>
        <v>0</v>
      </c>
      <c r="AR288" s="144" t="s">
        <v>262</v>
      </c>
      <c r="AT288" s="144" t="s">
        <v>406</v>
      </c>
      <c r="AU288" s="144" t="s">
        <v>85</v>
      </c>
      <c r="AY288" s="17" t="s">
        <v>135</v>
      </c>
      <c r="BE288" s="145">
        <f>IF(N288="základní",J288,0)</f>
        <v>0</v>
      </c>
      <c r="BF288" s="145">
        <f>IF(N288="snížená",J288,0)</f>
        <v>0</v>
      </c>
      <c r="BG288" s="145">
        <f>IF(N288="zákl. přenesená",J288,0)</f>
        <v>0</v>
      </c>
      <c r="BH288" s="145">
        <f>IF(N288="sníž. přenesená",J288,0)</f>
        <v>0</v>
      </c>
      <c r="BI288" s="145">
        <f>IF(N288="nulová",J288,0)</f>
        <v>0</v>
      </c>
      <c r="BJ288" s="17" t="s">
        <v>83</v>
      </c>
      <c r="BK288" s="145">
        <f>ROUND(I288*H288,2)</f>
        <v>0</v>
      </c>
      <c r="BL288" s="17" t="s">
        <v>159</v>
      </c>
      <c r="BM288" s="144" t="s">
        <v>574</v>
      </c>
    </row>
    <row r="289" spans="2:65" s="1" customFormat="1" ht="11.25">
      <c r="B289" s="32"/>
      <c r="D289" s="146" t="s">
        <v>145</v>
      </c>
      <c r="F289" s="147" t="s">
        <v>573</v>
      </c>
      <c r="I289" s="148"/>
      <c r="L289" s="32"/>
      <c r="M289" s="149"/>
      <c r="T289" s="56"/>
      <c r="AT289" s="17" t="s">
        <v>145</v>
      </c>
      <c r="AU289" s="17" t="s">
        <v>85</v>
      </c>
    </row>
    <row r="290" spans="2:65" s="1" customFormat="1" ht="24.2" customHeight="1">
      <c r="B290" s="132"/>
      <c r="C290" s="133" t="s">
        <v>554</v>
      </c>
      <c r="D290" s="133" t="s">
        <v>138</v>
      </c>
      <c r="E290" s="134" t="s">
        <v>576</v>
      </c>
      <c r="F290" s="135" t="s">
        <v>577</v>
      </c>
      <c r="G290" s="136" t="s">
        <v>487</v>
      </c>
      <c r="H290" s="137">
        <v>17</v>
      </c>
      <c r="I290" s="138"/>
      <c r="J290" s="139">
        <f>ROUND(I290*H290,2)</f>
        <v>0</v>
      </c>
      <c r="K290" s="135" t="s">
        <v>1</v>
      </c>
      <c r="L290" s="32"/>
      <c r="M290" s="140" t="s">
        <v>1</v>
      </c>
      <c r="N290" s="141" t="s">
        <v>40</v>
      </c>
      <c r="P290" s="142">
        <f>O290*H290</f>
        <v>0</v>
      </c>
      <c r="Q290" s="142">
        <v>0.34089999999999998</v>
      </c>
      <c r="R290" s="142">
        <f>Q290*H290</f>
        <v>5.7952999999999992</v>
      </c>
      <c r="S290" s="142">
        <v>0</v>
      </c>
      <c r="T290" s="143">
        <f>S290*H290</f>
        <v>0</v>
      </c>
      <c r="AR290" s="144" t="s">
        <v>159</v>
      </c>
      <c r="AT290" s="144" t="s">
        <v>138</v>
      </c>
      <c r="AU290" s="144" t="s">
        <v>85</v>
      </c>
      <c r="AY290" s="17" t="s">
        <v>135</v>
      </c>
      <c r="BE290" s="145">
        <f>IF(N290="základní",J290,0)</f>
        <v>0</v>
      </c>
      <c r="BF290" s="145">
        <f>IF(N290="snížená",J290,0)</f>
        <v>0</v>
      </c>
      <c r="BG290" s="145">
        <f>IF(N290="zákl. přenesená",J290,0)</f>
        <v>0</v>
      </c>
      <c r="BH290" s="145">
        <f>IF(N290="sníž. přenesená",J290,0)</f>
        <v>0</v>
      </c>
      <c r="BI290" s="145">
        <f>IF(N290="nulová",J290,0)</f>
        <v>0</v>
      </c>
      <c r="BJ290" s="17" t="s">
        <v>83</v>
      </c>
      <c r="BK290" s="145">
        <f>ROUND(I290*H290,2)</f>
        <v>0</v>
      </c>
      <c r="BL290" s="17" t="s">
        <v>159</v>
      </c>
      <c r="BM290" s="144" t="s">
        <v>578</v>
      </c>
    </row>
    <row r="291" spans="2:65" s="1" customFormat="1" ht="19.5">
      <c r="B291" s="32"/>
      <c r="D291" s="146" t="s">
        <v>145</v>
      </c>
      <c r="F291" s="147" t="s">
        <v>577</v>
      </c>
      <c r="I291" s="148"/>
      <c r="L291" s="32"/>
      <c r="M291" s="149"/>
      <c r="T291" s="56"/>
      <c r="AT291" s="17" t="s">
        <v>145</v>
      </c>
      <c r="AU291" s="17" t="s">
        <v>85</v>
      </c>
    </row>
    <row r="292" spans="2:65" s="13" customFormat="1" ht="11.25">
      <c r="B292" s="160"/>
      <c r="D292" s="146" t="s">
        <v>221</v>
      </c>
      <c r="E292" s="161" t="s">
        <v>1</v>
      </c>
      <c r="F292" s="162" t="s">
        <v>897</v>
      </c>
      <c r="H292" s="163">
        <v>17</v>
      </c>
      <c r="I292" s="164"/>
      <c r="L292" s="160"/>
      <c r="M292" s="165"/>
      <c r="T292" s="166"/>
      <c r="AT292" s="161" t="s">
        <v>221</v>
      </c>
      <c r="AU292" s="161" t="s">
        <v>85</v>
      </c>
      <c r="AV292" s="13" t="s">
        <v>85</v>
      </c>
      <c r="AW292" s="13" t="s">
        <v>31</v>
      </c>
      <c r="AX292" s="13" t="s">
        <v>83</v>
      </c>
      <c r="AY292" s="161" t="s">
        <v>135</v>
      </c>
    </row>
    <row r="293" spans="2:65" s="1" customFormat="1" ht="37.9" customHeight="1">
      <c r="B293" s="132"/>
      <c r="C293" s="181" t="s">
        <v>560</v>
      </c>
      <c r="D293" s="181" t="s">
        <v>406</v>
      </c>
      <c r="E293" s="182" t="s">
        <v>581</v>
      </c>
      <c r="F293" s="183" t="s">
        <v>582</v>
      </c>
      <c r="G293" s="184" t="s">
        <v>487</v>
      </c>
      <c r="H293" s="185">
        <v>17</v>
      </c>
      <c r="I293" s="186"/>
      <c r="J293" s="187">
        <f>ROUND(I293*H293,2)</f>
        <v>0</v>
      </c>
      <c r="K293" s="183" t="s">
        <v>1</v>
      </c>
      <c r="L293" s="188"/>
      <c r="M293" s="189" t="s">
        <v>1</v>
      </c>
      <c r="N293" s="190" t="s">
        <v>40</v>
      </c>
      <c r="P293" s="142">
        <f>O293*H293</f>
        <v>0</v>
      </c>
      <c r="Q293" s="142">
        <v>8.6999999999999994E-2</v>
      </c>
      <c r="R293" s="142">
        <f>Q293*H293</f>
        <v>1.4789999999999999</v>
      </c>
      <c r="S293" s="142">
        <v>0</v>
      </c>
      <c r="T293" s="143">
        <f>S293*H293</f>
        <v>0</v>
      </c>
      <c r="AR293" s="144" t="s">
        <v>262</v>
      </c>
      <c r="AT293" s="144" t="s">
        <v>406</v>
      </c>
      <c r="AU293" s="144" t="s">
        <v>85</v>
      </c>
      <c r="AY293" s="17" t="s">
        <v>135</v>
      </c>
      <c r="BE293" s="145">
        <f>IF(N293="základní",J293,0)</f>
        <v>0</v>
      </c>
      <c r="BF293" s="145">
        <f>IF(N293="snížená",J293,0)</f>
        <v>0</v>
      </c>
      <c r="BG293" s="145">
        <f>IF(N293="zákl. přenesená",J293,0)</f>
        <v>0</v>
      </c>
      <c r="BH293" s="145">
        <f>IF(N293="sníž. přenesená",J293,0)</f>
        <v>0</v>
      </c>
      <c r="BI293" s="145">
        <f>IF(N293="nulová",J293,0)</f>
        <v>0</v>
      </c>
      <c r="BJ293" s="17" t="s">
        <v>83</v>
      </c>
      <c r="BK293" s="145">
        <f>ROUND(I293*H293,2)</f>
        <v>0</v>
      </c>
      <c r="BL293" s="17" t="s">
        <v>159</v>
      </c>
      <c r="BM293" s="144" t="s">
        <v>583</v>
      </c>
    </row>
    <row r="294" spans="2:65" s="1" customFormat="1" ht="24.2" customHeight="1">
      <c r="B294" s="132"/>
      <c r="C294" s="181" t="s">
        <v>565</v>
      </c>
      <c r="D294" s="181" t="s">
        <v>406</v>
      </c>
      <c r="E294" s="182" t="s">
        <v>585</v>
      </c>
      <c r="F294" s="183" t="s">
        <v>586</v>
      </c>
      <c r="G294" s="184" t="s">
        <v>487</v>
      </c>
      <c r="H294" s="185">
        <v>17</v>
      </c>
      <c r="I294" s="186"/>
      <c r="J294" s="187">
        <f>ROUND(I294*H294,2)</f>
        <v>0</v>
      </c>
      <c r="K294" s="183" t="s">
        <v>142</v>
      </c>
      <c r="L294" s="188"/>
      <c r="M294" s="189" t="s">
        <v>1</v>
      </c>
      <c r="N294" s="190" t="s">
        <v>40</v>
      </c>
      <c r="P294" s="142">
        <f>O294*H294</f>
        <v>0</v>
      </c>
      <c r="Q294" s="142">
        <v>0.108</v>
      </c>
      <c r="R294" s="142">
        <f>Q294*H294</f>
        <v>1.8360000000000001</v>
      </c>
      <c r="S294" s="142">
        <v>0</v>
      </c>
      <c r="T294" s="143">
        <f>S294*H294</f>
        <v>0</v>
      </c>
      <c r="AR294" s="144" t="s">
        <v>262</v>
      </c>
      <c r="AT294" s="144" t="s">
        <v>406</v>
      </c>
      <c r="AU294" s="144" t="s">
        <v>85</v>
      </c>
      <c r="AY294" s="17" t="s">
        <v>135</v>
      </c>
      <c r="BE294" s="145">
        <f>IF(N294="základní",J294,0)</f>
        <v>0</v>
      </c>
      <c r="BF294" s="145">
        <f>IF(N294="snížená",J294,0)</f>
        <v>0</v>
      </c>
      <c r="BG294" s="145">
        <f>IF(N294="zákl. přenesená",J294,0)</f>
        <v>0</v>
      </c>
      <c r="BH294" s="145">
        <f>IF(N294="sníž. přenesená",J294,0)</f>
        <v>0</v>
      </c>
      <c r="BI294" s="145">
        <f>IF(N294="nulová",J294,0)</f>
        <v>0</v>
      </c>
      <c r="BJ294" s="17" t="s">
        <v>83</v>
      </c>
      <c r="BK294" s="145">
        <f>ROUND(I294*H294,2)</f>
        <v>0</v>
      </c>
      <c r="BL294" s="17" t="s">
        <v>159</v>
      </c>
      <c r="BM294" s="144" t="s">
        <v>898</v>
      </c>
    </row>
    <row r="295" spans="2:65" s="1" customFormat="1" ht="11.25">
      <c r="B295" s="32"/>
      <c r="D295" s="146" t="s">
        <v>145</v>
      </c>
      <c r="F295" s="147" t="s">
        <v>586</v>
      </c>
      <c r="I295" s="148"/>
      <c r="L295" s="32"/>
      <c r="M295" s="149"/>
      <c r="T295" s="56"/>
      <c r="AT295" s="17" t="s">
        <v>145</v>
      </c>
      <c r="AU295" s="17" t="s">
        <v>85</v>
      </c>
    </row>
    <row r="296" spans="2:65" s="1" customFormat="1" ht="19.5">
      <c r="B296" s="32"/>
      <c r="D296" s="146" t="s">
        <v>147</v>
      </c>
      <c r="F296" s="150" t="s">
        <v>588</v>
      </c>
      <c r="I296" s="148"/>
      <c r="L296" s="32"/>
      <c r="M296" s="149"/>
      <c r="T296" s="56"/>
      <c r="AT296" s="17" t="s">
        <v>147</v>
      </c>
      <c r="AU296" s="17" t="s">
        <v>85</v>
      </c>
    </row>
    <row r="297" spans="2:65" s="1" customFormat="1" ht="16.5" customHeight="1">
      <c r="B297" s="132"/>
      <c r="C297" s="181" t="s">
        <v>571</v>
      </c>
      <c r="D297" s="181" t="s">
        <v>406</v>
      </c>
      <c r="E297" s="182" t="s">
        <v>590</v>
      </c>
      <c r="F297" s="183" t="s">
        <v>591</v>
      </c>
      <c r="G297" s="184" t="s">
        <v>487</v>
      </c>
      <c r="H297" s="185">
        <v>17</v>
      </c>
      <c r="I297" s="186"/>
      <c r="J297" s="187">
        <f>ROUND(I297*H297,2)</f>
        <v>0</v>
      </c>
      <c r="K297" s="183" t="s">
        <v>1</v>
      </c>
      <c r="L297" s="188"/>
      <c r="M297" s="189" t="s">
        <v>1</v>
      </c>
      <c r="N297" s="190" t="s">
        <v>40</v>
      </c>
      <c r="P297" s="142">
        <f>O297*H297</f>
        <v>0</v>
      </c>
      <c r="Q297" s="142">
        <v>7.0000000000000001E-3</v>
      </c>
      <c r="R297" s="142">
        <f>Q297*H297</f>
        <v>0.11900000000000001</v>
      </c>
      <c r="S297" s="142">
        <v>0</v>
      </c>
      <c r="T297" s="143">
        <f>S297*H297</f>
        <v>0</v>
      </c>
      <c r="AR297" s="144" t="s">
        <v>262</v>
      </c>
      <c r="AT297" s="144" t="s">
        <v>406</v>
      </c>
      <c r="AU297" s="144" t="s">
        <v>85</v>
      </c>
      <c r="AY297" s="17" t="s">
        <v>135</v>
      </c>
      <c r="BE297" s="145">
        <f>IF(N297="základní",J297,0)</f>
        <v>0</v>
      </c>
      <c r="BF297" s="145">
        <f>IF(N297="snížená",J297,0)</f>
        <v>0</v>
      </c>
      <c r="BG297" s="145">
        <f>IF(N297="zákl. přenesená",J297,0)</f>
        <v>0</v>
      </c>
      <c r="BH297" s="145">
        <f>IF(N297="sníž. přenesená",J297,0)</f>
        <v>0</v>
      </c>
      <c r="BI297" s="145">
        <f>IF(N297="nulová",J297,0)</f>
        <v>0</v>
      </c>
      <c r="BJ297" s="17" t="s">
        <v>83</v>
      </c>
      <c r="BK297" s="145">
        <f>ROUND(I297*H297,2)</f>
        <v>0</v>
      </c>
      <c r="BL297" s="17" t="s">
        <v>159</v>
      </c>
      <c r="BM297" s="144" t="s">
        <v>592</v>
      </c>
    </row>
    <row r="298" spans="2:65" s="1" customFormat="1" ht="11.25">
      <c r="B298" s="32"/>
      <c r="D298" s="146" t="s">
        <v>145</v>
      </c>
      <c r="F298" s="147" t="s">
        <v>591</v>
      </c>
      <c r="I298" s="148"/>
      <c r="L298" s="32"/>
      <c r="M298" s="149"/>
      <c r="T298" s="56"/>
      <c r="AT298" s="17" t="s">
        <v>145</v>
      </c>
      <c r="AU298" s="17" t="s">
        <v>85</v>
      </c>
    </row>
    <row r="299" spans="2:65" s="1" customFormat="1" ht="16.5" customHeight="1">
      <c r="B299" s="132"/>
      <c r="C299" s="133" t="s">
        <v>575</v>
      </c>
      <c r="D299" s="133" t="s">
        <v>138</v>
      </c>
      <c r="E299" s="134" t="s">
        <v>594</v>
      </c>
      <c r="F299" s="135" t="s">
        <v>595</v>
      </c>
      <c r="G299" s="136" t="s">
        <v>487</v>
      </c>
      <c r="H299" s="137">
        <v>17</v>
      </c>
      <c r="I299" s="138"/>
      <c r="J299" s="139">
        <f>ROUND(I299*H299,2)</f>
        <v>0</v>
      </c>
      <c r="K299" s="135" t="s">
        <v>1</v>
      </c>
      <c r="L299" s="32"/>
      <c r="M299" s="140" t="s">
        <v>1</v>
      </c>
      <c r="N299" s="141" t="s">
        <v>40</v>
      </c>
      <c r="P299" s="142">
        <f>O299*H299</f>
        <v>0</v>
      </c>
      <c r="Q299" s="142">
        <v>0.42368</v>
      </c>
      <c r="R299" s="142">
        <f>Q299*H299</f>
        <v>7.2025600000000001</v>
      </c>
      <c r="S299" s="142">
        <v>0</v>
      </c>
      <c r="T299" s="143">
        <f>S299*H299</f>
        <v>0</v>
      </c>
      <c r="AR299" s="144" t="s">
        <v>159</v>
      </c>
      <c r="AT299" s="144" t="s">
        <v>138</v>
      </c>
      <c r="AU299" s="144" t="s">
        <v>85</v>
      </c>
      <c r="AY299" s="17" t="s">
        <v>135</v>
      </c>
      <c r="BE299" s="145">
        <f>IF(N299="základní",J299,0)</f>
        <v>0</v>
      </c>
      <c r="BF299" s="145">
        <f>IF(N299="snížená",J299,0)</f>
        <v>0</v>
      </c>
      <c r="BG299" s="145">
        <f>IF(N299="zákl. přenesená",J299,0)</f>
        <v>0</v>
      </c>
      <c r="BH299" s="145">
        <f>IF(N299="sníž. přenesená",J299,0)</f>
        <v>0</v>
      </c>
      <c r="BI299" s="145">
        <f>IF(N299="nulová",J299,0)</f>
        <v>0</v>
      </c>
      <c r="BJ299" s="17" t="s">
        <v>83</v>
      </c>
      <c r="BK299" s="145">
        <f>ROUND(I299*H299,2)</f>
        <v>0</v>
      </c>
      <c r="BL299" s="17" t="s">
        <v>159</v>
      </c>
      <c r="BM299" s="144" t="s">
        <v>596</v>
      </c>
    </row>
    <row r="300" spans="2:65" s="1" customFormat="1" ht="19.5">
      <c r="B300" s="32"/>
      <c r="D300" s="146" t="s">
        <v>145</v>
      </c>
      <c r="F300" s="147" t="s">
        <v>597</v>
      </c>
      <c r="I300" s="148"/>
      <c r="L300" s="32"/>
      <c r="M300" s="149"/>
      <c r="T300" s="56"/>
      <c r="AT300" s="17" t="s">
        <v>145</v>
      </c>
      <c r="AU300" s="17" t="s">
        <v>85</v>
      </c>
    </row>
    <row r="301" spans="2:65" s="1" customFormat="1" ht="24.2" customHeight="1">
      <c r="B301" s="132"/>
      <c r="C301" s="133" t="s">
        <v>580</v>
      </c>
      <c r="D301" s="133" t="s">
        <v>138</v>
      </c>
      <c r="E301" s="134" t="s">
        <v>599</v>
      </c>
      <c r="F301" s="135" t="s">
        <v>600</v>
      </c>
      <c r="G301" s="136" t="s">
        <v>487</v>
      </c>
      <c r="H301" s="137">
        <v>9</v>
      </c>
      <c r="I301" s="138"/>
      <c r="J301" s="139">
        <f>ROUND(I301*H301,2)</f>
        <v>0</v>
      </c>
      <c r="K301" s="135" t="s">
        <v>142</v>
      </c>
      <c r="L301" s="32"/>
      <c r="M301" s="140" t="s">
        <v>1</v>
      </c>
      <c r="N301" s="141" t="s">
        <v>40</v>
      </c>
      <c r="P301" s="142">
        <f>O301*H301</f>
        <v>0</v>
      </c>
      <c r="Q301" s="142">
        <v>0.42080000000000001</v>
      </c>
      <c r="R301" s="142">
        <f>Q301*H301</f>
        <v>3.7871999999999999</v>
      </c>
      <c r="S301" s="142">
        <v>0</v>
      </c>
      <c r="T301" s="143">
        <f>S301*H301</f>
        <v>0</v>
      </c>
      <c r="AR301" s="144" t="s">
        <v>159</v>
      </c>
      <c r="AT301" s="144" t="s">
        <v>138</v>
      </c>
      <c r="AU301" s="144" t="s">
        <v>85</v>
      </c>
      <c r="AY301" s="17" t="s">
        <v>135</v>
      </c>
      <c r="BE301" s="145">
        <f>IF(N301="základní",J301,0)</f>
        <v>0</v>
      </c>
      <c r="BF301" s="145">
        <f>IF(N301="snížená",J301,0)</f>
        <v>0</v>
      </c>
      <c r="BG301" s="145">
        <f>IF(N301="zákl. přenesená",J301,0)</f>
        <v>0</v>
      </c>
      <c r="BH301" s="145">
        <f>IF(N301="sníž. přenesená",J301,0)</f>
        <v>0</v>
      </c>
      <c r="BI301" s="145">
        <f>IF(N301="nulová",J301,0)</f>
        <v>0</v>
      </c>
      <c r="BJ301" s="17" t="s">
        <v>83</v>
      </c>
      <c r="BK301" s="145">
        <f>ROUND(I301*H301,2)</f>
        <v>0</v>
      </c>
      <c r="BL301" s="17" t="s">
        <v>159</v>
      </c>
      <c r="BM301" s="144" t="s">
        <v>606</v>
      </c>
    </row>
    <row r="302" spans="2:65" s="1" customFormat="1" ht="19.5">
      <c r="B302" s="32"/>
      <c r="D302" s="146" t="s">
        <v>145</v>
      </c>
      <c r="F302" s="147" t="s">
        <v>600</v>
      </c>
      <c r="I302" s="148"/>
      <c r="L302" s="32"/>
      <c r="M302" s="149"/>
      <c r="T302" s="56"/>
      <c r="AT302" s="17" t="s">
        <v>145</v>
      </c>
      <c r="AU302" s="17" t="s">
        <v>85</v>
      </c>
    </row>
    <row r="303" spans="2:65" s="13" customFormat="1" ht="11.25">
      <c r="B303" s="160"/>
      <c r="D303" s="146" t="s">
        <v>221</v>
      </c>
      <c r="E303" s="161" t="s">
        <v>1</v>
      </c>
      <c r="F303" s="162" t="s">
        <v>607</v>
      </c>
      <c r="H303" s="163">
        <v>9</v>
      </c>
      <c r="I303" s="164"/>
      <c r="L303" s="160"/>
      <c r="M303" s="165"/>
      <c r="T303" s="166"/>
      <c r="AT303" s="161" t="s">
        <v>221</v>
      </c>
      <c r="AU303" s="161" t="s">
        <v>85</v>
      </c>
      <c r="AV303" s="13" t="s">
        <v>85</v>
      </c>
      <c r="AW303" s="13" t="s">
        <v>31</v>
      </c>
      <c r="AX303" s="13" t="s">
        <v>83</v>
      </c>
      <c r="AY303" s="161" t="s">
        <v>135</v>
      </c>
    </row>
    <row r="304" spans="2:65" s="1" customFormat="1" ht="33" customHeight="1">
      <c r="B304" s="132"/>
      <c r="C304" s="133" t="s">
        <v>584</v>
      </c>
      <c r="D304" s="133" t="s">
        <v>138</v>
      </c>
      <c r="E304" s="134" t="s">
        <v>609</v>
      </c>
      <c r="F304" s="135" t="s">
        <v>610</v>
      </c>
      <c r="G304" s="136" t="s">
        <v>487</v>
      </c>
      <c r="H304" s="137">
        <v>6</v>
      </c>
      <c r="I304" s="138"/>
      <c r="J304" s="139">
        <f>ROUND(I304*H304,2)</f>
        <v>0</v>
      </c>
      <c r="K304" s="135" t="s">
        <v>142</v>
      </c>
      <c r="L304" s="32"/>
      <c r="M304" s="140" t="s">
        <v>1</v>
      </c>
      <c r="N304" s="141" t="s">
        <v>40</v>
      </c>
      <c r="P304" s="142">
        <f>O304*H304</f>
        <v>0</v>
      </c>
      <c r="Q304" s="142">
        <v>0.31108000000000002</v>
      </c>
      <c r="R304" s="142">
        <f>Q304*H304</f>
        <v>1.8664800000000001</v>
      </c>
      <c r="S304" s="142">
        <v>0</v>
      </c>
      <c r="T304" s="143">
        <f>S304*H304</f>
        <v>0</v>
      </c>
      <c r="AR304" s="144" t="s">
        <v>159</v>
      </c>
      <c r="AT304" s="144" t="s">
        <v>138</v>
      </c>
      <c r="AU304" s="144" t="s">
        <v>85</v>
      </c>
      <c r="AY304" s="17" t="s">
        <v>135</v>
      </c>
      <c r="BE304" s="145">
        <f>IF(N304="základní",J304,0)</f>
        <v>0</v>
      </c>
      <c r="BF304" s="145">
        <f>IF(N304="snížená",J304,0)</f>
        <v>0</v>
      </c>
      <c r="BG304" s="145">
        <f>IF(N304="zákl. přenesená",J304,0)</f>
        <v>0</v>
      </c>
      <c r="BH304" s="145">
        <f>IF(N304="sníž. přenesená",J304,0)</f>
        <v>0</v>
      </c>
      <c r="BI304" s="145">
        <f>IF(N304="nulová",J304,0)</f>
        <v>0</v>
      </c>
      <c r="BJ304" s="17" t="s">
        <v>83</v>
      </c>
      <c r="BK304" s="145">
        <f>ROUND(I304*H304,2)</f>
        <v>0</v>
      </c>
      <c r="BL304" s="17" t="s">
        <v>159</v>
      </c>
      <c r="BM304" s="144" t="s">
        <v>611</v>
      </c>
    </row>
    <row r="305" spans="2:65" s="1" customFormat="1" ht="19.5">
      <c r="B305" s="32"/>
      <c r="D305" s="146" t="s">
        <v>145</v>
      </c>
      <c r="F305" s="147" t="s">
        <v>612</v>
      </c>
      <c r="I305" s="148"/>
      <c r="L305" s="32"/>
      <c r="M305" s="149"/>
      <c r="T305" s="56"/>
      <c r="AT305" s="17" t="s">
        <v>145</v>
      </c>
      <c r="AU305" s="17" t="s">
        <v>85</v>
      </c>
    </row>
    <row r="306" spans="2:65" s="13" customFormat="1" ht="11.25">
      <c r="B306" s="160"/>
      <c r="D306" s="146" t="s">
        <v>221</v>
      </c>
      <c r="E306" s="161" t="s">
        <v>1</v>
      </c>
      <c r="F306" s="162" t="s">
        <v>613</v>
      </c>
      <c r="H306" s="163">
        <v>6</v>
      </c>
      <c r="I306" s="164"/>
      <c r="L306" s="160"/>
      <c r="M306" s="165"/>
      <c r="T306" s="166"/>
      <c r="AT306" s="161" t="s">
        <v>221</v>
      </c>
      <c r="AU306" s="161" t="s">
        <v>85</v>
      </c>
      <c r="AV306" s="13" t="s">
        <v>85</v>
      </c>
      <c r="AW306" s="13" t="s">
        <v>31</v>
      </c>
      <c r="AX306" s="13" t="s">
        <v>83</v>
      </c>
      <c r="AY306" s="161" t="s">
        <v>135</v>
      </c>
    </row>
    <row r="307" spans="2:65" s="1" customFormat="1" ht="24.2" customHeight="1">
      <c r="B307" s="132"/>
      <c r="C307" s="133" t="s">
        <v>589</v>
      </c>
      <c r="D307" s="133" t="s">
        <v>138</v>
      </c>
      <c r="E307" s="134" t="s">
        <v>899</v>
      </c>
      <c r="F307" s="135" t="s">
        <v>900</v>
      </c>
      <c r="G307" s="136" t="s">
        <v>282</v>
      </c>
      <c r="H307" s="137">
        <v>329.7</v>
      </c>
      <c r="I307" s="138"/>
      <c r="J307" s="139">
        <f>ROUND(I307*H307,2)</f>
        <v>0</v>
      </c>
      <c r="K307" s="135" t="s">
        <v>1</v>
      </c>
      <c r="L307" s="32"/>
      <c r="M307" s="140" t="s">
        <v>1</v>
      </c>
      <c r="N307" s="141" t="s">
        <v>40</v>
      </c>
      <c r="P307" s="142">
        <f>O307*H307</f>
        <v>0</v>
      </c>
      <c r="Q307" s="142">
        <v>0</v>
      </c>
      <c r="R307" s="142">
        <f>Q307*H307</f>
        <v>0</v>
      </c>
      <c r="S307" s="142">
        <v>0</v>
      </c>
      <c r="T307" s="143">
        <f>S307*H307</f>
        <v>0</v>
      </c>
      <c r="AR307" s="144" t="s">
        <v>159</v>
      </c>
      <c r="AT307" s="144" t="s">
        <v>138</v>
      </c>
      <c r="AU307" s="144" t="s">
        <v>85</v>
      </c>
      <c r="AY307" s="17" t="s">
        <v>135</v>
      </c>
      <c r="BE307" s="145">
        <f>IF(N307="základní",J307,0)</f>
        <v>0</v>
      </c>
      <c r="BF307" s="145">
        <f>IF(N307="snížená",J307,0)</f>
        <v>0</v>
      </c>
      <c r="BG307" s="145">
        <f>IF(N307="zákl. přenesená",J307,0)</f>
        <v>0</v>
      </c>
      <c r="BH307" s="145">
        <f>IF(N307="sníž. přenesená",J307,0)</f>
        <v>0</v>
      </c>
      <c r="BI307" s="145">
        <f>IF(N307="nulová",J307,0)</f>
        <v>0</v>
      </c>
      <c r="BJ307" s="17" t="s">
        <v>83</v>
      </c>
      <c r="BK307" s="145">
        <f>ROUND(I307*H307,2)</f>
        <v>0</v>
      </c>
      <c r="BL307" s="17" t="s">
        <v>159</v>
      </c>
      <c r="BM307" s="144" t="s">
        <v>901</v>
      </c>
    </row>
    <row r="308" spans="2:65" s="1" customFormat="1" ht="11.25">
      <c r="B308" s="32"/>
      <c r="D308" s="146" t="s">
        <v>145</v>
      </c>
      <c r="F308" s="147" t="s">
        <v>900</v>
      </c>
      <c r="I308" s="148"/>
      <c r="L308" s="32"/>
      <c r="M308" s="149"/>
      <c r="T308" s="56"/>
      <c r="AT308" s="17" t="s">
        <v>145</v>
      </c>
      <c r="AU308" s="17" t="s">
        <v>85</v>
      </c>
    </row>
    <row r="309" spans="2:65" s="13" customFormat="1" ht="11.25">
      <c r="B309" s="160"/>
      <c r="D309" s="146" t="s">
        <v>221</v>
      </c>
      <c r="E309" s="161" t="s">
        <v>1</v>
      </c>
      <c r="F309" s="162" t="s">
        <v>902</v>
      </c>
      <c r="H309" s="163">
        <v>156</v>
      </c>
      <c r="I309" s="164"/>
      <c r="L309" s="160"/>
      <c r="M309" s="165"/>
      <c r="T309" s="166"/>
      <c r="AT309" s="161" t="s">
        <v>221</v>
      </c>
      <c r="AU309" s="161" t="s">
        <v>85</v>
      </c>
      <c r="AV309" s="13" t="s">
        <v>85</v>
      </c>
      <c r="AW309" s="13" t="s">
        <v>31</v>
      </c>
      <c r="AX309" s="13" t="s">
        <v>75</v>
      </c>
      <c r="AY309" s="161" t="s">
        <v>135</v>
      </c>
    </row>
    <row r="310" spans="2:65" s="13" customFormat="1" ht="11.25">
      <c r="B310" s="160"/>
      <c r="D310" s="146" t="s">
        <v>221</v>
      </c>
      <c r="E310" s="161" t="s">
        <v>1</v>
      </c>
      <c r="F310" s="162" t="s">
        <v>903</v>
      </c>
      <c r="H310" s="163">
        <v>173.7</v>
      </c>
      <c r="I310" s="164"/>
      <c r="L310" s="160"/>
      <c r="M310" s="165"/>
      <c r="T310" s="166"/>
      <c r="AT310" s="161" t="s">
        <v>221</v>
      </c>
      <c r="AU310" s="161" t="s">
        <v>85</v>
      </c>
      <c r="AV310" s="13" t="s">
        <v>85</v>
      </c>
      <c r="AW310" s="13" t="s">
        <v>31</v>
      </c>
      <c r="AX310" s="13" t="s">
        <v>75</v>
      </c>
      <c r="AY310" s="161" t="s">
        <v>135</v>
      </c>
    </row>
    <row r="311" spans="2:65" s="14" customFormat="1" ht="11.25">
      <c r="B311" s="167"/>
      <c r="D311" s="146" t="s">
        <v>221</v>
      </c>
      <c r="E311" s="168" t="s">
        <v>1</v>
      </c>
      <c r="F311" s="169" t="s">
        <v>231</v>
      </c>
      <c r="H311" s="170">
        <v>329.7</v>
      </c>
      <c r="I311" s="171"/>
      <c r="L311" s="167"/>
      <c r="M311" s="172"/>
      <c r="T311" s="173"/>
      <c r="AT311" s="168" t="s">
        <v>221</v>
      </c>
      <c r="AU311" s="168" t="s">
        <v>85</v>
      </c>
      <c r="AV311" s="14" t="s">
        <v>159</v>
      </c>
      <c r="AW311" s="14" t="s">
        <v>31</v>
      </c>
      <c r="AX311" s="14" t="s">
        <v>83</v>
      </c>
      <c r="AY311" s="168" t="s">
        <v>135</v>
      </c>
    </row>
    <row r="312" spans="2:65" s="11" customFormat="1" ht="22.9" customHeight="1">
      <c r="B312" s="120"/>
      <c r="D312" s="121" t="s">
        <v>74</v>
      </c>
      <c r="E312" s="130" t="s">
        <v>273</v>
      </c>
      <c r="F312" s="130" t="s">
        <v>614</v>
      </c>
      <c r="I312" s="123"/>
      <c r="J312" s="131">
        <f>BK312</f>
        <v>0</v>
      </c>
      <c r="L312" s="120"/>
      <c r="M312" s="125"/>
      <c r="P312" s="126">
        <f>SUM(P313:P373)</f>
        <v>0</v>
      </c>
      <c r="R312" s="126">
        <f>SUM(R313:R373)</f>
        <v>147.24685440000002</v>
      </c>
      <c r="T312" s="127">
        <f>SUM(T313:T373)</f>
        <v>0.246</v>
      </c>
      <c r="AR312" s="121" t="s">
        <v>83</v>
      </c>
      <c r="AT312" s="128" t="s">
        <v>74</v>
      </c>
      <c r="AU312" s="128" t="s">
        <v>83</v>
      </c>
      <c r="AY312" s="121" t="s">
        <v>135</v>
      </c>
      <c r="BK312" s="129">
        <f>SUM(BK313:BK373)</f>
        <v>0</v>
      </c>
    </row>
    <row r="313" spans="2:65" s="1" customFormat="1" ht="24.2" customHeight="1">
      <c r="B313" s="132"/>
      <c r="C313" s="133" t="s">
        <v>593</v>
      </c>
      <c r="D313" s="133" t="s">
        <v>138</v>
      </c>
      <c r="E313" s="134" t="s">
        <v>904</v>
      </c>
      <c r="F313" s="135" t="s">
        <v>905</v>
      </c>
      <c r="G313" s="136" t="s">
        <v>487</v>
      </c>
      <c r="H313" s="137">
        <v>8</v>
      </c>
      <c r="I313" s="138"/>
      <c r="J313" s="139">
        <f>ROUND(I313*H313,2)</f>
        <v>0</v>
      </c>
      <c r="K313" s="135" t="s">
        <v>142</v>
      </c>
      <c r="L313" s="32"/>
      <c r="M313" s="140" t="s">
        <v>1</v>
      </c>
      <c r="N313" s="141" t="s">
        <v>40</v>
      </c>
      <c r="P313" s="142">
        <f>O313*H313</f>
        <v>0</v>
      </c>
      <c r="Q313" s="142">
        <v>6.9999999999999999E-4</v>
      </c>
      <c r="R313" s="142">
        <f>Q313*H313</f>
        <v>5.5999999999999999E-3</v>
      </c>
      <c r="S313" s="142">
        <v>0</v>
      </c>
      <c r="T313" s="143">
        <f>S313*H313</f>
        <v>0</v>
      </c>
      <c r="AR313" s="144" t="s">
        <v>159</v>
      </c>
      <c r="AT313" s="144" t="s">
        <v>138</v>
      </c>
      <c r="AU313" s="144" t="s">
        <v>85</v>
      </c>
      <c r="AY313" s="17" t="s">
        <v>135</v>
      </c>
      <c r="BE313" s="145">
        <f>IF(N313="základní",J313,0)</f>
        <v>0</v>
      </c>
      <c r="BF313" s="145">
        <f>IF(N313="snížená",J313,0)</f>
        <v>0</v>
      </c>
      <c r="BG313" s="145">
        <f>IF(N313="zákl. přenesená",J313,0)</f>
        <v>0</v>
      </c>
      <c r="BH313" s="145">
        <f>IF(N313="sníž. přenesená",J313,0)</f>
        <v>0</v>
      </c>
      <c r="BI313" s="145">
        <f>IF(N313="nulová",J313,0)</f>
        <v>0</v>
      </c>
      <c r="BJ313" s="17" t="s">
        <v>83</v>
      </c>
      <c r="BK313" s="145">
        <f>ROUND(I313*H313,2)</f>
        <v>0</v>
      </c>
      <c r="BL313" s="17" t="s">
        <v>159</v>
      </c>
      <c r="BM313" s="144" t="s">
        <v>906</v>
      </c>
    </row>
    <row r="314" spans="2:65" s="1" customFormat="1" ht="19.5">
      <c r="B314" s="32"/>
      <c r="D314" s="146" t="s">
        <v>145</v>
      </c>
      <c r="F314" s="147" t="s">
        <v>907</v>
      </c>
      <c r="I314" s="148"/>
      <c r="L314" s="32"/>
      <c r="M314" s="149"/>
      <c r="T314" s="56"/>
      <c r="AT314" s="17" t="s">
        <v>145</v>
      </c>
      <c r="AU314" s="17" t="s">
        <v>85</v>
      </c>
    </row>
    <row r="315" spans="2:65" s="13" customFormat="1" ht="22.5">
      <c r="B315" s="160"/>
      <c r="D315" s="146" t="s">
        <v>221</v>
      </c>
      <c r="E315" s="161" t="s">
        <v>1</v>
      </c>
      <c r="F315" s="162" t="s">
        <v>908</v>
      </c>
      <c r="H315" s="163">
        <v>8</v>
      </c>
      <c r="I315" s="164"/>
      <c r="L315" s="160"/>
      <c r="M315" s="165"/>
      <c r="T315" s="166"/>
      <c r="AT315" s="161" t="s">
        <v>221</v>
      </c>
      <c r="AU315" s="161" t="s">
        <v>85</v>
      </c>
      <c r="AV315" s="13" t="s">
        <v>85</v>
      </c>
      <c r="AW315" s="13" t="s">
        <v>31</v>
      </c>
      <c r="AX315" s="13" t="s">
        <v>83</v>
      </c>
      <c r="AY315" s="161" t="s">
        <v>135</v>
      </c>
    </row>
    <row r="316" spans="2:65" s="1" customFormat="1" ht="16.5" customHeight="1">
      <c r="B316" s="132"/>
      <c r="C316" s="181" t="s">
        <v>598</v>
      </c>
      <c r="D316" s="181" t="s">
        <v>406</v>
      </c>
      <c r="E316" s="182" t="s">
        <v>909</v>
      </c>
      <c r="F316" s="183" t="s">
        <v>910</v>
      </c>
      <c r="G316" s="184" t="s">
        <v>487</v>
      </c>
      <c r="H316" s="185">
        <v>2</v>
      </c>
      <c r="I316" s="186"/>
      <c r="J316" s="187">
        <f>ROUND(I316*H316,2)</f>
        <v>0</v>
      </c>
      <c r="K316" s="183" t="s">
        <v>1</v>
      </c>
      <c r="L316" s="188"/>
      <c r="M316" s="189" t="s">
        <v>1</v>
      </c>
      <c r="N316" s="190" t="s">
        <v>40</v>
      </c>
      <c r="P316" s="142">
        <f>O316*H316</f>
        <v>0</v>
      </c>
      <c r="Q316" s="142">
        <v>4.0000000000000001E-3</v>
      </c>
      <c r="R316" s="142">
        <f>Q316*H316</f>
        <v>8.0000000000000002E-3</v>
      </c>
      <c r="S316" s="142">
        <v>0</v>
      </c>
      <c r="T316" s="143">
        <f>S316*H316</f>
        <v>0</v>
      </c>
      <c r="AR316" s="144" t="s">
        <v>262</v>
      </c>
      <c r="AT316" s="144" t="s">
        <v>406</v>
      </c>
      <c r="AU316" s="144" t="s">
        <v>85</v>
      </c>
      <c r="AY316" s="17" t="s">
        <v>135</v>
      </c>
      <c r="BE316" s="145">
        <f>IF(N316="základní",J316,0)</f>
        <v>0</v>
      </c>
      <c r="BF316" s="145">
        <f>IF(N316="snížená",J316,0)</f>
        <v>0</v>
      </c>
      <c r="BG316" s="145">
        <f>IF(N316="zákl. přenesená",J316,0)</f>
        <v>0</v>
      </c>
      <c r="BH316" s="145">
        <f>IF(N316="sníž. přenesená",J316,0)</f>
        <v>0</v>
      </c>
      <c r="BI316" s="145">
        <f>IF(N316="nulová",J316,0)</f>
        <v>0</v>
      </c>
      <c r="BJ316" s="17" t="s">
        <v>83</v>
      </c>
      <c r="BK316" s="145">
        <f>ROUND(I316*H316,2)</f>
        <v>0</v>
      </c>
      <c r="BL316" s="17" t="s">
        <v>159</v>
      </c>
      <c r="BM316" s="144" t="s">
        <v>911</v>
      </c>
    </row>
    <row r="317" spans="2:65" s="1" customFormat="1" ht="11.25">
      <c r="B317" s="32"/>
      <c r="D317" s="146" t="s">
        <v>145</v>
      </c>
      <c r="F317" s="147" t="s">
        <v>912</v>
      </c>
      <c r="I317" s="148"/>
      <c r="L317" s="32"/>
      <c r="M317" s="149"/>
      <c r="T317" s="56"/>
      <c r="AT317" s="17" t="s">
        <v>145</v>
      </c>
      <c r="AU317" s="17" t="s">
        <v>85</v>
      </c>
    </row>
    <row r="318" spans="2:65" s="13" customFormat="1" ht="11.25">
      <c r="B318" s="160"/>
      <c r="D318" s="146" t="s">
        <v>221</v>
      </c>
      <c r="E318" s="161" t="s">
        <v>1</v>
      </c>
      <c r="F318" s="162" t="s">
        <v>913</v>
      </c>
      <c r="H318" s="163">
        <v>2</v>
      </c>
      <c r="I318" s="164"/>
      <c r="L318" s="160"/>
      <c r="M318" s="165"/>
      <c r="T318" s="166"/>
      <c r="AT318" s="161" t="s">
        <v>221</v>
      </c>
      <c r="AU318" s="161" t="s">
        <v>85</v>
      </c>
      <c r="AV318" s="13" t="s">
        <v>85</v>
      </c>
      <c r="AW318" s="13" t="s">
        <v>31</v>
      </c>
      <c r="AX318" s="13" t="s">
        <v>83</v>
      </c>
      <c r="AY318" s="161" t="s">
        <v>135</v>
      </c>
    </row>
    <row r="319" spans="2:65" s="1" customFormat="1" ht="21.75" customHeight="1">
      <c r="B319" s="132"/>
      <c r="C319" s="181" t="s">
        <v>605</v>
      </c>
      <c r="D319" s="181" t="s">
        <v>406</v>
      </c>
      <c r="E319" s="182" t="s">
        <v>914</v>
      </c>
      <c r="F319" s="183" t="s">
        <v>915</v>
      </c>
      <c r="G319" s="184" t="s">
        <v>487</v>
      </c>
      <c r="H319" s="185">
        <v>1</v>
      </c>
      <c r="I319" s="186"/>
      <c r="J319" s="187">
        <f>ROUND(I319*H319,2)</f>
        <v>0</v>
      </c>
      <c r="K319" s="183" t="s">
        <v>1</v>
      </c>
      <c r="L319" s="188"/>
      <c r="M319" s="189" t="s">
        <v>1</v>
      </c>
      <c r="N319" s="190" t="s">
        <v>40</v>
      </c>
      <c r="P319" s="142">
        <f>O319*H319</f>
        <v>0</v>
      </c>
      <c r="Q319" s="142">
        <v>4.0000000000000001E-3</v>
      </c>
      <c r="R319" s="142">
        <f>Q319*H319</f>
        <v>4.0000000000000001E-3</v>
      </c>
      <c r="S319" s="142">
        <v>0</v>
      </c>
      <c r="T319" s="143">
        <f>S319*H319</f>
        <v>0</v>
      </c>
      <c r="AR319" s="144" t="s">
        <v>262</v>
      </c>
      <c r="AT319" s="144" t="s">
        <v>406</v>
      </c>
      <c r="AU319" s="144" t="s">
        <v>85</v>
      </c>
      <c r="AY319" s="17" t="s">
        <v>135</v>
      </c>
      <c r="BE319" s="145">
        <f>IF(N319="základní",J319,0)</f>
        <v>0</v>
      </c>
      <c r="BF319" s="145">
        <f>IF(N319="snížená",J319,0)</f>
        <v>0</v>
      </c>
      <c r="BG319" s="145">
        <f>IF(N319="zákl. přenesená",J319,0)</f>
        <v>0</v>
      </c>
      <c r="BH319" s="145">
        <f>IF(N319="sníž. přenesená",J319,0)</f>
        <v>0</v>
      </c>
      <c r="BI319" s="145">
        <f>IF(N319="nulová",J319,0)</f>
        <v>0</v>
      </c>
      <c r="BJ319" s="17" t="s">
        <v>83</v>
      </c>
      <c r="BK319" s="145">
        <f>ROUND(I319*H319,2)</f>
        <v>0</v>
      </c>
      <c r="BL319" s="17" t="s">
        <v>159</v>
      </c>
      <c r="BM319" s="144" t="s">
        <v>916</v>
      </c>
    </row>
    <row r="320" spans="2:65" s="1" customFormat="1" ht="11.25">
      <c r="B320" s="32"/>
      <c r="D320" s="146" t="s">
        <v>145</v>
      </c>
      <c r="F320" s="147" t="s">
        <v>915</v>
      </c>
      <c r="I320" s="148"/>
      <c r="L320" s="32"/>
      <c r="M320" s="149"/>
      <c r="T320" s="56"/>
      <c r="AT320" s="17" t="s">
        <v>145</v>
      </c>
      <c r="AU320" s="17" t="s">
        <v>85</v>
      </c>
    </row>
    <row r="321" spans="2:65" s="13" customFormat="1" ht="11.25">
      <c r="B321" s="160"/>
      <c r="D321" s="146" t="s">
        <v>221</v>
      </c>
      <c r="E321" s="161" t="s">
        <v>1</v>
      </c>
      <c r="F321" s="162" t="s">
        <v>917</v>
      </c>
      <c r="H321" s="163">
        <v>1</v>
      </c>
      <c r="I321" s="164"/>
      <c r="L321" s="160"/>
      <c r="M321" s="165"/>
      <c r="T321" s="166"/>
      <c r="AT321" s="161" t="s">
        <v>221</v>
      </c>
      <c r="AU321" s="161" t="s">
        <v>85</v>
      </c>
      <c r="AV321" s="13" t="s">
        <v>85</v>
      </c>
      <c r="AW321" s="13" t="s">
        <v>31</v>
      </c>
      <c r="AX321" s="13" t="s">
        <v>83</v>
      </c>
      <c r="AY321" s="161" t="s">
        <v>135</v>
      </c>
    </row>
    <row r="322" spans="2:65" s="1" customFormat="1" ht="24.2" customHeight="1">
      <c r="B322" s="132"/>
      <c r="C322" s="181" t="s">
        <v>608</v>
      </c>
      <c r="D322" s="181" t="s">
        <v>406</v>
      </c>
      <c r="E322" s="182" t="s">
        <v>918</v>
      </c>
      <c r="F322" s="183" t="s">
        <v>919</v>
      </c>
      <c r="G322" s="184" t="s">
        <v>487</v>
      </c>
      <c r="H322" s="185">
        <v>1</v>
      </c>
      <c r="I322" s="186"/>
      <c r="J322" s="187">
        <f>ROUND(I322*H322,2)</f>
        <v>0</v>
      </c>
      <c r="K322" s="183" t="s">
        <v>1</v>
      </c>
      <c r="L322" s="188"/>
      <c r="M322" s="189" t="s">
        <v>1</v>
      </c>
      <c r="N322" s="190" t="s">
        <v>40</v>
      </c>
      <c r="P322" s="142">
        <f>O322*H322</f>
        <v>0</v>
      </c>
      <c r="Q322" s="142">
        <v>4.0000000000000001E-3</v>
      </c>
      <c r="R322" s="142">
        <f>Q322*H322</f>
        <v>4.0000000000000001E-3</v>
      </c>
      <c r="S322" s="142">
        <v>0</v>
      </c>
      <c r="T322" s="143">
        <f>S322*H322</f>
        <v>0</v>
      </c>
      <c r="AR322" s="144" t="s">
        <v>262</v>
      </c>
      <c r="AT322" s="144" t="s">
        <v>406</v>
      </c>
      <c r="AU322" s="144" t="s">
        <v>85</v>
      </c>
      <c r="AY322" s="17" t="s">
        <v>135</v>
      </c>
      <c r="BE322" s="145">
        <f>IF(N322="základní",J322,0)</f>
        <v>0</v>
      </c>
      <c r="BF322" s="145">
        <f>IF(N322="snížená",J322,0)</f>
        <v>0</v>
      </c>
      <c r="BG322" s="145">
        <f>IF(N322="zákl. přenesená",J322,0)</f>
        <v>0</v>
      </c>
      <c r="BH322" s="145">
        <f>IF(N322="sníž. přenesená",J322,0)</f>
        <v>0</v>
      </c>
      <c r="BI322" s="145">
        <f>IF(N322="nulová",J322,0)</f>
        <v>0</v>
      </c>
      <c r="BJ322" s="17" t="s">
        <v>83</v>
      </c>
      <c r="BK322" s="145">
        <f>ROUND(I322*H322,2)</f>
        <v>0</v>
      </c>
      <c r="BL322" s="17" t="s">
        <v>159</v>
      </c>
      <c r="BM322" s="144" t="s">
        <v>920</v>
      </c>
    </row>
    <row r="323" spans="2:65" s="1" customFormat="1" ht="11.25">
      <c r="B323" s="32"/>
      <c r="D323" s="146" t="s">
        <v>145</v>
      </c>
      <c r="F323" s="147" t="s">
        <v>919</v>
      </c>
      <c r="I323" s="148"/>
      <c r="L323" s="32"/>
      <c r="M323" s="149"/>
      <c r="T323" s="56"/>
      <c r="AT323" s="17" t="s">
        <v>145</v>
      </c>
      <c r="AU323" s="17" t="s">
        <v>85</v>
      </c>
    </row>
    <row r="324" spans="2:65" s="1" customFormat="1" ht="24.2" customHeight="1">
      <c r="B324" s="132"/>
      <c r="C324" s="181" t="s">
        <v>615</v>
      </c>
      <c r="D324" s="181" t="s">
        <v>406</v>
      </c>
      <c r="E324" s="182" t="s">
        <v>921</v>
      </c>
      <c r="F324" s="183" t="s">
        <v>922</v>
      </c>
      <c r="G324" s="184" t="s">
        <v>487</v>
      </c>
      <c r="H324" s="185">
        <v>3</v>
      </c>
      <c r="I324" s="186"/>
      <c r="J324" s="187">
        <f>ROUND(I324*H324,2)</f>
        <v>0</v>
      </c>
      <c r="K324" s="183" t="s">
        <v>1</v>
      </c>
      <c r="L324" s="188"/>
      <c r="M324" s="189" t="s">
        <v>1</v>
      </c>
      <c r="N324" s="190" t="s">
        <v>40</v>
      </c>
      <c r="P324" s="142">
        <f>O324*H324</f>
        <v>0</v>
      </c>
      <c r="Q324" s="142">
        <v>4.4999999999999997E-3</v>
      </c>
      <c r="R324" s="142">
        <f>Q324*H324</f>
        <v>1.3499999999999998E-2</v>
      </c>
      <c r="S324" s="142">
        <v>0</v>
      </c>
      <c r="T324" s="143">
        <f>S324*H324</f>
        <v>0</v>
      </c>
      <c r="AR324" s="144" t="s">
        <v>262</v>
      </c>
      <c r="AT324" s="144" t="s">
        <v>406</v>
      </c>
      <c r="AU324" s="144" t="s">
        <v>85</v>
      </c>
      <c r="AY324" s="17" t="s">
        <v>135</v>
      </c>
      <c r="BE324" s="145">
        <f>IF(N324="základní",J324,0)</f>
        <v>0</v>
      </c>
      <c r="BF324" s="145">
        <f>IF(N324="snížená",J324,0)</f>
        <v>0</v>
      </c>
      <c r="BG324" s="145">
        <f>IF(N324="zákl. přenesená",J324,0)</f>
        <v>0</v>
      </c>
      <c r="BH324" s="145">
        <f>IF(N324="sníž. přenesená",J324,0)</f>
        <v>0</v>
      </c>
      <c r="BI324" s="145">
        <f>IF(N324="nulová",J324,0)</f>
        <v>0</v>
      </c>
      <c r="BJ324" s="17" t="s">
        <v>83</v>
      </c>
      <c r="BK324" s="145">
        <f>ROUND(I324*H324,2)</f>
        <v>0</v>
      </c>
      <c r="BL324" s="17" t="s">
        <v>159</v>
      </c>
      <c r="BM324" s="144" t="s">
        <v>923</v>
      </c>
    </row>
    <row r="325" spans="2:65" s="1" customFormat="1" ht="19.5">
      <c r="B325" s="32"/>
      <c r="D325" s="146" t="s">
        <v>145</v>
      </c>
      <c r="F325" s="147" t="s">
        <v>922</v>
      </c>
      <c r="I325" s="148"/>
      <c r="L325" s="32"/>
      <c r="M325" s="149"/>
      <c r="T325" s="56"/>
      <c r="AT325" s="17" t="s">
        <v>145</v>
      </c>
      <c r="AU325" s="17" t="s">
        <v>85</v>
      </c>
    </row>
    <row r="326" spans="2:65" s="13" customFormat="1" ht="11.25">
      <c r="B326" s="160"/>
      <c r="D326" s="146" t="s">
        <v>221</v>
      </c>
      <c r="E326" s="161" t="s">
        <v>1</v>
      </c>
      <c r="F326" s="162" t="s">
        <v>924</v>
      </c>
      <c r="H326" s="163">
        <v>3</v>
      </c>
      <c r="I326" s="164"/>
      <c r="L326" s="160"/>
      <c r="M326" s="165"/>
      <c r="T326" s="166"/>
      <c r="AT326" s="161" t="s">
        <v>221</v>
      </c>
      <c r="AU326" s="161" t="s">
        <v>85</v>
      </c>
      <c r="AV326" s="13" t="s">
        <v>85</v>
      </c>
      <c r="AW326" s="13" t="s">
        <v>31</v>
      </c>
      <c r="AX326" s="13" t="s">
        <v>83</v>
      </c>
      <c r="AY326" s="161" t="s">
        <v>135</v>
      </c>
    </row>
    <row r="327" spans="2:65" s="1" customFormat="1" ht="24.2" customHeight="1">
      <c r="B327" s="132"/>
      <c r="C327" s="181" t="s">
        <v>621</v>
      </c>
      <c r="D327" s="181" t="s">
        <v>406</v>
      </c>
      <c r="E327" s="182" t="s">
        <v>925</v>
      </c>
      <c r="F327" s="183" t="s">
        <v>926</v>
      </c>
      <c r="G327" s="184" t="s">
        <v>487</v>
      </c>
      <c r="H327" s="185">
        <v>1</v>
      </c>
      <c r="I327" s="186"/>
      <c r="J327" s="187">
        <f>ROUND(I327*H327,2)</f>
        <v>0</v>
      </c>
      <c r="K327" s="183" t="s">
        <v>1</v>
      </c>
      <c r="L327" s="188"/>
      <c r="M327" s="189" t="s">
        <v>1</v>
      </c>
      <c r="N327" s="190" t="s">
        <v>40</v>
      </c>
      <c r="P327" s="142">
        <f>O327*H327</f>
        <v>0</v>
      </c>
      <c r="Q327" s="142">
        <v>6.8999999999999999E-3</v>
      </c>
      <c r="R327" s="142">
        <f>Q327*H327</f>
        <v>6.8999999999999999E-3</v>
      </c>
      <c r="S327" s="142">
        <v>0</v>
      </c>
      <c r="T327" s="143">
        <f>S327*H327</f>
        <v>0</v>
      </c>
      <c r="AR327" s="144" t="s">
        <v>262</v>
      </c>
      <c r="AT327" s="144" t="s">
        <v>406</v>
      </c>
      <c r="AU327" s="144" t="s">
        <v>85</v>
      </c>
      <c r="AY327" s="17" t="s">
        <v>135</v>
      </c>
      <c r="BE327" s="145">
        <f>IF(N327="základní",J327,0)</f>
        <v>0</v>
      </c>
      <c r="BF327" s="145">
        <f>IF(N327="snížená",J327,0)</f>
        <v>0</v>
      </c>
      <c r="BG327" s="145">
        <f>IF(N327="zákl. přenesená",J327,0)</f>
        <v>0</v>
      </c>
      <c r="BH327" s="145">
        <f>IF(N327="sníž. přenesená",J327,0)</f>
        <v>0</v>
      </c>
      <c r="BI327" s="145">
        <f>IF(N327="nulová",J327,0)</f>
        <v>0</v>
      </c>
      <c r="BJ327" s="17" t="s">
        <v>83</v>
      </c>
      <c r="BK327" s="145">
        <f>ROUND(I327*H327,2)</f>
        <v>0</v>
      </c>
      <c r="BL327" s="17" t="s">
        <v>159</v>
      </c>
      <c r="BM327" s="144" t="s">
        <v>927</v>
      </c>
    </row>
    <row r="328" spans="2:65" s="1" customFormat="1" ht="19.5">
      <c r="B328" s="32"/>
      <c r="D328" s="146" t="s">
        <v>145</v>
      </c>
      <c r="F328" s="147" t="s">
        <v>926</v>
      </c>
      <c r="I328" s="148"/>
      <c r="L328" s="32"/>
      <c r="M328" s="149"/>
      <c r="T328" s="56"/>
      <c r="AT328" s="17" t="s">
        <v>145</v>
      </c>
      <c r="AU328" s="17" t="s">
        <v>85</v>
      </c>
    </row>
    <row r="329" spans="2:65" s="13" customFormat="1" ht="11.25">
      <c r="B329" s="160"/>
      <c r="D329" s="146" t="s">
        <v>221</v>
      </c>
      <c r="E329" s="161" t="s">
        <v>1</v>
      </c>
      <c r="F329" s="162" t="s">
        <v>928</v>
      </c>
      <c r="H329" s="163">
        <v>1</v>
      </c>
      <c r="I329" s="164"/>
      <c r="L329" s="160"/>
      <c r="M329" s="165"/>
      <c r="T329" s="166"/>
      <c r="AT329" s="161" t="s">
        <v>221</v>
      </c>
      <c r="AU329" s="161" t="s">
        <v>85</v>
      </c>
      <c r="AV329" s="13" t="s">
        <v>85</v>
      </c>
      <c r="AW329" s="13" t="s">
        <v>31</v>
      </c>
      <c r="AX329" s="13" t="s">
        <v>83</v>
      </c>
      <c r="AY329" s="161" t="s">
        <v>135</v>
      </c>
    </row>
    <row r="330" spans="2:65" s="1" customFormat="1" ht="24.2" customHeight="1">
      <c r="B330" s="132"/>
      <c r="C330" s="133" t="s">
        <v>626</v>
      </c>
      <c r="D330" s="133" t="s">
        <v>138</v>
      </c>
      <c r="E330" s="134" t="s">
        <v>929</v>
      </c>
      <c r="F330" s="135" t="s">
        <v>930</v>
      </c>
      <c r="G330" s="136" t="s">
        <v>487</v>
      </c>
      <c r="H330" s="137">
        <v>4</v>
      </c>
      <c r="I330" s="138"/>
      <c r="J330" s="139">
        <f>ROUND(I330*H330,2)</f>
        <v>0</v>
      </c>
      <c r="K330" s="135" t="s">
        <v>142</v>
      </c>
      <c r="L330" s="32"/>
      <c r="M330" s="140" t="s">
        <v>1</v>
      </c>
      <c r="N330" s="141" t="s">
        <v>40</v>
      </c>
      <c r="P330" s="142">
        <f>O330*H330</f>
        <v>0</v>
      </c>
      <c r="Q330" s="142">
        <v>0.11241</v>
      </c>
      <c r="R330" s="142">
        <f>Q330*H330</f>
        <v>0.44963999999999998</v>
      </c>
      <c r="S330" s="142">
        <v>0</v>
      </c>
      <c r="T330" s="143">
        <f>S330*H330</f>
        <v>0</v>
      </c>
      <c r="AR330" s="144" t="s">
        <v>159</v>
      </c>
      <c r="AT330" s="144" t="s">
        <v>138</v>
      </c>
      <c r="AU330" s="144" t="s">
        <v>85</v>
      </c>
      <c r="AY330" s="17" t="s">
        <v>135</v>
      </c>
      <c r="BE330" s="145">
        <f>IF(N330="základní",J330,0)</f>
        <v>0</v>
      </c>
      <c r="BF330" s="145">
        <f>IF(N330="snížená",J330,0)</f>
        <v>0</v>
      </c>
      <c r="BG330" s="145">
        <f>IF(N330="zákl. přenesená",J330,0)</f>
        <v>0</v>
      </c>
      <c r="BH330" s="145">
        <f>IF(N330="sníž. přenesená",J330,0)</f>
        <v>0</v>
      </c>
      <c r="BI330" s="145">
        <f>IF(N330="nulová",J330,0)</f>
        <v>0</v>
      </c>
      <c r="BJ330" s="17" t="s">
        <v>83</v>
      </c>
      <c r="BK330" s="145">
        <f>ROUND(I330*H330,2)</f>
        <v>0</v>
      </c>
      <c r="BL330" s="17" t="s">
        <v>159</v>
      </c>
      <c r="BM330" s="144" t="s">
        <v>931</v>
      </c>
    </row>
    <row r="331" spans="2:65" s="1" customFormat="1" ht="19.5">
      <c r="B331" s="32"/>
      <c r="D331" s="146" t="s">
        <v>145</v>
      </c>
      <c r="F331" s="147" t="s">
        <v>932</v>
      </c>
      <c r="I331" s="148"/>
      <c r="L331" s="32"/>
      <c r="M331" s="149"/>
      <c r="T331" s="56"/>
      <c r="AT331" s="17" t="s">
        <v>145</v>
      </c>
      <c r="AU331" s="17" t="s">
        <v>85</v>
      </c>
    </row>
    <row r="332" spans="2:65" s="1" customFormat="1" ht="21.75" customHeight="1">
      <c r="B332" s="132"/>
      <c r="C332" s="181" t="s">
        <v>632</v>
      </c>
      <c r="D332" s="181" t="s">
        <v>406</v>
      </c>
      <c r="E332" s="182" t="s">
        <v>933</v>
      </c>
      <c r="F332" s="183" t="s">
        <v>934</v>
      </c>
      <c r="G332" s="184" t="s">
        <v>487</v>
      </c>
      <c r="H332" s="185">
        <v>4</v>
      </c>
      <c r="I332" s="186"/>
      <c r="J332" s="187">
        <f>ROUND(I332*H332,2)</f>
        <v>0</v>
      </c>
      <c r="K332" s="183" t="s">
        <v>142</v>
      </c>
      <c r="L332" s="188"/>
      <c r="M332" s="189" t="s">
        <v>1</v>
      </c>
      <c r="N332" s="190" t="s">
        <v>40</v>
      </c>
      <c r="P332" s="142">
        <f>O332*H332</f>
        <v>0</v>
      </c>
      <c r="Q332" s="142">
        <v>6.1000000000000004E-3</v>
      </c>
      <c r="R332" s="142">
        <f>Q332*H332</f>
        <v>2.4400000000000002E-2</v>
      </c>
      <c r="S332" s="142">
        <v>0</v>
      </c>
      <c r="T332" s="143">
        <f>S332*H332</f>
        <v>0</v>
      </c>
      <c r="AR332" s="144" t="s">
        <v>262</v>
      </c>
      <c r="AT332" s="144" t="s">
        <v>406</v>
      </c>
      <c r="AU332" s="144" t="s">
        <v>85</v>
      </c>
      <c r="AY332" s="17" t="s">
        <v>135</v>
      </c>
      <c r="BE332" s="145">
        <f>IF(N332="základní",J332,0)</f>
        <v>0</v>
      </c>
      <c r="BF332" s="145">
        <f>IF(N332="snížená",J332,0)</f>
        <v>0</v>
      </c>
      <c r="BG332" s="145">
        <f>IF(N332="zákl. přenesená",J332,0)</f>
        <v>0</v>
      </c>
      <c r="BH332" s="145">
        <f>IF(N332="sníž. přenesená",J332,0)</f>
        <v>0</v>
      </c>
      <c r="BI332" s="145">
        <f>IF(N332="nulová",J332,0)</f>
        <v>0</v>
      </c>
      <c r="BJ332" s="17" t="s">
        <v>83</v>
      </c>
      <c r="BK332" s="145">
        <f>ROUND(I332*H332,2)</f>
        <v>0</v>
      </c>
      <c r="BL332" s="17" t="s">
        <v>159</v>
      </c>
      <c r="BM332" s="144" t="s">
        <v>935</v>
      </c>
    </row>
    <row r="333" spans="2:65" s="1" customFormat="1" ht="11.25">
      <c r="B333" s="32"/>
      <c r="D333" s="146" t="s">
        <v>145</v>
      </c>
      <c r="F333" s="147" t="s">
        <v>934</v>
      </c>
      <c r="I333" s="148"/>
      <c r="L333" s="32"/>
      <c r="M333" s="149"/>
      <c r="T333" s="56"/>
      <c r="AT333" s="17" t="s">
        <v>145</v>
      </c>
      <c r="AU333" s="17" t="s">
        <v>85</v>
      </c>
    </row>
    <row r="334" spans="2:65" s="1" customFormat="1" ht="21.75" customHeight="1">
      <c r="B334" s="132"/>
      <c r="C334" s="181" t="s">
        <v>640</v>
      </c>
      <c r="D334" s="181" t="s">
        <v>406</v>
      </c>
      <c r="E334" s="182" t="s">
        <v>936</v>
      </c>
      <c r="F334" s="183" t="s">
        <v>937</v>
      </c>
      <c r="G334" s="184" t="s">
        <v>487</v>
      </c>
      <c r="H334" s="185">
        <v>23</v>
      </c>
      <c r="I334" s="186"/>
      <c r="J334" s="187">
        <f>ROUND(I334*H334,2)</f>
        <v>0</v>
      </c>
      <c r="K334" s="183" t="s">
        <v>142</v>
      </c>
      <c r="L334" s="188"/>
      <c r="M334" s="189" t="s">
        <v>1</v>
      </c>
      <c r="N334" s="190" t="s">
        <v>40</v>
      </c>
      <c r="P334" s="142">
        <f>O334*H334</f>
        <v>0</v>
      </c>
      <c r="Q334" s="142">
        <v>3.5E-4</v>
      </c>
      <c r="R334" s="142">
        <f>Q334*H334</f>
        <v>8.0499999999999999E-3</v>
      </c>
      <c r="S334" s="142">
        <v>0</v>
      </c>
      <c r="T334" s="143">
        <f>S334*H334</f>
        <v>0</v>
      </c>
      <c r="AR334" s="144" t="s">
        <v>262</v>
      </c>
      <c r="AT334" s="144" t="s">
        <v>406</v>
      </c>
      <c r="AU334" s="144" t="s">
        <v>85</v>
      </c>
      <c r="AY334" s="17" t="s">
        <v>135</v>
      </c>
      <c r="BE334" s="145">
        <f>IF(N334="základní",J334,0)</f>
        <v>0</v>
      </c>
      <c r="BF334" s="145">
        <f>IF(N334="snížená",J334,0)</f>
        <v>0</v>
      </c>
      <c r="BG334" s="145">
        <f>IF(N334="zákl. přenesená",J334,0)</f>
        <v>0</v>
      </c>
      <c r="BH334" s="145">
        <f>IF(N334="sníž. přenesená",J334,0)</f>
        <v>0</v>
      </c>
      <c r="BI334" s="145">
        <f>IF(N334="nulová",J334,0)</f>
        <v>0</v>
      </c>
      <c r="BJ334" s="17" t="s">
        <v>83</v>
      </c>
      <c r="BK334" s="145">
        <f>ROUND(I334*H334,2)</f>
        <v>0</v>
      </c>
      <c r="BL334" s="17" t="s">
        <v>159</v>
      </c>
      <c r="BM334" s="144" t="s">
        <v>938</v>
      </c>
    </row>
    <row r="335" spans="2:65" s="1" customFormat="1" ht="11.25">
      <c r="B335" s="32"/>
      <c r="D335" s="146" t="s">
        <v>145</v>
      </c>
      <c r="F335" s="147" t="s">
        <v>937</v>
      </c>
      <c r="I335" s="148"/>
      <c r="L335" s="32"/>
      <c r="M335" s="149"/>
      <c r="T335" s="56"/>
      <c r="AT335" s="17" t="s">
        <v>145</v>
      </c>
      <c r="AU335" s="17" t="s">
        <v>85</v>
      </c>
    </row>
    <row r="336" spans="2:65" s="1" customFormat="1" ht="16.5" customHeight="1">
      <c r="B336" s="132"/>
      <c r="C336" s="181" t="s">
        <v>645</v>
      </c>
      <c r="D336" s="181" t="s">
        <v>406</v>
      </c>
      <c r="E336" s="182" t="s">
        <v>939</v>
      </c>
      <c r="F336" s="183" t="s">
        <v>940</v>
      </c>
      <c r="G336" s="184" t="s">
        <v>487</v>
      </c>
      <c r="H336" s="185">
        <v>4</v>
      </c>
      <c r="I336" s="186"/>
      <c r="J336" s="187">
        <f>ROUND(I336*H336,2)</f>
        <v>0</v>
      </c>
      <c r="K336" s="183" t="s">
        <v>142</v>
      </c>
      <c r="L336" s="188"/>
      <c r="M336" s="189" t="s">
        <v>1</v>
      </c>
      <c r="N336" s="190" t="s">
        <v>40</v>
      </c>
      <c r="P336" s="142">
        <f>O336*H336</f>
        <v>0</v>
      </c>
      <c r="Q336" s="142">
        <v>1E-4</v>
      </c>
      <c r="R336" s="142">
        <f>Q336*H336</f>
        <v>4.0000000000000002E-4</v>
      </c>
      <c r="S336" s="142">
        <v>0</v>
      </c>
      <c r="T336" s="143">
        <f>S336*H336</f>
        <v>0</v>
      </c>
      <c r="AR336" s="144" t="s">
        <v>262</v>
      </c>
      <c r="AT336" s="144" t="s">
        <v>406</v>
      </c>
      <c r="AU336" s="144" t="s">
        <v>85</v>
      </c>
      <c r="AY336" s="17" t="s">
        <v>135</v>
      </c>
      <c r="BE336" s="145">
        <f>IF(N336="základní",J336,0)</f>
        <v>0</v>
      </c>
      <c r="BF336" s="145">
        <f>IF(N336="snížená",J336,0)</f>
        <v>0</v>
      </c>
      <c r="BG336" s="145">
        <f>IF(N336="zákl. přenesená",J336,0)</f>
        <v>0</v>
      </c>
      <c r="BH336" s="145">
        <f>IF(N336="sníž. přenesená",J336,0)</f>
        <v>0</v>
      </c>
      <c r="BI336" s="145">
        <f>IF(N336="nulová",J336,0)</f>
        <v>0</v>
      </c>
      <c r="BJ336" s="17" t="s">
        <v>83</v>
      </c>
      <c r="BK336" s="145">
        <f>ROUND(I336*H336,2)</f>
        <v>0</v>
      </c>
      <c r="BL336" s="17" t="s">
        <v>159</v>
      </c>
      <c r="BM336" s="144" t="s">
        <v>941</v>
      </c>
    </row>
    <row r="337" spans="2:65" s="1" customFormat="1" ht="11.25">
      <c r="B337" s="32"/>
      <c r="D337" s="146" t="s">
        <v>145</v>
      </c>
      <c r="F337" s="147" t="s">
        <v>940</v>
      </c>
      <c r="I337" s="148"/>
      <c r="L337" s="32"/>
      <c r="M337" s="149"/>
      <c r="T337" s="56"/>
      <c r="AT337" s="17" t="s">
        <v>145</v>
      </c>
      <c r="AU337" s="17" t="s">
        <v>85</v>
      </c>
    </row>
    <row r="338" spans="2:65" s="1" customFormat="1" ht="33" customHeight="1">
      <c r="B338" s="132"/>
      <c r="C338" s="133" t="s">
        <v>651</v>
      </c>
      <c r="D338" s="133" t="s">
        <v>138</v>
      </c>
      <c r="E338" s="134" t="s">
        <v>616</v>
      </c>
      <c r="F338" s="135" t="s">
        <v>617</v>
      </c>
      <c r="G338" s="136" t="s">
        <v>282</v>
      </c>
      <c r="H338" s="137">
        <v>323.10000000000002</v>
      </c>
      <c r="I338" s="138"/>
      <c r="J338" s="139">
        <f>ROUND(I338*H338,2)</f>
        <v>0</v>
      </c>
      <c r="K338" s="135" t="s">
        <v>142</v>
      </c>
      <c r="L338" s="32"/>
      <c r="M338" s="140" t="s">
        <v>1</v>
      </c>
      <c r="N338" s="141" t="s">
        <v>40</v>
      </c>
      <c r="P338" s="142">
        <f>O338*H338</f>
        <v>0</v>
      </c>
      <c r="Q338" s="142">
        <v>8.0879999999999994E-2</v>
      </c>
      <c r="R338" s="142">
        <f>Q338*H338</f>
        <v>26.132328000000001</v>
      </c>
      <c r="S338" s="142">
        <v>0</v>
      </c>
      <c r="T338" s="143">
        <f>S338*H338</f>
        <v>0</v>
      </c>
      <c r="AR338" s="144" t="s">
        <v>159</v>
      </c>
      <c r="AT338" s="144" t="s">
        <v>138</v>
      </c>
      <c r="AU338" s="144" t="s">
        <v>85</v>
      </c>
      <c r="AY338" s="17" t="s">
        <v>135</v>
      </c>
      <c r="BE338" s="145">
        <f>IF(N338="základní",J338,0)</f>
        <v>0</v>
      </c>
      <c r="BF338" s="145">
        <f>IF(N338="snížená",J338,0)</f>
        <v>0</v>
      </c>
      <c r="BG338" s="145">
        <f>IF(N338="zákl. přenesená",J338,0)</f>
        <v>0</v>
      </c>
      <c r="BH338" s="145">
        <f>IF(N338="sníž. přenesená",J338,0)</f>
        <v>0</v>
      </c>
      <c r="BI338" s="145">
        <f>IF(N338="nulová",J338,0)</f>
        <v>0</v>
      </c>
      <c r="BJ338" s="17" t="s">
        <v>83</v>
      </c>
      <c r="BK338" s="145">
        <f>ROUND(I338*H338,2)</f>
        <v>0</v>
      </c>
      <c r="BL338" s="17" t="s">
        <v>159</v>
      </c>
      <c r="BM338" s="144" t="s">
        <v>618</v>
      </c>
    </row>
    <row r="339" spans="2:65" s="1" customFormat="1" ht="39">
      <c r="B339" s="32"/>
      <c r="D339" s="146" t="s">
        <v>145</v>
      </c>
      <c r="F339" s="147" t="s">
        <v>619</v>
      </c>
      <c r="I339" s="148"/>
      <c r="L339" s="32"/>
      <c r="M339" s="149"/>
      <c r="T339" s="56"/>
      <c r="AT339" s="17" t="s">
        <v>145</v>
      </c>
      <c r="AU339" s="17" t="s">
        <v>85</v>
      </c>
    </row>
    <row r="340" spans="2:65" s="13" customFormat="1" ht="11.25">
      <c r="B340" s="160"/>
      <c r="D340" s="146" t="s">
        <v>221</v>
      </c>
      <c r="E340" s="161" t="s">
        <v>1</v>
      </c>
      <c r="F340" s="162" t="s">
        <v>942</v>
      </c>
      <c r="H340" s="163">
        <v>323.10000000000002</v>
      </c>
      <c r="I340" s="164"/>
      <c r="L340" s="160"/>
      <c r="M340" s="165"/>
      <c r="T340" s="166"/>
      <c r="AT340" s="161" t="s">
        <v>221</v>
      </c>
      <c r="AU340" s="161" t="s">
        <v>85</v>
      </c>
      <c r="AV340" s="13" t="s">
        <v>85</v>
      </c>
      <c r="AW340" s="13" t="s">
        <v>31</v>
      </c>
      <c r="AX340" s="13" t="s">
        <v>83</v>
      </c>
      <c r="AY340" s="161" t="s">
        <v>135</v>
      </c>
    </row>
    <row r="341" spans="2:65" s="1" customFormat="1" ht="16.5" customHeight="1">
      <c r="B341" s="132"/>
      <c r="C341" s="181" t="s">
        <v>658</v>
      </c>
      <c r="D341" s="181" t="s">
        <v>406</v>
      </c>
      <c r="E341" s="182" t="s">
        <v>622</v>
      </c>
      <c r="F341" s="183" t="s">
        <v>623</v>
      </c>
      <c r="G341" s="184" t="s">
        <v>282</v>
      </c>
      <c r="H341" s="185">
        <v>339.255</v>
      </c>
      <c r="I341" s="186"/>
      <c r="J341" s="187">
        <f>ROUND(I341*H341,2)</f>
        <v>0</v>
      </c>
      <c r="K341" s="183" t="s">
        <v>142</v>
      </c>
      <c r="L341" s="188"/>
      <c r="M341" s="189" t="s">
        <v>1</v>
      </c>
      <c r="N341" s="190" t="s">
        <v>40</v>
      </c>
      <c r="P341" s="142">
        <f>O341*H341</f>
        <v>0</v>
      </c>
      <c r="Q341" s="142">
        <v>5.6000000000000001E-2</v>
      </c>
      <c r="R341" s="142">
        <f>Q341*H341</f>
        <v>18.998280000000001</v>
      </c>
      <c r="S341" s="142">
        <v>0</v>
      </c>
      <c r="T341" s="143">
        <f>S341*H341</f>
        <v>0</v>
      </c>
      <c r="AR341" s="144" t="s">
        <v>262</v>
      </c>
      <c r="AT341" s="144" t="s">
        <v>406</v>
      </c>
      <c r="AU341" s="144" t="s">
        <v>85</v>
      </c>
      <c r="AY341" s="17" t="s">
        <v>135</v>
      </c>
      <c r="BE341" s="145">
        <f>IF(N341="základní",J341,0)</f>
        <v>0</v>
      </c>
      <c r="BF341" s="145">
        <f>IF(N341="snížená",J341,0)</f>
        <v>0</v>
      </c>
      <c r="BG341" s="145">
        <f>IF(N341="zákl. přenesená",J341,0)</f>
        <v>0</v>
      </c>
      <c r="BH341" s="145">
        <f>IF(N341="sníž. přenesená",J341,0)</f>
        <v>0</v>
      </c>
      <c r="BI341" s="145">
        <f>IF(N341="nulová",J341,0)</f>
        <v>0</v>
      </c>
      <c r="BJ341" s="17" t="s">
        <v>83</v>
      </c>
      <c r="BK341" s="145">
        <f>ROUND(I341*H341,2)</f>
        <v>0</v>
      </c>
      <c r="BL341" s="17" t="s">
        <v>159</v>
      </c>
      <c r="BM341" s="144" t="s">
        <v>943</v>
      </c>
    </row>
    <row r="342" spans="2:65" s="1" customFormat="1" ht="11.25">
      <c r="B342" s="32"/>
      <c r="D342" s="146" t="s">
        <v>145</v>
      </c>
      <c r="F342" s="147" t="s">
        <v>623</v>
      </c>
      <c r="I342" s="148"/>
      <c r="L342" s="32"/>
      <c r="M342" s="149"/>
      <c r="T342" s="56"/>
      <c r="AT342" s="17" t="s">
        <v>145</v>
      </c>
      <c r="AU342" s="17" t="s">
        <v>85</v>
      </c>
    </row>
    <row r="343" spans="2:65" s="13" customFormat="1" ht="11.25">
      <c r="B343" s="160"/>
      <c r="D343" s="146" t="s">
        <v>221</v>
      </c>
      <c r="E343" s="161" t="s">
        <v>1</v>
      </c>
      <c r="F343" s="162" t="s">
        <v>944</v>
      </c>
      <c r="H343" s="163">
        <v>339.255</v>
      </c>
      <c r="I343" s="164"/>
      <c r="L343" s="160"/>
      <c r="M343" s="165"/>
      <c r="T343" s="166"/>
      <c r="AT343" s="161" t="s">
        <v>221</v>
      </c>
      <c r="AU343" s="161" t="s">
        <v>85</v>
      </c>
      <c r="AV343" s="13" t="s">
        <v>85</v>
      </c>
      <c r="AW343" s="13" t="s">
        <v>31</v>
      </c>
      <c r="AX343" s="13" t="s">
        <v>83</v>
      </c>
      <c r="AY343" s="161" t="s">
        <v>135</v>
      </c>
    </row>
    <row r="344" spans="2:65" s="1" customFormat="1" ht="33" customHeight="1">
      <c r="B344" s="132"/>
      <c r="C344" s="133" t="s">
        <v>663</v>
      </c>
      <c r="D344" s="133" t="s">
        <v>138</v>
      </c>
      <c r="E344" s="134" t="s">
        <v>627</v>
      </c>
      <c r="F344" s="135" t="s">
        <v>628</v>
      </c>
      <c r="G344" s="136" t="s">
        <v>282</v>
      </c>
      <c r="H344" s="137">
        <v>323.10000000000002</v>
      </c>
      <c r="I344" s="138"/>
      <c r="J344" s="139">
        <f>ROUND(I344*H344,2)</f>
        <v>0</v>
      </c>
      <c r="K344" s="135" t="s">
        <v>142</v>
      </c>
      <c r="L344" s="32"/>
      <c r="M344" s="140" t="s">
        <v>1</v>
      </c>
      <c r="N344" s="141" t="s">
        <v>40</v>
      </c>
      <c r="P344" s="142">
        <f>O344*H344</f>
        <v>0</v>
      </c>
      <c r="Q344" s="142">
        <v>0.15540000000000001</v>
      </c>
      <c r="R344" s="142">
        <f>Q344*H344</f>
        <v>50.209740000000004</v>
      </c>
      <c r="S344" s="142">
        <v>0</v>
      </c>
      <c r="T344" s="143">
        <f>S344*H344</f>
        <v>0</v>
      </c>
      <c r="AR344" s="144" t="s">
        <v>159</v>
      </c>
      <c r="AT344" s="144" t="s">
        <v>138</v>
      </c>
      <c r="AU344" s="144" t="s">
        <v>85</v>
      </c>
      <c r="AY344" s="17" t="s">
        <v>135</v>
      </c>
      <c r="BE344" s="145">
        <f>IF(N344="základní",J344,0)</f>
        <v>0</v>
      </c>
      <c r="BF344" s="145">
        <f>IF(N344="snížená",J344,0)</f>
        <v>0</v>
      </c>
      <c r="BG344" s="145">
        <f>IF(N344="zákl. přenesená",J344,0)</f>
        <v>0</v>
      </c>
      <c r="BH344" s="145">
        <f>IF(N344="sníž. přenesená",J344,0)</f>
        <v>0</v>
      </c>
      <c r="BI344" s="145">
        <f>IF(N344="nulová",J344,0)</f>
        <v>0</v>
      </c>
      <c r="BJ344" s="17" t="s">
        <v>83</v>
      </c>
      <c r="BK344" s="145">
        <f>ROUND(I344*H344,2)</f>
        <v>0</v>
      </c>
      <c r="BL344" s="17" t="s">
        <v>159</v>
      </c>
      <c r="BM344" s="144" t="s">
        <v>629</v>
      </c>
    </row>
    <row r="345" spans="2:65" s="1" customFormat="1" ht="39">
      <c r="B345" s="32"/>
      <c r="D345" s="146" t="s">
        <v>145</v>
      </c>
      <c r="F345" s="147" t="s">
        <v>630</v>
      </c>
      <c r="I345" s="148"/>
      <c r="L345" s="32"/>
      <c r="M345" s="149"/>
      <c r="T345" s="56"/>
      <c r="AT345" s="17" t="s">
        <v>145</v>
      </c>
      <c r="AU345" s="17" t="s">
        <v>85</v>
      </c>
    </row>
    <row r="346" spans="2:65" s="13" customFormat="1" ht="22.5">
      <c r="B346" s="160"/>
      <c r="D346" s="146" t="s">
        <v>221</v>
      </c>
      <c r="E346" s="161" t="s">
        <v>1</v>
      </c>
      <c r="F346" s="162" t="s">
        <v>945</v>
      </c>
      <c r="H346" s="163">
        <v>323.10000000000002</v>
      </c>
      <c r="I346" s="164"/>
      <c r="L346" s="160"/>
      <c r="M346" s="165"/>
      <c r="T346" s="166"/>
      <c r="AT346" s="161" t="s">
        <v>221</v>
      </c>
      <c r="AU346" s="161" t="s">
        <v>85</v>
      </c>
      <c r="AV346" s="13" t="s">
        <v>85</v>
      </c>
      <c r="AW346" s="13" t="s">
        <v>31</v>
      </c>
      <c r="AX346" s="13" t="s">
        <v>83</v>
      </c>
      <c r="AY346" s="161" t="s">
        <v>135</v>
      </c>
    </row>
    <row r="347" spans="2:65" s="1" customFormat="1" ht="24.2" customHeight="1">
      <c r="B347" s="132"/>
      <c r="C347" s="181" t="s">
        <v>670</v>
      </c>
      <c r="D347" s="181" t="s">
        <v>406</v>
      </c>
      <c r="E347" s="182" t="s">
        <v>633</v>
      </c>
      <c r="F347" s="183" t="s">
        <v>634</v>
      </c>
      <c r="G347" s="184" t="s">
        <v>282</v>
      </c>
      <c r="H347" s="185">
        <v>22.574999999999999</v>
      </c>
      <c r="I347" s="186"/>
      <c r="J347" s="187">
        <f>ROUND(I347*H347,2)</f>
        <v>0</v>
      </c>
      <c r="K347" s="183" t="s">
        <v>142</v>
      </c>
      <c r="L347" s="188"/>
      <c r="M347" s="189" t="s">
        <v>1</v>
      </c>
      <c r="N347" s="190" t="s">
        <v>40</v>
      </c>
      <c r="P347" s="142">
        <f>O347*H347</f>
        <v>0</v>
      </c>
      <c r="Q347" s="142">
        <v>4.8300000000000003E-2</v>
      </c>
      <c r="R347" s="142">
        <f>Q347*H347</f>
        <v>1.0903725</v>
      </c>
      <c r="S347" s="142">
        <v>0</v>
      </c>
      <c r="T347" s="143">
        <f>S347*H347</f>
        <v>0</v>
      </c>
      <c r="AR347" s="144" t="s">
        <v>262</v>
      </c>
      <c r="AT347" s="144" t="s">
        <v>406</v>
      </c>
      <c r="AU347" s="144" t="s">
        <v>85</v>
      </c>
      <c r="AY347" s="17" t="s">
        <v>135</v>
      </c>
      <c r="BE347" s="145">
        <f>IF(N347="základní",J347,0)</f>
        <v>0</v>
      </c>
      <c r="BF347" s="145">
        <f>IF(N347="snížená",J347,0)</f>
        <v>0</v>
      </c>
      <c r="BG347" s="145">
        <f>IF(N347="zákl. přenesená",J347,0)</f>
        <v>0</v>
      </c>
      <c r="BH347" s="145">
        <f>IF(N347="sníž. přenesená",J347,0)</f>
        <v>0</v>
      </c>
      <c r="BI347" s="145">
        <f>IF(N347="nulová",J347,0)</f>
        <v>0</v>
      </c>
      <c r="BJ347" s="17" t="s">
        <v>83</v>
      </c>
      <c r="BK347" s="145">
        <f>ROUND(I347*H347,2)</f>
        <v>0</v>
      </c>
      <c r="BL347" s="17" t="s">
        <v>159</v>
      </c>
      <c r="BM347" s="144" t="s">
        <v>946</v>
      </c>
    </row>
    <row r="348" spans="2:65" s="1" customFormat="1" ht="11.25">
      <c r="B348" s="32"/>
      <c r="D348" s="146" t="s">
        <v>145</v>
      </c>
      <c r="F348" s="147" t="s">
        <v>634</v>
      </c>
      <c r="I348" s="148"/>
      <c r="L348" s="32"/>
      <c r="M348" s="149"/>
      <c r="T348" s="56"/>
      <c r="AT348" s="17" t="s">
        <v>145</v>
      </c>
      <c r="AU348" s="17" t="s">
        <v>85</v>
      </c>
    </row>
    <row r="349" spans="2:65" s="12" customFormat="1" ht="11.25">
      <c r="B349" s="154"/>
      <c r="D349" s="146" t="s">
        <v>221</v>
      </c>
      <c r="E349" s="155" t="s">
        <v>1</v>
      </c>
      <c r="F349" s="156" t="s">
        <v>947</v>
      </c>
      <c r="H349" s="155" t="s">
        <v>1</v>
      </c>
      <c r="I349" s="157"/>
      <c r="L349" s="154"/>
      <c r="M349" s="158"/>
      <c r="T349" s="159"/>
      <c r="AT349" s="155" t="s">
        <v>221</v>
      </c>
      <c r="AU349" s="155" t="s">
        <v>85</v>
      </c>
      <c r="AV349" s="12" t="s">
        <v>83</v>
      </c>
      <c r="AW349" s="12" t="s">
        <v>31</v>
      </c>
      <c r="AX349" s="12" t="s">
        <v>75</v>
      </c>
      <c r="AY349" s="155" t="s">
        <v>135</v>
      </c>
    </row>
    <row r="350" spans="2:65" s="13" customFormat="1" ht="11.25">
      <c r="B350" s="160"/>
      <c r="D350" s="146" t="s">
        <v>221</v>
      </c>
      <c r="E350" s="161" t="s">
        <v>1</v>
      </c>
      <c r="F350" s="162" t="s">
        <v>948</v>
      </c>
      <c r="H350" s="163">
        <v>22.574999999999999</v>
      </c>
      <c r="I350" s="164"/>
      <c r="L350" s="160"/>
      <c r="M350" s="165"/>
      <c r="T350" s="166"/>
      <c r="AT350" s="161" t="s">
        <v>221</v>
      </c>
      <c r="AU350" s="161" t="s">
        <v>85</v>
      </c>
      <c r="AV350" s="13" t="s">
        <v>85</v>
      </c>
      <c r="AW350" s="13" t="s">
        <v>31</v>
      </c>
      <c r="AX350" s="13" t="s">
        <v>83</v>
      </c>
      <c r="AY350" s="161" t="s">
        <v>135</v>
      </c>
    </row>
    <row r="351" spans="2:65" s="1" customFormat="1" ht="24.2" customHeight="1">
      <c r="B351" s="132"/>
      <c r="C351" s="181" t="s">
        <v>676</v>
      </c>
      <c r="D351" s="181" t="s">
        <v>406</v>
      </c>
      <c r="E351" s="182" t="s">
        <v>641</v>
      </c>
      <c r="F351" s="183" t="s">
        <v>642</v>
      </c>
      <c r="G351" s="184" t="s">
        <v>282</v>
      </c>
      <c r="H351" s="185">
        <v>8.4</v>
      </c>
      <c r="I351" s="186"/>
      <c r="J351" s="187">
        <f>ROUND(I351*H351,2)</f>
        <v>0</v>
      </c>
      <c r="K351" s="183" t="s">
        <v>142</v>
      </c>
      <c r="L351" s="188"/>
      <c r="M351" s="189" t="s">
        <v>1</v>
      </c>
      <c r="N351" s="190" t="s">
        <v>40</v>
      </c>
      <c r="P351" s="142">
        <f>O351*H351</f>
        <v>0</v>
      </c>
      <c r="Q351" s="142">
        <v>6.5670000000000006E-2</v>
      </c>
      <c r="R351" s="142">
        <f>Q351*H351</f>
        <v>0.55162800000000012</v>
      </c>
      <c r="S351" s="142">
        <v>0</v>
      </c>
      <c r="T351" s="143">
        <f>S351*H351</f>
        <v>0</v>
      </c>
      <c r="AR351" s="144" t="s">
        <v>262</v>
      </c>
      <c r="AT351" s="144" t="s">
        <v>406</v>
      </c>
      <c r="AU351" s="144" t="s">
        <v>85</v>
      </c>
      <c r="AY351" s="17" t="s">
        <v>135</v>
      </c>
      <c r="BE351" s="145">
        <f>IF(N351="základní",J351,0)</f>
        <v>0</v>
      </c>
      <c r="BF351" s="145">
        <f>IF(N351="snížená",J351,0)</f>
        <v>0</v>
      </c>
      <c r="BG351" s="145">
        <f>IF(N351="zákl. přenesená",J351,0)</f>
        <v>0</v>
      </c>
      <c r="BH351" s="145">
        <f>IF(N351="sníž. přenesená",J351,0)</f>
        <v>0</v>
      </c>
      <c r="BI351" s="145">
        <f>IF(N351="nulová",J351,0)</f>
        <v>0</v>
      </c>
      <c r="BJ351" s="17" t="s">
        <v>83</v>
      </c>
      <c r="BK351" s="145">
        <f>ROUND(I351*H351,2)</f>
        <v>0</v>
      </c>
      <c r="BL351" s="17" t="s">
        <v>159</v>
      </c>
      <c r="BM351" s="144" t="s">
        <v>949</v>
      </c>
    </row>
    <row r="352" spans="2:65" s="1" customFormat="1" ht="11.25">
      <c r="B352" s="32"/>
      <c r="D352" s="146" t="s">
        <v>145</v>
      </c>
      <c r="F352" s="147" t="s">
        <v>642</v>
      </c>
      <c r="I352" s="148"/>
      <c r="L352" s="32"/>
      <c r="M352" s="149"/>
      <c r="T352" s="56"/>
      <c r="AT352" s="17" t="s">
        <v>145</v>
      </c>
      <c r="AU352" s="17" t="s">
        <v>85</v>
      </c>
    </row>
    <row r="353" spans="2:65" s="13" customFormat="1" ht="11.25">
      <c r="B353" s="160"/>
      <c r="D353" s="146" t="s">
        <v>221</v>
      </c>
      <c r="E353" s="161" t="s">
        <v>1</v>
      </c>
      <c r="F353" s="162" t="s">
        <v>950</v>
      </c>
      <c r="H353" s="163">
        <v>8.4</v>
      </c>
      <c r="I353" s="164"/>
      <c r="L353" s="160"/>
      <c r="M353" s="165"/>
      <c r="T353" s="166"/>
      <c r="AT353" s="161" t="s">
        <v>221</v>
      </c>
      <c r="AU353" s="161" t="s">
        <v>85</v>
      </c>
      <c r="AV353" s="13" t="s">
        <v>85</v>
      </c>
      <c r="AW353" s="13" t="s">
        <v>31</v>
      </c>
      <c r="AX353" s="13" t="s">
        <v>83</v>
      </c>
      <c r="AY353" s="161" t="s">
        <v>135</v>
      </c>
    </row>
    <row r="354" spans="2:65" s="1" customFormat="1" ht="16.5" customHeight="1">
      <c r="B354" s="132"/>
      <c r="C354" s="181" t="s">
        <v>681</v>
      </c>
      <c r="D354" s="181" t="s">
        <v>406</v>
      </c>
      <c r="E354" s="182" t="s">
        <v>646</v>
      </c>
      <c r="F354" s="183" t="s">
        <v>647</v>
      </c>
      <c r="G354" s="184" t="s">
        <v>282</v>
      </c>
      <c r="H354" s="185">
        <v>308.17500000000001</v>
      </c>
      <c r="I354" s="186"/>
      <c r="J354" s="187">
        <f>ROUND(I354*H354,2)</f>
        <v>0</v>
      </c>
      <c r="K354" s="183" t="s">
        <v>142</v>
      </c>
      <c r="L354" s="188"/>
      <c r="M354" s="189" t="s">
        <v>1</v>
      </c>
      <c r="N354" s="190" t="s">
        <v>40</v>
      </c>
      <c r="P354" s="142">
        <f>O354*H354</f>
        <v>0</v>
      </c>
      <c r="Q354" s="142">
        <v>8.5000000000000006E-2</v>
      </c>
      <c r="R354" s="142">
        <f>Q354*H354</f>
        <v>26.194875000000003</v>
      </c>
      <c r="S354" s="142">
        <v>0</v>
      </c>
      <c r="T354" s="143">
        <f>S354*H354</f>
        <v>0</v>
      </c>
      <c r="AR354" s="144" t="s">
        <v>262</v>
      </c>
      <c r="AT354" s="144" t="s">
        <v>406</v>
      </c>
      <c r="AU354" s="144" t="s">
        <v>85</v>
      </c>
      <c r="AY354" s="17" t="s">
        <v>135</v>
      </c>
      <c r="BE354" s="145">
        <f>IF(N354="základní",J354,0)</f>
        <v>0</v>
      </c>
      <c r="BF354" s="145">
        <f>IF(N354="snížená",J354,0)</f>
        <v>0</v>
      </c>
      <c r="BG354" s="145">
        <f>IF(N354="zákl. přenesená",J354,0)</f>
        <v>0</v>
      </c>
      <c r="BH354" s="145">
        <f>IF(N354="sníž. přenesená",J354,0)</f>
        <v>0</v>
      </c>
      <c r="BI354" s="145">
        <f>IF(N354="nulová",J354,0)</f>
        <v>0</v>
      </c>
      <c r="BJ354" s="17" t="s">
        <v>83</v>
      </c>
      <c r="BK354" s="145">
        <f>ROUND(I354*H354,2)</f>
        <v>0</v>
      </c>
      <c r="BL354" s="17" t="s">
        <v>159</v>
      </c>
      <c r="BM354" s="144" t="s">
        <v>951</v>
      </c>
    </row>
    <row r="355" spans="2:65" s="1" customFormat="1" ht="11.25">
      <c r="B355" s="32"/>
      <c r="D355" s="146" t="s">
        <v>145</v>
      </c>
      <c r="F355" s="147" t="s">
        <v>647</v>
      </c>
      <c r="I355" s="148"/>
      <c r="L355" s="32"/>
      <c r="M355" s="149"/>
      <c r="T355" s="56"/>
      <c r="AT355" s="17" t="s">
        <v>145</v>
      </c>
      <c r="AU355" s="17" t="s">
        <v>85</v>
      </c>
    </row>
    <row r="356" spans="2:65" s="13" customFormat="1" ht="11.25">
      <c r="B356" s="160"/>
      <c r="D356" s="146" t="s">
        <v>221</v>
      </c>
      <c r="E356" s="161" t="s">
        <v>1</v>
      </c>
      <c r="F356" s="162" t="s">
        <v>952</v>
      </c>
      <c r="H356" s="163">
        <v>293.60000000000002</v>
      </c>
      <c r="I356" s="164"/>
      <c r="L356" s="160"/>
      <c r="M356" s="165"/>
      <c r="T356" s="166"/>
      <c r="AT356" s="161" t="s">
        <v>221</v>
      </c>
      <c r="AU356" s="161" t="s">
        <v>85</v>
      </c>
      <c r="AV356" s="13" t="s">
        <v>85</v>
      </c>
      <c r="AW356" s="13" t="s">
        <v>31</v>
      </c>
      <c r="AX356" s="13" t="s">
        <v>75</v>
      </c>
      <c r="AY356" s="161" t="s">
        <v>135</v>
      </c>
    </row>
    <row r="357" spans="2:65" s="15" customFormat="1" ht="11.25">
      <c r="B357" s="174"/>
      <c r="D357" s="146" t="s">
        <v>221</v>
      </c>
      <c r="E357" s="175" t="s">
        <v>1</v>
      </c>
      <c r="F357" s="176" t="s">
        <v>271</v>
      </c>
      <c r="H357" s="177">
        <v>293.60000000000002</v>
      </c>
      <c r="I357" s="178"/>
      <c r="L357" s="174"/>
      <c r="M357" s="179"/>
      <c r="T357" s="180"/>
      <c r="AT357" s="175" t="s">
        <v>221</v>
      </c>
      <c r="AU357" s="175" t="s">
        <v>85</v>
      </c>
      <c r="AV357" s="15" t="s">
        <v>154</v>
      </c>
      <c r="AW357" s="15" t="s">
        <v>31</v>
      </c>
      <c r="AX357" s="15" t="s">
        <v>75</v>
      </c>
      <c r="AY357" s="175" t="s">
        <v>135</v>
      </c>
    </row>
    <row r="358" spans="2:65" s="13" customFormat="1" ht="11.25">
      <c r="B358" s="160"/>
      <c r="D358" s="146" t="s">
        <v>221</v>
      </c>
      <c r="E358" s="161" t="s">
        <v>1</v>
      </c>
      <c r="F358" s="162" t="s">
        <v>953</v>
      </c>
      <c r="H358" s="163">
        <v>308.17500000000001</v>
      </c>
      <c r="I358" s="164"/>
      <c r="L358" s="160"/>
      <c r="M358" s="165"/>
      <c r="T358" s="166"/>
      <c r="AT358" s="161" t="s">
        <v>221</v>
      </c>
      <c r="AU358" s="161" t="s">
        <v>85</v>
      </c>
      <c r="AV358" s="13" t="s">
        <v>85</v>
      </c>
      <c r="AW358" s="13" t="s">
        <v>31</v>
      </c>
      <c r="AX358" s="13" t="s">
        <v>83</v>
      </c>
      <c r="AY358" s="161" t="s">
        <v>135</v>
      </c>
    </row>
    <row r="359" spans="2:65" s="1" customFormat="1" ht="24.2" customHeight="1">
      <c r="B359" s="132"/>
      <c r="C359" s="133" t="s">
        <v>686</v>
      </c>
      <c r="D359" s="133" t="s">
        <v>138</v>
      </c>
      <c r="E359" s="134" t="s">
        <v>664</v>
      </c>
      <c r="F359" s="135" t="s">
        <v>665</v>
      </c>
      <c r="G359" s="136" t="s">
        <v>311</v>
      </c>
      <c r="H359" s="137">
        <v>10.385</v>
      </c>
      <c r="I359" s="138"/>
      <c r="J359" s="139">
        <f>ROUND(I359*H359,2)</f>
        <v>0</v>
      </c>
      <c r="K359" s="135" t="s">
        <v>142</v>
      </c>
      <c r="L359" s="32"/>
      <c r="M359" s="140" t="s">
        <v>1</v>
      </c>
      <c r="N359" s="141" t="s">
        <v>40</v>
      </c>
      <c r="P359" s="142">
        <f>O359*H359</f>
        <v>0</v>
      </c>
      <c r="Q359" s="142">
        <v>2.2563399999999998</v>
      </c>
      <c r="R359" s="142">
        <f>Q359*H359</f>
        <v>23.432090899999999</v>
      </c>
      <c r="S359" s="142">
        <v>0</v>
      </c>
      <c r="T359" s="143">
        <f>S359*H359</f>
        <v>0</v>
      </c>
      <c r="AR359" s="144" t="s">
        <v>159</v>
      </c>
      <c r="AT359" s="144" t="s">
        <v>138</v>
      </c>
      <c r="AU359" s="144" t="s">
        <v>85</v>
      </c>
      <c r="AY359" s="17" t="s">
        <v>135</v>
      </c>
      <c r="BE359" s="145">
        <f>IF(N359="základní",J359,0)</f>
        <v>0</v>
      </c>
      <c r="BF359" s="145">
        <f>IF(N359="snížená",J359,0)</f>
        <v>0</v>
      </c>
      <c r="BG359" s="145">
        <f>IF(N359="zákl. přenesená",J359,0)</f>
        <v>0</v>
      </c>
      <c r="BH359" s="145">
        <f>IF(N359="sníž. přenesená",J359,0)</f>
        <v>0</v>
      </c>
      <c r="BI359" s="145">
        <f>IF(N359="nulová",J359,0)</f>
        <v>0</v>
      </c>
      <c r="BJ359" s="17" t="s">
        <v>83</v>
      </c>
      <c r="BK359" s="145">
        <f>ROUND(I359*H359,2)</f>
        <v>0</v>
      </c>
      <c r="BL359" s="17" t="s">
        <v>159</v>
      </c>
      <c r="BM359" s="144" t="s">
        <v>666</v>
      </c>
    </row>
    <row r="360" spans="2:65" s="1" customFormat="1" ht="19.5">
      <c r="B360" s="32"/>
      <c r="D360" s="146" t="s">
        <v>145</v>
      </c>
      <c r="F360" s="147" t="s">
        <v>667</v>
      </c>
      <c r="I360" s="148"/>
      <c r="L360" s="32"/>
      <c r="M360" s="149"/>
      <c r="T360" s="56"/>
      <c r="AT360" s="17" t="s">
        <v>145</v>
      </c>
      <c r="AU360" s="17" t="s">
        <v>85</v>
      </c>
    </row>
    <row r="361" spans="2:65" s="13" customFormat="1" ht="22.5">
      <c r="B361" s="160"/>
      <c r="D361" s="146" t="s">
        <v>221</v>
      </c>
      <c r="E361" s="161" t="s">
        <v>1</v>
      </c>
      <c r="F361" s="162" t="s">
        <v>954</v>
      </c>
      <c r="H361" s="163">
        <v>9.6929999999999996</v>
      </c>
      <c r="I361" s="164"/>
      <c r="L361" s="160"/>
      <c r="M361" s="165"/>
      <c r="T361" s="166"/>
      <c r="AT361" s="161" t="s">
        <v>221</v>
      </c>
      <c r="AU361" s="161" t="s">
        <v>85</v>
      </c>
      <c r="AV361" s="13" t="s">
        <v>85</v>
      </c>
      <c r="AW361" s="13" t="s">
        <v>31</v>
      </c>
      <c r="AX361" s="13" t="s">
        <v>75</v>
      </c>
      <c r="AY361" s="161" t="s">
        <v>135</v>
      </c>
    </row>
    <row r="362" spans="2:65" s="13" customFormat="1" ht="11.25">
      <c r="B362" s="160"/>
      <c r="D362" s="146" t="s">
        <v>221</v>
      </c>
      <c r="E362" s="161" t="s">
        <v>1</v>
      </c>
      <c r="F362" s="162" t="s">
        <v>955</v>
      </c>
      <c r="H362" s="163">
        <v>0.123</v>
      </c>
      <c r="I362" s="164"/>
      <c r="L362" s="160"/>
      <c r="M362" s="165"/>
      <c r="T362" s="166"/>
      <c r="AT362" s="161" t="s">
        <v>221</v>
      </c>
      <c r="AU362" s="161" t="s">
        <v>85</v>
      </c>
      <c r="AV362" s="13" t="s">
        <v>85</v>
      </c>
      <c r="AW362" s="13" t="s">
        <v>31</v>
      </c>
      <c r="AX362" s="13" t="s">
        <v>75</v>
      </c>
      <c r="AY362" s="161" t="s">
        <v>135</v>
      </c>
    </row>
    <row r="363" spans="2:65" s="13" customFormat="1" ht="11.25">
      <c r="B363" s="160"/>
      <c r="D363" s="146" t="s">
        <v>221</v>
      </c>
      <c r="E363" s="161" t="s">
        <v>1</v>
      </c>
      <c r="F363" s="162" t="s">
        <v>956</v>
      </c>
      <c r="H363" s="163">
        <v>0.56899999999999995</v>
      </c>
      <c r="I363" s="164"/>
      <c r="L363" s="160"/>
      <c r="M363" s="165"/>
      <c r="T363" s="166"/>
      <c r="AT363" s="161" t="s">
        <v>221</v>
      </c>
      <c r="AU363" s="161" t="s">
        <v>85</v>
      </c>
      <c r="AV363" s="13" t="s">
        <v>85</v>
      </c>
      <c r="AW363" s="13" t="s">
        <v>31</v>
      </c>
      <c r="AX363" s="13" t="s">
        <v>75</v>
      </c>
      <c r="AY363" s="161" t="s">
        <v>135</v>
      </c>
    </row>
    <row r="364" spans="2:65" s="14" customFormat="1" ht="11.25">
      <c r="B364" s="167"/>
      <c r="D364" s="146" t="s">
        <v>221</v>
      </c>
      <c r="E364" s="168" t="s">
        <v>1</v>
      </c>
      <c r="F364" s="169" t="s">
        <v>231</v>
      </c>
      <c r="H364" s="170">
        <v>10.384999999999998</v>
      </c>
      <c r="I364" s="171"/>
      <c r="L364" s="167"/>
      <c r="M364" s="172"/>
      <c r="T364" s="173"/>
      <c r="AT364" s="168" t="s">
        <v>221</v>
      </c>
      <c r="AU364" s="168" t="s">
        <v>85</v>
      </c>
      <c r="AV364" s="14" t="s">
        <v>159</v>
      </c>
      <c r="AW364" s="14" t="s">
        <v>31</v>
      </c>
      <c r="AX364" s="14" t="s">
        <v>83</v>
      </c>
      <c r="AY364" s="168" t="s">
        <v>135</v>
      </c>
    </row>
    <row r="365" spans="2:65" s="1" customFormat="1" ht="24.2" customHeight="1">
      <c r="B365" s="132"/>
      <c r="C365" s="133" t="s">
        <v>692</v>
      </c>
      <c r="D365" s="133" t="s">
        <v>138</v>
      </c>
      <c r="E365" s="134" t="s">
        <v>671</v>
      </c>
      <c r="F365" s="135" t="s">
        <v>672</v>
      </c>
      <c r="G365" s="136" t="s">
        <v>282</v>
      </c>
      <c r="H365" s="137">
        <v>323</v>
      </c>
      <c r="I365" s="138"/>
      <c r="J365" s="139">
        <f>ROUND(I365*H365,2)</f>
        <v>0</v>
      </c>
      <c r="K365" s="135" t="s">
        <v>142</v>
      </c>
      <c r="L365" s="32"/>
      <c r="M365" s="140" t="s">
        <v>1</v>
      </c>
      <c r="N365" s="141" t="s">
        <v>40</v>
      </c>
      <c r="P365" s="142">
        <f>O365*H365</f>
        <v>0</v>
      </c>
      <c r="Q365" s="142">
        <v>1.0000000000000001E-5</v>
      </c>
      <c r="R365" s="142">
        <f>Q365*H365</f>
        <v>3.2300000000000002E-3</v>
      </c>
      <c r="S365" s="142">
        <v>0</v>
      </c>
      <c r="T365" s="143">
        <f>S365*H365</f>
        <v>0</v>
      </c>
      <c r="AR365" s="144" t="s">
        <v>159</v>
      </c>
      <c r="AT365" s="144" t="s">
        <v>138</v>
      </c>
      <c r="AU365" s="144" t="s">
        <v>85</v>
      </c>
      <c r="AY365" s="17" t="s">
        <v>135</v>
      </c>
      <c r="BE365" s="145">
        <f>IF(N365="základní",J365,0)</f>
        <v>0</v>
      </c>
      <c r="BF365" s="145">
        <f>IF(N365="snížená",J365,0)</f>
        <v>0</v>
      </c>
      <c r="BG365" s="145">
        <f>IF(N365="zákl. přenesená",J365,0)</f>
        <v>0</v>
      </c>
      <c r="BH365" s="145">
        <f>IF(N365="sníž. přenesená",J365,0)</f>
        <v>0</v>
      </c>
      <c r="BI365" s="145">
        <f>IF(N365="nulová",J365,0)</f>
        <v>0</v>
      </c>
      <c r="BJ365" s="17" t="s">
        <v>83</v>
      </c>
      <c r="BK365" s="145">
        <f>ROUND(I365*H365,2)</f>
        <v>0</v>
      </c>
      <c r="BL365" s="17" t="s">
        <v>159</v>
      </c>
      <c r="BM365" s="144" t="s">
        <v>673</v>
      </c>
    </row>
    <row r="366" spans="2:65" s="1" customFormat="1" ht="19.5">
      <c r="B366" s="32"/>
      <c r="D366" s="146" t="s">
        <v>145</v>
      </c>
      <c r="F366" s="147" t="s">
        <v>674</v>
      </c>
      <c r="I366" s="148"/>
      <c r="L366" s="32"/>
      <c r="M366" s="149"/>
      <c r="T366" s="56"/>
      <c r="AT366" s="17" t="s">
        <v>145</v>
      </c>
      <c r="AU366" s="17" t="s">
        <v>85</v>
      </c>
    </row>
    <row r="367" spans="2:65" s="13" customFormat="1" ht="11.25">
      <c r="B367" s="160"/>
      <c r="D367" s="146" t="s">
        <v>221</v>
      </c>
      <c r="E367" s="161" t="s">
        <v>1</v>
      </c>
      <c r="F367" s="162" t="s">
        <v>957</v>
      </c>
      <c r="H367" s="163">
        <v>323</v>
      </c>
      <c r="I367" s="164"/>
      <c r="L367" s="160"/>
      <c r="M367" s="165"/>
      <c r="T367" s="166"/>
      <c r="AT367" s="161" t="s">
        <v>221</v>
      </c>
      <c r="AU367" s="161" t="s">
        <v>85</v>
      </c>
      <c r="AV367" s="13" t="s">
        <v>85</v>
      </c>
      <c r="AW367" s="13" t="s">
        <v>31</v>
      </c>
      <c r="AX367" s="13" t="s">
        <v>83</v>
      </c>
      <c r="AY367" s="161" t="s">
        <v>135</v>
      </c>
    </row>
    <row r="368" spans="2:65" s="1" customFormat="1" ht="24.2" customHeight="1">
      <c r="B368" s="132"/>
      <c r="C368" s="133" t="s">
        <v>697</v>
      </c>
      <c r="D368" s="133" t="s">
        <v>138</v>
      </c>
      <c r="E368" s="134" t="s">
        <v>677</v>
      </c>
      <c r="F368" s="135" t="s">
        <v>678</v>
      </c>
      <c r="G368" s="136" t="s">
        <v>282</v>
      </c>
      <c r="H368" s="137">
        <v>323</v>
      </c>
      <c r="I368" s="138"/>
      <c r="J368" s="139">
        <f>ROUND(I368*H368,2)</f>
        <v>0</v>
      </c>
      <c r="K368" s="135" t="s">
        <v>142</v>
      </c>
      <c r="L368" s="32"/>
      <c r="M368" s="140" t="s">
        <v>1</v>
      </c>
      <c r="N368" s="141" t="s">
        <v>40</v>
      </c>
      <c r="P368" s="142">
        <f>O368*H368</f>
        <v>0</v>
      </c>
      <c r="Q368" s="142">
        <v>3.4000000000000002E-4</v>
      </c>
      <c r="R368" s="142">
        <f>Q368*H368</f>
        <v>0.10982</v>
      </c>
      <c r="S368" s="142">
        <v>0</v>
      </c>
      <c r="T368" s="143">
        <f>S368*H368</f>
        <v>0</v>
      </c>
      <c r="AR368" s="144" t="s">
        <v>159</v>
      </c>
      <c r="AT368" s="144" t="s">
        <v>138</v>
      </c>
      <c r="AU368" s="144" t="s">
        <v>85</v>
      </c>
      <c r="AY368" s="17" t="s">
        <v>135</v>
      </c>
      <c r="BE368" s="145">
        <f>IF(N368="základní",J368,0)</f>
        <v>0</v>
      </c>
      <c r="BF368" s="145">
        <f>IF(N368="snížená",J368,0)</f>
        <v>0</v>
      </c>
      <c r="BG368" s="145">
        <f>IF(N368="zákl. přenesená",J368,0)</f>
        <v>0</v>
      </c>
      <c r="BH368" s="145">
        <f>IF(N368="sníž. přenesená",J368,0)</f>
        <v>0</v>
      </c>
      <c r="BI368" s="145">
        <f>IF(N368="nulová",J368,0)</f>
        <v>0</v>
      </c>
      <c r="BJ368" s="17" t="s">
        <v>83</v>
      </c>
      <c r="BK368" s="145">
        <f>ROUND(I368*H368,2)</f>
        <v>0</v>
      </c>
      <c r="BL368" s="17" t="s">
        <v>159</v>
      </c>
      <c r="BM368" s="144" t="s">
        <v>679</v>
      </c>
    </row>
    <row r="369" spans="2:65" s="1" customFormat="1" ht="29.25">
      <c r="B369" s="32"/>
      <c r="D369" s="146" t="s">
        <v>145</v>
      </c>
      <c r="F369" s="147" t="s">
        <v>680</v>
      </c>
      <c r="I369" s="148"/>
      <c r="L369" s="32"/>
      <c r="M369" s="149"/>
      <c r="T369" s="56"/>
      <c r="AT369" s="17" t="s">
        <v>145</v>
      </c>
      <c r="AU369" s="17" t="s">
        <v>85</v>
      </c>
    </row>
    <row r="370" spans="2:65" s="1" customFormat="1" ht="21.75" customHeight="1">
      <c r="B370" s="132"/>
      <c r="C370" s="133" t="s">
        <v>702</v>
      </c>
      <c r="D370" s="133" t="s">
        <v>138</v>
      </c>
      <c r="E370" s="134" t="s">
        <v>682</v>
      </c>
      <c r="F370" s="135" t="s">
        <v>683</v>
      </c>
      <c r="G370" s="136" t="s">
        <v>282</v>
      </c>
      <c r="H370" s="137">
        <v>323</v>
      </c>
      <c r="I370" s="138"/>
      <c r="J370" s="139">
        <f>ROUND(I370*H370,2)</f>
        <v>0</v>
      </c>
      <c r="K370" s="135" t="s">
        <v>142</v>
      </c>
      <c r="L370" s="32"/>
      <c r="M370" s="140" t="s">
        <v>1</v>
      </c>
      <c r="N370" s="141" t="s">
        <v>40</v>
      </c>
      <c r="P370" s="142">
        <f>O370*H370</f>
        <v>0</v>
      </c>
      <c r="Q370" s="142">
        <v>0</v>
      </c>
      <c r="R370" s="142">
        <f>Q370*H370</f>
        <v>0</v>
      </c>
      <c r="S370" s="142">
        <v>0</v>
      </c>
      <c r="T370" s="143">
        <f>S370*H370</f>
        <v>0</v>
      </c>
      <c r="AR370" s="144" t="s">
        <v>159</v>
      </c>
      <c r="AT370" s="144" t="s">
        <v>138</v>
      </c>
      <c r="AU370" s="144" t="s">
        <v>85</v>
      </c>
      <c r="AY370" s="17" t="s">
        <v>135</v>
      </c>
      <c r="BE370" s="145">
        <f>IF(N370="základní",J370,0)</f>
        <v>0</v>
      </c>
      <c r="BF370" s="145">
        <f>IF(N370="snížená",J370,0)</f>
        <v>0</v>
      </c>
      <c r="BG370" s="145">
        <f>IF(N370="zákl. přenesená",J370,0)</f>
        <v>0</v>
      </c>
      <c r="BH370" s="145">
        <f>IF(N370="sníž. přenesená",J370,0)</f>
        <v>0</v>
      </c>
      <c r="BI370" s="145">
        <f>IF(N370="nulová",J370,0)</f>
        <v>0</v>
      </c>
      <c r="BJ370" s="17" t="s">
        <v>83</v>
      </c>
      <c r="BK370" s="145">
        <f>ROUND(I370*H370,2)</f>
        <v>0</v>
      </c>
      <c r="BL370" s="17" t="s">
        <v>159</v>
      </c>
      <c r="BM370" s="144" t="s">
        <v>684</v>
      </c>
    </row>
    <row r="371" spans="2:65" s="1" customFormat="1" ht="19.5">
      <c r="B371" s="32"/>
      <c r="D371" s="146" t="s">
        <v>145</v>
      </c>
      <c r="F371" s="147" t="s">
        <v>685</v>
      </c>
      <c r="I371" s="148"/>
      <c r="L371" s="32"/>
      <c r="M371" s="149"/>
      <c r="T371" s="56"/>
      <c r="AT371" s="17" t="s">
        <v>145</v>
      </c>
      <c r="AU371" s="17" t="s">
        <v>85</v>
      </c>
    </row>
    <row r="372" spans="2:65" s="1" customFormat="1" ht="24.2" customHeight="1">
      <c r="B372" s="132"/>
      <c r="C372" s="133" t="s">
        <v>710</v>
      </c>
      <c r="D372" s="133" t="s">
        <v>138</v>
      </c>
      <c r="E372" s="134" t="s">
        <v>698</v>
      </c>
      <c r="F372" s="135" t="s">
        <v>699</v>
      </c>
      <c r="G372" s="136" t="s">
        <v>487</v>
      </c>
      <c r="H372" s="137">
        <v>3</v>
      </c>
      <c r="I372" s="138"/>
      <c r="J372" s="139">
        <f>ROUND(I372*H372,2)</f>
        <v>0</v>
      </c>
      <c r="K372" s="135" t="s">
        <v>142</v>
      </c>
      <c r="L372" s="32"/>
      <c r="M372" s="140" t="s">
        <v>1</v>
      </c>
      <c r="N372" s="141" t="s">
        <v>40</v>
      </c>
      <c r="P372" s="142">
        <f>O372*H372</f>
        <v>0</v>
      </c>
      <c r="Q372" s="142">
        <v>0</v>
      </c>
      <c r="R372" s="142">
        <f>Q372*H372</f>
        <v>0</v>
      </c>
      <c r="S372" s="142">
        <v>8.2000000000000003E-2</v>
      </c>
      <c r="T372" s="143">
        <f>S372*H372</f>
        <v>0.246</v>
      </c>
      <c r="AR372" s="144" t="s">
        <v>159</v>
      </c>
      <c r="AT372" s="144" t="s">
        <v>138</v>
      </c>
      <c r="AU372" s="144" t="s">
        <v>85</v>
      </c>
      <c r="AY372" s="17" t="s">
        <v>135</v>
      </c>
      <c r="BE372" s="145">
        <f>IF(N372="základní",J372,0)</f>
        <v>0</v>
      </c>
      <c r="BF372" s="145">
        <f>IF(N372="snížená",J372,0)</f>
        <v>0</v>
      </c>
      <c r="BG372" s="145">
        <f>IF(N372="zákl. přenesená",J372,0)</f>
        <v>0</v>
      </c>
      <c r="BH372" s="145">
        <f>IF(N372="sníž. přenesená",J372,0)</f>
        <v>0</v>
      </c>
      <c r="BI372" s="145">
        <f>IF(N372="nulová",J372,0)</f>
        <v>0</v>
      </c>
      <c r="BJ372" s="17" t="s">
        <v>83</v>
      </c>
      <c r="BK372" s="145">
        <f>ROUND(I372*H372,2)</f>
        <v>0</v>
      </c>
      <c r="BL372" s="17" t="s">
        <v>159</v>
      </c>
      <c r="BM372" s="144" t="s">
        <v>700</v>
      </c>
    </row>
    <row r="373" spans="2:65" s="1" customFormat="1" ht="39">
      <c r="B373" s="32"/>
      <c r="D373" s="146" t="s">
        <v>145</v>
      </c>
      <c r="F373" s="147" t="s">
        <v>701</v>
      </c>
      <c r="I373" s="148"/>
      <c r="L373" s="32"/>
      <c r="M373" s="149"/>
      <c r="T373" s="56"/>
      <c r="AT373" s="17" t="s">
        <v>145</v>
      </c>
      <c r="AU373" s="17" t="s">
        <v>85</v>
      </c>
    </row>
    <row r="374" spans="2:65" s="11" customFormat="1" ht="22.9" customHeight="1">
      <c r="B374" s="120"/>
      <c r="D374" s="121" t="s">
        <v>74</v>
      </c>
      <c r="E374" s="130" t="s">
        <v>708</v>
      </c>
      <c r="F374" s="130" t="s">
        <v>709</v>
      </c>
      <c r="I374" s="123"/>
      <c r="J374" s="131">
        <f>BK374</f>
        <v>0</v>
      </c>
      <c r="L374" s="120"/>
      <c r="M374" s="125"/>
      <c r="P374" s="126">
        <f>SUM(P375:P409)</f>
        <v>0</v>
      </c>
      <c r="R374" s="126">
        <f>SUM(R375:R409)</f>
        <v>0</v>
      </c>
      <c r="T374" s="127">
        <f>SUM(T375:T409)</f>
        <v>0</v>
      </c>
      <c r="AR374" s="121" t="s">
        <v>83</v>
      </c>
      <c r="AT374" s="128" t="s">
        <v>74</v>
      </c>
      <c r="AU374" s="128" t="s">
        <v>83</v>
      </c>
      <c r="AY374" s="121" t="s">
        <v>135</v>
      </c>
      <c r="BK374" s="129">
        <f>SUM(BK375:BK409)</f>
        <v>0</v>
      </c>
    </row>
    <row r="375" spans="2:65" s="1" customFormat="1" ht="24.2" customHeight="1">
      <c r="B375" s="132"/>
      <c r="C375" s="133" t="s">
        <v>720</v>
      </c>
      <c r="D375" s="133" t="s">
        <v>138</v>
      </c>
      <c r="E375" s="134" t="s">
        <v>711</v>
      </c>
      <c r="F375" s="135" t="s">
        <v>712</v>
      </c>
      <c r="G375" s="136" t="s">
        <v>383</v>
      </c>
      <c r="H375" s="137">
        <v>72.180000000000007</v>
      </c>
      <c r="I375" s="138"/>
      <c r="J375" s="139">
        <f>ROUND(I375*H375,2)</f>
        <v>0</v>
      </c>
      <c r="K375" s="135" t="s">
        <v>142</v>
      </c>
      <c r="L375" s="32"/>
      <c r="M375" s="140" t="s">
        <v>1</v>
      </c>
      <c r="N375" s="141" t="s">
        <v>40</v>
      </c>
      <c r="P375" s="142">
        <f>O375*H375</f>
        <v>0</v>
      </c>
      <c r="Q375" s="142">
        <v>0</v>
      </c>
      <c r="R375" s="142">
        <f>Q375*H375</f>
        <v>0</v>
      </c>
      <c r="S375" s="142">
        <v>0</v>
      </c>
      <c r="T375" s="143">
        <f>S375*H375</f>
        <v>0</v>
      </c>
      <c r="AR375" s="144" t="s">
        <v>159</v>
      </c>
      <c r="AT375" s="144" t="s">
        <v>138</v>
      </c>
      <c r="AU375" s="144" t="s">
        <v>85</v>
      </c>
      <c r="AY375" s="17" t="s">
        <v>135</v>
      </c>
      <c r="BE375" s="145">
        <f>IF(N375="základní",J375,0)</f>
        <v>0</v>
      </c>
      <c r="BF375" s="145">
        <f>IF(N375="snížená",J375,0)</f>
        <v>0</v>
      </c>
      <c r="BG375" s="145">
        <f>IF(N375="zákl. přenesená",J375,0)</f>
        <v>0</v>
      </c>
      <c r="BH375" s="145">
        <f>IF(N375="sníž. přenesená",J375,0)</f>
        <v>0</v>
      </c>
      <c r="BI375" s="145">
        <f>IF(N375="nulová",J375,0)</f>
        <v>0</v>
      </c>
      <c r="BJ375" s="17" t="s">
        <v>83</v>
      </c>
      <c r="BK375" s="145">
        <f>ROUND(I375*H375,2)</f>
        <v>0</v>
      </c>
      <c r="BL375" s="17" t="s">
        <v>159</v>
      </c>
      <c r="BM375" s="144" t="s">
        <v>713</v>
      </c>
    </row>
    <row r="376" spans="2:65" s="1" customFormat="1" ht="19.5">
      <c r="B376" s="32"/>
      <c r="D376" s="146" t="s">
        <v>145</v>
      </c>
      <c r="F376" s="147" t="s">
        <v>714</v>
      </c>
      <c r="I376" s="148"/>
      <c r="L376" s="32"/>
      <c r="M376" s="149"/>
      <c r="T376" s="56"/>
      <c r="AT376" s="17" t="s">
        <v>145</v>
      </c>
      <c r="AU376" s="17" t="s">
        <v>85</v>
      </c>
    </row>
    <row r="377" spans="2:65" s="13" customFormat="1" ht="11.25">
      <c r="B377" s="160"/>
      <c r="D377" s="146" t="s">
        <v>221</v>
      </c>
      <c r="E377" s="161" t="s">
        <v>1</v>
      </c>
      <c r="F377" s="162" t="s">
        <v>958</v>
      </c>
      <c r="H377" s="163">
        <v>4.67</v>
      </c>
      <c r="I377" s="164"/>
      <c r="L377" s="160"/>
      <c r="M377" s="165"/>
      <c r="T377" s="166"/>
      <c r="AT377" s="161" t="s">
        <v>221</v>
      </c>
      <c r="AU377" s="161" t="s">
        <v>85</v>
      </c>
      <c r="AV377" s="13" t="s">
        <v>85</v>
      </c>
      <c r="AW377" s="13" t="s">
        <v>31</v>
      </c>
      <c r="AX377" s="13" t="s">
        <v>75</v>
      </c>
      <c r="AY377" s="161" t="s">
        <v>135</v>
      </c>
    </row>
    <row r="378" spans="2:65" s="13" customFormat="1" ht="11.25">
      <c r="B378" s="160"/>
      <c r="D378" s="146" t="s">
        <v>221</v>
      </c>
      <c r="E378" s="161" t="s">
        <v>1</v>
      </c>
      <c r="F378" s="162" t="s">
        <v>959</v>
      </c>
      <c r="H378" s="163">
        <v>9.32</v>
      </c>
      <c r="I378" s="164"/>
      <c r="L378" s="160"/>
      <c r="M378" s="165"/>
      <c r="T378" s="166"/>
      <c r="AT378" s="161" t="s">
        <v>221</v>
      </c>
      <c r="AU378" s="161" t="s">
        <v>85</v>
      </c>
      <c r="AV378" s="13" t="s">
        <v>85</v>
      </c>
      <c r="AW378" s="13" t="s">
        <v>31</v>
      </c>
      <c r="AX378" s="13" t="s">
        <v>75</v>
      </c>
      <c r="AY378" s="161" t="s">
        <v>135</v>
      </c>
    </row>
    <row r="379" spans="2:65" s="13" customFormat="1" ht="11.25">
      <c r="B379" s="160"/>
      <c r="D379" s="146" t="s">
        <v>221</v>
      </c>
      <c r="E379" s="161" t="s">
        <v>1</v>
      </c>
      <c r="F379" s="162" t="s">
        <v>960</v>
      </c>
      <c r="H379" s="163">
        <v>18.739999999999998</v>
      </c>
      <c r="I379" s="164"/>
      <c r="L379" s="160"/>
      <c r="M379" s="165"/>
      <c r="T379" s="166"/>
      <c r="AT379" s="161" t="s">
        <v>221</v>
      </c>
      <c r="AU379" s="161" t="s">
        <v>85</v>
      </c>
      <c r="AV379" s="13" t="s">
        <v>85</v>
      </c>
      <c r="AW379" s="13" t="s">
        <v>31</v>
      </c>
      <c r="AX379" s="13" t="s">
        <v>75</v>
      </c>
      <c r="AY379" s="161" t="s">
        <v>135</v>
      </c>
    </row>
    <row r="380" spans="2:65" s="15" customFormat="1" ht="11.25">
      <c r="B380" s="174"/>
      <c r="D380" s="146" t="s">
        <v>221</v>
      </c>
      <c r="E380" s="175" t="s">
        <v>1</v>
      </c>
      <c r="F380" s="176" t="s">
        <v>271</v>
      </c>
      <c r="H380" s="177">
        <v>32.729999999999997</v>
      </c>
      <c r="I380" s="178"/>
      <c r="L380" s="174"/>
      <c r="M380" s="179"/>
      <c r="T380" s="180"/>
      <c r="AT380" s="175" t="s">
        <v>221</v>
      </c>
      <c r="AU380" s="175" t="s">
        <v>85</v>
      </c>
      <c r="AV380" s="15" t="s">
        <v>154</v>
      </c>
      <c r="AW380" s="15" t="s">
        <v>31</v>
      </c>
      <c r="AX380" s="15" t="s">
        <v>75</v>
      </c>
      <c r="AY380" s="175" t="s">
        <v>135</v>
      </c>
    </row>
    <row r="381" spans="2:65" s="13" customFormat="1" ht="11.25">
      <c r="B381" s="160"/>
      <c r="D381" s="146" t="s">
        <v>221</v>
      </c>
      <c r="E381" s="161" t="s">
        <v>1</v>
      </c>
      <c r="F381" s="162" t="s">
        <v>961</v>
      </c>
      <c r="H381" s="163">
        <v>39.450000000000003</v>
      </c>
      <c r="I381" s="164"/>
      <c r="L381" s="160"/>
      <c r="M381" s="165"/>
      <c r="T381" s="166"/>
      <c r="AT381" s="161" t="s">
        <v>221</v>
      </c>
      <c r="AU381" s="161" t="s">
        <v>85</v>
      </c>
      <c r="AV381" s="13" t="s">
        <v>85</v>
      </c>
      <c r="AW381" s="13" t="s">
        <v>31</v>
      </c>
      <c r="AX381" s="13" t="s">
        <v>75</v>
      </c>
      <c r="AY381" s="161" t="s">
        <v>135</v>
      </c>
    </row>
    <row r="382" spans="2:65" s="14" customFormat="1" ht="11.25">
      <c r="B382" s="167"/>
      <c r="D382" s="146" t="s">
        <v>221</v>
      </c>
      <c r="E382" s="168" t="s">
        <v>1</v>
      </c>
      <c r="F382" s="169" t="s">
        <v>231</v>
      </c>
      <c r="H382" s="170">
        <v>72.180000000000007</v>
      </c>
      <c r="I382" s="171"/>
      <c r="L382" s="167"/>
      <c r="M382" s="172"/>
      <c r="T382" s="173"/>
      <c r="AT382" s="168" t="s">
        <v>221</v>
      </c>
      <c r="AU382" s="168" t="s">
        <v>85</v>
      </c>
      <c r="AV382" s="14" t="s">
        <v>159</v>
      </c>
      <c r="AW382" s="14" t="s">
        <v>31</v>
      </c>
      <c r="AX382" s="14" t="s">
        <v>83</v>
      </c>
      <c r="AY382" s="168" t="s">
        <v>135</v>
      </c>
    </row>
    <row r="383" spans="2:65" s="1" customFormat="1" ht="16.5" customHeight="1">
      <c r="B383" s="132"/>
      <c r="C383" s="133" t="s">
        <v>726</v>
      </c>
      <c r="D383" s="133" t="s">
        <v>138</v>
      </c>
      <c r="E383" s="134" t="s">
        <v>721</v>
      </c>
      <c r="F383" s="135" t="s">
        <v>722</v>
      </c>
      <c r="G383" s="136" t="s">
        <v>383</v>
      </c>
      <c r="H383" s="137">
        <v>938.34</v>
      </c>
      <c r="I383" s="138"/>
      <c r="J383" s="139">
        <f>ROUND(I383*H383,2)</f>
        <v>0</v>
      </c>
      <c r="K383" s="135" t="s">
        <v>142</v>
      </c>
      <c r="L383" s="32"/>
      <c r="M383" s="140" t="s">
        <v>1</v>
      </c>
      <c r="N383" s="141" t="s">
        <v>40</v>
      </c>
      <c r="P383" s="142">
        <f>O383*H383</f>
        <v>0</v>
      </c>
      <c r="Q383" s="142">
        <v>0</v>
      </c>
      <c r="R383" s="142">
        <f>Q383*H383</f>
        <v>0</v>
      </c>
      <c r="S383" s="142">
        <v>0</v>
      </c>
      <c r="T383" s="143">
        <f>S383*H383</f>
        <v>0</v>
      </c>
      <c r="AR383" s="144" t="s">
        <v>159</v>
      </c>
      <c r="AT383" s="144" t="s">
        <v>138</v>
      </c>
      <c r="AU383" s="144" t="s">
        <v>85</v>
      </c>
      <c r="AY383" s="17" t="s">
        <v>135</v>
      </c>
      <c r="BE383" s="145">
        <f>IF(N383="základní",J383,0)</f>
        <v>0</v>
      </c>
      <c r="BF383" s="145">
        <f>IF(N383="snížená",J383,0)</f>
        <v>0</v>
      </c>
      <c r="BG383" s="145">
        <f>IF(N383="zákl. přenesená",J383,0)</f>
        <v>0</v>
      </c>
      <c r="BH383" s="145">
        <f>IF(N383="sníž. přenesená",J383,0)</f>
        <v>0</v>
      </c>
      <c r="BI383" s="145">
        <f>IF(N383="nulová",J383,0)</f>
        <v>0</v>
      </c>
      <c r="BJ383" s="17" t="s">
        <v>83</v>
      </c>
      <c r="BK383" s="145">
        <f>ROUND(I383*H383,2)</f>
        <v>0</v>
      </c>
      <c r="BL383" s="17" t="s">
        <v>159</v>
      </c>
      <c r="BM383" s="144" t="s">
        <v>723</v>
      </c>
    </row>
    <row r="384" spans="2:65" s="1" customFormat="1" ht="29.25">
      <c r="B384" s="32"/>
      <c r="D384" s="146" t="s">
        <v>145</v>
      </c>
      <c r="F384" s="147" t="s">
        <v>724</v>
      </c>
      <c r="I384" s="148"/>
      <c r="L384" s="32"/>
      <c r="M384" s="149"/>
      <c r="T384" s="56"/>
      <c r="AT384" s="17" t="s">
        <v>145</v>
      </c>
      <c r="AU384" s="17" t="s">
        <v>85</v>
      </c>
    </row>
    <row r="385" spans="2:65" s="13" customFormat="1" ht="11.25">
      <c r="B385" s="160"/>
      <c r="D385" s="146" t="s">
        <v>221</v>
      </c>
      <c r="E385" s="161" t="s">
        <v>1</v>
      </c>
      <c r="F385" s="162" t="s">
        <v>962</v>
      </c>
      <c r="H385" s="163">
        <v>938.34</v>
      </c>
      <c r="I385" s="164"/>
      <c r="L385" s="160"/>
      <c r="M385" s="165"/>
      <c r="T385" s="166"/>
      <c r="AT385" s="161" t="s">
        <v>221</v>
      </c>
      <c r="AU385" s="161" t="s">
        <v>85</v>
      </c>
      <c r="AV385" s="13" t="s">
        <v>85</v>
      </c>
      <c r="AW385" s="13" t="s">
        <v>31</v>
      </c>
      <c r="AX385" s="13" t="s">
        <v>83</v>
      </c>
      <c r="AY385" s="161" t="s">
        <v>135</v>
      </c>
    </row>
    <row r="386" spans="2:65" s="1" customFormat="1" ht="24.2" customHeight="1">
      <c r="B386" s="132"/>
      <c r="C386" s="133" t="s">
        <v>737</v>
      </c>
      <c r="D386" s="133" t="s">
        <v>138</v>
      </c>
      <c r="E386" s="134" t="s">
        <v>727</v>
      </c>
      <c r="F386" s="135" t="s">
        <v>728</v>
      </c>
      <c r="G386" s="136" t="s">
        <v>383</v>
      </c>
      <c r="H386" s="137">
        <v>66.53</v>
      </c>
      <c r="I386" s="138"/>
      <c r="J386" s="139">
        <f>ROUND(I386*H386,2)</f>
        <v>0</v>
      </c>
      <c r="K386" s="135" t="s">
        <v>142</v>
      </c>
      <c r="L386" s="32"/>
      <c r="M386" s="140" t="s">
        <v>1</v>
      </c>
      <c r="N386" s="141" t="s">
        <v>40</v>
      </c>
      <c r="P386" s="142">
        <f>O386*H386</f>
        <v>0</v>
      </c>
      <c r="Q386" s="142">
        <v>0</v>
      </c>
      <c r="R386" s="142">
        <f>Q386*H386</f>
        <v>0</v>
      </c>
      <c r="S386" s="142">
        <v>0</v>
      </c>
      <c r="T386" s="143">
        <f>S386*H386</f>
        <v>0</v>
      </c>
      <c r="AR386" s="144" t="s">
        <v>159</v>
      </c>
      <c r="AT386" s="144" t="s">
        <v>138</v>
      </c>
      <c r="AU386" s="144" t="s">
        <v>85</v>
      </c>
      <c r="AY386" s="17" t="s">
        <v>135</v>
      </c>
      <c r="BE386" s="145">
        <f>IF(N386="základní",J386,0)</f>
        <v>0</v>
      </c>
      <c r="BF386" s="145">
        <f>IF(N386="snížená",J386,0)</f>
        <v>0</v>
      </c>
      <c r="BG386" s="145">
        <f>IF(N386="zákl. přenesená",J386,0)</f>
        <v>0</v>
      </c>
      <c r="BH386" s="145">
        <f>IF(N386="sníž. přenesená",J386,0)</f>
        <v>0</v>
      </c>
      <c r="BI386" s="145">
        <f>IF(N386="nulová",J386,0)</f>
        <v>0</v>
      </c>
      <c r="BJ386" s="17" t="s">
        <v>83</v>
      </c>
      <c r="BK386" s="145">
        <f>ROUND(I386*H386,2)</f>
        <v>0</v>
      </c>
      <c r="BL386" s="17" t="s">
        <v>159</v>
      </c>
      <c r="BM386" s="144" t="s">
        <v>729</v>
      </c>
    </row>
    <row r="387" spans="2:65" s="1" customFormat="1" ht="29.25">
      <c r="B387" s="32"/>
      <c r="D387" s="146" t="s">
        <v>145</v>
      </c>
      <c r="F387" s="147" t="s">
        <v>730</v>
      </c>
      <c r="I387" s="148"/>
      <c r="L387" s="32"/>
      <c r="M387" s="149"/>
      <c r="T387" s="56"/>
      <c r="AT387" s="17" t="s">
        <v>145</v>
      </c>
      <c r="AU387" s="17" t="s">
        <v>85</v>
      </c>
    </row>
    <row r="388" spans="2:65" s="13" customFormat="1" ht="11.25">
      <c r="B388" s="160"/>
      <c r="D388" s="146" t="s">
        <v>221</v>
      </c>
      <c r="E388" s="161" t="s">
        <v>1</v>
      </c>
      <c r="F388" s="162" t="s">
        <v>963</v>
      </c>
      <c r="H388" s="163">
        <v>66.28</v>
      </c>
      <c r="I388" s="164"/>
      <c r="L388" s="160"/>
      <c r="M388" s="165"/>
      <c r="T388" s="166"/>
      <c r="AT388" s="161" t="s">
        <v>221</v>
      </c>
      <c r="AU388" s="161" t="s">
        <v>85</v>
      </c>
      <c r="AV388" s="13" t="s">
        <v>85</v>
      </c>
      <c r="AW388" s="13" t="s">
        <v>31</v>
      </c>
      <c r="AX388" s="13" t="s">
        <v>75</v>
      </c>
      <c r="AY388" s="161" t="s">
        <v>135</v>
      </c>
    </row>
    <row r="389" spans="2:65" s="15" customFormat="1" ht="11.25">
      <c r="B389" s="174"/>
      <c r="D389" s="146" t="s">
        <v>221</v>
      </c>
      <c r="E389" s="175" t="s">
        <v>1</v>
      </c>
      <c r="F389" s="176" t="s">
        <v>271</v>
      </c>
      <c r="H389" s="177">
        <v>66.28</v>
      </c>
      <c r="I389" s="178"/>
      <c r="L389" s="174"/>
      <c r="M389" s="179"/>
      <c r="T389" s="180"/>
      <c r="AT389" s="175" t="s">
        <v>221</v>
      </c>
      <c r="AU389" s="175" t="s">
        <v>85</v>
      </c>
      <c r="AV389" s="15" t="s">
        <v>154</v>
      </c>
      <c r="AW389" s="15" t="s">
        <v>31</v>
      </c>
      <c r="AX389" s="15" t="s">
        <v>75</v>
      </c>
      <c r="AY389" s="175" t="s">
        <v>135</v>
      </c>
    </row>
    <row r="390" spans="2:65" s="13" customFormat="1" ht="11.25">
      <c r="B390" s="160"/>
      <c r="D390" s="146" t="s">
        <v>221</v>
      </c>
      <c r="E390" s="161" t="s">
        <v>1</v>
      </c>
      <c r="F390" s="162" t="s">
        <v>736</v>
      </c>
      <c r="H390" s="163">
        <v>0.25</v>
      </c>
      <c r="I390" s="164"/>
      <c r="L390" s="160"/>
      <c r="M390" s="165"/>
      <c r="T390" s="166"/>
      <c r="AT390" s="161" t="s">
        <v>221</v>
      </c>
      <c r="AU390" s="161" t="s">
        <v>85</v>
      </c>
      <c r="AV390" s="13" t="s">
        <v>85</v>
      </c>
      <c r="AW390" s="13" t="s">
        <v>31</v>
      </c>
      <c r="AX390" s="13" t="s">
        <v>75</v>
      </c>
      <c r="AY390" s="161" t="s">
        <v>135</v>
      </c>
    </row>
    <row r="391" spans="2:65" s="14" customFormat="1" ht="11.25">
      <c r="B391" s="167"/>
      <c r="D391" s="146" t="s">
        <v>221</v>
      </c>
      <c r="E391" s="168" t="s">
        <v>1</v>
      </c>
      <c r="F391" s="169" t="s">
        <v>231</v>
      </c>
      <c r="H391" s="170">
        <v>66.53</v>
      </c>
      <c r="I391" s="171"/>
      <c r="L391" s="167"/>
      <c r="M391" s="172"/>
      <c r="T391" s="173"/>
      <c r="AT391" s="168" t="s">
        <v>221</v>
      </c>
      <c r="AU391" s="168" t="s">
        <v>85</v>
      </c>
      <c r="AV391" s="14" t="s">
        <v>159</v>
      </c>
      <c r="AW391" s="14" t="s">
        <v>31</v>
      </c>
      <c r="AX391" s="14" t="s">
        <v>83</v>
      </c>
      <c r="AY391" s="168" t="s">
        <v>135</v>
      </c>
    </row>
    <row r="392" spans="2:65" s="1" customFormat="1" ht="24.2" customHeight="1">
      <c r="B392" s="132"/>
      <c r="C392" s="133" t="s">
        <v>743</v>
      </c>
      <c r="D392" s="133" t="s">
        <v>138</v>
      </c>
      <c r="E392" s="134" t="s">
        <v>738</v>
      </c>
      <c r="F392" s="135" t="s">
        <v>739</v>
      </c>
      <c r="G392" s="136" t="s">
        <v>383</v>
      </c>
      <c r="H392" s="137">
        <v>864.89</v>
      </c>
      <c r="I392" s="138"/>
      <c r="J392" s="139">
        <f>ROUND(I392*H392,2)</f>
        <v>0</v>
      </c>
      <c r="K392" s="135" t="s">
        <v>142</v>
      </c>
      <c r="L392" s="32"/>
      <c r="M392" s="140" t="s">
        <v>1</v>
      </c>
      <c r="N392" s="141" t="s">
        <v>40</v>
      </c>
      <c r="P392" s="142">
        <f>O392*H392</f>
        <v>0</v>
      </c>
      <c r="Q392" s="142">
        <v>0</v>
      </c>
      <c r="R392" s="142">
        <f>Q392*H392</f>
        <v>0</v>
      </c>
      <c r="S392" s="142">
        <v>0</v>
      </c>
      <c r="T392" s="143">
        <f>S392*H392</f>
        <v>0</v>
      </c>
      <c r="AR392" s="144" t="s">
        <v>159</v>
      </c>
      <c r="AT392" s="144" t="s">
        <v>138</v>
      </c>
      <c r="AU392" s="144" t="s">
        <v>85</v>
      </c>
      <c r="AY392" s="17" t="s">
        <v>135</v>
      </c>
      <c r="BE392" s="145">
        <f>IF(N392="základní",J392,0)</f>
        <v>0</v>
      </c>
      <c r="BF392" s="145">
        <f>IF(N392="snížená",J392,0)</f>
        <v>0</v>
      </c>
      <c r="BG392" s="145">
        <f>IF(N392="zákl. přenesená",J392,0)</f>
        <v>0</v>
      </c>
      <c r="BH392" s="145">
        <f>IF(N392="sníž. přenesená",J392,0)</f>
        <v>0</v>
      </c>
      <c r="BI392" s="145">
        <f>IF(N392="nulová",J392,0)</f>
        <v>0</v>
      </c>
      <c r="BJ392" s="17" t="s">
        <v>83</v>
      </c>
      <c r="BK392" s="145">
        <f>ROUND(I392*H392,2)</f>
        <v>0</v>
      </c>
      <c r="BL392" s="17" t="s">
        <v>159</v>
      </c>
      <c r="BM392" s="144" t="s">
        <v>740</v>
      </c>
    </row>
    <row r="393" spans="2:65" s="1" customFormat="1" ht="39">
      <c r="B393" s="32"/>
      <c r="D393" s="146" t="s">
        <v>145</v>
      </c>
      <c r="F393" s="147" t="s">
        <v>741</v>
      </c>
      <c r="I393" s="148"/>
      <c r="L393" s="32"/>
      <c r="M393" s="149"/>
      <c r="T393" s="56"/>
      <c r="AT393" s="17" t="s">
        <v>145</v>
      </c>
      <c r="AU393" s="17" t="s">
        <v>85</v>
      </c>
    </row>
    <row r="394" spans="2:65" s="13" customFormat="1" ht="11.25">
      <c r="B394" s="160"/>
      <c r="D394" s="146" t="s">
        <v>221</v>
      </c>
      <c r="E394" s="161" t="s">
        <v>1</v>
      </c>
      <c r="F394" s="162" t="s">
        <v>964</v>
      </c>
      <c r="H394" s="163">
        <v>864.89</v>
      </c>
      <c r="I394" s="164"/>
      <c r="L394" s="160"/>
      <c r="M394" s="165"/>
      <c r="T394" s="166"/>
      <c r="AT394" s="161" t="s">
        <v>221</v>
      </c>
      <c r="AU394" s="161" t="s">
        <v>85</v>
      </c>
      <c r="AV394" s="13" t="s">
        <v>85</v>
      </c>
      <c r="AW394" s="13" t="s">
        <v>31</v>
      </c>
      <c r="AX394" s="13" t="s">
        <v>83</v>
      </c>
      <c r="AY394" s="161" t="s">
        <v>135</v>
      </c>
    </row>
    <row r="395" spans="2:65" s="1" customFormat="1" ht="24.2" customHeight="1">
      <c r="B395" s="132"/>
      <c r="C395" s="133" t="s">
        <v>748</v>
      </c>
      <c r="D395" s="133" t="s">
        <v>138</v>
      </c>
      <c r="E395" s="134" t="s">
        <v>744</v>
      </c>
      <c r="F395" s="135" t="s">
        <v>745</v>
      </c>
      <c r="G395" s="136" t="s">
        <v>383</v>
      </c>
      <c r="H395" s="137">
        <v>72.180000000000007</v>
      </c>
      <c r="I395" s="138"/>
      <c r="J395" s="139">
        <f>ROUND(I395*H395,2)</f>
        <v>0</v>
      </c>
      <c r="K395" s="135" t="s">
        <v>142</v>
      </c>
      <c r="L395" s="32"/>
      <c r="M395" s="140" t="s">
        <v>1</v>
      </c>
      <c r="N395" s="141" t="s">
        <v>40</v>
      </c>
      <c r="P395" s="142">
        <f>O395*H395</f>
        <v>0</v>
      </c>
      <c r="Q395" s="142">
        <v>0</v>
      </c>
      <c r="R395" s="142">
        <f>Q395*H395</f>
        <v>0</v>
      </c>
      <c r="S395" s="142">
        <v>0</v>
      </c>
      <c r="T395" s="143">
        <f>S395*H395</f>
        <v>0</v>
      </c>
      <c r="AR395" s="144" t="s">
        <v>159</v>
      </c>
      <c r="AT395" s="144" t="s">
        <v>138</v>
      </c>
      <c r="AU395" s="144" t="s">
        <v>85</v>
      </c>
      <c r="AY395" s="17" t="s">
        <v>135</v>
      </c>
      <c r="BE395" s="145">
        <f>IF(N395="základní",J395,0)</f>
        <v>0</v>
      </c>
      <c r="BF395" s="145">
        <f>IF(N395="snížená",J395,0)</f>
        <v>0</v>
      </c>
      <c r="BG395" s="145">
        <f>IF(N395="zákl. přenesená",J395,0)</f>
        <v>0</v>
      </c>
      <c r="BH395" s="145">
        <f>IF(N395="sníž. přenesená",J395,0)</f>
        <v>0</v>
      </c>
      <c r="BI395" s="145">
        <f>IF(N395="nulová",J395,0)</f>
        <v>0</v>
      </c>
      <c r="BJ395" s="17" t="s">
        <v>83</v>
      </c>
      <c r="BK395" s="145">
        <f>ROUND(I395*H395,2)</f>
        <v>0</v>
      </c>
      <c r="BL395" s="17" t="s">
        <v>159</v>
      </c>
      <c r="BM395" s="144" t="s">
        <v>746</v>
      </c>
    </row>
    <row r="396" spans="2:65" s="1" customFormat="1" ht="19.5">
      <c r="B396" s="32"/>
      <c r="D396" s="146" t="s">
        <v>145</v>
      </c>
      <c r="F396" s="147" t="s">
        <v>747</v>
      </c>
      <c r="I396" s="148"/>
      <c r="L396" s="32"/>
      <c r="M396" s="149"/>
      <c r="T396" s="56"/>
      <c r="AT396" s="17" t="s">
        <v>145</v>
      </c>
      <c r="AU396" s="17" t="s">
        <v>85</v>
      </c>
    </row>
    <row r="397" spans="2:65" s="1" customFormat="1" ht="24.2" customHeight="1">
      <c r="B397" s="132"/>
      <c r="C397" s="133" t="s">
        <v>753</v>
      </c>
      <c r="D397" s="133" t="s">
        <v>138</v>
      </c>
      <c r="E397" s="134" t="s">
        <v>749</v>
      </c>
      <c r="F397" s="135" t="s">
        <v>750</v>
      </c>
      <c r="G397" s="136" t="s">
        <v>383</v>
      </c>
      <c r="H397" s="137">
        <v>66.53</v>
      </c>
      <c r="I397" s="138"/>
      <c r="J397" s="139">
        <f>ROUND(I397*H397,2)</f>
        <v>0</v>
      </c>
      <c r="K397" s="135" t="s">
        <v>142</v>
      </c>
      <c r="L397" s="32"/>
      <c r="M397" s="140" t="s">
        <v>1</v>
      </c>
      <c r="N397" s="141" t="s">
        <v>40</v>
      </c>
      <c r="P397" s="142">
        <f>O397*H397</f>
        <v>0</v>
      </c>
      <c r="Q397" s="142">
        <v>0</v>
      </c>
      <c r="R397" s="142">
        <f>Q397*H397</f>
        <v>0</v>
      </c>
      <c r="S397" s="142">
        <v>0</v>
      </c>
      <c r="T397" s="143">
        <f>S397*H397</f>
        <v>0</v>
      </c>
      <c r="AR397" s="144" t="s">
        <v>159</v>
      </c>
      <c r="AT397" s="144" t="s">
        <v>138</v>
      </c>
      <c r="AU397" s="144" t="s">
        <v>85</v>
      </c>
      <c r="AY397" s="17" t="s">
        <v>135</v>
      </c>
      <c r="BE397" s="145">
        <f>IF(N397="základní",J397,0)</f>
        <v>0</v>
      </c>
      <c r="BF397" s="145">
        <f>IF(N397="snížená",J397,0)</f>
        <v>0</v>
      </c>
      <c r="BG397" s="145">
        <f>IF(N397="zákl. přenesená",J397,0)</f>
        <v>0</v>
      </c>
      <c r="BH397" s="145">
        <f>IF(N397="sníž. přenesená",J397,0)</f>
        <v>0</v>
      </c>
      <c r="BI397" s="145">
        <f>IF(N397="nulová",J397,0)</f>
        <v>0</v>
      </c>
      <c r="BJ397" s="17" t="s">
        <v>83</v>
      </c>
      <c r="BK397" s="145">
        <f>ROUND(I397*H397,2)</f>
        <v>0</v>
      </c>
      <c r="BL397" s="17" t="s">
        <v>159</v>
      </c>
      <c r="BM397" s="144" t="s">
        <v>751</v>
      </c>
    </row>
    <row r="398" spans="2:65" s="1" customFormat="1" ht="19.5">
      <c r="B398" s="32"/>
      <c r="D398" s="146" t="s">
        <v>145</v>
      </c>
      <c r="F398" s="147" t="s">
        <v>752</v>
      </c>
      <c r="I398" s="148"/>
      <c r="L398" s="32"/>
      <c r="M398" s="149"/>
      <c r="T398" s="56"/>
      <c r="AT398" s="17" t="s">
        <v>145</v>
      </c>
      <c r="AU398" s="17" t="s">
        <v>85</v>
      </c>
    </row>
    <row r="399" spans="2:65" s="1" customFormat="1" ht="33" customHeight="1">
      <c r="B399" s="132"/>
      <c r="C399" s="133" t="s">
        <v>759</v>
      </c>
      <c r="D399" s="133" t="s">
        <v>138</v>
      </c>
      <c r="E399" s="134" t="s">
        <v>754</v>
      </c>
      <c r="F399" s="135" t="s">
        <v>755</v>
      </c>
      <c r="G399" s="136" t="s">
        <v>383</v>
      </c>
      <c r="H399" s="137">
        <v>85.27</v>
      </c>
      <c r="I399" s="138"/>
      <c r="J399" s="139">
        <f>ROUND(I399*H399,2)</f>
        <v>0</v>
      </c>
      <c r="K399" s="135" t="s">
        <v>142</v>
      </c>
      <c r="L399" s="32"/>
      <c r="M399" s="140" t="s">
        <v>1</v>
      </c>
      <c r="N399" s="141" t="s">
        <v>40</v>
      </c>
      <c r="P399" s="142">
        <f>O399*H399</f>
        <v>0</v>
      </c>
      <c r="Q399" s="142">
        <v>0</v>
      </c>
      <c r="R399" s="142">
        <f>Q399*H399</f>
        <v>0</v>
      </c>
      <c r="S399" s="142">
        <v>0</v>
      </c>
      <c r="T399" s="143">
        <f>S399*H399</f>
        <v>0</v>
      </c>
      <c r="AR399" s="144" t="s">
        <v>159</v>
      </c>
      <c r="AT399" s="144" t="s">
        <v>138</v>
      </c>
      <c r="AU399" s="144" t="s">
        <v>85</v>
      </c>
      <c r="AY399" s="17" t="s">
        <v>135</v>
      </c>
      <c r="BE399" s="145">
        <f>IF(N399="základní",J399,0)</f>
        <v>0</v>
      </c>
      <c r="BF399" s="145">
        <f>IF(N399="snížená",J399,0)</f>
        <v>0</v>
      </c>
      <c r="BG399" s="145">
        <f>IF(N399="zákl. přenesená",J399,0)</f>
        <v>0</v>
      </c>
      <c r="BH399" s="145">
        <f>IF(N399="sníž. přenesená",J399,0)</f>
        <v>0</v>
      </c>
      <c r="BI399" s="145">
        <f>IF(N399="nulová",J399,0)</f>
        <v>0</v>
      </c>
      <c r="BJ399" s="17" t="s">
        <v>83</v>
      </c>
      <c r="BK399" s="145">
        <f>ROUND(I399*H399,2)</f>
        <v>0</v>
      </c>
      <c r="BL399" s="17" t="s">
        <v>159</v>
      </c>
      <c r="BM399" s="144" t="s">
        <v>965</v>
      </c>
    </row>
    <row r="400" spans="2:65" s="1" customFormat="1" ht="29.25">
      <c r="B400" s="32"/>
      <c r="D400" s="146" t="s">
        <v>145</v>
      </c>
      <c r="F400" s="147" t="s">
        <v>757</v>
      </c>
      <c r="I400" s="148"/>
      <c r="L400" s="32"/>
      <c r="M400" s="149"/>
      <c r="T400" s="56"/>
      <c r="AT400" s="17" t="s">
        <v>145</v>
      </c>
      <c r="AU400" s="17" t="s">
        <v>85</v>
      </c>
    </row>
    <row r="401" spans="2:65" s="13" customFormat="1" ht="11.25">
      <c r="B401" s="160"/>
      <c r="D401" s="146" t="s">
        <v>221</v>
      </c>
      <c r="E401" s="161" t="s">
        <v>1</v>
      </c>
      <c r="F401" s="162" t="s">
        <v>966</v>
      </c>
      <c r="H401" s="163">
        <v>85.27</v>
      </c>
      <c r="I401" s="164"/>
      <c r="L401" s="160"/>
      <c r="M401" s="165"/>
      <c r="T401" s="166"/>
      <c r="AT401" s="161" t="s">
        <v>221</v>
      </c>
      <c r="AU401" s="161" t="s">
        <v>85</v>
      </c>
      <c r="AV401" s="13" t="s">
        <v>85</v>
      </c>
      <c r="AW401" s="13" t="s">
        <v>31</v>
      </c>
      <c r="AX401" s="13" t="s">
        <v>83</v>
      </c>
      <c r="AY401" s="161" t="s">
        <v>135</v>
      </c>
    </row>
    <row r="402" spans="2:65" s="1" customFormat="1" ht="33" customHeight="1">
      <c r="B402" s="132"/>
      <c r="C402" s="133" t="s">
        <v>764</v>
      </c>
      <c r="D402" s="133" t="s">
        <v>138</v>
      </c>
      <c r="E402" s="134" t="s">
        <v>760</v>
      </c>
      <c r="F402" s="135" t="s">
        <v>761</v>
      </c>
      <c r="G402" s="136" t="s">
        <v>383</v>
      </c>
      <c r="H402" s="137">
        <v>39.450000000000003</v>
      </c>
      <c r="I402" s="138"/>
      <c r="J402" s="139">
        <f>ROUND(I402*H402,2)</f>
        <v>0</v>
      </c>
      <c r="K402" s="135" t="s">
        <v>142</v>
      </c>
      <c r="L402" s="32"/>
      <c r="M402" s="140" t="s">
        <v>1</v>
      </c>
      <c r="N402" s="141" t="s">
        <v>40</v>
      </c>
      <c r="P402" s="142">
        <f>O402*H402</f>
        <v>0</v>
      </c>
      <c r="Q402" s="142">
        <v>0</v>
      </c>
      <c r="R402" s="142">
        <f>Q402*H402</f>
        <v>0</v>
      </c>
      <c r="S402" s="142">
        <v>0</v>
      </c>
      <c r="T402" s="143">
        <f>S402*H402</f>
        <v>0</v>
      </c>
      <c r="AR402" s="144" t="s">
        <v>159</v>
      </c>
      <c r="AT402" s="144" t="s">
        <v>138</v>
      </c>
      <c r="AU402" s="144" t="s">
        <v>85</v>
      </c>
      <c r="AY402" s="17" t="s">
        <v>135</v>
      </c>
      <c r="BE402" s="145">
        <f>IF(N402="základní",J402,0)</f>
        <v>0</v>
      </c>
      <c r="BF402" s="145">
        <f>IF(N402="snížená",J402,0)</f>
        <v>0</v>
      </c>
      <c r="BG402" s="145">
        <f>IF(N402="zákl. přenesená",J402,0)</f>
        <v>0</v>
      </c>
      <c r="BH402" s="145">
        <f>IF(N402="sníž. přenesená",J402,0)</f>
        <v>0</v>
      </c>
      <c r="BI402" s="145">
        <f>IF(N402="nulová",J402,0)</f>
        <v>0</v>
      </c>
      <c r="BJ402" s="17" t="s">
        <v>83</v>
      </c>
      <c r="BK402" s="145">
        <f>ROUND(I402*H402,2)</f>
        <v>0</v>
      </c>
      <c r="BL402" s="17" t="s">
        <v>159</v>
      </c>
      <c r="BM402" s="144" t="s">
        <v>967</v>
      </c>
    </row>
    <row r="403" spans="2:65" s="1" customFormat="1" ht="29.25">
      <c r="B403" s="32"/>
      <c r="D403" s="146" t="s">
        <v>145</v>
      </c>
      <c r="F403" s="147" t="s">
        <v>763</v>
      </c>
      <c r="I403" s="148"/>
      <c r="L403" s="32"/>
      <c r="M403" s="149"/>
      <c r="T403" s="56"/>
      <c r="AT403" s="17" t="s">
        <v>145</v>
      </c>
      <c r="AU403" s="17" t="s">
        <v>85</v>
      </c>
    </row>
    <row r="404" spans="2:65" s="13" customFormat="1" ht="11.25">
      <c r="B404" s="160"/>
      <c r="D404" s="146" t="s">
        <v>221</v>
      </c>
      <c r="E404" s="161" t="s">
        <v>1</v>
      </c>
      <c r="F404" s="162" t="s">
        <v>961</v>
      </c>
      <c r="H404" s="163">
        <v>39.450000000000003</v>
      </c>
      <c r="I404" s="164"/>
      <c r="L404" s="160"/>
      <c r="M404" s="165"/>
      <c r="T404" s="166"/>
      <c r="AT404" s="161" t="s">
        <v>221</v>
      </c>
      <c r="AU404" s="161" t="s">
        <v>85</v>
      </c>
      <c r="AV404" s="13" t="s">
        <v>85</v>
      </c>
      <c r="AW404" s="13" t="s">
        <v>31</v>
      </c>
      <c r="AX404" s="13" t="s">
        <v>83</v>
      </c>
      <c r="AY404" s="161" t="s">
        <v>135</v>
      </c>
    </row>
    <row r="405" spans="2:65" s="1" customFormat="1" ht="24.2" customHeight="1">
      <c r="B405" s="132"/>
      <c r="C405" s="133" t="s">
        <v>769</v>
      </c>
      <c r="D405" s="133" t="s">
        <v>138</v>
      </c>
      <c r="E405" s="134" t="s">
        <v>765</v>
      </c>
      <c r="F405" s="135" t="s">
        <v>382</v>
      </c>
      <c r="G405" s="136" t="s">
        <v>383</v>
      </c>
      <c r="H405" s="137">
        <v>13.99</v>
      </c>
      <c r="I405" s="138"/>
      <c r="J405" s="139">
        <f>ROUND(I405*H405,2)</f>
        <v>0</v>
      </c>
      <c r="K405" s="135" t="s">
        <v>142</v>
      </c>
      <c r="L405" s="32"/>
      <c r="M405" s="140" t="s">
        <v>1</v>
      </c>
      <c r="N405" s="141" t="s">
        <v>40</v>
      </c>
      <c r="P405" s="142">
        <f>O405*H405</f>
        <v>0</v>
      </c>
      <c r="Q405" s="142">
        <v>0</v>
      </c>
      <c r="R405" s="142">
        <f>Q405*H405</f>
        <v>0</v>
      </c>
      <c r="S405" s="142">
        <v>0</v>
      </c>
      <c r="T405" s="143">
        <f>S405*H405</f>
        <v>0</v>
      </c>
      <c r="AR405" s="144" t="s">
        <v>159</v>
      </c>
      <c r="AT405" s="144" t="s">
        <v>138</v>
      </c>
      <c r="AU405" s="144" t="s">
        <v>85</v>
      </c>
      <c r="AY405" s="17" t="s">
        <v>135</v>
      </c>
      <c r="BE405" s="145">
        <f>IF(N405="základní",J405,0)</f>
        <v>0</v>
      </c>
      <c r="BF405" s="145">
        <f>IF(N405="snížená",J405,0)</f>
        <v>0</v>
      </c>
      <c r="BG405" s="145">
        <f>IF(N405="zákl. přenesená",J405,0)</f>
        <v>0</v>
      </c>
      <c r="BH405" s="145">
        <f>IF(N405="sníž. přenesená",J405,0)</f>
        <v>0</v>
      </c>
      <c r="BI405" s="145">
        <f>IF(N405="nulová",J405,0)</f>
        <v>0</v>
      </c>
      <c r="BJ405" s="17" t="s">
        <v>83</v>
      </c>
      <c r="BK405" s="145">
        <f>ROUND(I405*H405,2)</f>
        <v>0</v>
      </c>
      <c r="BL405" s="17" t="s">
        <v>159</v>
      </c>
      <c r="BM405" s="144" t="s">
        <v>968</v>
      </c>
    </row>
    <row r="406" spans="2:65" s="1" customFormat="1" ht="29.25">
      <c r="B406" s="32"/>
      <c r="D406" s="146" t="s">
        <v>145</v>
      </c>
      <c r="F406" s="147" t="s">
        <v>385</v>
      </c>
      <c r="I406" s="148"/>
      <c r="L406" s="32"/>
      <c r="M406" s="149"/>
      <c r="T406" s="56"/>
      <c r="AT406" s="17" t="s">
        <v>145</v>
      </c>
      <c r="AU406" s="17" t="s">
        <v>85</v>
      </c>
    </row>
    <row r="407" spans="2:65" s="13" customFormat="1" ht="11.25">
      <c r="B407" s="160"/>
      <c r="D407" s="146" t="s">
        <v>221</v>
      </c>
      <c r="E407" s="161" t="s">
        <v>1</v>
      </c>
      <c r="F407" s="162" t="s">
        <v>958</v>
      </c>
      <c r="H407" s="163">
        <v>4.67</v>
      </c>
      <c r="I407" s="164"/>
      <c r="L407" s="160"/>
      <c r="M407" s="165"/>
      <c r="T407" s="166"/>
      <c r="AT407" s="161" t="s">
        <v>221</v>
      </c>
      <c r="AU407" s="161" t="s">
        <v>85</v>
      </c>
      <c r="AV407" s="13" t="s">
        <v>85</v>
      </c>
      <c r="AW407" s="13" t="s">
        <v>31</v>
      </c>
      <c r="AX407" s="13" t="s">
        <v>75</v>
      </c>
      <c r="AY407" s="161" t="s">
        <v>135</v>
      </c>
    </row>
    <row r="408" spans="2:65" s="13" customFormat="1" ht="11.25">
      <c r="B408" s="160"/>
      <c r="D408" s="146" t="s">
        <v>221</v>
      </c>
      <c r="E408" s="161" t="s">
        <v>1</v>
      </c>
      <c r="F408" s="162" t="s">
        <v>959</v>
      </c>
      <c r="H408" s="163">
        <v>9.32</v>
      </c>
      <c r="I408" s="164"/>
      <c r="L408" s="160"/>
      <c r="M408" s="165"/>
      <c r="T408" s="166"/>
      <c r="AT408" s="161" t="s">
        <v>221</v>
      </c>
      <c r="AU408" s="161" t="s">
        <v>85</v>
      </c>
      <c r="AV408" s="13" t="s">
        <v>85</v>
      </c>
      <c r="AW408" s="13" t="s">
        <v>31</v>
      </c>
      <c r="AX408" s="13" t="s">
        <v>75</v>
      </c>
      <c r="AY408" s="161" t="s">
        <v>135</v>
      </c>
    </row>
    <row r="409" spans="2:65" s="14" customFormat="1" ht="11.25">
      <c r="B409" s="167"/>
      <c r="D409" s="146" t="s">
        <v>221</v>
      </c>
      <c r="E409" s="168" t="s">
        <v>1</v>
      </c>
      <c r="F409" s="169" t="s">
        <v>231</v>
      </c>
      <c r="H409" s="170">
        <v>13.99</v>
      </c>
      <c r="I409" s="171"/>
      <c r="L409" s="167"/>
      <c r="M409" s="172"/>
      <c r="T409" s="173"/>
      <c r="AT409" s="168" t="s">
        <v>221</v>
      </c>
      <c r="AU409" s="168" t="s">
        <v>85</v>
      </c>
      <c r="AV409" s="14" t="s">
        <v>159</v>
      </c>
      <c r="AW409" s="14" t="s">
        <v>31</v>
      </c>
      <c r="AX409" s="14" t="s">
        <v>83</v>
      </c>
      <c r="AY409" s="168" t="s">
        <v>135</v>
      </c>
    </row>
    <row r="410" spans="2:65" s="11" customFormat="1" ht="22.9" customHeight="1">
      <c r="B410" s="120"/>
      <c r="D410" s="121" t="s">
        <v>74</v>
      </c>
      <c r="E410" s="130" t="s">
        <v>767</v>
      </c>
      <c r="F410" s="130" t="s">
        <v>768</v>
      </c>
      <c r="I410" s="123"/>
      <c r="J410" s="131">
        <f>BK410</f>
        <v>0</v>
      </c>
      <c r="L410" s="120"/>
      <c r="M410" s="125"/>
      <c r="P410" s="126">
        <f>SUM(P411:P412)</f>
        <v>0</v>
      </c>
      <c r="R410" s="126">
        <f>SUM(R411:R412)</f>
        <v>0</v>
      </c>
      <c r="T410" s="127">
        <f>SUM(T411:T412)</f>
        <v>0</v>
      </c>
      <c r="AR410" s="121" t="s">
        <v>83</v>
      </c>
      <c r="AT410" s="128" t="s">
        <v>74</v>
      </c>
      <c r="AU410" s="128" t="s">
        <v>83</v>
      </c>
      <c r="AY410" s="121" t="s">
        <v>135</v>
      </c>
      <c r="BK410" s="129">
        <f>SUM(BK411:BK412)</f>
        <v>0</v>
      </c>
    </row>
    <row r="411" spans="2:65" s="1" customFormat="1" ht="24.2" customHeight="1">
      <c r="B411" s="132"/>
      <c r="C411" s="133" t="s">
        <v>969</v>
      </c>
      <c r="D411" s="133" t="s">
        <v>138</v>
      </c>
      <c r="E411" s="134" t="s">
        <v>770</v>
      </c>
      <c r="F411" s="135" t="s">
        <v>771</v>
      </c>
      <c r="G411" s="136" t="s">
        <v>383</v>
      </c>
      <c r="H411" s="137">
        <v>311.47199999999998</v>
      </c>
      <c r="I411" s="138"/>
      <c r="J411" s="139">
        <f>ROUND(I411*H411,2)</f>
        <v>0</v>
      </c>
      <c r="K411" s="135" t="s">
        <v>142</v>
      </c>
      <c r="L411" s="32"/>
      <c r="M411" s="140" t="s">
        <v>1</v>
      </c>
      <c r="N411" s="141" t="s">
        <v>40</v>
      </c>
      <c r="P411" s="142">
        <f>O411*H411</f>
        <v>0</v>
      </c>
      <c r="Q411" s="142">
        <v>0</v>
      </c>
      <c r="R411" s="142">
        <f>Q411*H411</f>
        <v>0</v>
      </c>
      <c r="S411" s="142">
        <v>0</v>
      </c>
      <c r="T411" s="143">
        <f>S411*H411</f>
        <v>0</v>
      </c>
      <c r="AR411" s="144" t="s">
        <v>159</v>
      </c>
      <c r="AT411" s="144" t="s">
        <v>138</v>
      </c>
      <c r="AU411" s="144" t="s">
        <v>85</v>
      </c>
      <c r="AY411" s="17" t="s">
        <v>135</v>
      </c>
      <c r="BE411" s="145">
        <f>IF(N411="základní",J411,0)</f>
        <v>0</v>
      </c>
      <c r="BF411" s="145">
        <f>IF(N411="snížená",J411,0)</f>
        <v>0</v>
      </c>
      <c r="BG411" s="145">
        <f>IF(N411="zákl. přenesená",J411,0)</f>
        <v>0</v>
      </c>
      <c r="BH411" s="145">
        <f>IF(N411="sníž. přenesená",J411,0)</f>
        <v>0</v>
      </c>
      <c r="BI411" s="145">
        <f>IF(N411="nulová",J411,0)</f>
        <v>0</v>
      </c>
      <c r="BJ411" s="17" t="s">
        <v>83</v>
      </c>
      <c r="BK411" s="145">
        <f>ROUND(I411*H411,2)</f>
        <v>0</v>
      </c>
      <c r="BL411" s="17" t="s">
        <v>159</v>
      </c>
      <c r="BM411" s="144" t="s">
        <v>772</v>
      </c>
    </row>
    <row r="412" spans="2:65" s="1" customFormat="1" ht="19.5">
      <c r="B412" s="32"/>
      <c r="D412" s="146" t="s">
        <v>145</v>
      </c>
      <c r="F412" s="147" t="s">
        <v>773</v>
      </c>
      <c r="I412" s="148"/>
      <c r="L412" s="32"/>
      <c r="M412" s="151"/>
      <c r="N412" s="152"/>
      <c r="O412" s="152"/>
      <c r="P412" s="152"/>
      <c r="Q412" s="152"/>
      <c r="R412" s="152"/>
      <c r="S412" s="152"/>
      <c r="T412" s="153"/>
      <c r="AT412" s="17" t="s">
        <v>145</v>
      </c>
      <c r="AU412" s="17" t="s">
        <v>85</v>
      </c>
    </row>
    <row r="413" spans="2:65" s="1" customFormat="1" ht="6.95" customHeight="1">
      <c r="B413" s="44"/>
      <c r="C413" s="45"/>
      <c r="D413" s="45"/>
      <c r="E413" s="45"/>
      <c r="F413" s="45"/>
      <c r="G413" s="45"/>
      <c r="H413" s="45"/>
      <c r="I413" s="45"/>
      <c r="J413" s="45"/>
      <c r="K413" s="45"/>
      <c r="L413" s="32"/>
    </row>
  </sheetData>
  <autoFilter ref="C124:K412" xr:uid="{00000000-0009-0000-0000-000004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32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98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104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0" t="str">
        <f>'Rekapitulace stavby'!K6</f>
        <v>CHODNÍKY PODÉL ULICE HAVLÍČKOVA, PŘELOUČ</v>
      </c>
      <c r="F7" s="231"/>
      <c r="G7" s="231"/>
      <c r="H7" s="231"/>
      <c r="L7" s="20"/>
    </row>
    <row r="8" spans="2:46" s="1" customFormat="1" ht="12" customHeight="1">
      <c r="B8" s="32"/>
      <c r="D8" s="27" t="s">
        <v>105</v>
      </c>
      <c r="L8" s="32"/>
    </row>
    <row r="9" spans="2:46" s="1" customFormat="1" ht="30" customHeight="1">
      <c r="B9" s="32"/>
      <c r="E9" s="191" t="s">
        <v>970</v>
      </c>
      <c r="F9" s="232"/>
      <c r="G9" s="232"/>
      <c r="H9" s="232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99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107</v>
      </c>
      <c r="I12" s="27" t="s">
        <v>22</v>
      </c>
      <c r="J12" s="52" t="str">
        <f>'Rekapitulace stavby'!AN8</f>
        <v>3. 3. 2023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108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3" t="str">
        <f>'Rekapitulace stavby'!E14</f>
        <v>Vyplň údaj</v>
      </c>
      <c r="F18" s="213"/>
      <c r="G18" s="213"/>
      <c r="H18" s="213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971</v>
      </c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971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89"/>
      <c r="E27" s="218" t="s">
        <v>1</v>
      </c>
      <c r="F27" s="218"/>
      <c r="G27" s="218"/>
      <c r="H27" s="218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35</v>
      </c>
      <c r="J30" s="66">
        <f>ROUND(J120,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55" t="s">
        <v>39</v>
      </c>
      <c r="E33" s="27" t="s">
        <v>40</v>
      </c>
      <c r="F33" s="91">
        <f>ROUND((SUM(BE120:BE325)),  2)</f>
        <v>0</v>
      </c>
      <c r="I33" s="92">
        <v>0.21</v>
      </c>
      <c r="J33" s="91">
        <f>ROUND(((SUM(BE120:BE325))*I33),  2)</f>
        <v>0</v>
      </c>
      <c r="L33" s="32"/>
    </row>
    <row r="34" spans="2:12" s="1" customFormat="1" ht="14.45" customHeight="1">
      <c r="B34" s="32"/>
      <c r="E34" s="27" t="s">
        <v>41</v>
      </c>
      <c r="F34" s="91">
        <f>ROUND((SUM(BF120:BF325)),  2)</f>
        <v>0</v>
      </c>
      <c r="I34" s="92">
        <v>0.15</v>
      </c>
      <c r="J34" s="91">
        <f>ROUND(((SUM(BF120:BF325))*I34),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1">
        <f>ROUND((SUM(BG120:BG325)),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1">
        <f>ROUND((SUM(BH120:BH325)),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44</v>
      </c>
      <c r="F37" s="91">
        <f>ROUND((SUM(BI120:BI325)),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45</v>
      </c>
      <c r="E39" s="57"/>
      <c r="F39" s="57"/>
      <c r="G39" s="95" t="s">
        <v>46</v>
      </c>
      <c r="H39" s="96" t="s">
        <v>47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50</v>
      </c>
      <c r="E61" s="34"/>
      <c r="F61" s="99" t="s">
        <v>51</v>
      </c>
      <c r="G61" s="43" t="s">
        <v>50</v>
      </c>
      <c r="H61" s="34"/>
      <c r="I61" s="34"/>
      <c r="J61" s="100" t="s">
        <v>51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50</v>
      </c>
      <c r="E76" s="34"/>
      <c r="F76" s="99" t="s">
        <v>51</v>
      </c>
      <c r="G76" s="43" t="s">
        <v>50</v>
      </c>
      <c r="H76" s="34"/>
      <c r="I76" s="34"/>
      <c r="J76" s="100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110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0" t="str">
        <f>E7</f>
        <v>CHODNÍKY PODÉL ULICE HAVLÍČKOVA, PŘELOUČ</v>
      </c>
      <c r="F85" s="231"/>
      <c r="G85" s="231"/>
      <c r="H85" s="231"/>
      <c r="L85" s="32"/>
    </row>
    <row r="86" spans="2:47" s="1" customFormat="1" ht="12" customHeight="1">
      <c r="B86" s="32"/>
      <c r="C86" s="27" t="s">
        <v>105</v>
      </c>
      <c r="L86" s="32"/>
    </row>
    <row r="87" spans="2:47" s="1" customFormat="1" ht="30" customHeight="1">
      <c r="B87" s="32"/>
      <c r="E87" s="191" t="str">
        <f>E9</f>
        <v>SO 401 - VEŘEJNÉ OSVĚTLENÍ - NEUZNATELNÉ NÁKLADY</v>
      </c>
      <c r="F87" s="232"/>
      <c r="G87" s="232"/>
      <c r="H87" s="23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ul.Havlíčkova</v>
      </c>
      <c r="I89" s="27" t="s">
        <v>22</v>
      </c>
      <c r="J89" s="52" t="str">
        <f>IF(J12="","",J12)</f>
        <v>3. 3. 2023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Město Přelouč</v>
      </c>
      <c r="I91" s="27" t="s">
        <v>30</v>
      </c>
      <c r="J91" s="30" t="str">
        <f>E21</f>
        <v>Ing.Srba T.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>Ing.Srba T.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111</v>
      </c>
      <c r="D94" s="93"/>
      <c r="E94" s="93"/>
      <c r="F94" s="93"/>
      <c r="G94" s="93"/>
      <c r="H94" s="93"/>
      <c r="I94" s="93"/>
      <c r="J94" s="102" t="s">
        <v>112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113</v>
      </c>
      <c r="J96" s="66">
        <f>J120</f>
        <v>0</v>
      </c>
      <c r="L96" s="32"/>
      <c r="AU96" s="17" t="s">
        <v>114</v>
      </c>
    </row>
    <row r="97" spans="2:12" s="8" customFormat="1" ht="24.95" customHeight="1">
      <c r="B97" s="104"/>
      <c r="D97" s="105" t="s">
        <v>972</v>
      </c>
      <c r="E97" s="106"/>
      <c r="F97" s="106"/>
      <c r="G97" s="106"/>
      <c r="H97" s="106"/>
      <c r="I97" s="106"/>
      <c r="J97" s="107">
        <f>J121</f>
        <v>0</v>
      </c>
      <c r="L97" s="104"/>
    </row>
    <row r="98" spans="2:12" s="8" customFormat="1" ht="24.95" customHeight="1">
      <c r="B98" s="104"/>
      <c r="D98" s="105" t="s">
        <v>973</v>
      </c>
      <c r="E98" s="106"/>
      <c r="F98" s="106"/>
      <c r="G98" s="106"/>
      <c r="H98" s="106"/>
      <c r="I98" s="106"/>
      <c r="J98" s="107">
        <f>J217</f>
        <v>0</v>
      </c>
      <c r="L98" s="104"/>
    </row>
    <row r="99" spans="2:12" s="8" customFormat="1" ht="24.95" customHeight="1">
      <c r="B99" s="104"/>
      <c r="D99" s="105" t="s">
        <v>974</v>
      </c>
      <c r="E99" s="106"/>
      <c r="F99" s="106"/>
      <c r="G99" s="106"/>
      <c r="H99" s="106"/>
      <c r="I99" s="106"/>
      <c r="J99" s="107">
        <f>J280</f>
        <v>0</v>
      </c>
      <c r="L99" s="104"/>
    </row>
    <row r="100" spans="2:12" s="8" customFormat="1" ht="24.95" customHeight="1">
      <c r="B100" s="104"/>
      <c r="D100" s="105" t="s">
        <v>975</v>
      </c>
      <c r="E100" s="106"/>
      <c r="F100" s="106"/>
      <c r="G100" s="106"/>
      <c r="H100" s="106"/>
      <c r="I100" s="106"/>
      <c r="J100" s="107">
        <f>J311</f>
        <v>0</v>
      </c>
      <c r="L100" s="104"/>
    </row>
    <row r="101" spans="2:12" s="1" customFormat="1" ht="21.75" customHeight="1">
      <c r="B101" s="32"/>
      <c r="L101" s="32"/>
    </row>
    <row r="102" spans="2:12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12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12" s="1" customFormat="1" ht="24.95" customHeight="1">
      <c r="B107" s="32"/>
      <c r="C107" s="21" t="s">
        <v>119</v>
      </c>
      <c r="L107" s="32"/>
    </row>
    <row r="108" spans="2:12" s="1" customFormat="1" ht="6.95" customHeight="1">
      <c r="B108" s="32"/>
      <c r="L108" s="32"/>
    </row>
    <row r="109" spans="2:12" s="1" customFormat="1" ht="12" customHeight="1">
      <c r="B109" s="32"/>
      <c r="C109" s="27" t="s">
        <v>16</v>
      </c>
      <c r="L109" s="32"/>
    </row>
    <row r="110" spans="2:12" s="1" customFormat="1" ht="16.5" customHeight="1">
      <c r="B110" s="32"/>
      <c r="E110" s="230" t="str">
        <f>E7</f>
        <v>CHODNÍKY PODÉL ULICE HAVLÍČKOVA, PŘELOUČ</v>
      </c>
      <c r="F110" s="231"/>
      <c r="G110" s="231"/>
      <c r="H110" s="231"/>
      <c r="L110" s="32"/>
    </row>
    <row r="111" spans="2:12" s="1" customFormat="1" ht="12" customHeight="1">
      <c r="B111" s="32"/>
      <c r="C111" s="27" t="s">
        <v>105</v>
      </c>
      <c r="L111" s="32"/>
    </row>
    <row r="112" spans="2:12" s="1" customFormat="1" ht="30" customHeight="1">
      <c r="B112" s="32"/>
      <c r="E112" s="191" t="str">
        <f>E9</f>
        <v>SO 401 - VEŘEJNÉ OSVĚTLENÍ - NEUZNATELNÉ NÁKLADY</v>
      </c>
      <c r="F112" s="232"/>
      <c r="G112" s="232"/>
      <c r="H112" s="232"/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20</v>
      </c>
      <c r="F114" s="25" t="str">
        <f>F12</f>
        <v>ul.Havlíčkova</v>
      </c>
      <c r="I114" s="27" t="s">
        <v>22</v>
      </c>
      <c r="J114" s="52" t="str">
        <f>IF(J12="","",J12)</f>
        <v>3. 3. 2023</v>
      </c>
      <c r="L114" s="32"/>
    </row>
    <row r="115" spans="2:65" s="1" customFormat="1" ht="6.95" customHeight="1">
      <c r="B115" s="32"/>
      <c r="L115" s="32"/>
    </row>
    <row r="116" spans="2:65" s="1" customFormat="1" ht="15.2" customHeight="1">
      <c r="B116" s="32"/>
      <c r="C116" s="27" t="s">
        <v>24</v>
      </c>
      <c r="F116" s="25" t="str">
        <f>E15</f>
        <v>Město Přelouč</v>
      </c>
      <c r="I116" s="27" t="s">
        <v>30</v>
      </c>
      <c r="J116" s="30" t="str">
        <f>E21</f>
        <v>Ing.Srba T.</v>
      </c>
      <c r="L116" s="32"/>
    </row>
    <row r="117" spans="2:65" s="1" customFormat="1" ht="15.2" customHeight="1">
      <c r="B117" s="32"/>
      <c r="C117" s="27" t="s">
        <v>28</v>
      </c>
      <c r="F117" s="25" t="str">
        <f>IF(E18="","",E18)</f>
        <v>Vyplň údaj</v>
      </c>
      <c r="I117" s="27" t="s">
        <v>32</v>
      </c>
      <c r="J117" s="30" t="str">
        <f>E24</f>
        <v>Ing.Srba T.</v>
      </c>
      <c r="L117" s="32"/>
    </row>
    <row r="118" spans="2:65" s="1" customFormat="1" ht="10.35" customHeight="1">
      <c r="B118" s="32"/>
      <c r="L118" s="32"/>
    </row>
    <row r="119" spans="2:65" s="10" customFormat="1" ht="29.25" customHeight="1">
      <c r="B119" s="112"/>
      <c r="C119" s="113" t="s">
        <v>120</v>
      </c>
      <c r="D119" s="114" t="s">
        <v>60</v>
      </c>
      <c r="E119" s="114" t="s">
        <v>56</v>
      </c>
      <c r="F119" s="114" t="s">
        <v>57</v>
      </c>
      <c r="G119" s="114" t="s">
        <v>121</v>
      </c>
      <c r="H119" s="114" t="s">
        <v>122</v>
      </c>
      <c r="I119" s="114" t="s">
        <v>123</v>
      </c>
      <c r="J119" s="114" t="s">
        <v>112</v>
      </c>
      <c r="K119" s="115" t="s">
        <v>124</v>
      </c>
      <c r="L119" s="112"/>
      <c r="M119" s="59" t="s">
        <v>1</v>
      </c>
      <c r="N119" s="60" t="s">
        <v>39</v>
      </c>
      <c r="O119" s="60" t="s">
        <v>125</v>
      </c>
      <c r="P119" s="60" t="s">
        <v>126</v>
      </c>
      <c r="Q119" s="60" t="s">
        <v>127</v>
      </c>
      <c r="R119" s="60" t="s">
        <v>128</v>
      </c>
      <c r="S119" s="60" t="s">
        <v>129</v>
      </c>
      <c r="T119" s="61" t="s">
        <v>130</v>
      </c>
    </row>
    <row r="120" spans="2:65" s="1" customFormat="1" ht="22.9" customHeight="1">
      <c r="B120" s="32"/>
      <c r="C120" s="64" t="s">
        <v>131</v>
      </c>
      <c r="J120" s="116">
        <f>BK120</f>
        <v>0</v>
      </c>
      <c r="L120" s="32"/>
      <c r="M120" s="62"/>
      <c r="N120" s="53"/>
      <c r="O120" s="53"/>
      <c r="P120" s="117">
        <f>P121+P217+P280+P311</f>
        <v>0</v>
      </c>
      <c r="Q120" s="53"/>
      <c r="R120" s="117">
        <f>R121+R217+R280+R311</f>
        <v>0</v>
      </c>
      <c r="S120" s="53"/>
      <c r="T120" s="118">
        <f>T121+T217+T280+T311</f>
        <v>0</v>
      </c>
      <c r="AT120" s="17" t="s">
        <v>74</v>
      </c>
      <c r="AU120" s="17" t="s">
        <v>114</v>
      </c>
      <c r="BK120" s="119">
        <f>BK121+BK217+BK280+BK311</f>
        <v>0</v>
      </c>
    </row>
    <row r="121" spans="2:65" s="11" customFormat="1" ht="25.9" customHeight="1">
      <c r="B121" s="120"/>
      <c r="D121" s="121" t="s">
        <v>74</v>
      </c>
      <c r="E121" s="122" t="s">
        <v>976</v>
      </c>
      <c r="F121" s="122" t="s">
        <v>977</v>
      </c>
      <c r="I121" s="123"/>
      <c r="J121" s="124">
        <f>BK121</f>
        <v>0</v>
      </c>
      <c r="L121" s="120"/>
      <c r="M121" s="125"/>
      <c r="P121" s="126">
        <f>SUM(P122:P216)</f>
        <v>0</v>
      </c>
      <c r="R121" s="126">
        <f>SUM(R122:R216)</f>
        <v>0</v>
      </c>
      <c r="T121" s="127">
        <f>SUM(T122:T216)</f>
        <v>0</v>
      </c>
      <c r="AR121" s="121" t="s">
        <v>83</v>
      </c>
      <c r="AT121" s="128" t="s">
        <v>74</v>
      </c>
      <c r="AU121" s="128" t="s">
        <v>75</v>
      </c>
      <c r="AY121" s="121" t="s">
        <v>135</v>
      </c>
      <c r="BK121" s="129">
        <f>SUM(BK122:BK216)</f>
        <v>0</v>
      </c>
    </row>
    <row r="122" spans="2:65" s="1" customFormat="1" ht="16.5" customHeight="1">
      <c r="B122" s="132"/>
      <c r="C122" s="133" t="s">
        <v>83</v>
      </c>
      <c r="D122" s="133" t="s">
        <v>138</v>
      </c>
      <c r="E122" s="134" t="s">
        <v>978</v>
      </c>
      <c r="F122" s="135" t="s">
        <v>979</v>
      </c>
      <c r="G122" s="136" t="s">
        <v>487</v>
      </c>
      <c r="H122" s="137">
        <v>17</v>
      </c>
      <c r="I122" s="138"/>
      <c r="J122" s="139">
        <f>ROUND(I122*H122,2)</f>
        <v>0</v>
      </c>
      <c r="K122" s="135" t="s">
        <v>1</v>
      </c>
      <c r="L122" s="32"/>
      <c r="M122" s="140" t="s">
        <v>1</v>
      </c>
      <c r="N122" s="141" t="s">
        <v>40</v>
      </c>
      <c r="P122" s="142">
        <f>O122*H122</f>
        <v>0</v>
      </c>
      <c r="Q122" s="142">
        <v>0</v>
      </c>
      <c r="R122" s="142">
        <f>Q122*H122</f>
        <v>0</v>
      </c>
      <c r="S122" s="142">
        <v>0</v>
      </c>
      <c r="T122" s="143">
        <f>S122*H122</f>
        <v>0</v>
      </c>
      <c r="AR122" s="144" t="s">
        <v>159</v>
      </c>
      <c r="AT122" s="144" t="s">
        <v>138</v>
      </c>
      <c r="AU122" s="144" t="s">
        <v>83</v>
      </c>
      <c r="AY122" s="17" t="s">
        <v>135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7" t="s">
        <v>83</v>
      </c>
      <c r="BK122" s="145">
        <f>ROUND(I122*H122,2)</f>
        <v>0</v>
      </c>
      <c r="BL122" s="17" t="s">
        <v>159</v>
      </c>
      <c r="BM122" s="144" t="s">
        <v>85</v>
      </c>
    </row>
    <row r="123" spans="2:65" s="1" customFormat="1" ht="11.25">
      <c r="B123" s="32"/>
      <c r="D123" s="146" t="s">
        <v>145</v>
      </c>
      <c r="F123" s="147" t="s">
        <v>979</v>
      </c>
      <c r="I123" s="148"/>
      <c r="L123" s="32"/>
      <c r="M123" s="149"/>
      <c r="T123" s="56"/>
      <c r="AT123" s="17" t="s">
        <v>145</v>
      </c>
      <c r="AU123" s="17" t="s">
        <v>83</v>
      </c>
    </row>
    <row r="124" spans="2:65" s="1" customFormat="1" ht="16.5" customHeight="1">
      <c r="B124" s="132"/>
      <c r="C124" s="133" t="s">
        <v>85</v>
      </c>
      <c r="D124" s="133" t="s">
        <v>138</v>
      </c>
      <c r="E124" s="134" t="s">
        <v>980</v>
      </c>
      <c r="F124" s="135" t="s">
        <v>981</v>
      </c>
      <c r="G124" s="136" t="s">
        <v>487</v>
      </c>
      <c r="H124" s="137">
        <v>5</v>
      </c>
      <c r="I124" s="138"/>
      <c r="J124" s="139">
        <f>ROUND(I124*H124,2)</f>
        <v>0</v>
      </c>
      <c r="K124" s="135" t="s">
        <v>1</v>
      </c>
      <c r="L124" s="32"/>
      <c r="M124" s="140" t="s">
        <v>1</v>
      </c>
      <c r="N124" s="141" t="s">
        <v>40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159</v>
      </c>
      <c r="AT124" s="144" t="s">
        <v>138</v>
      </c>
      <c r="AU124" s="144" t="s">
        <v>83</v>
      </c>
      <c r="AY124" s="17" t="s">
        <v>135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7" t="s">
        <v>83</v>
      </c>
      <c r="BK124" s="145">
        <f>ROUND(I124*H124,2)</f>
        <v>0</v>
      </c>
      <c r="BL124" s="17" t="s">
        <v>159</v>
      </c>
      <c r="BM124" s="144" t="s">
        <v>159</v>
      </c>
    </row>
    <row r="125" spans="2:65" s="1" customFormat="1" ht="11.25">
      <c r="B125" s="32"/>
      <c r="D125" s="146" t="s">
        <v>145</v>
      </c>
      <c r="F125" s="147" t="s">
        <v>981</v>
      </c>
      <c r="I125" s="148"/>
      <c r="L125" s="32"/>
      <c r="M125" s="149"/>
      <c r="T125" s="56"/>
      <c r="AT125" s="17" t="s">
        <v>145</v>
      </c>
      <c r="AU125" s="17" t="s">
        <v>83</v>
      </c>
    </row>
    <row r="126" spans="2:65" s="13" customFormat="1" ht="11.25">
      <c r="B126" s="160"/>
      <c r="D126" s="146" t="s">
        <v>221</v>
      </c>
      <c r="E126" s="161" t="s">
        <v>1</v>
      </c>
      <c r="F126" s="162" t="s">
        <v>134</v>
      </c>
      <c r="H126" s="163">
        <v>5</v>
      </c>
      <c r="I126" s="164"/>
      <c r="L126" s="160"/>
      <c r="M126" s="165"/>
      <c r="T126" s="166"/>
      <c r="AT126" s="161" t="s">
        <v>221</v>
      </c>
      <c r="AU126" s="161" t="s">
        <v>83</v>
      </c>
      <c r="AV126" s="13" t="s">
        <v>85</v>
      </c>
      <c r="AW126" s="13" t="s">
        <v>31</v>
      </c>
      <c r="AX126" s="13" t="s">
        <v>75</v>
      </c>
      <c r="AY126" s="161" t="s">
        <v>135</v>
      </c>
    </row>
    <row r="127" spans="2:65" s="12" customFormat="1" ht="11.25">
      <c r="B127" s="154"/>
      <c r="D127" s="146" t="s">
        <v>221</v>
      </c>
      <c r="E127" s="155" t="s">
        <v>1</v>
      </c>
      <c r="F127" s="156" t="s">
        <v>982</v>
      </c>
      <c r="H127" s="155" t="s">
        <v>1</v>
      </c>
      <c r="I127" s="157"/>
      <c r="L127" s="154"/>
      <c r="M127" s="158"/>
      <c r="T127" s="159"/>
      <c r="AT127" s="155" t="s">
        <v>221</v>
      </c>
      <c r="AU127" s="155" t="s">
        <v>83</v>
      </c>
      <c r="AV127" s="12" t="s">
        <v>83</v>
      </c>
      <c r="AW127" s="12" t="s">
        <v>31</v>
      </c>
      <c r="AX127" s="12" t="s">
        <v>75</v>
      </c>
      <c r="AY127" s="155" t="s">
        <v>135</v>
      </c>
    </row>
    <row r="128" spans="2:65" s="14" customFormat="1" ht="11.25">
      <c r="B128" s="167"/>
      <c r="D128" s="146" t="s">
        <v>221</v>
      </c>
      <c r="E128" s="168" t="s">
        <v>1</v>
      </c>
      <c r="F128" s="169" t="s">
        <v>231</v>
      </c>
      <c r="H128" s="170">
        <v>5</v>
      </c>
      <c r="I128" s="171"/>
      <c r="L128" s="167"/>
      <c r="M128" s="172"/>
      <c r="T128" s="173"/>
      <c r="AT128" s="168" t="s">
        <v>221</v>
      </c>
      <c r="AU128" s="168" t="s">
        <v>83</v>
      </c>
      <c r="AV128" s="14" t="s">
        <v>159</v>
      </c>
      <c r="AW128" s="14" t="s">
        <v>31</v>
      </c>
      <c r="AX128" s="14" t="s">
        <v>83</v>
      </c>
      <c r="AY128" s="168" t="s">
        <v>135</v>
      </c>
    </row>
    <row r="129" spans="2:65" s="1" customFormat="1" ht="16.5" customHeight="1">
      <c r="B129" s="132"/>
      <c r="C129" s="133" t="s">
        <v>154</v>
      </c>
      <c r="D129" s="133" t="s">
        <v>138</v>
      </c>
      <c r="E129" s="134" t="s">
        <v>983</v>
      </c>
      <c r="F129" s="135" t="s">
        <v>984</v>
      </c>
      <c r="G129" s="136" t="s">
        <v>487</v>
      </c>
      <c r="H129" s="137">
        <v>11</v>
      </c>
      <c r="I129" s="138"/>
      <c r="J129" s="139">
        <f>ROUND(I129*H129,2)</f>
        <v>0</v>
      </c>
      <c r="K129" s="135" t="s">
        <v>1</v>
      </c>
      <c r="L129" s="32"/>
      <c r="M129" s="140" t="s">
        <v>1</v>
      </c>
      <c r="N129" s="141" t="s">
        <v>40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159</v>
      </c>
      <c r="AT129" s="144" t="s">
        <v>138</v>
      </c>
      <c r="AU129" s="144" t="s">
        <v>83</v>
      </c>
      <c r="AY129" s="17" t="s">
        <v>135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7" t="s">
        <v>83</v>
      </c>
      <c r="BK129" s="145">
        <f>ROUND(I129*H129,2)</f>
        <v>0</v>
      </c>
      <c r="BL129" s="17" t="s">
        <v>159</v>
      </c>
      <c r="BM129" s="144" t="s">
        <v>170</v>
      </c>
    </row>
    <row r="130" spans="2:65" s="1" customFormat="1" ht="11.25">
      <c r="B130" s="32"/>
      <c r="D130" s="146" t="s">
        <v>145</v>
      </c>
      <c r="F130" s="147" t="s">
        <v>984</v>
      </c>
      <c r="I130" s="148"/>
      <c r="L130" s="32"/>
      <c r="M130" s="149"/>
      <c r="T130" s="56"/>
      <c r="AT130" s="17" t="s">
        <v>145</v>
      </c>
      <c r="AU130" s="17" t="s">
        <v>83</v>
      </c>
    </row>
    <row r="131" spans="2:65" s="13" customFormat="1" ht="11.25">
      <c r="B131" s="160"/>
      <c r="D131" s="146" t="s">
        <v>221</v>
      </c>
      <c r="E131" s="161" t="s">
        <v>1</v>
      </c>
      <c r="F131" s="162" t="s">
        <v>288</v>
      </c>
      <c r="H131" s="163">
        <v>11</v>
      </c>
      <c r="I131" s="164"/>
      <c r="L131" s="160"/>
      <c r="M131" s="165"/>
      <c r="T131" s="166"/>
      <c r="AT131" s="161" t="s">
        <v>221</v>
      </c>
      <c r="AU131" s="161" t="s">
        <v>83</v>
      </c>
      <c r="AV131" s="13" t="s">
        <v>85</v>
      </c>
      <c r="AW131" s="13" t="s">
        <v>31</v>
      </c>
      <c r="AX131" s="13" t="s">
        <v>75</v>
      </c>
      <c r="AY131" s="161" t="s">
        <v>135</v>
      </c>
    </row>
    <row r="132" spans="2:65" s="12" customFormat="1" ht="11.25">
      <c r="B132" s="154"/>
      <c r="D132" s="146" t="s">
        <v>221</v>
      </c>
      <c r="E132" s="155" t="s">
        <v>1</v>
      </c>
      <c r="F132" s="156" t="s">
        <v>982</v>
      </c>
      <c r="H132" s="155" t="s">
        <v>1</v>
      </c>
      <c r="I132" s="157"/>
      <c r="L132" s="154"/>
      <c r="M132" s="158"/>
      <c r="T132" s="159"/>
      <c r="AT132" s="155" t="s">
        <v>221</v>
      </c>
      <c r="AU132" s="155" t="s">
        <v>83</v>
      </c>
      <c r="AV132" s="12" t="s">
        <v>83</v>
      </c>
      <c r="AW132" s="12" t="s">
        <v>31</v>
      </c>
      <c r="AX132" s="12" t="s">
        <v>75</v>
      </c>
      <c r="AY132" s="155" t="s">
        <v>135</v>
      </c>
    </row>
    <row r="133" spans="2:65" s="14" customFormat="1" ht="11.25">
      <c r="B133" s="167"/>
      <c r="D133" s="146" t="s">
        <v>221</v>
      </c>
      <c r="E133" s="168" t="s">
        <v>1</v>
      </c>
      <c r="F133" s="169" t="s">
        <v>231</v>
      </c>
      <c r="H133" s="170">
        <v>11</v>
      </c>
      <c r="I133" s="171"/>
      <c r="L133" s="167"/>
      <c r="M133" s="172"/>
      <c r="T133" s="173"/>
      <c r="AT133" s="168" t="s">
        <v>221</v>
      </c>
      <c r="AU133" s="168" t="s">
        <v>83</v>
      </c>
      <c r="AV133" s="14" t="s">
        <v>159</v>
      </c>
      <c r="AW133" s="14" t="s">
        <v>31</v>
      </c>
      <c r="AX133" s="14" t="s">
        <v>83</v>
      </c>
      <c r="AY133" s="168" t="s">
        <v>135</v>
      </c>
    </row>
    <row r="134" spans="2:65" s="1" customFormat="1" ht="16.5" customHeight="1">
      <c r="B134" s="132"/>
      <c r="C134" s="133" t="s">
        <v>159</v>
      </c>
      <c r="D134" s="133" t="s">
        <v>138</v>
      </c>
      <c r="E134" s="134" t="s">
        <v>985</v>
      </c>
      <c r="F134" s="135" t="s">
        <v>986</v>
      </c>
      <c r="G134" s="136" t="s">
        <v>487</v>
      </c>
      <c r="H134" s="137">
        <v>1</v>
      </c>
      <c r="I134" s="138"/>
      <c r="J134" s="139">
        <f>ROUND(I134*H134,2)</f>
        <v>0</v>
      </c>
      <c r="K134" s="135" t="s">
        <v>1</v>
      </c>
      <c r="L134" s="32"/>
      <c r="M134" s="140" t="s">
        <v>1</v>
      </c>
      <c r="N134" s="141" t="s">
        <v>40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159</v>
      </c>
      <c r="AT134" s="144" t="s">
        <v>138</v>
      </c>
      <c r="AU134" s="144" t="s">
        <v>83</v>
      </c>
      <c r="AY134" s="17" t="s">
        <v>135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7" t="s">
        <v>83</v>
      </c>
      <c r="BK134" s="145">
        <f>ROUND(I134*H134,2)</f>
        <v>0</v>
      </c>
      <c r="BL134" s="17" t="s">
        <v>159</v>
      </c>
      <c r="BM134" s="144" t="s">
        <v>262</v>
      </c>
    </row>
    <row r="135" spans="2:65" s="1" customFormat="1" ht="11.25">
      <c r="B135" s="32"/>
      <c r="D135" s="146" t="s">
        <v>145</v>
      </c>
      <c r="F135" s="147" t="s">
        <v>986</v>
      </c>
      <c r="I135" s="148"/>
      <c r="L135" s="32"/>
      <c r="M135" s="149"/>
      <c r="T135" s="56"/>
      <c r="AT135" s="17" t="s">
        <v>145</v>
      </c>
      <c r="AU135" s="17" t="s">
        <v>83</v>
      </c>
    </row>
    <row r="136" spans="2:65" s="13" customFormat="1" ht="11.25">
      <c r="B136" s="160"/>
      <c r="D136" s="146" t="s">
        <v>221</v>
      </c>
      <c r="E136" s="161" t="s">
        <v>1</v>
      </c>
      <c r="F136" s="162" t="s">
        <v>83</v>
      </c>
      <c r="H136" s="163">
        <v>1</v>
      </c>
      <c r="I136" s="164"/>
      <c r="L136" s="160"/>
      <c r="M136" s="165"/>
      <c r="T136" s="166"/>
      <c r="AT136" s="161" t="s">
        <v>221</v>
      </c>
      <c r="AU136" s="161" t="s">
        <v>83</v>
      </c>
      <c r="AV136" s="13" t="s">
        <v>85</v>
      </c>
      <c r="AW136" s="13" t="s">
        <v>31</v>
      </c>
      <c r="AX136" s="13" t="s">
        <v>75</v>
      </c>
      <c r="AY136" s="161" t="s">
        <v>135</v>
      </c>
    </row>
    <row r="137" spans="2:65" s="12" customFormat="1" ht="11.25">
      <c r="B137" s="154"/>
      <c r="D137" s="146" t="s">
        <v>221</v>
      </c>
      <c r="E137" s="155" t="s">
        <v>1</v>
      </c>
      <c r="F137" s="156" t="s">
        <v>982</v>
      </c>
      <c r="H137" s="155" t="s">
        <v>1</v>
      </c>
      <c r="I137" s="157"/>
      <c r="L137" s="154"/>
      <c r="M137" s="158"/>
      <c r="T137" s="159"/>
      <c r="AT137" s="155" t="s">
        <v>221</v>
      </c>
      <c r="AU137" s="155" t="s">
        <v>83</v>
      </c>
      <c r="AV137" s="12" t="s">
        <v>83</v>
      </c>
      <c r="AW137" s="12" t="s">
        <v>31</v>
      </c>
      <c r="AX137" s="12" t="s">
        <v>75</v>
      </c>
      <c r="AY137" s="155" t="s">
        <v>135</v>
      </c>
    </row>
    <row r="138" spans="2:65" s="14" customFormat="1" ht="11.25">
      <c r="B138" s="167"/>
      <c r="D138" s="146" t="s">
        <v>221</v>
      </c>
      <c r="E138" s="168" t="s">
        <v>1</v>
      </c>
      <c r="F138" s="169" t="s">
        <v>231</v>
      </c>
      <c r="H138" s="170">
        <v>1</v>
      </c>
      <c r="I138" s="171"/>
      <c r="L138" s="167"/>
      <c r="M138" s="172"/>
      <c r="T138" s="173"/>
      <c r="AT138" s="168" t="s">
        <v>221</v>
      </c>
      <c r="AU138" s="168" t="s">
        <v>83</v>
      </c>
      <c r="AV138" s="14" t="s">
        <v>159</v>
      </c>
      <c r="AW138" s="14" t="s">
        <v>31</v>
      </c>
      <c r="AX138" s="14" t="s">
        <v>83</v>
      </c>
      <c r="AY138" s="168" t="s">
        <v>135</v>
      </c>
    </row>
    <row r="139" spans="2:65" s="1" customFormat="1" ht="24.2" customHeight="1">
      <c r="B139" s="132"/>
      <c r="C139" s="133" t="s">
        <v>134</v>
      </c>
      <c r="D139" s="133" t="s">
        <v>138</v>
      </c>
      <c r="E139" s="134" t="s">
        <v>987</v>
      </c>
      <c r="F139" s="135" t="s">
        <v>988</v>
      </c>
      <c r="G139" s="136" t="s">
        <v>487</v>
      </c>
      <c r="H139" s="137">
        <v>16</v>
      </c>
      <c r="I139" s="138"/>
      <c r="J139" s="139">
        <f>ROUND(I139*H139,2)</f>
        <v>0</v>
      </c>
      <c r="K139" s="135" t="s">
        <v>1</v>
      </c>
      <c r="L139" s="32"/>
      <c r="M139" s="140" t="s">
        <v>1</v>
      </c>
      <c r="N139" s="141" t="s">
        <v>40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159</v>
      </c>
      <c r="AT139" s="144" t="s">
        <v>138</v>
      </c>
      <c r="AU139" s="144" t="s">
        <v>83</v>
      </c>
      <c r="AY139" s="17" t="s">
        <v>135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7" t="s">
        <v>83</v>
      </c>
      <c r="BK139" s="145">
        <f>ROUND(I139*H139,2)</f>
        <v>0</v>
      </c>
      <c r="BL139" s="17" t="s">
        <v>159</v>
      </c>
      <c r="BM139" s="144" t="s">
        <v>279</v>
      </c>
    </row>
    <row r="140" spans="2:65" s="1" customFormat="1" ht="19.5">
      <c r="B140" s="32"/>
      <c r="D140" s="146" t="s">
        <v>145</v>
      </c>
      <c r="F140" s="147" t="s">
        <v>988</v>
      </c>
      <c r="I140" s="148"/>
      <c r="L140" s="32"/>
      <c r="M140" s="149"/>
      <c r="T140" s="56"/>
      <c r="AT140" s="17" t="s">
        <v>145</v>
      </c>
      <c r="AU140" s="17" t="s">
        <v>83</v>
      </c>
    </row>
    <row r="141" spans="2:65" s="1" customFormat="1" ht="24.2" customHeight="1">
      <c r="B141" s="132"/>
      <c r="C141" s="133" t="s">
        <v>170</v>
      </c>
      <c r="D141" s="133" t="s">
        <v>138</v>
      </c>
      <c r="E141" s="134" t="s">
        <v>989</v>
      </c>
      <c r="F141" s="135" t="s">
        <v>990</v>
      </c>
      <c r="G141" s="136" t="s">
        <v>487</v>
      </c>
      <c r="H141" s="137">
        <v>16</v>
      </c>
      <c r="I141" s="138"/>
      <c r="J141" s="139">
        <f>ROUND(I141*H141,2)</f>
        <v>0</v>
      </c>
      <c r="K141" s="135" t="s">
        <v>1</v>
      </c>
      <c r="L141" s="32"/>
      <c r="M141" s="140" t="s">
        <v>1</v>
      </c>
      <c r="N141" s="141" t="s">
        <v>40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159</v>
      </c>
      <c r="AT141" s="144" t="s">
        <v>138</v>
      </c>
      <c r="AU141" s="144" t="s">
        <v>83</v>
      </c>
      <c r="AY141" s="17" t="s">
        <v>135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7" t="s">
        <v>83</v>
      </c>
      <c r="BK141" s="145">
        <f>ROUND(I141*H141,2)</f>
        <v>0</v>
      </c>
      <c r="BL141" s="17" t="s">
        <v>159</v>
      </c>
      <c r="BM141" s="144" t="s">
        <v>296</v>
      </c>
    </row>
    <row r="142" spans="2:65" s="1" customFormat="1" ht="19.5">
      <c r="B142" s="32"/>
      <c r="D142" s="146" t="s">
        <v>145</v>
      </c>
      <c r="F142" s="147" t="s">
        <v>990</v>
      </c>
      <c r="I142" s="148"/>
      <c r="L142" s="32"/>
      <c r="M142" s="149"/>
      <c r="T142" s="56"/>
      <c r="AT142" s="17" t="s">
        <v>145</v>
      </c>
      <c r="AU142" s="17" t="s">
        <v>83</v>
      </c>
    </row>
    <row r="143" spans="2:65" s="13" customFormat="1" ht="11.25">
      <c r="B143" s="160"/>
      <c r="D143" s="146" t="s">
        <v>221</v>
      </c>
      <c r="E143" s="161" t="s">
        <v>1</v>
      </c>
      <c r="F143" s="162" t="s">
        <v>332</v>
      </c>
      <c r="H143" s="163">
        <v>16</v>
      </c>
      <c r="I143" s="164"/>
      <c r="L143" s="160"/>
      <c r="M143" s="165"/>
      <c r="T143" s="166"/>
      <c r="AT143" s="161" t="s">
        <v>221</v>
      </c>
      <c r="AU143" s="161" t="s">
        <v>83</v>
      </c>
      <c r="AV143" s="13" t="s">
        <v>85</v>
      </c>
      <c r="AW143" s="13" t="s">
        <v>31</v>
      </c>
      <c r="AX143" s="13" t="s">
        <v>75</v>
      </c>
      <c r="AY143" s="161" t="s">
        <v>135</v>
      </c>
    </row>
    <row r="144" spans="2:65" s="12" customFormat="1" ht="11.25">
      <c r="B144" s="154"/>
      <c r="D144" s="146" t="s">
        <v>221</v>
      </c>
      <c r="E144" s="155" t="s">
        <v>1</v>
      </c>
      <c r="F144" s="156" t="s">
        <v>991</v>
      </c>
      <c r="H144" s="155" t="s">
        <v>1</v>
      </c>
      <c r="I144" s="157"/>
      <c r="L144" s="154"/>
      <c r="M144" s="158"/>
      <c r="T144" s="159"/>
      <c r="AT144" s="155" t="s">
        <v>221</v>
      </c>
      <c r="AU144" s="155" t="s">
        <v>83</v>
      </c>
      <c r="AV144" s="12" t="s">
        <v>83</v>
      </c>
      <c r="AW144" s="12" t="s">
        <v>31</v>
      </c>
      <c r="AX144" s="12" t="s">
        <v>75</v>
      </c>
      <c r="AY144" s="155" t="s">
        <v>135</v>
      </c>
    </row>
    <row r="145" spans="2:65" s="14" customFormat="1" ht="11.25">
      <c r="B145" s="167"/>
      <c r="D145" s="146" t="s">
        <v>221</v>
      </c>
      <c r="E145" s="168" t="s">
        <v>1</v>
      </c>
      <c r="F145" s="169" t="s">
        <v>231</v>
      </c>
      <c r="H145" s="170">
        <v>16</v>
      </c>
      <c r="I145" s="171"/>
      <c r="L145" s="167"/>
      <c r="M145" s="172"/>
      <c r="T145" s="173"/>
      <c r="AT145" s="168" t="s">
        <v>221</v>
      </c>
      <c r="AU145" s="168" t="s">
        <v>83</v>
      </c>
      <c r="AV145" s="14" t="s">
        <v>159</v>
      </c>
      <c r="AW145" s="14" t="s">
        <v>31</v>
      </c>
      <c r="AX145" s="14" t="s">
        <v>83</v>
      </c>
      <c r="AY145" s="168" t="s">
        <v>135</v>
      </c>
    </row>
    <row r="146" spans="2:65" s="1" customFormat="1" ht="16.5" customHeight="1">
      <c r="B146" s="132"/>
      <c r="C146" s="133" t="s">
        <v>253</v>
      </c>
      <c r="D146" s="133" t="s">
        <v>138</v>
      </c>
      <c r="E146" s="134" t="s">
        <v>992</v>
      </c>
      <c r="F146" s="135" t="s">
        <v>993</v>
      </c>
      <c r="G146" s="136" t="s">
        <v>487</v>
      </c>
      <c r="H146" s="137">
        <v>16</v>
      </c>
      <c r="I146" s="138"/>
      <c r="J146" s="139">
        <f>ROUND(I146*H146,2)</f>
        <v>0</v>
      </c>
      <c r="K146" s="135" t="s">
        <v>1</v>
      </c>
      <c r="L146" s="32"/>
      <c r="M146" s="140" t="s">
        <v>1</v>
      </c>
      <c r="N146" s="141" t="s">
        <v>40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159</v>
      </c>
      <c r="AT146" s="144" t="s">
        <v>138</v>
      </c>
      <c r="AU146" s="144" t="s">
        <v>83</v>
      </c>
      <c r="AY146" s="17" t="s">
        <v>135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7" t="s">
        <v>83</v>
      </c>
      <c r="BK146" s="145">
        <f>ROUND(I146*H146,2)</f>
        <v>0</v>
      </c>
      <c r="BL146" s="17" t="s">
        <v>159</v>
      </c>
      <c r="BM146" s="144" t="s">
        <v>308</v>
      </c>
    </row>
    <row r="147" spans="2:65" s="1" customFormat="1" ht="11.25">
      <c r="B147" s="32"/>
      <c r="D147" s="146" t="s">
        <v>145</v>
      </c>
      <c r="F147" s="147" t="s">
        <v>993</v>
      </c>
      <c r="I147" s="148"/>
      <c r="L147" s="32"/>
      <c r="M147" s="149"/>
      <c r="T147" s="56"/>
      <c r="AT147" s="17" t="s">
        <v>145</v>
      </c>
      <c r="AU147" s="17" t="s">
        <v>83</v>
      </c>
    </row>
    <row r="148" spans="2:65" s="1" customFormat="1" ht="16.5" customHeight="1">
      <c r="B148" s="132"/>
      <c r="C148" s="133" t="s">
        <v>262</v>
      </c>
      <c r="D148" s="133" t="s">
        <v>138</v>
      </c>
      <c r="E148" s="134" t="s">
        <v>994</v>
      </c>
      <c r="F148" s="135" t="s">
        <v>995</v>
      </c>
      <c r="G148" s="136" t="s">
        <v>487</v>
      </c>
      <c r="H148" s="137">
        <v>1</v>
      </c>
      <c r="I148" s="138"/>
      <c r="J148" s="139">
        <f>ROUND(I148*H148,2)</f>
        <v>0</v>
      </c>
      <c r="K148" s="135" t="s">
        <v>1</v>
      </c>
      <c r="L148" s="32"/>
      <c r="M148" s="140" t="s">
        <v>1</v>
      </c>
      <c r="N148" s="141" t="s">
        <v>40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159</v>
      </c>
      <c r="AT148" s="144" t="s">
        <v>138</v>
      </c>
      <c r="AU148" s="144" t="s">
        <v>83</v>
      </c>
      <c r="AY148" s="17" t="s">
        <v>135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7" t="s">
        <v>83</v>
      </c>
      <c r="BK148" s="145">
        <f>ROUND(I148*H148,2)</f>
        <v>0</v>
      </c>
      <c r="BL148" s="17" t="s">
        <v>159</v>
      </c>
      <c r="BM148" s="144" t="s">
        <v>332</v>
      </c>
    </row>
    <row r="149" spans="2:65" s="1" customFormat="1" ht="11.25">
      <c r="B149" s="32"/>
      <c r="D149" s="146" t="s">
        <v>145</v>
      </c>
      <c r="F149" s="147" t="s">
        <v>995</v>
      </c>
      <c r="I149" s="148"/>
      <c r="L149" s="32"/>
      <c r="M149" s="149"/>
      <c r="T149" s="56"/>
      <c r="AT149" s="17" t="s">
        <v>145</v>
      </c>
      <c r="AU149" s="17" t="s">
        <v>83</v>
      </c>
    </row>
    <row r="150" spans="2:65" s="1" customFormat="1" ht="16.5" customHeight="1">
      <c r="B150" s="132"/>
      <c r="C150" s="133" t="s">
        <v>273</v>
      </c>
      <c r="D150" s="133" t="s">
        <v>138</v>
      </c>
      <c r="E150" s="134" t="s">
        <v>996</v>
      </c>
      <c r="F150" s="135" t="s">
        <v>997</v>
      </c>
      <c r="G150" s="136" t="s">
        <v>487</v>
      </c>
      <c r="H150" s="137">
        <v>1</v>
      </c>
      <c r="I150" s="138"/>
      <c r="J150" s="139">
        <f>ROUND(I150*H150,2)</f>
        <v>0</v>
      </c>
      <c r="K150" s="135" t="s">
        <v>1</v>
      </c>
      <c r="L150" s="32"/>
      <c r="M150" s="140" t="s">
        <v>1</v>
      </c>
      <c r="N150" s="141" t="s">
        <v>40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159</v>
      </c>
      <c r="AT150" s="144" t="s">
        <v>138</v>
      </c>
      <c r="AU150" s="144" t="s">
        <v>83</v>
      </c>
      <c r="AY150" s="17" t="s">
        <v>135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7" t="s">
        <v>83</v>
      </c>
      <c r="BK150" s="145">
        <f>ROUND(I150*H150,2)</f>
        <v>0</v>
      </c>
      <c r="BL150" s="17" t="s">
        <v>159</v>
      </c>
      <c r="BM150" s="144" t="s">
        <v>345</v>
      </c>
    </row>
    <row r="151" spans="2:65" s="1" customFormat="1" ht="11.25">
      <c r="B151" s="32"/>
      <c r="D151" s="146" t="s">
        <v>145</v>
      </c>
      <c r="F151" s="147" t="s">
        <v>997</v>
      </c>
      <c r="I151" s="148"/>
      <c r="L151" s="32"/>
      <c r="M151" s="149"/>
      <c r="T151" s="56"/>
      <c r="AT151" s="17" t="s">
        <v>145</v>
      </c>
      <c r="AU151" s="17" t="s">
        <v>83</v>
      </c>
    </row>
    <row r="152" spans="2:65" s="13" customFormat="1" ht="11.25">
      <c r="B152" s="160"/>
      <c r="D152" s="146" t="s">
        <v>221</v>
      </c>
      <c r="E152" s="161" t="s">
        <v>1</v>
      </c>
      <c r="F152" s="162" t="s">
        <v>83</v>
      </c>
      <c r="H152" s="163">
        <v>1</v>
      </c>
      <c r="I152" s="164"/>
      <c r="L152" s="160"/>
      <c r="M152" s="165"/>
      <c r="T152" s="166"/>
      <c r="AT152" s="161" t="s">
        <v>221</v>
      </c>
      <c r="AU152" s="161" t="s">
        <v>83</v>
      </c>
      <c r="AV152" s="13" t="s">
        <v>85</v>
      </c>
      <c r="AW152" s="13" t="s">
        <v>31</v>
      </c>
      <c r="AX152" s="13" t="s">
        <v>75</v>
      </c>
      <c r="AY152" s="161" t="s">
        <v>135</v>
      </c>
    </row>
    <row r="153" spans="2:65" s="12" customFormat="1" ht="11.25">
      <c r="B153" s="154"/>
      <c r="D153" s="146" t="s">
        <v>221</v>
      </c>
      <c r="E153" s="155" t="s">
        <v>1</v>
      </c>
      <c r="F153" s="156" t="s">
        <v>998</v>
      </c>
      <c r="H153" s="155" t="s">
        <v>1</v>
      </c>
      <c r="I153" s="157"/>
      <c r="L153" s="154"/>
      <c r="M153" s="158"/>
      <c r="T153" s="159"/>
      <c r="AT153" s="155" t="s">
        <v>221</v>
      </c>
      <c r="AU153" s="155" t="s">
        <v>83</v>
      </c>
      <c r="AV153" s="12" t="s">
        <v>83</v>
      </c>
      <c r="AW153" s="12" t="s">
        <v>31</v>
      </c>
      <c r="AX153" s="12" t="s">
        <v>75</v>
      </c>
      <c r="AY153" s="155" t="s">
        <v>135</v>
      </c>
    </row>
    <row r="154" spans="2:65" s="14" customFormat="1" ht="11.25">
      <c r="B154" s="167"/>
      <c r="D154" s="146" t="s">
        <v>221</v>
      </c>
      <c r="E154" s="168" t="s">
        <v>1</v>
      </c>
      <c r="F154" s="169" t="s">
        <v>231</v>
      </c>
      <c r="H154" s="170">
        <v>1</v>
      </c>
      <c r="I154" s="171"/>
      <c r="L154" s="167"/>
      <c r="M154" s="172"/>
      <c r="T154" s="173"/>
      <c r="AT154" s="168" t="s">
        <v>221</v>
      </c>
      <c r="AU154" s="168" t="s">
        <v>83</v>
      </c>
      <c r="AV154" s="14" t="s">
        <v>159</v>
      </c>
      <c r="AW154" s="14" t="s">
        <v>31</v>
      </c>
      <c r="AX154" s="14" t="s">
        <v>83</v>
      </c>
      <c r="AY154" s="168" t="s">
        <v>135</v>
      </c>
    </row>
    <row r="155" spans="2:65" s="1" customFormat="1" ht="16.5" customHeight="1">
      <c r="B155" s="132"/>
      <c r="C155" s="133" t="s">
        <v>279</v>
      </c>
      <c r="D155" s="133" t="s">
        <v>138</v>
      </c>
      <c r="E155" s="134" t="s">
        <v>999</v>
      </c>
      <c r="F155" s="135" t="s">
        <v>1000</v>
      </c>
      <c r="G155" s="136" t="s">
        <v>487</v>
      </c>
      <c r="H155" s="137">
        <v>16</v>
      </c>
      <c r="I155" s="138"/>
      <c r="J155" s="139">
        <f>ROUND(I155*H155,2)</f>
        <v>0</v>
      </c>
      <c r="K155" s="135" t="s">
        <v>1</v>
      </c>
      <c r="L155" s="32"/>
      <c r="M155" s="140" t="s">
        <v>1</v>
      </c>
      <c r="N155" s="141" t="s">
        <v>40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159</v>
      </c>
      <c r="AT155" s="144" t="s">
        <v>138</v>
      </c>
      <c r="AU155" s="144" t="s">
        <v>83</v>
      </c>
      <c r="AY155" s="17" t="s">
        <v>135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7" t="s">
        <v>83</v>
      </c>
      <c r="BK155" s="145">
        <f>ROUND(I155*H155,2)</f>
        <v>0</v>
      </c>
      <c r="BL155" s="17" t="s">
        <v>159</v>
      </c>
      <c r="BM155" s="144" t="s">
        <v>356</v>
      </c>
    </row>
    <row r="156" spans="2:65" s="1" customFormat="1" ht="11.25">
      <c r="B156" s="32"/>
      <c r="D156" s="146" t="s">
        <v>145</v>
      </c>
      <c r="F156" s="147" t="s">
        <v>1000</v>
      </c>
      <c r="I156" s="148"/>
      <c r="L156" s="32"/>
      <c r="M156" s="149"/>
      <c r="T156" s="56"/>
      <c r="AT156" s="17" t="s">
        <v>145</v>
      </c>
      <c r="AU156" s="17" t="s">
        <v>83</v>
      </c>
    </row>
    <row r="157" spans="2:65" s="1" customFormat="1" ht="24.2" customHeight="1">
      <c r="B157" s="132"/>
      <c r="C157" s="133" t="s">
        <v>288</v>
      </c>
      <c r="D157" s="133" t="s">
        <v>138</v>
      </c>
      <c r="E157" s="134" t="s">
        <v>1001</v>
      </c>
      <c r="F157" s="135" t="s">
        <v>1002</v>
      </c>
      <c r="G157" s="136" t="s">
        <v>487</v>
      </c>
      <c r="H157" s="137">
        <v>11</v>
      </c>
      <c r="I157" s="138"/>
      <c r="J157" s="139">
        <f>ROUND(I157*H157,2)</f>
        <v>0</v>
      </c>
      <c r="K157" s="135" t="s">
        <v>1</v>
      </c>
      <c r="L157" s="32"/>
      <c r="M157" s="140" t="s">
        <v>1</v>
      </c>
      <c r="N157" s="141" t="s">
        <v>40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159</v>
      </c>
      <c r="AT157" s="144" t="s">
        <v>138</v>
      </c>
      <c r="AU157" s="144" t="s">
        <v>83</v>
      </c>
      <c r="AY157" s="17" t="s">
        <v>135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7" t="s">
        <v>83</v>
      </c>
      <c r="BK157" s="145">
        <f>ROUND(I157*H157,2)</f>
        <v>0</v>
      </c>
      <c r="BL157" s="17" t="s">
        <v>159</v>
      </c>
      <c r="BM157" s="144" t="s">
        <v>374</v>
      </c>
    </row>
    <row r="158" spans="2:65" s="1" customFormat="1" ht="11.25">
      <c r="B158" s="32"/>
      <c r="D158" s="146" t="s">
        <v>145</v>
      </c>
      <c r="F158" s="147" t="s">
        <v>1002</v>
      </c>
      <c r="I158" s="148"/>
      <c r="L158" s="32"/>
      <c r="M158" s="149"/>
      <c r="T158" s="56"/>
      <c r="AT158" s="17" t="s">
        <v>145</v>
      </c>
      <c r="AU158" s="17" t="s">
        <v>83</v>
      </c>
    </row>
    <row r="159" spans="2:65" s="12" customFormat="1" ht="11.25">
      <c r="B159" s="154"/>
      <c r="D159" s="146" t="s">
        <v>221</v>
      </c>
      <c r="E159" s="155" t="s">
        <v>1</v>
      </c>
      <c r="F159" s="156" t="s">
        <v>1003</v>
      </c>
      <c r="H159" s="155" t="s">
        <v>1</v>
      </c>
      <c r="I159" s="157"/>
      <c r="L159" s="154"/>
      <c r="M159" s="158"/>
      <c r="T159" s="159"/>
      <c r="AT159" s="155" t="s">
        <v>221</v>
      </c>
      <c r="AU159" s="155" t="s">
        <v>83</v>
      </c>
      <c r="AV159" s="12" t="s">
        <v>83</v>
      </c>
      <c r="AW159" s="12" t="s">
        <v>31</v>
      </c>
      <c r="AX159" s="12" t="s">
        <v>75</v>
      </c>
      <c r="AY159" s="155" t="s">
        <v>135</v>
      </c>
    </row>
    <row r="160" spans="2:65" s="13" customFormat="1" ht="11.25">
      <c r="B160" s="160"/>
      <c r="D160" s="146" t="s">
        <v>221</v>
      </c>
      <c r="E160" s="161" t="s">
        <v>1</v>
      </c>
      <c r="F160" s="162" t="s">
        <v>288</v>
      </c>
      <c r="H160" s="163">
        <v>11</v>
      </c>
      <c r="I160" s="164"/>
      <c r="L160" s="160"/>
      <c r="M160" s="165"/>
      <c r="T160" s="166"/>
      <c r="AT160" s="161" t="s">
        <v>221</v>
      </c>
      <c r="AU160" s="161" t="s">
        <v>83</v>
      </c>
      <c r="AV160" s="13" t="s">
        <v>85</v>
      </c>
      <c r="AW160" s="13" t="s">
        <v>31</v>
      </c>
      <c r="AX160" s="13" t="s">
        <v>75</v>
      </c>
      <c r="AY160" s="161" t="s">
        <v>135</v>
      </c>
    </row>
    <row r="161" spans="2:65" s="14" customFormat="1" ht="11.25">
      <c r="B161" s="167"/>
      <c r="D161" s="146" t="s">
        <v>221</v>
      </c>
      <c r="E161" s="168" t="s">
        <v>1</v>
      </c>
      <c r="F161" s="169" t="s">
        <v>231</v>
      </c>
      <c r="H161" s="170">
        <v>11</v>
      </c>
      <c r="I161" s="171"/>
      <c r="L161" s="167"/>
      <c r="M161" s="172"/>
      <c r="T161" s="173"/>
      <c r="AT161" s="168" t="s">
        <v>221</v>
      </c>
      <c r="AU161" s="168" t="s">
        <v>83</v>
      </c>
      <c r="AV161" s="14" t="s">
        <v>159</v>
      </c>
      <c r="AW161" s="14" t="s">
        <v>31</v>
      </c>
      <c r="AX161" s="14" t="s">
        <v>83</v>
      </c>
      <c r="AY161" s="168" t="s">
        <v>135</v>
      </c>
    </row>
    <row r="162" spans="2:65" s="1" customFormat="1" ht="24.2" customHeight="1">
      <c r="B162" s="132"/>
      <c r="C162" s="133" t="s">
        <v>296</v>
      </c>
      <c r="D162" s="133" t="s">
        <v>138</v>
      </c>
      <c r="E162" s="134" t="s">
        <v>1004</v>
      </c>
      <c r="F162" s="135" t="s">
        <v>1005</v>
      </c>
      <c r="G162" s="136" t="s">
        <v>487</v>
      </c>
      <c r="H162" s="137">
        <v>6</v>
      </c>
      <c r="I162" s="138"/>
      <c r="J162" s="139">
        <f>ROUND(I162*H162,2)</f>
        <v>0</v>
      </c>
      <c r="K162" s="135" t="s">
        <v>1</v>
      </c>
      <c r="L162" s="32"/>
      <c r="M162" s="140" t="s">
        <v>1</v>
      </c>
      <c r="N162" s="141" t="s">
        <v>40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159</v>
      </c>
      <c r="AT162" s="144" t="s">
        <v>138</v>
      </c>
      <c r="AU162" s="144" t="s">
        <v>83</v>
      </c>
      <c r="AY162" s="17" t="s">
        <v>135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7" t="s">
        <v>83</v>
      </c>
      <c r="BK162" s="145">
        <f>ROUND(I162*H162,2)</f>
        <v>0</v>
      </c>
      <c r="BL162" s="17" t="s">
        <v>159</v>
      </c>
      <c r="BM162" s="144" t="s">
        <v>387</v>
      </c>
    </row>
    <row r="163" spans="2:65" s="1" customFormat="1" ht="11.25">
      <c r="B163" s="32"/>
      <c r="D163" s="146" t="s">
        <v>145</v>
      </c>
      <c r="F163" s="147" t="s">
        <v>1005</v>
      </c>
      <c r="I163" s="148"/>
      <c r="L163" s="32"/>
      <c r="M163" s="149"/>
      <c r="T163" s="56"/>
      <c r="AT163" s="17" t="s">
        <v>145</v>
      </c>
      <c r="AU163" s="17" t="s">
        <v>83</v>
      </c>
    </row>
    <row r="164" spans="2:65" s="12" customFormat="1" ht="11.25">
      <c r="B164" s="154"/>
      <c r="D164" s="146" t="s">
        <v>221</v>
      </c>
      <c r="E164" s="155" t="s">
        <v>1</v>
      </c>
      <c r="F164" s="156" t="s">
        <v>1003</v>
      </c>
      <c r="H164" s="155" t="s">
        <v>1</v>
      </c>
      <c r="I164" s="157"/>
      <c r="L164" s="154"/>
      <c r="M164" s="158"/>
      <c r="T164" s="159"/>
      <c r="AT164" s="155" t="s">
        <v>221</v>
      </c>
      <c r="AU164" s="155" t="s">
        <v>83</v>
      </c>
      <c r="AV164" s="12" t="s">
        <v>83</v>
      </c>
      <c r="AW164" s="12" t="s">
        <v>31</v>
      </c>
      <c r="AX164" s="12" t="s">
        <v>75</v>
      </c>
      <c r="AY164" s="155" t="s">
        <v>135</v>
      </c>
    </row>
    <row r="165" spans="2:65" s="13" customFormat="1" ht="11.25">
      <c r="B165" s="160"/>
      <c r="D165" s="146" t="s">
        <v>221</v>
      </c>
      <c r="E165" s="161" t="s">
        <v>1</v>
      </c>
      <c r="F165" s="162" t="s">
        <v>170</v>
      </c>
      <c r="H165" s="163">
        <v>6</v>
      </c>
      <c r="I165" s="164"/>
      <c r="L165" s="160"/>
      <c r="M165" s="165"/>
      <c r="T165" s="166"/>
      <c r="AT165" s="161" t="s">
        <v>221</v>
      </c>
      <c r="AU165" s="161" t="s">
        <v>83</v>
      </c>
      <c r="AV165" s="13" t="s">
        <v>85</v>
      </c>
      <c r="AW165" s="13" t="s">
        <v>31</v>
      </c>
      <c r="AX165" s="13" t="s">
        <v>75</v>
      </c>
      <c r="AY165" s="161" t="s">
        <v>135</v>
      </c>
    </row>
    <row r="166" spans="2:65" s="14" customFormat="1" ht="11.25">
      <c r="B166" s="167"/>
      <c r="D166" s="146" t="s">
        <v>221</v>
      </c>
      <c r="E166" s="168" t="s">
        <v>1</v>
      </c>
      <c r="F166" s="169" t="s">
        <v>231</v>
      </c>
      <c r="H166" s="170">
        <v>6</v>
      </c>
      <c r="I166" s="171"/>
      <c r="L166" s="167"/>
      <c r="M166" s="172"/>
      <c r="T166" s="173"/>
      <c r="AT166" s="168" t="s">
        <v>221</v>
      </c>
      <c r="AU166" s="168" t="s">
        <v>83</v>
      </c>
      <c r="AV166" s="14" t="s">
        <v>159</v>
      </c>
      <c r="AW166" s="14" t="s">
        <v>31</v>
      </c>
      <c r="AX166" s="14" t="s">
        <v>83</v>
      </c>
      <c r="AY166" s="168" t="s">
        <v>135</v>
      </c>
    </row>
    <row r="167" spans="2:65" s="1" customFormat="1" ht="24.2" customHeight="1">
      <c r="B167" s="132"/>
      <c r="C167" s="133" t="s">
        <v>302</v>
      </c>
      <c r="D167" s="133" t="s">
        <v>138</v>
      </c>
      <c r="E167" s="134" t="s">
        <v>1006</v>
      </c>
      <c r="F167" s="135" t="s">
        <v>1007</v>
      </c>
      <c r="G167" s="136" t="s">
        <v>487</v>
      </c>
      <c r="H167" s="137">
        <v>1</v>
      </c>
      <c r="I167" s="138"/>
      <c r="J167" s="139">
        <f>ROUND(I167*H167,2)</f>
        <v>0</v>
      </c>
      <c r="K167" s="135" t="s">
        <v>1</v>
      </c>
      <c r="L167" s="32"/>
      <c r="M167" s="140" t="s">
        <v>1</v>
      </c>
      <c r="N167" s="141" t="s">
        <v>40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159</v>
      </c>
      <c r="AT167" s="144" t="s">
        <v>138</v>
      </c>
      <c r="AU167" s="144" t="s">
        <v>83</v>
      </c>
      <c r="AY167" s="17" t="s">
        <v>135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7" t="s">
        <v>83</v>
      </c>
      <c r="BK167" s="145">
        <f>ROUND(I167*H167,2)</f>
        <v>0</v>
      </c>
      <c r="BL167" s="17" t="s">
        <v>159</v>
      </c>
      <c r="BM167" s="144" t="s">
        <v>399</v>
      </c>
    </row>
    <row r="168" spans="2:65" s="1" customFormat="1" ht="11.25">
      <c r="B168" s="32"/>
      <c r="D168" s="146" t="s">
        <v>145</v>
      </c>
      <c r="F168" s="147" t="s">
        <v>1007</v>
      </c>
      <c r="I168" s="148"/>
      <c r="L168" s="32"/>
      <c r="M168" s="149"/>
      <c r="T168" s="56"/>
      <c r="AT168" s="17" t="s">
        <v>145</v>
      </c>
      <c r="AU168" s="17" t="s">
        <v>83</v>
      </c>
    </row>
    <row r="169" spans="2:65" s="12" customFormat="1" ht="11.25">
      <c r="B169" s="154"/>
      <c r="D169" s="146" t="s">
        <v>221</v>
      </c>
      <c r="E169" s="155" t="s">
        <v>1</v>
      </c>
      <c r="F169" s="156" t="s">
        <v>1003</v>
      </c>
      <c r="H169" s="155" t="s">
        <v>1</v>
      </c>
      <c r="I169" s="157"/>
      <c r="L169" s="154"/>
      <c r="M169" s="158"/>
      <c r="T169" s="159"/>
      <c r="AT169" s="155" t="s">
        <v>221</v>
      </c>
      <c r="AU169" s="155" t="s">
        <v>83</v>
      </c>
      <c r="AV169" s="12" t="s">
        <v>83</v>
      </c>
      <c r="AW169" s="12" t="s">
        <v>31</v>
      </c>
      <c r="AX169" s="12" t="s">
        <v>75</v>
      </c>
      <c r="AY169" s="155" t="s">
        <v>135</v>
      </c>
    </row>
    <row r="170" spans="2:65" s="13" customFormat="1" ht="11.25">
      <c r="B170" s="160"/>
      <c r="D170" s="146" t="s">
        <v>221</v>
      </c>
      <c r="E170" s="161" t="s">
        <v>1</v>
      </c>
      <c r="F170" s="162" t="s">
        <v>83</v>
      </c>
      <c r="H170" s="163">
        <v>1</v>
      </c>
      <c r="I170" s="164"/>
      <c r="L170" s="160"/>
      <c r="M170" s="165"/>
      <c r="T170" s="166"/>
      <c r="AT170" s="161" t="s">
        <v>221</v>
      </c>
      <c r="AU170" s="161" t="s">
        <v>83</v>
      </c>
      <c r="AV170" s="13" t="s">
        <v>85</v>
      </c>
      <c r="AW170" s="13" t="s">
        <v>31</v>
      </c>
      <c r="AX170" s="13" t="s">
        <v>75</v>
      </c>
      <c r="AY170" s="161" t="s">
        <v>135</v>
      </c>
    </row>
    <row r="171" spans="2:65" s="14" customFormat="1" ht="11.25">
      <c r="B171" s="167"/>
      <c r="D171" s="146" t="s">
        <v>221</v>
      </c>
      <c r="E171" s="168" t="s">
        <v>1</v>
      </c>
      <c r="F171" s="169" t="s">
        <v>231</v>
      </c>
      <c r="H171" s="170">
        <v>1</v>
      </c>
      <c r="I171" s="171"/>
      <c r="L171" s="167"/>
      <c r="M171" s="172"/>
      <c r="T171" s="173"/>
      <c r="AT171" s="168" t="s">
        <v>221</v>
      </c>
      <c r="AU171" s="168" t="s">
        <v>83</v>
      </c>
      <c r="AV171" s="14" t="s">
        <v>159</v>
      </c>
      <c r="AW171" s="14" t="s">
        <v>31</v>
      </c>
      <c r="AX171" s="14" t="s">
        <v>83</v>
      </c>
      <c r="AY171" s="168" t="s">
        <v>135</v>
      </c>
    </row>
    <row r="172" spans="2:65" s="1" customFormat="1" ht="21.75" customHeight="1">
      <c r="B172" s="132"/>
      <c r="C172" s="133" t="s">
        <v>308</v>
      </c>
      <c r="D172" s="133" t="s">
        <v>138</v>
      </c>
      <c r="E172" s="134" t="s">
        <v>1008</v>
      </c>
      <c r="F172" s="135" t="s">
        <v>1009</v>
      </c>
      <c r="G172" s="136" t="s">
        <v>282</v>
      </c>
      <c r="H172" s="137">
        <v>200</v>
      </c>
      <c r="I172" s="138"/>
      <c r="J172" s="139">
        <f>ROUND(I172*H172,2)</f>
        <v>0</v>
      </c>
      <c r="K172" s="135" t="s">
        <v>1</v>
      </c>
      <c r="L172" s="32"/>
      <c r="M172" s="140" t="s">
        <v>1</v>
      </c>
      <c r="N172" s="141" t="s">
        <v>40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159</v>
      </c>
      <c r="AT172" s="144" t="s">
        <v>138</v>
      </c>
      <c r="AU172" s="144" t="s">
        <v>83</v>
      </c>
      <c r="AY172" s="17" t="s">
        <v>135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7" t="s">
        <v>83</v>
      </c>
      <c r="BK172" s="145">
        <f>ROUND(I172*H172,2)</f>
        <v>0</v>
      </c>
      <c r="BL172" s="17" t="s">
        <v>159</v>
      </c>
      <c r="BM172" s="144" t="s">
        <v>411</v>
      </c>
    </row>
    <row r="173" spans="2:65" s="1" customFormat="1" ht="11.25">
      <c r="B173" s="32"/>
      <c r="D173" s="146" t="s">
        <v>145</v>
      </c>
      <c r="F173" s="147" t="s">
        <v>1009</v>
      </c>
      <c r="I173" s="148"/>
      <c r="L173" s="32"/>
      <c r="M173" s="149"/>
      <c r="T173" s="56"/>
      <c r="AT173" s="17" t="s">
        <v>145</v>
      </c>
      <c r="AU173" s="17" t="s">
        <v>83</v>
      </c>
    </row>
    <row r="174" spans="2:65" s="12" customFormat="1" ht="11.25">
      <c r="B174" s="154"/>
      <c r="D174" s="146" t="s">
        <v>221</v>
      </c>
      <c r="E174" s="155" t="s">
        <v>1</v>
      </c>
      <c r="F174" s="156" t="s">
        <v>1010</v>
      </c>
      <c r="H174" s="155" t="s">
        <v>1</v>
      </c>
      <c r="I174" s="157"/>
      <c r="L174" s="154"/>
      <c r="M174" s="158"/>
      <c r="T174" s="159"/>
      <c r="AT174" s="155" t="s">
        <v>221</v>
      </c>
      <c r="AU174" s="155" t="s">
        <v>83</v>
      </c>
      <c r="AV174" s="12" t="s">
        <v>83</v>
      </c>
      <c r="AW174" s="12" t="s">
        <v>31</v>
      </c>
      <c r="AX174" s="12" t="s">
        <v>75</v>
      </c>
      <c r="AY174" s="155" t="s">
        <v>135</v>
      </c>
    </row>
    <row r="175" spans="2:65" s="13" customFormat="1" ht="11.25">
      <c r="B175" s="160"/>
      <c r="D175" s="146" t="s">
        <v>221</v>
      </c>
      <c r="E175" s="161" t="s">
        <v>1</v>
      </c>
      <c r="F175" s="162" t="s">
        <v>1011</v>
      </c>
      <c r="H175" s="163">
        <v>200</v>
      </c>
      <c r="I175" s="164"/>
      <c r="L175" s="160"/>
      <c r="M175" s="165"/>
      <c r="T175" s="166"/>
      <c r="AT175" s="161" t="s">
        <v>221</v>
      </c>
      <c r="AU175" s="161" t="s">
        <v>83</v>
      </c>
      <c r="AV175" s="13" t="s">
        <v>85</v>
      </c>
      <c r="AW175" s="13" t="s">
        <v>31</v>
      </c>
      <c r="AX175" s="13" t="s">
        <v>75</v>
      </c>
      <c r="AY175" s="161" t="s">
        <v>135</v>
      </c>
    </row>
    <row r="176" spans="2:65" s="14" customFormat="1" ht="11.25">
      <c r="B176" s="167"/>
      <c r="D176" s="146" t="s">
        <v>221</v>
      </c>
      <c r="E176" s="168" t="s">
        <v>1</v>
      </c>
      <c r="F176" s="169" t="s">
        <v>231</v>
      </c>
      <c r="H176" s="170">
        <v>200</v>
      </c>
      <c r="I176" s="171"/>
      <c r="L176" s="167"/>
      <c r="M176" s="172"/>
      <c r="T176" s="173"/>
      <c r="AT176" s="168" t="s">
        <v>221</v>
      </c>
      <c r="AU176" s="168" t="s">
        <v>83</v>
      </c>
      <c r="AV176" s="14" t="s">
        <v>159</v>
      </c>
      <c r="AW176" s="14" t="s">
        <v>31</v>
      </c>
      <c r="AX176" s="14" t="s">
        <v>83</v>
      </c>
      <c r="AY176" s="168" t="s">
        <v>135</v>
      </c>
    </row>
    <row r="177" spans="2:65" s="1" customFormat="1" ht="24.2" customHeight="1">
      <c r="B177" s="132"/>
      <c r="C177" s="133" t="s">
        <v>8</v>
      </c>
      <c r="D177" s="133" t="s">
        <v>138</v>
      </c>
      <c r="E177" s="134" t="s">
        <v>1012</v>
      </c>
      <c r="F177" s="135" t="s">
        <v>1013</v>
      </c>
      <c r="G177" s="136" t="s">
        <v>282</v>
      </c>
      <c r="H177" s="137">
        <v>600</v>
      </c>
      <c r="I177" s="138"/>
      <c r="J177" s="139">
        <f>ROUND(I177*H177,2)</f>
        <v>0</v>
      </c>
      <c r="K177" s="135" t="s">
        <v>1</v>
      </c>
      <c r="L177" s="32"/>
      <c r="M177" s="140" t="s">
        <v>1</v>
      </c>
      <c r="N177" s="141" t="s">
        <v>40</v>
      </c>
      <c r="P177" s="142">
        <f>O177*H177</f>
        <v>0</v>
      </c>
      <c r="Q177" s="142">
        <v>0</v>
      </c>
      <c r="R177" s="142">
        <f>Q177*H177</f>
        <v>0</v>
      </c>
      <c r="S177" s="142">
        <v>0</v>
      </c>
      <c r="T177" s="143">
        <f>S177*H177</f>
        <v>0</v>
      </c>
      <c r="AR177" s="144" t="s">
        <v>159</v>
      </c>
      <c r="AT177" s="144" t="s">
        <v>138</v>
      </c>
      <c r="AU177" s="144" t="s">
        <v>83</v>
      </c>
      <c r="AY177" s="17" t="s">
        <v>135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7" t="s">
        <v>83</v>
      </c>
      <c r="BK177" s="145">
        <f>ROUND(I177*H177,2)</f>
        <v>0</v>
      </c>
      <c r="BL177" s="17" t="s">
        <v>159</v>
      </c>
      <c r="BM177" s="144" t="s">
        <v>429</v>
      </c>
    </row>
    <row r="178" spans="2:65" s="1" customFormat="1" ht="11.25">
      <c r="B178" s="32"/>
      <c r="D178" s="146" t="s">
        <v>145</v>
      </c>
      <c r="F178" s="147" t="s">
        <v>1013</v>
      </c>
      <c r="I178" s="148"/>
      <c r="L178" s="32"/>
      <c r="M178" s="149"/>
      <c r="T178" s="56"/>
      <c r="AT178" s="17" t="s">
        <v>145</v>
      </c>
      <c r="AU178" s="17" t="s">
        <v>83</v>
      </c>
    </row>
    <row r="179" spans="2:65" s="1" customFormat="1" ht="24.2" customHeight="1">
      <c r="B179" s="132"/>
      <c r="C179" s="133" t="s">
        <v>332</v>
      </c>
      <c r="D179" s="133" t="s">
        <v>138</v>
      </c>
      <c r="E179" s="134" t="s">
        <v>1014</v>
      </c>
      <c r="F179" s="135" t="s">
        <v>1015</v>
      </c>
      <c r="G179" s="136" t="s">
        <v>282</v>
      </c>
      <c r="H179" s="137">
        <v>50</v>
      </c>
      <c r="I179" s="138"/>
      <c r="J179" s="139">
        <f>ROUND(I179*H179,2)</f>
        <v>0</v>
      </c>
      <c r="K179" s="135" t="s">
        <v>1</v>
      </c>
      <c r="L179" s="32"/>
      <c r="M179" s="140" t="s">
        <v>1</v>
      </c>
      <c r="N179" s="141" t="s">
        <v>40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159</v>
      </c>
      <c r="AT179" s="144" t="s">
        <v>138</v>
      </c>
      <c r="AU179" s="144" t="s">
        <v>83</v>
      </c>
      <c r="AY179" s="17" t="s">
        <v>135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7" t="s">
        <v>83</v>
      </c>
      <c r="BK179" s="145">
        <f>ROUND(I179*H179,2)</f>
        <v>0</v>
      </c>
      <c r="BL179" s="17" t="s">
        <v>159</v>
      </c>
      <c r="BM179" s="144" t="s">
        <v>440</v>
      </c>
    </row>
    <row r="180" spans="2:65" s="1" customFormat="1" ht="19.5">
      <c r="B180" s="32"/>
      <c r="D180" s="146" t="s">
        <v>145</v>
      </c>
      <c r="F180" s="147" t="s">
        <v>1015</v>
      </c>
      <c r="I180" s="148"/>
      <c r="L180" s="32"/>
      <c r="M180" s="149"/>
      <c r="T180" s="56"/>
      <c r="AT180" s="17" t="s">
        <v>145</v>
      </c>
      <c r="AU180" s="17" t="s">
        <v>83</v>
      </c>
    </row>
    <row r="181" spans="2:65" s="1" customFormat="1" ht="24.2" customHeight="1">
      <c r="B181" s="132"/>
      <c r="C181" s="133" t="s">
        <v>339</v>
      </c>
      <c r="D181" s="133" t="s">
        <v>138</v>
      </c>
      <c r="E181" s="134" t="s">
        <v>1016</v>
      </c>
      <c r="F181" s="135" t="s">
        <v>1017</v>
      </c>
      <c r="G181" s="136" t="s">
        <v>282</v>
      </c>
      <c r="H181" s="137">
        <v>10</v>
      </c>
      <c r="I181" s="138"/>
      <c r="J181" s="139">
        <f>ROUND(I181*H181,2)</f>
        <v>0</v>
      </c>
      <c r="K181" s="135" t="s">
        <v>1</v>
      </c>
      <c r="L181" s="32"/>
      <c r="M181" s="140" t="s">
        <v>1</v>
      </c>
      <c r="N181" s="141" t="s">
        <v>40</v>
      </c>
      <c r="P181" s="142">
        <f>O181*H181</f>
        <v>0</v>
      </c>
      <c r="Q181" s="142">
        <v>0</v>
      </c>
      <c r="R181" s="142">
        <f>Q181*H181</f>
        <v>0</v>
      </c>
      <c r="S181" s="142">
        <v>0</v>
      </c>
      <c r="T181" s="143">
        <f>S181*H181</f>
        <v>0</v>
      </c>
      <c r="AR181" s="144" t="s">
        <v>159</v>
      </c>
      <c r="AT181" s="144" t="s">
        <v>138</v>
      </c>
      <c r="AU181" s="144" t="s">
        <v>83</v>
      </c>
      <c r="AY181" s="17" t="s">
        <v>135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7" t="s">
        <v>83</v>
      </c>
      <c r="BK181" s="145">
        <f>ROUND(I181*H181,2)</f>
        <v>0</v>
      </c>
      <c r="BL181" s="17" t="s">
        <v>159</v>
      </c>
      <c r="BM181" s="144" t="s">
        <v>455</v>
      </c>
    </row>
    <row r="182" spans="2:65" s="1" customFormat="1" ht="11.25">
      <c r="B182" s="32"/>
      <c r="D182" s="146" t="s">
        <v>145</v>
      </c>
      <c r="F182" s="147" t="s">
        <v>1017</v>
      </c>
      <c r="I182" s="148"/>
      <c r="L182" s="32"/>
      <c r="M182" s="149"/>
      <c r="T182" s="56"/>
      <c r="AT182" s="17" t="s">
        <v>145</v>
      </c>
      <c r="AU182" s="17" t="s">
        <v>83</v>
      </c>
    </row>
    <row r="183" spans="2:65" s="1" customFormat="1" ht="24.2" customHeight="1">
      <c r="B183" s="132"/>
      <c r="C183" s="133" t="s">
        <v>345</v>
      </c>
      <c r="D183" s="133" t="s">
        <v>138</v>
      </c>
      <c r="E183" s="134" t="s">
        <v>1018</v>
      </c>
      <c r="F183" s="135" t="s">
        <v>1019</v>
      </c>
      <c r="G183" s="136" t="s">
        <v>282</v>
      </c>
      <c r="H183" s="137">
        <v>600</v>
      </c>
      <c r="I183" s="138"/>
      <c r="J183" s="139">
        <f>ROUND(I183*H183,2)</f>
        <v>0</v>
      </c>
      <c r="K183" s="135" t="s">
        <v>1</v>
      </c>
      <c r="L183" s="32"/>
      <c r="M183" s="140" t="s">
        <v>1</v>
      </c>
      <c r="N183" s="141" t="s">
        <v>40</v>
      </c>
      <c r="P183" s="142">
        <f>O183*H183</f>
        <v>0</v>
      </c>
      <c r="Q183" s="142">
        <v>0</v>
      </c>
      <c r="R183" s="142">
        <f>Q183*H183</f>
        <v>0</v>
      </c>
      <c r="S183" s="142">
        <v>0</v>
      </c>
      <c r="T183" s="143">
        <f>S183*H183</f>
        <v>0</v>
      </c>
      <c r="AR183" s="144" t="s">
        <v>159</v>
      </c>
      <c r="AT183" s="144" t="s">
        <v>138</v>
      </c>
      <c r="AU183" s="144" t="s">
        <v>83</v>
      </c>
      <c r="AY183" s="17" t="s">
        <v>135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7" t="s">
        <v>83</v>
      </c>
      <c r="BK183" s="145">
        <f>ROUND(I183*H183,2)</f>
        <v>0</v>
      </c>
      <c r="BL183" s="17" t="s">
        <v>159</v>
      </c>
      <c r="BM183" s="144" t="s">
        <v>472</v>
      </c>
    </row>
    <row r="184" spans="2:65" s="1" customFormat="1" ht="19.5">
      <c r="B184" s="32"/>
      <c r="D184" s="146" t="s">
        <v>145</v>
      </c>
      <c r="F184" s="147" t="s">
        <v>1019</v>
      </c>
      <c r="I184" s="148"/>
      <c r="L184" s="32"/>
      <c r="M184" s="149"/>
      <c r="T184" s="56"/>
      <c r="AT184" s="17" t="s">
        <v>145</v>
      </c>
      <c r="AU184" s="17" t="s">
        <v>83</v>
      </c>
    </row>
    <row r="185" spans="2:65" s="1" customFormat="1" ht="24.2" customHeight="1">
      <c r="B185" s="132"/>
      <c r="C185" s="133" t="s">
        <v>351</v>
      </c>
      <c r="D185" s="133" t="s">
        <v>138</v>
      </c>
      <c r="E185" s="134" t="s">
        <v>1020</v>
      </c>
      <c r="F185" s="135" t="s">
        <v>1021</v>
      </c>
      <c r="G185" s="136" t="s">
        <v>487</v>
      </c>
      <c r="H185" s="137">
        <v>100</v>
      </c>
      <c r="I185" s="138"/>
      <c r="J185" s="139">
        <f>ROUND(I185*H185,2)</f>
        <v>0</v>
      </c>
      <c r="K185" s="135" t="s">
        <v>1</v>
      </c>
      <c r="L185" s="32"/>
      <c r="M185" s="140" t="s">
        <v>1</v>
      </c>
      <c r="N185" s="141" t="s">
        <v>40</v>
      </c>
      <c r="P185" s="142">
        <f>O185*H185</f>
        <v>0</v>
      </c>
      <c r="Q185" s="142">
        <v>0</v>
      </c>
      <c r="R185" s="142">
        <f>Q185*H185</f>
        <v>0</v>
      </c>
      <c r="S185" s="142">
        <v>0</v>
      </c>
      <c r="T185" s="143">
        <f>S185*H185</f>
        <v>0</v>
      </c>
      <c r="AR185" s="144" t="s">
        <v>159</v>
      </c>
      <c r="AT185" s="144" t="s">
        <v>138</v>
      </c>
      <c r="AU185" s="144" t="s">
        <v>83</v>
      </c>
      <c r="AY185" s="17" t="s">
        <v>135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7" t="s">
        <v>83</v>
      </c>
      <c r="BK185" s="145">
        <f>ROUND(I185*H185,2)</f>
        <v>0</v>
      </c>
      <c r="BL185" s="17" t="s">
        <v>159</v>
      </c>
      <c r="BM185" s="144" t="s">
        <v>484</v>
      </c>
    </row>
    <row r="186" spans="2:65" s="1" customFormat="1" ht="19.5">
      <c r="B186" s="32"/>
      <c r="D186" s="146" t="s">
        <v>145</v>
      </c>
      <c r="F186" s="147" t="s">
        <v>1021</v>
      </c>
      <c r="I186" s="148"/>
      <c r="L186" s="32"/>
      <c r="M186" s="149"/>
      <c r="T186" s="56"/>
      <c r="AT186" s="17" t="s">
        <v>145</v>
      </c>
      <c r="AU186" s="17" t="s">
        <v>83</v>
      </c>
    </row>
    <row r="187" spans="2:65" s="1" customFormat="1" ht="24.2" customHeight="1">
      <c r="B187" s="132"/>
      <c r="C187" s="133" t="s">
        <v>356</v>
      </c>
      <c r="D187" s="133" t="s">
        <v>138</v>
      </c>
      <c r="E187" s="134" t="s">
        <v>1022</v>
      </c>
      <c r="F187" s="135" t="s">
        <v>1023</v>
      </c>
      <c r="G187" s="136" t="s">
        <v>487</v>
      </c>
      <c r="H187" s="137">
        <v>16</v>
      </c>
      <c r="I187" s="138"/>
      <c r="J187" s="139">
        <f>ROUND(I187*H187,2)</f>
        <v>0</v>
      </c>
      <c r="K187" s="135" t="s">
        <v>1</v>
      </c>
      <c r="L187" s="32"/>
      <c r="M187" s="140" t="s">
        <v>1</v>
      </c>
      <c r="N187" s="141" t="s">
        <v>40</v>
      </c>
      <c r="P187" s="142">
        <f>O187*H187</f>
        <v>0</v>
      </c>
      <c r="Q187" s="142">
        <v>0</v>
      </c>
      <c r="R187" s="142">
        <f>Q187*H187</f>
        <v>0</v>
      </c>
      <c r="S187" s="142">
        <v>0</v>
      </c>
      <c r="T187" s="143">
        <f>S187*H187</f>
        <v>0</v>
      </c>
      <c r="AR187" s="144" t="s">
        <v>159</v>
      </c>
      <c r="AT187" s="144" t="s">
        <v>138</v>
      </c>
      <c r="AU187" s="144" t="s">
        <v>83</v>
      </c>
      <c r="AY187" s="17" t="s">
        <v>135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7" t="s">
        <v>83</v>
      </c>
      <c r="BK187" s="145">
        <f>ROUND(I187*H187,2)</f>
        <v>0</v>
      </c>
      <c r="BL187" s="17" t="s">
        <v>159</v>
      </c>
      <c r="BM187" s="144" t="s">
        <v>503</v>
      </c>
    </row>
    <row r="188" spans="2:65" s="1" customFormat="1" ht="19.5">
      <c r="B188" s="32"/>
      <c r="D188" s="146" t="s">
        <v>145</v>
      </c>
      <c r="F188" s="147" t="s">
        <v>1023</v>
      </c>
      <c r="I188" s="148"/>
      <c r="L188" s="32"/>
      <c r="M188" s="149"/>
      <c r="T188" s="56"/>
      <c r="AT188" s="17" t="s">
        <v>145</v>
      </c>
      <c r="AU188" s="17" t="s">
        <v>83</v>
      </c>
    </row>
    <row r="189" spans="2:65" s="1" customFormat="1" ht="16.5" customHeight="1">
      <c r="B189" s="132"/>
      <c r="C189" s="133" t="s">
        <v>7</v>
      </c>
      <c r="D189" s="133" t="s">
        <v>138</v>
      </c>
      <c r="E189" s="134" t="s">
        <v>1024</v>
      </c>
      <c r="F189" s="135" t="s">
        <v>1025</v>
      </c>
      <c r="G189" s="136" t="s">
        <v>487</v>
      </c>
      <c r="H189" s="137">
        <v>100</v>
      </c>
      <c r="I189" s="138"/>
      <c r="J189" s="139">
        <f>ROUND(I189*H189,2)</f>
        <v>0</v>
      </c>
      <c r="K189" s="135" t="s">
        <v>1</v>
      </c>
      <c r="L189" s="32"/>
      <c r="M189" s="140" t="s">
        <v>1</v>
      </c>
      <c r="N189" s="141" t="s">
        <v>40</v>
      </c>
      <c r="P189" s="142">
        <f>O189*H189</f>
        <v>0</v>
      </c>
      <c r="Q189" s="142">
        <v>0</v>
      </c>
      <c r="R189" s="142">
        <f>Q189*H189</f>
        <v>0</v>
      </c>
      <c r="S189" s="142">
        <v>0</v>
      </c>
      <c r="T189" s="143">
        <f>S189*H189</f>
        <v>0</v>
      </c>
      <c r="AR189" s="144" t="s">
        <v>159</v>
      </c>
      <c r="AT189" s="144" t="s">
        <v>138</v>
      </c>
      <c r="AU189" s="144" t="s">
        <v>83</v>
      </c>
      <c r="AY189" s="17" t="s">
        <v>135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7" t="s">
        <v>83</v>
      </c>
      <c r="BK189" s="145">
        <f>ROUND(I189*H189,2)</f>
        <v>0</v>
      </c>
      <c r="BL189" s="17" t="s">
        <v>159</v>
      </c>
      <c r="BM189" s="144" t="s">
        <v>515</v>
      </c>
    </row>
    <row r="190" spans="2:65" s="1" customFormat="1" ht="11.25">
      <c r="B190" s="32"/>
      <c r="D190" s="146" t="s">
        <v>145</v>
      </c>
      <c r="F190" s="147" t="s">
        <v>1025</v>
      </c>
      <c r="I190" s="148"/>
      <c r="L190" s="32"/>
      <c r="M190" s="149"/>
      <c r="T190" s="56"/>
      <c r="AT190" s="17" t="s">
        <v>145</v>
      </c>
      <c r="AU190" s="17" t="s">
        <v>83</v>
      </c>
    </row>
    <row r="191" spans="2:65" s="1" customFormat="1" ht="16.5" customHeight="1">
      <c r="B191" s="132"/>
      <c r="C191" s="133" t="s">
        <v>374</v>
      </c>
      <c r="D191" s="133" t="s">
        <v>138</v>
      </c>
      <c r="E191" s="134" t="s">
        <v>1026</v>
      </c>
      <c r="F191" s="135" t="s">
        <v>1027</v>
      </c>
      <c r="G191" s="136" t="s">
        <v>487</v>
      </c>
      <c r="H191" s="137">
        <v>2</v>
      </c>
      <c r="I191" s="138"/>
      <c r="J191" s="139">
        <f>ROUND(I191*H191,2)</f>
        <v>0</v>
      </c>
      <c r="K191" s="135" t="s">
        <v>1</v>
      </c>
      <c r="L191" s="32"/>
      <c r="M191" s="140" t="s">
        <v>1</v>
      </c>
      <c r="N191" s="141" t="s">
        <v>40</v>
      </c>
      <c r="P191" s="142">
        <f>O191*H191</f>
        <v>0</v>
      </c>
      <c r="Q191" s="142">
        <v>0</v>
      </c>
      <c r="R191" s="142">
        <f>Q191*H191</f>
        <v>0</v>
      </c>
      <c r="S191" s="142">
        <v>0</v>
      </c>
      <c r="T191" s="143">
        <f>S191*H191</f>
        <v>0</v>
      </c>
      <c r="AR191" s="144" t="s">
        <v>159</v>
      </c>
      <c r="AT191" s="144" t="s">
        <v>138</v>
      </c>
      <c r="AU191" s="144" t="s">
        <v>83</v>
      </c>
      <c r="AY191" s="17" t="s">
        <v>135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7" t="s">
        <v>83</v>
      </c>
      <c r="BK191" s="145">
        <f>ROUND(I191*H191,2)</f>
        <v>0</v>
      </c>
      <c r="BL191" s="17" t="s">
        <v>159</v>
      </c>
      <c r="BM191" s="144" t="s">
        <v>529</v>
      </c>
    </row>
    <row r="192" spans="2:65" s="1" customFormat="1" ht="11.25">
      <c r="B192" s="32"/>
      <c r="D192" s="146" t="s">
        <v>145</v>
      </c>
      <c r="F192" s="147" t="s">
        <v>1027</v>
      </c>
      <c r="I192" s="148"/>
      <c r="L192" s="32"/>
      <c r="M192" s="149"/>
      <c r="T192" s="56"/>
      <c r="AT192" s="17" t="s">
        <v>145</v>
      </c>
      <c r="AU192" s="17" t="s">
        <v>83</v>
      </c>
    </row>
    <row r="193" spans="2:65" s="1" customFormat="1" ht="16.5" customHeight="1">
      <c r="B193" s="132"/>
      <c r="C193" s="133" t="s">
        <v>380</v>
      </c>
      <c r="D193" s="133" t="s">
        <v>138</v>
      </c>
      <c r="E193" s="134" t="s">
        <v>1028</v>
      </c>
      <c r="F193" s="135" t="s">
        <v>1029</v>
      </c>
      <c r="G193" s="136" t="s">
        <v>487</v>
      </c>
      <c r="H193" s="137">
        <v>7</v>
      </c>
      <c r="I193" s="138"/>
      <c r="J193" s="139">
        <f>ROUND(I193*H193,2)</f>
        <v>0</v>
      </c>
      <c r="K193" s="135" t="s">
        <v>1</v>
      </c>
      <c r="L193" s="32"/>
      <c r="M193" s="140" t="s">
        <v>1</v>
      </c>
      <c r="N193" s="141" t="s">
        <v>40</v>
      </c>
      <c r="P193" s="142">
        <f>O193*H193</f>
        <v>0</v>
      </c>
      <c r="Q193" s="142">
        <v>0</v>
      </c>
      <c r="R193" s="142">
        <f>Q193*H193</f>
        <v>0</v>
      </c>
      <c r="S193" s="142">
        <v>0</v>
      </c>
      <c r="T193" s="143">
        <f>S193*H193</f>
        <v>0</v>
      </c>
      <c r="AR193" s="144" t="s">
        <v>159</v>
      </c>
      <c r="AT193" s="144" t="s">
        <v>138</v>
      </c>
      <c r="AU193" s="144" t="s">
        <v>83</v>
      </c>
      <c r="AY193" s="17" t="s">
        <v>135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7" t="s">
        <v>83</v>
      </c>
      <c r="BK193" s="145">
        <f>ROUND(I193*H193,2)</f>
        <v>0</v>
      </c>
      <c r="BL193" s="17" t="s">
        <v>159</v>
      </c>
      <c r="BM193" s="144" t="s">
        <v>542</v>
      </c>
    </row>
    <row r="194" spans="2:65" s="1" customFormat="1" ht="11.25">
      <c r="B194" s="32"/>
      <c r="D194" s="146" t="s">
        <v>145</v>
      </c>
      <c r="F194" s="147" t="s">
        <v>1029</v>
      </c>
      <c r="I194" s="148"/>
      <c r="L194" s="32"/>
      <c r="M194" s="149"/>
      <c r="T194" s="56"/>
      <c r="AT194" s="17" t="s">
        <v>145</v>
      </c>
      <c r="AU194" s="17" t="s">
        <v>83</v>
      </c>
    </row>
    <row r="195" spans="2:65" s="1" customFormat="1" ht="24.2" customHeight="1">
      <c r="B195" s="132"/>
      <c r="C195" s="133" t="s">
        <v>387</v>
      </c>
      <c r="D195" s="133" t="s">
        <v>138</v>
      </c>
      <c r="E195" s="134" t="s">
        <v>1030</v>
      </c>
      <c r="F195" s="135" t="s">
        <v>1031</v>
      </c>
      <c r="G195" s="136" t="s">
        <v>487</v>
      </c>
      <c r="H195" s="137">
        <v>7</v>
      </c>
      <c r="I195" s="138"/>
      <c r="J195" s="139">
        <f>ROUND(I195*H195,2)</f>
        <v>0</v>
      </c>
      <c r="K195" s="135" t="s">
        <v>1</v>
      </c>
      <c r="L195" s="32"/>
      <c r="M195" s="140" t="s">
        <v>1</v>
      </c>
      <c r="N195" s="141" t="s">
        <v>40</v>
      </c>
      <c r="P195" s="142">
        <f>O195*H195</f>
        <v>0</v>
      </c>
      <c r="Q195" s="142">
        <v>0</v>
      </c>
      <c r="R195" s="142">
        <f>Q195*H195</f>
        <v>0</v>
      </c>
      <c r="S195" s="142">
        <v>0</v>
      </c>
      <c r="T195" s="143">
        <f>S195*H195</f>
        <v>0</v>
      </c>
      <c r="AR195" s="144" t="s">
        <v>159</v>
      </c>
      <c r="AT195" s="144" t="s">
        <v>138</v>
      </c>
      <c r="AU195" s="144" t="s">
        <v>83</v>
      </c>
      <c r="AY195" s="17" t="s">
        <v>135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7" t="s">
        <v>83</v>
      </c>
      <c r="BK195" s="145">
        <f>ROUND(I195*H195,2)</f>
        <v>0</v>
      </c>
      <c r="BL195" s="17" t="s">
        <v>159</v>
      </c>
      <c r="BM195" s="144" t="s">
        <v>554</v>
      </c>
    </row>
    <row r="196" spans="2:65" s="1" customFormat="1" ht="11.25">
      <c r="B196" s="32"/>
      <c r="D196" s="146" t="s">
        <v>145</v>
      </c>
      <c r="F196" s="147" t="s">
        <v>1031</v>
      </c>
      <c r="I196" s="148"/>
      <c r="L196" s="32"/>
      <c r="M196" s="149"/>
      <c r="T196" s="56"/>
      <c r="AT196" s="17" t="s">
        <v>145</v>
      </c>
      <c r="AU196" s="17" t="s">
        <v>83</v>
      </c>
    </row>
    <row r="197" spans="2:65" s="1" customFormat="1" ht="16.5" customHeight="1">
      <c r="B197" s="132"/>
      <c r="C197" s="133" t="s">
        <v>392</v>
      </c>
      <c r="D197" s="133" t="s">
        <v>138</v>
      </c>
      <c r="E197" s="134" t="s">
        <v>1032</v>
      </c>
      <c r="F197" s="135" t="s">
        <v>1033</v>
      </c>
      <c r="G197" s="136" t="s">
        <v>487</v>
      </c>
      <c r="H197" s="137">
        <v>16</v>
      </c>
      <c r="I197" s="138"/>
      <c r="J197" s="139">
        <f>ROUND(I197*H197,2)</f>
        <v>0</v>
      </c>
      <c r="K197" s="135" t="s">
        <v>1</v>
      </c>
      <c r="L197" s="32"/>
      <c r="M197" s="140" t="s">
        <v>1</v>
      </c>
      <c r="N197" s="141" t="s">
        <v>40</v>
      </c>
      <c r="P197" s="142">
        <f>O197*H197</f>
        <v>0</v>
      </c>
      <c r="Q197" s="142">
        <v>0</v>
      </c>
      <c r="R197" s="142">
        <f>Q197*H197</f>
        <v>0</v>
      </c>
      <c r="S197" s="142">
        <v>0</v>
      </c>
      <c r="T197" s="143">
        <f>S197*H197</f>
        <v>0</v>
      </c>
      <c r="AR197" s="144" t="s">
        <v>159</v>
      </c>
      <c r="AT197" s="144" t="s">
        <v>138</v>
      </c>
      <c r="AU197" s="144" t="s">
        <v>83</v>
      </c>
      <c r="AY197" s="17" t="s">
        <v>135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7" t="s">
        <v>83</v>
      </c>
      <c r="BK197" s="145">
        <f>ROUND(I197*H197,2)</f>
        <v>0</v>
      </c>
      <c r="BL197" s="17" t="s">
        <v>159</v>
      </c>
      <c r="BM197" s="144" t="s">
        <v>565</v>
      </c>
    </row>
    <row r="198" spans="2:65" s="1" customFormat="1" ht="11.25">
      <c r="B198" s="32"/>
      <c r="D198" s="146" t="s">
        <v>145</v>
      </c>
      <c r="F198" s="147" t="s">
        <v>1033</v>
      </c>
      <c r="I198" s="148"/>
      <c r="L198" s="32"/>
      <c r="M198" s="149"/>
      <c r="T198" s="56"/>
      <c r="AT198" s="17" t="s">
        <v>145</v>
      </c>
      <c r="AU198" s="17" t="s">
        <v>83</v>
      </c>
    </row>
    <row r="199" spans="2:65" s="1" customFormat="1" ht="16.5" customHeight="1">
      <c r="B199" s="132"/>
      <c r="C199" s="133" t="s">
        <v>399</v>
      </c>
      <c r="D199" s="133" t="s">
        <v>138</v>
      </c>
      <c r="E199" s="134" t="s">
        <v>1034</v>
      </c>
      <c r="F199" s="135" t="s">
        <v>1035</v>
      </c>
      <c r="G199" s="136" t="s">
        <v>282</v>
      </c>
      <c r="H199" s="137">
        <v>17</v>
      </c>
      <c r="I199" s="138"/>
      <c r="J199" s="139">
        <f>ROUND(I199*H199,2)</f>
        <v>0</v>
      </c>
      <c r="K199" s="135" t="s">
        <v>1</v>
      </c>
      <c r="L199" s="32"/>
      <c r="M199" s="140" t="s">
        <v>1</v>
      </c>
      <c r="N199" s="141" t="s">
        <v>40</v>
      </c>
      <c r="P199" s="142">
        <f>O199*H199</f>
        <v>0</v>
      </c>
      <c r="Q199" s="142">
        <v>0</v>
      </c>
      <c r="R199" s="142">
        <f>Q199*H199</f>
        <v>0</v>
      </c>
      <c r="S199" s="142">
        <v>0</v>
      </c>
      <c r="T199" s="143">
        <f>S199*H199</f>
        <v>0</v>
      </c>
      <c r="AR199" s="144" t="s">
        <v>159</v>
      </c>
      <c r="AT199" s="144" t="s">
        <v>138</v>
      </c>
      <c r="AU199" s="144" t="s">
        <v>83</v>
      </c>
      <c r="AY199" s="17" t="s">
        <v>135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7" t="s">
        <v>83</v>
      </c>
      <c r="BK199" s="145">
        <f>ROUND(I199*H199,2)</f>
        <v>0</v>
      </c>
      <c r="BL199" s="17" t="s">
        <v>159</v>
      </c>
      <c r="BM199" s="144" t="s">
        <v>575</v>
      </c>
    </row>
    <row r="200" spans="2:65" s="1" customFormat="1" ht="11.25">
      <c r="B200" s="32"/>
      <c r="D200" s="146" t="s">
        <v>145</v>
      </c>
      <c r="F200" s="147" t="s">
        <v>1035</v>
      </c>
      <c r="I200" s="148"/>
      <c r="L200" s="32"/>
      <c r="M200" s="149"/>
      <c r="T200" s="56"/>
      <c r="AT200" s="17" t="s">
        <v>145</v>
      </c>
      <c r="AU200" s="17" t="s">
        <v>83</v>
      </c>
    </row>
    <row r="201" spans="2:65" s="1" customFormat="1" ht="16.5" customHeight="1">
      <c r="B201" s="132"/>
      <c r="C201" s="133" t="s">
        <v>405</v>
      </c>
      <c r="D201" s="133" t="s">
        <v>138</v>
      </c>
      <c r="E201" s="134" t="s">
        <v>1036</v>
      </c>
      <c r="F201" s="135" t="s">
        <v>1037</v>
      </c>
      <c r="G201" s="136" t="s">
        <v>487</v>
      </c>
      <c r="H201" s="137">
        <v>17</v>
      </c>
      <c r="I201" s="138"/>
      <c r="J201" s="139">
        <f>ROUND(I201*H201,2)</f>
        <v>0</v>
      </c>
      <c r="K201" s="135" t="s">
        <v>1</v>
      </c>
      <c r="L201" s="32"/>
      <c r="M201" s="140" t="s">
        <v>1</v>
      </c>
      <c r="N201" s="141" t="s">
        <v>40</v>
      </c>
      <c r="P201" s="142">
        <f>O201*H201</f>
        <v>0</v>
      </c>
      <c r="Q201" s="142">
        <v>0</v>
      </c>
      <c r="R201" s="142">
        <f>Q201*H201</f>
        <v>0</v>
      </c>
      <c r="S201" s="142">
        <v>0</v>
      </c>
      <c r="T201" s="143">
        <f>S201*H201</f>
        <v>0</v>
      </c>
      <c r="AR201" s="144" t="s">
        <v>159</v>
      </c>
      <c r="AT201" s="144" t="s">
        <v>138</v>
      </c>
      <c r="AU201" s="144" t="s">
        <v>83</v>
      </c>
      <c r="AY201" s="17" t="s">
        <v>135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7" t="s">
        <v>83</v>
      </c>
      <c r="BK201" s="145">
        <f>ROUND(I201*H201,2)</f>
        <v>0</v>
      </c>
      <c r="BL201" s="17" t="s">
        <v>159</v>
      </c>
      <c r="BM201" s="144" t="s">
        <v>584</v>
      </c>
    </row>
    <row r="202" spans="2:65" s="1" customFormat="1" ht="11.25">
      <c r="B202" s="32"/>
      <c r="D202" s="146" t="s">
        <v>145</v>
      </c>
      <c r="F202" s="147" t="s">
        <v>1037</v>
      </c>
      <c r="I202" s="148"/>
      <c r="L202" s="32"/>
      <c r="M202" s="149"/>
      <c r="T202" s="56"/>
      <c r="AT202" s="17" t="s">
        <v>145</v>
      </c>
      <c r="AU202" s="17" t="s">
        <v>83</v>
      </c>
    </row>
    <row r="203" spans="2:65" s="1" customFormat="1" ht="21.75" customHeight="1">
      <c r="B203" s="132"/>
      <c r="C203" s="133" t="s">
        <v>411</v>
      </c>
      <c r="D203" s="133" t="s">
        <v>138</v>
      </c>
      <c r="E203" s="134" t="s">
        <v>1038</v>
      </c>
      <c r="F203" s="135" t="s">
        <v>1039</v>
      </c>
      <c r="G203" s="136" t="s">
        <v>487</v>
      </c>
      <c r="H203" s="137">
        <v>36</v>
      </c>
      <c r="I203" s="138"/>
      <c r="J203" s="139">
        <f>ROUND(I203*H203,2)</f>
        <v>0</v>
      </c>
      <c r="K203" s="135" t="s">
        <v>1</v>
      </c>
      <c r="L203" s="32"/>
      <c r="M203" s="140" t="s">
        <v>1</v>
      </c>
      <c r="N203" s="141" t="s">
        <v>40</v>
      </c>
      <c r="P203" s="142">
        <f>O203*H203</f>
        <v>0</v>
      </c>
      <c r="Q203" s="142">
        <v>0</v>
      </c>
      <c r="R203" s="142">
        <f>Q203*H203</f>
        <v>0</v>
      </c>
      <c r="S203" s="142">
        <v>0</v>
      </c>
      <c r="T203" s="143">
        <f>S203*H203</f>
        <v>0</v>
      </c>
      <c r="AR203" s="144" t="s">
        <v>159</v>
      </c>
      <c r="AT203" s="144" t="s">
        <v>138</v>
      </c>
      <c r="AU203" s="144" t="s">
        <v>83</v>
      </c>
      <c r="AY203" s="17" t="s">
        <v>135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7" t="s">
        <v>83</v>
      </c>
      <c r="BK203" s="145">
        <f>ROUND(I203*H203,2)</f>
        <v>0</v>
      </c>
      <c r="BL203" s="17" t="s">
        <v>159</v>
      </c>
      <c r="BM203" s="144" t="s">
        <v>593</v>
      </c>
    </row>
    <row r="204" spans="2:65" s="1" customFormat="1" ht="11.25">
      <c r="B204" s="32"/>
      <c r="D204" s="146" t="s">
        <v>145</v>
      </c>
      <c r="F204" s="147" t="s">
        <v>1039</v>
      </c>
      <c r="I204" s="148"/>
      <c r="L204" s="32"/>
      <c r="M204" s="149"/>
      <c r="T204" s="56"/>
      <c r="AT204" s="17" t="s">
        <v>145</v>
      </c>
      <c r="AU204" s="17" t="s">
        <v>83</v>
      </c>
    </row>
    <row r="205" spans="2:65" s="1" customFormat="1" ht="16.5" customHeight="1">
      <c r="B205" s="132"/>
      <c r="C205" s="133" t="s">
        <v>422</v>
      </c>
      <c r="D205" s="133" t="s">
        <v>138</v>
      </c>
      <c r="E205" s="134" t="s">
        <v>1040</v>
      </c>
      <c r="F205" s="135" t="s">
        <v>1041</v>
      </c>
      <c r="G205" s="136" t="s">
        <v>487</v>
      </c>
      <c r="H205" s="137">
        <v>170</v>
      </c>
      <c r="I205" s="138"/>
      <c r="J205" s="139">
        <f>ROUND(I205*H205,2)</f>
        <v>0</v>
      </c>
      <c r="K205" s="135" t="s">
        <v>1</v>
      </c>
      <c r="L205" s="32"/>
      <c r="M205" s="140" t="s">
        <v>1</v>
      </c>
      <c r="N205" s="141" t="s">
        <v>40</v>
      </c>
      <c r="P205" s="142">
        <f>O205*H205</f>
        <v>0</v>
      </c>
      <c r="Q205" s="142">
        <v>0</v>
      </c>
      <c r="R205" s="142">
        <f>Q205*H205</f>
        <v>0</v>
      </c>
      <c r="S205" s="142">
        <v>0</v>
      </c>
      <c r="T205" s="143">
        <f>S205*H205</f>
        <v>0</v>
      </c>
      <c r="AR205" s="144" t="s">
        <v>159</v>
      </c>
      <c r="AT205" s="144" t="s">
        <v>138</v>
      </c>
      <c r="AU205" s="144" t="s">
        <v>83</v>
      </c>
      <c r="AY205" s="17" t="s">
        <v>135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7" t="s">
        <v>83</v>
      </c>
      <c r="BK205" s="145">
        <f>ROUND(I205*H205,2)</f>
        <v>0</v>
      </c>
      <c r="BL205" s="17" t="s">
        <v>159</v>
      </c>
      <c r="BM205" s="144" t="s">
        <v>605</v>
      </c>
    </row>
    <row r="206" spans="2:65" s="1" customFormat="1" ht="11.25">
      <c r="B206" s="32"/>
      <c r="D206" s="146" t="s">
        <v>145</v>
      </c>
      <c r="F206" s="147" t="s">
        <v>1041</v>
      </c>
      <c r="I206" s="148"/>
      <c r="L206" s="32"/>
      <c r="M206" s="149"/>
      <c r="T206" s="56"/>
      <c r="AT206" s="17" t="s">
        <v>145</v>
      </c>
      <c r="AU206" s="17" t="s">
        <v>83</v>
      </c>
    </row>
    <row r="207" spans="2:65" s="1" customFormat="1" ht="16.5" customHeight="1">
      <c r="B207" s="132"/>
      <c r="C207" s="133" t="s">
        <v>429</v>
      </c>
      <c r="D207" s="133" t="s">
        <v>138</v>
      </c>
      <c r="E207" s="134" t="s">
        <v>1042</v>
      </c>
      <c r="F207" s="135" t="s">
        <v>1043</v>
      </c>
      <c r="G207" s="136" t="s">
        <v>487</v>
      </c>
      <c r="H207" s="137">
        <v>80</v>
      </c>
      <c r="I207" s="138"/>
      <c r="J207" s="139">
        <f>ROUND(I207*H207,2)</f>
        <v>0</v>
      </c>
      <c r="K207" s="135" t="s">
        <v>1</v>
      </c>
      <c r="L207" s="32"/>
      <c r="M207" s="140" t="s">
        <v>1</v>
      </c>
      <c r="N207" s="141" t="s">
        <v>40</v>
      </c>
      <c r="P207" s="142">
        <f>O207*H207</f>
        <v>0</v>
      </c>
      <c r="Q207" s="142">
        <v>0</v>
      </c>
      <c r="R207" s="142">
        <f>Q207*H207</f>
        <v>0</v>
      </c>
      <c r="S207" s="142">
        <v>0</v>
      </c>
      <c r="T207" s="143">
        <f>S207*H207</f>
        <v>0</v>
      </c>
      <c r="AR207" s="144" t="s">
        <v>159</v>
      </c>
      <c r="AT207" s="144" t="s">
        <v>138</v>
      </c>
      <c r="AU207" s="144" t="s">
        <v>83</v>
      </c>
      <c r="AY207" s="17" t="s">
        <v>135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7" t="s">
        <v>83</v>
      </c>
      <c r="BK207" s="145">
        <f>ROUND(I207*H207,2)</f>
        <v>0</v>
      </c>
      <c r="BL207" s="17" t="s">
        <v>159</v>
      </c>
      <c r="BM207" s="144" t="s">
        <v>615</v>
      </c>
    </row>
    <row r="208" spans="2:65" s="1" customFormat="1" ht="11.25">
      <c r="B208" s="32"/>
      <c r="D208" s="146" t="s">
        <v>145</v>
      </c>
      <c r="F208" s="147" t="s">
        <v>1043</v>
      </c>
      <c r="I208" s="148"/>
      <c r="L208" s="32"/>
      <c r="M208" s="149"/>
      <c r="T208" s="56"/>
      <c r="AT208" s="17" t="s">
        <v>145</v>
      </c>
      <c r="AU208" s="17" t="s">
        <v>83</v>
      </c>
    </row>
    <row r="209" spans="2:65" s="1" customFormat="1" ht="24.2" customHeight="1">
      <c r="B209" s="132"/>
      <c r="C209" s="133" t="s">
        <v>435</v>
      </c>
      <c r="D209" s="133" t="s">
        <v>138</v>
      </c>
      <c r="E209" s="134" t="s">
        <v>1044</v>
      </c>
      <c r="F209" s="135" t="s">
        <v>1045</v>
      </c>
      <c r="G209" s="136" t="s">
        <v>282</v>
      </c>
      <c r="H209" s="137">
        <v>25</v>
      </c>
      <c r="I209" s="138"/>
      <c r="J209" s="139">
        <f>ROUND(I209*H209,2)</f>
        <v>0</v>
      </c>
      <c r="K209" s="135" t="s">
        <v>1</v>
      </c>
      <c r="L209" s="32"/>
      <c r="M209" s="140" t="s">
        <v>1</v>
      </c>
      <c r="N209" s="141" t="s">
        <v>40</v>
      </c>
      <c r="P209" s="142">
        <f>O209*H209</f>
        <v>0</v>
      </c>
      <c r="Q209" s="142">
        <v>0</v>
      </c>
      <c r="R209" s="142">
        <f>Q209*H209</f>
        <v>0</v>
      </c>
      <c r="S209" s="142">
        <v>0</v>
      </c>
      <c r="T209" s="143">
        <f>S209*H209</f>
        <v>0</v>
      </c>
      <c r="AR209" s="144" t="s">
        <v>159</v>
      </c>
      <c r="AT209" s="144" t="s">
        <v>138</v>
      </c>
      <c r="AU209" s="144" t="s">
        <v>83</v>
      </c>
      <c r="AY209" s="17" t="s">
        <v>135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7" t="s">
        <v>83</v>
      </c>
      <c r="BK209" s="145">
        <f>ROUND(I209*H209,2)</f>
        <v>0</v>
      </c>
      <c r="BL209" s="17" t="s">
        <v>159</v>
      </c>
      <c r="BM209" s="144" t="s">
        <v>626</v>
      </c>
    </row>
    <row r="210" spans="2:65" s="1" customFormat="1" ht="19.5">
      <c r="B210" s="32"/>
      <c r="D210" s="146" t="s">
        <v>145</v>
      </c>
      <c r="F210" s="147" t="s">
        <v>1045</v>
      </c>
      <c r="I210" s="148"/>
      <c r="L210" s="32"/>
      <c r="M210" s="149"/>
      <c r="T210" s="56"/>
      <c r="AT210" s="17" t="s">
        <v>145</v>
      </c>
      <c r="AU210" s="17" t="s">
        <v>83</v>
      </c>
    </row>
    <row r="211" spans="2:65" s="1" customFormat="1" ht="16.5" customHeight="1">
      <c r="B211" s="132"/>
      <c r="C211" s="133" t="s">
        <v>440</v>
      </c>
      <c r="D211" s="133" t="s">
        <v>138</v>
      </c>
      <c r="E211" s="134" t="s">
        <v>1046</v>
      </c>
      <c r="F211" s="135" t="s">
        <v>1047</v>
      </c>
      <c r="G211" s="136" t="s">
        <v>487</v>
      </c>
      <c r="H211" s="137">
        <v>4</v>
      </c>
      <c r="I211" s="138"/>
      <c r="J211" s="139">
        <f>ROUND(I211*H211,2)</f>
        <v>0</v>
      </c>
      <c r="K211" s="135" t="s">
        <v>1</v>
      </c>
      <c r="L211" s="32"/>
      <c r="M211" s="140" t="s">
        <v>1</v>
      </c>
      <c r="N211" s="141" t="s">
        <v>40</v>
      </c>
      <c r="P211" s="142">
        <f>O211*H211</f>
        <v>0</v>
      </c>
      <c r="Q211" s="142">
        <v>0</v>
      </c>
      <c r="R211" s="142">
        <f>Q211*H211</f>
        <v>0</v>
      </c>
      <c r="S211" s="142">
        <v>0</v>
      </c>
      <c r="T211" s="143">
        <f>S211*H211</f>
        <v>0</v>
      </c>
      <c r="AR211" s="144" t="s">
        <v>159</v>
      </c>
      <c r="AT211" s="144" t="s">
        <v>138</v>
      </c>
      <c r="AU211" s="144" t="s">
        <v>83</v>
      </c>
      <c r="AY211" s="17" t="s">
        <v>135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7" t="s">
        <v>83</v>
      </c>
      <c r="BK211" s="145">
        <f>ROUND(I211*H211,2)</f>
        <v>0</v>
      </c>
      <c r="BL211" s="17" t="s">
        <v>159</v>
      </c>
      <c r="BM211" s="144" t="s">
        <v>640</v>
      </c>
    </row>
    <row r="212" spans="2:65" s="1" customFormat="1" ht="11.25">
      <c r="B212" s="32"/>
      <c r="D212" s="146" t="s">
        <v>145</v>
      </c>
      <c r="F212" s="147" t="s">
        <v>1047</v>
      </c>
      <c r="I212" s="148"/>
      <c r="L212" s="32"/>
      <c r="M212" s="149"/>
      <c r="T212" s="56"/>
      <c r="AT212" s="17" t="s">
        <v>145</v>
      </c>
      <c r="AU212" s="17" t="s">
        <v>83</v>
      </c>
    </row>
    <row r="213" spans="2:65" s="1" customFormat="1" ht="16.5" customHeight="1">
      <c r="B213" s="132"/>
      <c r="C213" s="133" t="s">
        <v>447</v>
      </c>
      <c r="D213" s="133" t="s">
        <v>138</v>
      </c>
      <c r="E213" s="134" t="s">
        <v>1048</v>
      </c>
      <c r="F213" s="135" t="s">
        <v>1049</v>
      </c>
      <c r="G213" s="136" t="s">
        <v>487</v>
      </c>
      <c r="H213" s="137">
        <v>4</v>
      </c>
      <c r="I213" s="138"/>
      <c r="J213" s="139">
        <f>ROUND(I213*H213,2)</f>
        <v>0</v>
      </c>
      <c r="K213" s="135" t="s">
        <v>1</v>
      </c>
      <c r="L213" s="32"/>
      <c r="M213" s="140" t="s">
        <v>1</v>
      </c>
      <c r="N213" s="141" t="s">
        <v>40</v>
      </c>
      <c r="P213" s="142">
        <f>O213*H213</f>
        <v>0</v>
      </c>
      <c r="Q213" s="142">
        <v>0</v>
      </c>
      <c r="R213" s="142">
        <f>Q213*H213</f>
        <v>0</v>
      </c>
      <c r="S213" s="142">
        <v>0</v>
      </c>
      <c r="T213" s="143">
        <f>S213*H213</f>
        <v>0</v>
      </c>
      <c r="AR213" s="144" t="s">
        <v>159</v>
      </c>
      <c r="AT213" s="144" t="s">
        <v>138</v>
      </c>
      <c r="AU213" s="144" t="s">
        <v>83</v>
      </c>
      <c r="AY213" s="17" t="s">
        <v>135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7" t="s">
        <v>83</v>
      </c>
      <c r="BK213" s="145">
        <f>ROUND(I213*H213,2)</f>
        <v>0</v>
      </c>
      <c r="BL213" s="17" t="s">
        <v>159</v>
      </c>
      <c r="BM213" s="144" t="s">
        <v>651</v>
      </c>
    </row>
    <row r="214" spans="2:65" s="1" customFormat="1" ht="11.25">
      <c r="B214" s="32"/>
      <c r="D214" s="146" t="s">
        <v>145</v>
      </c>
      <c r="F214" s="147" t="s">
        <v>1049</v>
      </c>
      <c r="I214" s="148"/>
      <c r="L214" s="32"/>
      <c r="M214" s="149"/>
      <c r="T214" s="56"/>
      <c r="AT214" s="17" t="s">
        <v>145</v>
      </c>
      <c r="AU214" s="17" t="s">
        <v>83</v>
      </c>
    </row>
    <row r="215" spans="2:65" s="1" customFormat="1" ht="16.5" customHeight="1">
      <c r="B215" s="132"/>
      <c r="C215" s="133" t="s">
        <v>455</v>
      </c>
      <c r="D215" s="133" t="s">
        <v>138</v>
      </c>
      <c r="E215" s="134" t="s">
        <v>1050</v>
      </c>
      <c r="F215" s="135" t="s">
        <v>1051</v>
      </c>
      <c r="G215" s="136" t="s">
        <v>487</v>
      </c>
      <c r="H215" s="137">
        <v>17</v>
      </c>
      <c r="I215" s="138"/>
      <c r="J215" s="139">
        <f>ROUND(I215*H215,2)</f>
        <v>0</v>
      </c>
      <c r="K215" s="135" t="s">
        <v>1</v>
      </c>
      <c r="L215" s="32"/>
      <c r="M215" s="140" t="s">
        <v>1</v>
      </c>
      <c r="N215" s="141" t="s">
        <v>40</v>
      </c>
      <c r="P215" s="142">
        <f>O215*H215</f>
        <v>0</v>
      </c>
      <c r="Q215" s="142">
        <v>0</v>
      </c>
      <c r="R215" s="142">
        <f>Q215*H215</f>
        <v>0</v>
      </c>
      <c r="S215" s="142">
        <v>0</v>
      </c>
      <c r="T215" s="143">
        <f>S215*H215</f>
        <v>0</v>
      </c>
      <c r="AR215" s="144" t="s">
        <v>159</v>
      </c>
      <c r="AT215" s="144" t="s">
        <v>138</v>
      </c>
      <c r="AU215" s="144" t="s">
        <v>83</v>
      </c>
      <c r="AY215" s="17" t="s">
        <v>135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7" t="s">
        <v>83</v>
      </c>
      <c r="BK215" s="145">
        <f>ROUND(I215*H215,2)</f>
        <v>0</v>
      </c>
      <c r="BL215" s="17" t="s">
        <v>159</v>
      </c>
      <c r="BM215" s="144" t="s">
        <v>663</v>
      </c>
    </row>
    <row r="216" spans="2:65" s="1" customFormat="1" ht="11.25">
      <c r="B216" s="32"/>
      <c r="D216" s="146" t="s">
        <v>145</v>
      </c>
      <c r="F216" s="147" t="s">
        <v>1051</v>
      </c>
      <c r="I216" s="148"/>
      <c r="L216" s="32"/>
      <c r="M216" s="149"/>
      <c r="T216" s="56"/>
      <c r="AT216" s="17" t="s">
        <v>145</v>
      </c>
      <c r="AU216" s="17" t="s">
        <v>83</v>
      </c>
    </row>
    <row r="217" spans="2:65" s="11" customFormat="1" ht="25.9" customHeight="1">
      <c r="B217" s="120"/>
      <c r="D217" s="121" t="s">
        <v>74</v>
      </c>
      <c r="E217" s="122" t="s">
        <v>1052</v>
      </c>
      <c r="F217" s="122" t="s">
        <v>1053</v>
      </c>
      <c r="I217" s="123"/>
      <c r="J217" s="124">
        <f>BK217</f>
        <v>0</v>
      </c>
      <c r="L217" s="120"/>
      <c r="M217" s="125"/>
      <c r="P217" s="126">
        <f>SUM(P218:P279)</f>
        <v>0</v>
      </c>
      <c r="R217" s="126">
        <f>SUM(R218:R279)</f>
        <v>0</v>
      </c>
      <c r="T217" s="127">
        <f>SUM(T218:T279)</f>
        <v>0</v>
      </c>
      <c r="AR217" s="121" t="s">
        <v>83</v>
      </c>
      <c r="AT217" s="128" t="s">
        <v>74</v>
      </c>
      <c r="AU217" s="128" t="s">
        <v>75</v>
      </c>
      <c r="AY217" s="121" t="s">
        <v>135</v>
      </c>
      <c r="BK217" s="129">
        <f>SUM(BK218:BK279)</f>
        <v>0</v>
      </c>
    </row>
    <row r="218" spans="2:65" s="1" customFormat="1" ht="16.5" customHeight="1">
      <c r="B218" s="132"/>
      <c r="C218" s="133" t="s">
        <v>462</v>
      </c>
      <c r="D218" s="133" t="s">
        <v>138</v>
      </c>
      <c r="E218" s="134" t="s">
        <v>1054</v>
      </c>
      <c r="F218" s="135" t="s">
        <v>1055</v>
      </c>
      <c r="G218" s="136" t="s">
        <v>282</v>
      </c>
      <c r="H218" s="137">
        <v>50</v>
      </c>
      <c r="I218" s="138"/>
      <c r="J218" s="139">
        <f>ROUND(I218*H218,2)</f>
        <v>0</v>
      </c>
      <c r="K218" s="135" t="s">
        <v>1</v>
      </c>
      <c r="L218" s="32"/>
      <c r="M218" s="140" t="s">
        <v>1</v>
      </c>
      <c r="N218" s="141" t="s">
        <v>40</v>
      </c>
      <c r="P218" s="142">
        <f>O218*H218</f>
        <v>0</v>
      </c>
      <c r="Q218" s="142">
        <v>0</v>
      </c>
      <c r="R218" s="142">
        <f>Q218*H218</f>
        <v>0</v>
      </c>
      <c r="S218" s="142">
        <v>0</v>
      </c>
      <c r="T218" s="143">
        <f>S218*H218</f>
        <v>0</v>
      </c>
      <c r="AR218" s="144" t="s">
        <v>159</v>
      </c>
      <c r="AT218" s="144" t="s">
        <v>138</v>
      </c>
      <c r="AU218" s="144" t="s">
        <v>83</v>
      </c>
      <c r="AY218" s="17" t="s">
        <v>135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7" t="s">
        <v>83</v>
      </c>
      <c r="BK218" s="145">
        <f>ROUND(I218*H218,2)</f>
        <v>0</v>
      </c>
      <c r="BL218" s="17" t="s">
        <v>159</v>
      </c>
      <c r="BM218" s="144" t="s">
        <v>676</v>
      </c>
    </row>
    <row r="219" spans="2:65" s="1" customFormat="1" ht="11.25">
      <c r="B219" s="32"/>
      <c r="D219" s="146" t="s">
        <v>145</v>
      </c>
      <c r="F219" s="147" t="s">
        <v>1055</v>
      </c>
      <c r="I219" s="148"/>
      <c r="L219" s="32"/>
      <c r="M219" s="149"/>
      <c r="T219" s="56"/>
      <c r="AT219" s="17" t="s">
        <v>145</v>
      </c>
      <c r="AU219" s="17" t="s">
        <v>83</v>
      </c>
    </row>
    <row r="220" spans="2:65" s="1" customFormat="1" ht="21.75" customHeight="1">
      <c r="B220" s="132"/>
      <c r="C220" s="133" t="s">
        <v>472</v>
      </c>
      <c r="D220" s="133" t="s">
        <v>138</v>
      </c>
      <c r="E220" s="134" t="s">
        <v>1056</v>
      </c>
      <c r="F220" s="135" t="s">
        <v>1057</v>
      </c>
      <c r="G220" s="136" t="s">
        <v>282</v>
      </c>
      <c r="H220" s="137">
        <v>50</v>
      </c>
      <c r="I220" s="138"/>
      <c r="J220" s="139">
        <f>ROUND(I220*H220,2)</f>
        <v>0</v>
      </c>
      <c r="K220" s="135" t="s">
        <v>1</v>
      </c>
      <c r="L220" s="32"/>
      <c r="M220" s="140" t="s">
        <v>1</v>
      </c>
      <c r="N220" s="141" t="s">
        <v>40</v>
      </c>
      <c r="P220" s="142">
        <f>O220*H220</f>
        <v>0</v>
      </c>
      <c r="Q220" s="142">
        <v>0</v>
      </c>
      <c r="R220" s="142">
        <f>Q220*H220</f>
        <v>0</v>
      </c>
      <c r="S220" s="142">
        <v>0</v>
      </c>
      <c r="T220" s="143">
        <f>S220*H220</f>
        <v>0</v>
      </c>
      <c r="AR220" s="144" t="s">
        <v>159</v>
      </c>
      <c r="AT220" s="144" t="s">
        <v>138</v>
      </c>
      <c r="AU220" s="144" t="s">
        <v>83</v>
      </c>
      <c r="AY220" s="17" t="s">
        <v>135</v>
      </c>
      <c r="BE220" s="145">
        <f>IF(N220="základní",J220,0)</f>
        <v>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7" t="s">
        <v>83</v>
      </c>
      <c r="BK220" s="145">
        <f>ROUND(I220*H220,2)</f>
        <v>0</v>
      </c>
      <c r="BL220" s="17" t="s">
        <v>159</v>
      </c>
      <c r="BM220" s="144" t="s">
        <v>686</v>
      </c>
    </row>
    <row r="221" spans="2:65" s="1" customFormat="1" ht="11.25">
      <c r="B221" s="32"/>
      <c r="D221" s="146" t="s">
        <v>145</v>
      </c>
      <c r="F221" s="147" t="s">
        <v>1057</v>
      </c>
      <c r="I221" s="148"/>
      <c r="L221" s="32"/>
      <c r="M221" s="149"/>
      <c r="T221" s="56"/>
      <c r="AT221" s="17" t="s">
        <v>145</v>
      </c>
      <c r="AU221" s="17" t="s">
        <v>83</v>
      </c>
    </row>
    <row r="222" spans="2:65" s="1" customFormat="1" ht="16.5" customHeight="1">
      <c r="B222" s="132"/>
      <c r="C222" s="133" t="s">
        <v>478</v>
      </c>
      <c r="D222" s="133" t="s">
        <v>138</v>
      </c>
      <c r="E222" s="134" t="s">
        <v>1058</v>
      </c>
      <c r="F222" s="135" t="s">
        <v>1059</v>
      </c>
      <c r="G222" s="136" t="s">
        <v>282</v>
      </c>
      <c r="H222" s="137">
        <v>310</v>
      </c>
      <c r="I222" s="138"/>
      <c r="J222" s="139">
        <f>ROUND(I222*H222,2)</f>
        <v>0</v>
      </c>
      <c r="K222" s="135" t="s">
        <v>1</v>
      </c>
      <c r="L222" s="32"/>
      <c r="M222" s="140" t="s">
        <v>1</v>
      </c>
      <c r="N222" s="141" t="s">
        <v>40</v>
      </c>
      <c r="P222" s="142">
        <f>O222*H222</f>
        <v>0</v>
      </c>
      <c r="Q222" s="142">
        <v>0</v>
      </c>
      <c r="R222" s="142">
        <f>Q222*H222</f>
        <v>0</v>
      </c>
      <c r="S222" s="142">
        <v>0</v>
      </c>
      <c r="T222" s="143">
        <f>S222*H222</f>
        <v>0</v>
      </c>
      <c r="AR222" s="144" t="s">
        <v>159</v>
      </c>
      <c r="AT222" s="144" t="s">
        <v>138</v>
      </c>
      <c r="AU222" s="144" t="s">
        <v>83</v>
      </c>
      <c r="AY222" s="17" t="s">
        <v>135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7" t="s">
        <v>83</v>
      </c>
      <c r="BK222" s="145">
        <f>ROUND(I222*H222,2)</f>
        <v>0</v>
      </c>
      <c r="BL222" s="17" t="s">
        <v>159</v>
      </c>
      <c r="BM222" s="144" t="s">
        <v>697</v>
      </c>
    </row>
    <row r="223" spans="2:65" s="1" customFormat="1" ht="11.25">
      <c r="B223" s="32"/>
      <c r="D223" s="146" t="s">
        <v>145</v>
      </c>
      <c r="F223" s="147" t="s">
        <v>1059</v>
      </c>
      <c r="I223" s="148"/>
      <c r="L223" s="32"/>
      <c r="M223" s="149"/>
      <c r="T223" s="56"/>
      <c r="AT223" s="17" t="s">
        <v>145</v>
      </c>
      <c r="AU223" s="17" t="s">
        <v>83</v>
      </c>
    </row>
    <row r="224" spans="2:65" s="1" customFormat="1" ht="21.75" customHeight="1">
      <c r="B224" s="132"/>
      <c r="C224" s="133" t="s">
        <v>484</v>
      </c>
      <c r="D224" s="133" t="s">
        <v>138</v>
      </c>
      <c r="E224" s="134" t="s">
        <v>1060</v>
      </c>
      <c r="F224" s="135" t="s">
        <v>1061</v>
      </c>
      <c r="G224" s="136" t="s">
        <v>282</v>
      </c>
      <c r="H224" s="137">
        <v>310</v>
      </c>
      <c r="I224" s="138"/>
      <c r="J224" s="139">
        <f>ROUND(I224*H224,2)</f>
        <v>0</v>
      </c>
      <c r="K224" s="135" t="s">
        <v>1</v>
      </c>
      <c r="L224" s="32"/>
      <c r="M224" s="140" t="s">
        <v>1</v>
      </c>
      <c r="N224" s="141" t="s">
        <v>40</v>
      </c>
      <c r="P224" s="142">
        <f>O224*H224</f>
        <v>0</v>
      </c>
      <c r="Q224" s="142">
        <v>0</v>
      </c>
      <c r="R224" s="142">
        <f>Q224*H224</f>
        <v>0</v>
      </c>
      <c r="S224" s="142">
        <v>0</v>
      </c>
      <c r="T224" s="143">
        <f>S224*H224</f>
        <v>0</v>
      </c>
      <c r="AR224" s="144" t="s">
        <v>159</v>
      </c>
      <c r="AT224" s="144" t="s">
        <v>138</v>
      </c>
      <c r="AU224" s="144" t="s">
        <v>83</v>
      </c>
      <c r="AY224" s="17" t="s">
        <v>135</v>
      </c>
      <c r="BE224" s="145">
        <f>IF(N224="základní",J224,0)</f>
        <v>0</v>
      </c>
      <c r="BF224" s="145">
        <f>IF(N224="snížená",J224,0)</f>
        <v>0</v>
      </c>
      <c r="BG224" s="145">
        <f>IF(N224="zákl. přenesená",J224,0)</f>
        <v>0</v>
      </c>
      <c r="BH224" s="145">
        <f>IF(N224="sníž. přenesená",J224,0)</f>
        <v>0</v>
      </c>
      <c r="BI224" s="145">
        <f>IF(N224="nulová",J224,0)</f>
        <v>0</v>
      </c>
      <c r="BJ224" s="17" t="s">
        <v>83</v>
      </c>
      <c r="BK224" s="145">
        <f>ROUND(I224*H224,2)</f>
        <v>0</v>
      </c>
      <c r="BL224" s="17" t="s">
        <v>159</v>
      </c>
      <c r="BM224" s="144" t="s">
        <v>710</v>
      </c>
    </row>
    <row r="225" spans="2:65" s="1" customFormat="1" ht="11.25">
      <c r="B225" s="32"/>
      <c r="D225" s="146" t="s">
        <v>145</v>
      </c>
      <c r="F225" s="147" t="s">
        <v>1061</v>
      </c>
      <c r="I225" s="148"/>
      <c r="L225" s="32"/>
      <c r="M225" s="149"/>
      <c r="T225" s="56"/>
      <c r="AT225" s="17" t="s">
        <v>145</v>
      </c>
      <c r="AU225" s="17" t="s">
        <v>83</v>
      </c>
    </row>
    <row r="226" spans="2:65" s="1" customFormat="1" ht="16.5" customHeight="1">
      <c r="B226" s="132"/>
      <c r="C226" s="133" t="s">
        <v>490</v>
      </c>
      <c r="D226" s="133" t="s">
        <v>138</v>
      </c>
      <c r="E226" s="134" t="s">
        <v>1062</v>
      </c>
      <c r="F226" s="135" t="s">
        <v>1063</v>
      </c>
      <c r="G226" s="136" t="s">
        <v>282</v>
      </c>
      <c r="H226" s="137">
        <v>50</v>
      </c>
      <c r="I226" s="138"/>
      <c r="J226" s="139">
        <f>ROUND(I226*H226,2)</f>
        <v>0</v>
      </c>
      <c r="K226" s="135" t="s">
        <v>1</v>
      </c>
      <c r="L226" s="32"/>
      <c r="M226" s="140" t="s">
        <v>1</v>
      </c>
      <c r="N226" s="141" t="s">
        <v>40</v>
      </c>
      <c r="P226" s="142">
        <f>O226*H226</f>
        <v>0</v>
      </c>
      <c r="Q226" s="142">
        <v>0</v>
      </c>
      <c r="R226" s="142">
        <f>Q226*H226</f>
        <v>0</v>
      </c>
      <c r="S226" s="142">
        <v>0</v>
      </c>
      <c r="T226" s="143">
        <f>S226*H226</f>
        <v>0</v>
      </c>
      <c r="AR226" s="144" t="s">
        <v>159</v>
      </c>
      <c r="AT226" s="144" t="s">
        <v>138</v>
      </c>
      <c r="AU226" s="144" t="s">
        <v>83</v>
      </c>
      <c r="AY226" s="17" t="s">
        <v>135</v>
      </c>
      <c r="BE226" s="145">
        <f>IF(N226="základní",J226,0)</f>
        <v>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17" t="s">
        <v>83</v>
      </c>
      <c r="BK226" s="145">
        <f>ROUND(I226*H226,2)</f>
        <v>0</v>
      </c>
      <c r="BL226" s="17" t="s">
        <v>159</v>
      </c>
      <c r="BM226" s="144" t="s">
        <v>726</v>
      </c>
    </row>
    <row r="227" spans="2:65" s="1" customFormat="1" ht="11.25">
      <c r="B227" s="32"/>
      <c r="D227" s="146" t="s">
        <v>145</v>
      </c>
      <c r="F227" s="147" t="s">
        <v>1063</v>
      </c>
      <c r="I227" s="148"/>
      <c r="L227" s="32"/>
      <c r="M227" s="149"/>
      <c r="T227" s="56"/>
      <c r="AT227" s="17" t="s">
        <v>145</v>
      </c>
      <c r="AU227" s="17" t="s">
        <v>83</v>
      </c>
    </row>
    <row r="228" spans="2:65" s="1" customFormat="1" ht="16.5" customHeight="1">
      <c r="B228" s="132"/>
      <c r="C228" s="133" t="s">
        <v>503</v>
      </c>
      <c r="D228" s="133" t="s">
        <v>138</v>
      </c>
      <c r="E228" s="134" t="s">
        <v>1064</v>
      </c>
      <c r="F228" s="135" t="s">
        <v>1065</v>
      </c>
      <c r="G228" s="136" t="s">
        <v>282</v>
      </c>
      <c r="H228" s="137">
        <v>50</v>
      </c>
      <c r="I228" s="138"/>
      <c r="J228" s="139">
        <f>ROUND(I228*H228,2)</f>
        <v>0</v>
      </c>
      <c r="K228" s="135" t="s">
        <v>1</v>
      </c>
      <c r="L228" s="32"/>
      <c r="M228" s="140" t="s">
        <v>1</v>
      </c>
      <c r="N228" s="141" t="s">
        <v>40</v>
      </c>
      <c r="P228" s="142">
        <f>O228*H228</f>
        <v>0</v>
      </c>
      <c r="Q228" s="142">
        <v>0</v>
      </c>
      <c r="R228" s="142">
        <f>Q228*H228</f>
        <v>0</v>
      </c>
      <c r="S228" s="142">
        <v>0</v>
      </c>
      <c r="T228" s="143">
        <f>S228*H228</f>
        <v>0</v>
      </c>
      <c r="AR228" s="144" t="s">
        <v>159</v>
      </c>
      <c r="AT228" s="144" t="s">
        <v>138</v>
      </c>
      <c r="AU228" s="144" t="s">
        <v>83</v>
      </c>
      <c r="AY228" s="17" t="s">
        <v>135</v>
      </c>
      <c r="BE228" s="145">
        <f>IF(N228="základní",J228,0)</f>
        <v>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7" t="s">
        <v>83</v>
      </c>
      <c r="BK228" s="145">
        <f>ROUND(I228*H228,2)</f>
        <v>0</v>
      </c>
      <c r="BL228" s="17" t="s">
        <v>159</v>
      </c>
      <c r="BM228" s="144" t="s">
        <v>743</v>
      </c>
    </row>
    <row r="229" spans="2:65" s="1" customFormat="1" ht="11.25">
      <c r="B229" s="32"/>
      <c r="D229" s="146" t="s">
        <v>145</v>
      </c>
      <c r="F229" s="147" t="s">
        <v>1065</v>
      </c>
      <c r="I229" s="148"/>
      <c r="L229" s="32"/>
      <c r="M229" s="149"/>
      <c r="T229" s="56"/>
      <c r="AT229" s="17" t="s">
        <v>145</v>
      </c>
      <c r="AU229" s="17" t="s">
        <v>83</v>
      </c>
    </row>
    <row r="230" spans="2:65" s="1" customFormat="1" ht="24.2" customHeight="1">
      <c r="B230" s="132"/>
      <c r="C230" s="133" t="s">
        <v>509</v>
      </c>
      <c r="D230" s="133" t="s">
        <v>138</v>
      </c>
      <c r="E230" s="134" t="s">
        <v>1066</v>
      </c>
      <c r="F230" s="135" t="s">
        <v>1067</v>
      </c>
      <c r="G230" s="136" t="s">
        <v>282</v>
      </c>
      <c r="H230" s="137">
        <v>350</v>
      </c>
      <c r="I230" s="138"/>
      <c r="J230" s="139">
        <f>ROUND(I230*H230,2)</f>
        <v>0</v>
      </c>
      <c r="K230" s="135" t="s">
        <v>1</v>
      </c>
      <c r="L230" s="32"/>
      <c r="M230" s="140" t="s">
        <v>1</v>
      </c>
      <c r="N230" s="141" t="s">
        <v>40</v>
      </c>
      <c r="P230" s="142">
        <f>O230*H230</f>
        <v>0</v>
      </c>
      <c r="Q230" s="142">
        <v>0</v>
      </c>
      <c r="R230" s="142">
        <f>Q230*H230</f>
        <v>0</v>
      </c>
      <c r="S230" s="142">
        <v>0</v>
      </c>
      <c r="T230" s="143">
        <f>S230*H230</f>
        <v>0</v>
      </c>
      <c r="AR230" s="144" t="s">
        <v>159</v>
      </c>
      <c r="AT230" s="144" t="s">
        <v>138</v>
      </c>
      <c r="AU230" s="144" t="s">
        <v>83</v>
      </c>
      <c r="AY230" s="17" t="s">
        <v>135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7" t="s">
        <v>83</v>
      </c>
      <c r="BK230" s="145">
        <f>ROUND(I230*H230,2)</f>
        <v>0</v>
      </c>
      <c r="BL230" s="17" t="s">
        <v>159</v>
      </c>
      <c r="BM230" s="144" t="s">
        <v>753</v>
      </c>
    </row>
    <row r="231" spans="2:65" s="1" customFormat="1" ht="19.5">
      <c r="B231" s="32"/>
      <c r="D231" s="146" t="s">
        <v>145</v>
      </c>
      <c r="F231" s="147" t="s">
        <v>1067</v>
      </c>
      <c r="I231" s="148"/>
      <c r="L231" s="32"/>
      <c r="M231" s="149"/>
      <c r="T231" s="56"/>
      <c r="AT231" s="17" t="s">
        <v>145</v>
      </c>
      <c r="AU231" s="17" t="s">
        <v>83</v>
      </c>
    </row>
    <row r="232" spans="2:65" s="1" customFormat="1" ht="16.5" customHeight="1">
      <c r="B232" s="132"/>
      <c r="C232" s="133" t="s">
        <v>515</v>
      </c>
      <c r="D232" s="133" t="s">
        <v>138</v>
      </c>
      <c r="E232" s="134" t="s">
        <v>1068</v>
      </c>
      <c r="F232" s="135" t="s">
        <v>1069</v>
      </c>
      <c r="G232" s="136" t="s">
        <v>1070</v>
      </c>
      <c r="H232" s="137">
        <v>30</v>
      </c>
      <c r="I232" s="138"/>
      <c r="J232" s="139">
        <f>ROUND(I232*H232,2)</f>
        <v>0</v>
      </c>
      <c r="K232" s="135" t="s">
        <v>1</v>
      </c>
      <c r="L232" s="32"/>
      <c r="M232" s="140" t="s">
        <v>1</v>
      </c>
      <c r="N232" s="141" t="s">
        <v>40</v>
      </c>
      <c r="P232" s="142">
        <f>O232*H232</f>
        <v>0</v>
      </c>
      <c r="Q232" s="142">
        <v>0</v>
      </c>
      <c r="R232" s="142">
        <f>Q232*H232</f>
        <v>0</v>
      </c>
      <c r="S232" s="142">
        <v>0</v>
      </c>
      <c r="T232" s="143">
        <f>S232*H232</f>
        <v>0</v>
      </c>
      <c r="AR232" s="144" t="s">
        <v>159</v>
      </c>
      <c r="AT232" s="144" t="s">
        <v>138</v>
      </c>
      <c r="AU232" s="144" t="s">
        <v>83</v>
      </c>
      <c r="AY232" s="17" t="s">
        <v>135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7" t="s">
        <v>83</v>
      </c>
      <c r="BK232" s="145">
        <f>ROUND(I232*H232,2)</f>
        <v>0</v>
      </c>
      <c r="BL232" s="17" t="s">
        <v>159</v>
      </c>
      <c r="BM232" s="144" t="s">
        <v>764</v>
      </c>
    </row>
    <row r="233" spans="2:65" s="1" customFormat="1" ht="11.25">
      <c r="B233" s="32"/>
      <c r="D233" s="146" t="s">
        <v>145</v>
      </c>
      <c r="F233" s="147" t="s">
        <v>1069</v>
      </c>
      <c r="I233" s="148"/>
      <c r="L233" s="32"/>
      <c r="M233" s="149"/>
      <c r="T233" s="56"/>
      <c r="AT233" s="17" t="s">
        <v>145</v>
      </c>
      <c r="AU233" s="17" t="s">
        <v>83</v>
      </c>
    </row>
    <row r="234" spans="2:65" s="1" customFormat="1" ht="21.75" customHeight="1">
      <c r="B234" s="132"/>
      <c r="C234" s="133" t="s">
        <v>521</v>
      </c>
      <c r="D234" s="133" t="s">
        <v>138</v>
      </c>
      <c r="E234" s="134" t="s">
        <v>1071</v>
      </c>
      <c r="F234" s="135" t="s">
        <v>1072</v>
      </c>
      <c r="G234" s="136" t="s">
        <v>311</v>
      </c>
      <c r="H234" s="137">
        <v>15</v>
      </c>
      <c r="I234" s="138"/>
      <c r="J234" s="139">
        <f>ROUND(I234*H234,2)</f>
        <v>0</v>
      </c>
      <c r="K234" s="135" t="s">
        <v>1</v>
      </c>
      <c r="L234" s="32"/>
      <c r="M234" s="140" t="s">
        <v>1</v>
      </c>
      <c r="N234" s="141" t="s">
        <v>40</v>
      </c>
      <c r="P234" s="142">
        <f>O234*H234</f>
        <v>0</v>
      </c>
      <c r="Q234" s="142">
        <v>0</v>
      </c>
      <c r="R234" s="142">
        <f>Q234*H234</f>
        <v>0</v>
      </c>
      <c r="S234" s="142">
        <v>0</v>
      </c>
      <c r="T234" s="143">
        <f>S234*H234</f>
        <v>0</v>
      </c>
      <c r="AR234" s="144" t="s">
        <v>159</v>
      </c>
      <c r="AT234" s="144" t="s">
        <v>138</v>
      </c>
      <c r="AU234" s="144" t="s">
        <v>83</v>
      </c>
      <c r="AY234" s="17" t="s">
        <v>135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7" t="s">
        <v>83</v>
      </c>
      <c r="BK234" s="145">
        <f>ROUND(I234*H234,2)</f>
        <v>0</v>
      </c>
      <c r="BL234" s="17" t="s">
        <v>159</v>
      </c>
      <c r="BM234" s="144" t="s">
        <v>969</v>
      </c>
    </row>
    <row r="235" spans="2:65" s="1" customFormat="1" ht="11.25">
      <c r="B235" s="32"/>
      <c r="D235" s="146" t="s">
        <v>145</v>
      </c>
      <c r="F235" s="147" t="s">
        <v>1072</v>
      </c>
      <c r="I235" s="148"/>
      <c r="L235" s="32"/>
      <c r="M235" s="149"/>
      <c r="T235" s="56"/>
      <c r="AT235" s="17" t="s">
        <v>145</v>
      </c>
      <c r="AU235" s="17" t="s">
        <v>83</v>
      </c>
    </row>
    <row r="236" spans="2:65" s="1" customFormat="1" ht="24.2" customHeight="1">
      <c r="B236" s="132"/>
      <c r="C236" s="133" t="s">
        <v>529</v>
      </c>
      <c r="D236" s="133" t="s">
        <v>138</v>
      </c>
      <c r="E236" s="134" t="s">
        <v>1073</v>
      </c>
      <c r="F236" s="135" t="s">
        <v>1074</v>
      </c>
      <c r="G236" s="136" t="s">
        <v>487</v>
      </c>
      <c r="H236" s="137">
        <v>7</v>
      </c>
      <c r="I236" s="138"/>
      <c r="J236" s="139">
        <f>ROUND(I236*H236,2)</f>
        <v>0</v>
      </c>
      <c r="K236" s="135" t="s">
        <v>1</v>
      </c>
      <c r="L236" s="32"/>
      <c r="M236" s="140" t="s">
        <v>1</v>
      </c>
      <c r="N236" s="141" t="s">
        <v>40</v>
      </c>
      <c r="P236" s="142">
        <f>O236*H236</f>
        <v>0</v>
      </c>
      <c r="Q236" s="142">
        <v>0</v>
      </c>
      <c r="R236" s="142">
        <f>Q236*H236</f>
        <v>0</v>
      </c>
      <c r="S236" s="142">
        <v>0</v>
      </c>
      <c r="T236" s="143">
        <f>S236*H236</f>
        <v>0</v>
      </c>
      <c r="AR236" s="144" t="s">
        <v>159</v>
      </c>
      <c r="AT236" s="144" t="s">
        <v>138</v>
      </c>
      <c r="AU236" s="144" t="s">
        <v>83</v>
      </c>
      <c r="AY236" s="17" t="s">
        <v>135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7" t="s">
        <v>83</v>
      </c>
      <c r="BK236" s="145">
        <f>ROUND(I236*H236,2)</f>
        <v>0</v>
      </c>
      <c r="BL236" s="17" t="s">
        <v>159</v>
      </c>
      <c r="BM236" s="144" t="s">
        <v>1075</v>
      </c>
    </row>
    <row r="237" spans="2:65" s="1" customFormat="1" ht="19.5">
      <c r="B237" s="32"/>
      <c r="D237" s="146" t="s">
        <v>145</v>
      </c>
      <c r="F237" s="147" t="s">
        <v>1074</v>
      </c>
      <c r="I237" s="148"/>
      <c r="L237" s="32"/>
      <c r="M237" s="149"/>
      <c r="T237" s="56"/>
      <c r="AT237" s="17" t="s">
        <v>145</v>
      </c>
      <c r="AU237" s="17" t="s">
        <v>83</v>
      </c>
    </row>
    <row r="238" spans="2:65" s="1" customFormat="1" ht="24.2" customHeight="1">
      <c r="B238" s="132"/>
      <c r="C238" s="133" t="s">
        <v>534</v>
      </c>
      <c r="D238" s="133" t="s">
        <v>138</v>
      </c>
      <c r="E238" s="134" t="s">
        <v>1076</v>
      </c>
      <c r="F238" s="135" t="s">
        <v>1077</v>
      </c>
      <c r="G238" s="136" t="s">
        <v>487</v>
      </c>
      <c r="H238" s="137">
        <v>8</v>
      </c>
      <c r="I238" s="138"/>
      <c r="J238" s="139">
        <f>ROUND(I238*H238,2)</f>
        <v>0</v>
      </c>
      <c r="K238" s="135" t="s">
        <v>1</v>
      </c>
      <c r="L238" s="32"/>
      <c r="M238" s="140" t="s">
        <v>1</v>
      </c>
      <c r="N238" s="141" t="s">
        <v>40</v>
      </c>
      <c r="P238" s="142">
        <f>O238*H238</f>
        <v>0</v>
      </c>
      <c r="Q238" s="142">
        <v>0</v>
      </c>
      <c r="R238" s="142">
        <f>Q238*H238</f>
        <v>0</v>
      </c>
      <c r="S238" s="142">
        <v>0</v>
      </c>
      <c r="T238" s="143">
        <f>S238*H238</f>
        <v>0</v>
      </c>
      <c r="AR238" s="144" t="s">
        <v>159</v>
      </c>
      <c r="AT238" s="144" t="s">
        <v>138</v>
      </c>
      <c r="AU238" s="144" t="s">
        <v>83</v>
      </c>
      <c r="AY238" s="17" t="s">
        <v>135</v>
      </c>
      <c r="BE238" s="145">
        <f>IF(N238="základní",J238,0)</f>
        <v>0</v>
      </c>
      <c r="BF238" s="145">
        <f>IF(N238="snížená",J238,0)</f>
        <v>0</v>
      </c>
      <c r="BG238" s="145">
        <f>IF(N238="zákl. přenesená",J238,0)</f>
        <v>0</v>
      </c>
      <c r="BH238" s="145">
        <f>IF(N238="sníž. přenesená",J238,0)</f>
        <v>0</v>
      </c>
      <c r="BI238" s="145">
        <f>IF(N238="nulová",J238,0)</f>
        <v>0</v>
      </c>
      <c r="BJ238" s="17" t="s">
        <v>83</v>
      </c>
      <c r="BK238" s="145">
        <f>ROUND(I238*H238,2)</f>
        <v>0</v>
      </c>
      <c r="BL238" s="17" t="s">
        <v>159</v>
      </c>
      <c r="BM238" s="144" t="s">
        <v>1078</v>
      </c>
    </row>
    <row r="239" spans="2:65" s="1" customFormat="1" ht="11.25">
      <c r="B239" s="32"/>
      <c r="D239" s="146" t="s">
        <v>145</v>
      </c>
      <c r="F239" s="147" t="s">
        <v>1077</v>
      </c>
      <c r="I239" s="148"/>
      <c r="L239" s="32"/>
      <c r="M239" s="149"/>
      <c r="T239" s="56"/>
      <c r="AT239" s="17" t="s">
        <v>145</v>
      </c>
      <c r="AU239" s="17" t="s">
        <v>83</v>
      </c>
    </row>
    <row r="240" spans="2:65" s="1" customFormat="1" ht="16.5" customHeight="1">
      <c r="B240" s="132"/>
      <c r="C240" s="133" t="s">
        <v>542</v>
      </c>
      <c r="D240" s="133" t="s">
        <v>138</v>
      </c>
      <c r="E240" s="134" t="s">
        <v>1079</v>
      </c>
      <c r="F240" s="135" t="s">
        <v>1080</v>
      </c>
      <c r="G240" s="136" t="s">
        <v>282</v>
      </c>
      <c r="H240" s="137">
        <v>350</v>
      </c>
      <c r="I240" s="138"/>
      <c r="J240" s="139">
        <f>ROUND(I240*H240,2)</f>
        <v>0</v>
      </c>
      <c r="K240" s="135" t="s">
        <v>1</v>
      </c>
      <c r="L240" s="32"/>
      <c r="M240" s="140" t="s">
        <v>1</v>
      </c>
      <c r="N240" s="141" t="s">
        <v>40</v>
      </c>
      <c r="P240" s="142">
        <f>O240*H240</f>
        <v>0</v>
      </c>
      <c r="Q240" s="142">
        <v>0</v>
      </c>
      <c r="R240" s="142">
        <f>Q240*H240</f>
        <v>0</v>
      </c>
      <c r="S240" s="142">
        <v>0</v>
      </c>
      <c r="T240" s="143">
        <f>S240*H240</f>
        <v>0</v>
      </c>
      <c r="AR240" s="144" t="s">
        <v>159</v>
      </c>
      <c r="AT240" s="144" t="s">
        <v>138</v>
      </c>
      <c r="AU240" s="144" t="s">
        <v>83</v>
      </c>
      <c r="AY240" s="17" t="s">
        <v>135</v>
      </c>
      <c r="BE240" s="145">
        <f>IF(N240="základní",J240,0)</f>
        <v>0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7" t="s">
        <v>83</v>
      </c>
      <c r="BK240" s="145">
        <f>ROUND(I240*H240,2)</f>
        <v>0</v>
      </c>
      <c r="BL240" s="17" t="s">
        <v>159</v>
      </c>
      <c r="BM240" s="144" t="s">
        <v>1081</v>
      </c>
    </row>
    <row r="241" spans="2:65" s="1" customFormat="1" ht="11.25">
      <c r="B241" s="32"/>
      <c r="D241" s="146" t="s">
        <v>145</v>
      </c>
      <c r="F241" s="147" t="s">
        <v>1080</v>
      </c>
      <c r="I241" s="148"/>
      <c r="L241" s="32"/>
      <c r="M241" s="149"/>
      <c r="T241" s="56"/>
      <c r="AT241" s="17" t="s">
        <v>145</v>
      </c>
      <c r="AU241" s="17" t="s">
        <v>83</v>
      </c>
    </row>
    <row r="242" spans="2:65" s="1" customFormat="1" ht="16.5" customHeight="1">
      <c r="B242" s="132"/>
      <c r="C242" s="133" t="s">
        <v>548</v>
      </c>
      <c r="D242" s="133" t="s">
        <v>138</v>
      </c>
      <c r="E242" s="134" t="s">
        <v>1082</v>
      </c>
      <c r="F242" s="135" t="s">
        <v>1083</v>
      </c>
      <c r="G242" s="136" t="s">
        <v>311</v>
      </c>
      <c r="H242" s="137">
        <v>5</v>
      </c>
      <c r="I242" s="138"/>
      <c r="J242" s="139">
        <f>ROUND(I242*H242,2)</f>
        <v>0</v>
      </c>
      <c r="K242" s="135" t="s">
        <v>1</v>
      </c>
      <c r="L242" s="32"/>
      <c r="M242" s="140" t="s">
        <v>1</v>
      </c>
      <c r="N242" s="141" t="s">
        <v>40</v>
      </c>
      <c r="P242" s="142">
        <f>O242*H242</f>
        <v>0</v>
      </c>
      <c r="Q242" s="142">
        <v>0</v>
      </c>
      <c r="R242" s="142">
        <f>Q242*H242</f>
        <v>0</v>
      </c>
      <c r="S242" s="142">
        <v>0</v>
      </c>
      <c r="T242" s="143">
        <f>S242*H242</f>
        <v>0</v>
      </c>
      <c r="AR242" s="144" t="s">
        <v>159</v>
      </c>
      <c r="AT242" s="144" t="s">
        <v>138</v>
      </c>
      <c r="AU242" s="144" t="s">
        <v>83</v>
      </c>
      <c r="AY242" s="17" t="s">
        <v>135</v>
      </c>
      <c r="BE242" s="145">
        <f>IF(N242="základní",J242,0)</f>
        <v>0</v>
      </c>
      <c r="BF242" s="145">
        <f>IF(N242="snížená",J242,0)</f>
        <v>0</v>
      </c>
      <c r="BG242" s="145">
        <f>IF(N242="zákl. přenesená",J242,0)</f>
        <v>0</v>
      </c>
      <c r="BH242" s="145">
        <f>IF(N242="sníž. přenesená",J242,0)</f>
        <v>0</v>
      </c>
      <c r="BI242" s="145">
        <f>IF(N242="nulová",J242,0)</f>
        <v>0</v>
      </c>
      <c r="BJ242" s="17" t="s">
        <v>83</v>
      </c>
      <c r="BK242" s="145">
        <f>ROUND(I242*H242,2)</f>
        <v>0</v>
      </c>
      <c r="BL242" s="17" t="s">
        <v>159</v>
      </c>
      <c r="BM242" s="144" t="s">
        <v>1084</v>
      </c>
    </row>
    <row r="243" spans="2:65" s="1" customFormat="1" ht="11.25">
      <c r="B243" s="32"/>
      <c r="D243" s="146" t="s">
        <v>145</v>
      </c>
      <c r="F243" s="147" t="s">
        <v>1083</v>
      </c>
      <c r="I243" s="148"/>
      <c r="L243" s="32"/>
      <c r="M243" s="149"/>
      <c r="T243" s="56"/>
      <c r="AT243" s="17" t="s">
        <v>145</v>
      </c>
      <c r="AU243" s="17" t="s">
        <v>83</v>
      </c>
    </row>
    <row r="244" spans="2:65" s="1" customFormat="1" ht="16.5" customHeight="1">
      <c r="B244" s="132"/>
      <c r="C244" s="133" t="s">
        <v>554</v>
      </c>
      <c r="D244" s="133" t="s">
        <v>138</v>
      </c>
      <c r="E244" s="134" t="s">
        <v>1085</v>
      </c>
      <c r="F244" s="135" t="s">
        <v>1086</v>
      </c>
      <c r="G244" s="136" t="s">
        <v>282</v>
      </c>
      <c r="H244" s="137">
        <v>10</v>
      </c>
      <c r="I244" s="138"/>
      <c r="J244" s="139">
        <f>ROUND(I244*H244,2)</f>
        <v>0</v>
      </c>
      <c r="K244" s="135" t="s">
        <v>1</v>
      </c>
      <c r="L244" s="32"/>
      <c r="M244" s="140" t="s">
        <v>1</v>
      </c>
      <c r="N244" s="141" t="s">
        <v>40</v>
      </c>
      <c r="P244" s="142">
        <f>O244*H244</f>
        <v>0</v>
      </c>
      <c r="Q244" s="142">
        <v>0</v>
      </c>
      <c r="R244" s="142">
        <f>Q244*H244</f>
        <v>0</v>
      </c>
      <c r="S244" s="142">
        <v>0</v>
      </c>
      <c r="T244" s="143">
        <f>S244*H244</f>
        <v>0</v>
      </c>
      <c r="AR244" s="144" t="s">
        <v>159</v>
      </c>
      <c r="AT244" s="144" t="s">
        <v>138</v>
      </c>
      <c r="AU244" s="144" t="s">
        <v>83</v>
      </c>
      <c r="AY244" s="17" t="s">
        <v>135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7" t="s">
        <v>83</v>
      </c>
      <c r="BK244" s="145">
        <f>ROUND(I244*H244,2)</f>
        <v>0</v>
      </c>
      <c r="BL244" s="17" t="s">
        <v>159</v>
      </c>
      <c r="BM244" s="144" t="s">
        <v>1087</v>
      </c>
    </row>
    <row r="245" spans="2:65" s="1" customFormat="1" ht="11.25">
      <c r="B245" s="32"/>
      <c r="D245" s="146" t="s">
        <v>145</v>
      </c>
      <c r="F245" s="147" t="s">
        <v>1086</v>
      </c>
      <c r="I245" s="148"/>
      <c r="L245" s="32"/>
      <c r="M245" s="149"/>
      <c r="T245" s="56"/>
      <c r="AT245" s="17" t="s">
        <v>145</v>
      </c>
      <c r="AU245" s="17" t="s">
        <v>83</v>
      </c>
    </row>
    <row r="246" spans="2:65" s="1" customFormat="1" ht="16.5" customHeight="1">
      <c r="B246" s="132"/>
      <c r="C246" s="133" t="s">
        <v>560</v>
      </c>
      <c r="D246" s="133" t="s">
        <v>138</v>
      </c>
      <c r="E246" s="134" t="s">
        <v>1088</v>
      </c>
      <c r="F246" s="135" t="s">
        <v>1089</v>
      </c>
      <c r="G246" s="136" t="s">
        <v>218</v>
      </c>
      <c r="H246" s="137">
        <v>50</v>
      </c>
      <c r="I246" s="138"/>
      <c r="J246" s="139">
        <f>ROUND(I246*H246,2)</f>
        <v>0</v>
      </c>
      <c r="K246" s="135" t="s">
        <v>1</v>
      </c>
      <c r="L246" s="32"/>
      <c r="M246" s="140" t="s">
        <v>1</v>
      </c>
      <c r="N246" s="141" t="s">
        <v>40</v>
      </c>
      <c r="P246" s="142">
        <f>O246*H246</f>
        <v>0</v>
      </c>
      <c r="Q246" s="142">
        <v>0</v>
      </c>
      <c r="R246" s="142">
        <f>Q246*H246</f>
        <v>0</v>
      </c>
      <c r="S246" s="142">
        <v>0</v>
      </c>
      <c r="T246" s="143">
        <f>S246*H246</f>
        <v>0</v>
      </c>
      <c r="AR246" s="144" t="s">
        <v>159</v>
      </c>
      <c r="AT246" s="144" t="s">
        <v>138</v>
      </c>
      <c r="AU246" s="144" t="s">
        <v>83</v>
      </c>
      <c r="AY246" s="17" t="s">
        <v>135</v>
      </c>
      <c r="BE246" s="145">
        <f>IF(N246="základní",J246,0)</f>
        <v>0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7" t="s">
        <v>83</v>
      </c>
      <c r="BK246" s="145">
        <f>ROUND(I246*H246,2)</f>
        <v>0</v>
      </c>
      <c r="BL246" s="17" t="s">
        <v>159</v>
      </c>
      <c r="BM246" s="144" t="s">
        <v>1090</v>
      </c>
    </row>
    <row r="247" spans="2:65" s="1" customFormat="1" ht="11.25">
      <c r="B247" s="32"/>
      <c r="D247" s="146" t="s">
        <v>145</v>
      </c>
      <c r="F247" s="147" t="s">
        <v>1089</v>
      </c>
      <c r="I247" s="148"/>
      <c r="L247" s="32"/>
      <c r="M247" s="149"/>
      <c r="T247" s="56"/>
      <c r="AT247" s="17" t="s">
        <v>145</v>
      </c>
      <c r="AU247" s="17" t="s">
        <v>83</v>
      </c>
    </row>
    <row r="248" spans="2:65" s="1" customFormat="1" ht="16.5" customHeight="1">
      <c r="B248" s="132"/>
      <c r="C248" s="133" t="s">
        <v>565</v>
      </c>
      <c r="D248" s="133" t="s">
        <v>138</v>
      </c>
      <c r="E248" s="134" t="s">
        <v>1091</v>
      </c>
      <c r="F248" s="135" t="s">
        <v>1092</v>
      </c>
      <c r="G248" s="136" t="s">
        <v>218</v>
      </c>
      <c r="H248" s="137">
        <v>50</v>
      </c>
      <c r="I248" s="138"/>
      <c r="J248" s="139">
        <f>ROUND(I248*H248,2)</f>
        <v>0</v>
      </c>
      <c r="K248" s="135" t="s">
        <v>1</v>
      </c>
      <c r="L248" s="32"/>
      <c r="M248" s="140" t="s">
        <v>1</v>
      </c>
      <c r="N248" s="141" t="s">
        <v>40</v>
      </c>
      <c r="P248" s="142">
        <f>O248*H248</f>
        <v>0</v>
      </c>
      <c r="Q248" s="142">
        <v>0</v>
      </c>
      <c r="R248" s="142">
        <f>Q248*H248</f>
        <v>0</v>
      </c>
      <c r="S248" s="142">
        <v>0</v>
      </c>
      <c r="T248" s="143">
        <f>S248*H248</f>
        <v>0</v>
      </c>
      <c r="AR248" s="144" t="s">
        <v>159</v>
      </c>
      <c r="AT248" s="144" t="s">
        <v>138</v>
      </c>
      <c r="AU248" s="144" t="s">
        <v>83</v>
      </c>
      <c r="AY248" s="17" t="s">
        <v>135</v>
      </c>
      <c r="BE248" s="145">
        <f>IF(N248="základní",J248,0)</f>
        <v>0</v>
      </c>
      <c r="BF248" s="145">
        <f>IF(N248="snížená",J248,0)</f>
        <v>0</v>
      </c>
      <c r="BG248" s="145">
        <f>IF(N248="zákl. přenesená",J248,0)</f>
        <v>0</v>
      </c>
      <c r="BH248" s="145">
        <f>IF(N248="sníž. přenesená",J248,0)</f>
        <v>0</v>
      </c>
      <c r="BI248" s="145">
        <f>IF(N248="nulová",J248,0)</f>
        <v>0</v>
      </c>
      <c r="BJ248" s="17" t="s">
        <v>83</v>
      </c>
      <c r="BK248" s="145">
        <f>ROUND(I248*H248,2)</f>
        <v>0</v>
      </c>
      <c r="BL248" s="17" t="s">
        <v>159</v>
      </c>
      <c r="BM248" s="144" t="s">
        <v>1093</v>
      </c>
    </row>
    <row r="249" spans="2:65" s="1" customFormat="1" ht="11.25">
      <c r="B249" s="32"/>
      <c r="D249" s="146" t="s">
        <v>145</v>
      </c>
      <c r="F249" s="147" t="s">
        <v>1092</v>
      </c>
      <c r="I249" s="148"/>
      <c r="L249" s="32"/>
      <c r="M249" s="149"/>
      <c r="T249" s="56"/>
      <c r="AT249" s="17" t="s">
        <v>145</v>
      </c>
      <c r="AU249" s="17" t="s">
        <v>83</v>
      </c>
    </row>
    <row r="250" spans="2:65" s="1" customFormat="1" ht="16.5" customHeight="1">
      <c r="B250" s="132"/>
      <c r="C250" s="133" t="s">
        <v>571</v>
      </c>
      <c r="D250" s="133" t="s">
        <v>138</v>
      </c>
      <c r="E250" s="134" t="s">
        <v>1094</v>
      </c>
      <c r="F250" s="135" t="s">
        <v>1095</v>
      </c>
      <c r="G250" s="136" t="s">
        <v>282</v>
      </c>
      <c r="H250" s="137">
        <v>50</v>
      </c>
      <c r="I250" s="138"/>
      <c r="J250" s="139">
        <f>ROUND(I250*H250,2)</f>
        <v>0</v>
      </c>
      <c r="K250" s="135" t="s">
        <v>1</v>
      </c>
      <c r="L250" s="32"/>
      <c r="M250" s="140" t="s">
        <v>1</v>
      </c>
      <c r="N250" s="141" t="s">
        <v>40</v>
      </c>
      <c r="P250" s="142">
        <f>O250*H250</f>
        <v>0</v>
      </c>
      <c r="Q250" s="142">
        <v>0</v>
      </c>
      <c r="R250" s="142">
        <f>Q250*H250</f>
        <v>0</v>
      </c>
      <c r="S250" s="142">
        <v>0</v>
      </c>
      <c r="T250" s="143">
        <f>S250*H250</f>
        <v>0</v>
      </c>
      <c r="AR250" s="144" t="s">
        <v>159</v>
      </c>
      <c r="AT250" s="144" t="s">
        <v>138</v>
      </c>
      <c r="AU250" s="144" t="s">
        <v>83</v>
      </c>
      <c r="AY250" s="17" t="s">
        <v>135</v>
      </c>
      <c r="BE250" s="145">
        <f>IF(N250="základní",J250,0)</f>
        <v>0</v>
      </c>
      <c r="BF250" s="145">
        <f>IF(N250="snížená",J250,0)</f>
        <v>0</v>
      </c>
      <c r="BG250" s="145">
        <f>IF(N250="zákl. přenesená",J250,0)</f>
        <v>0</v>
      </c>
      <c r="BH250" s="145">
        <f>IF(N250="sníž. přenesená",J250,0)</f>
        <v>0</v>
      </c>
      <c r="BI250" s="145">
        <f>IF(N250="nulová",J250,0)</f>
        <v>0</v>
      </c>
      <c r="BJ250" s="17" t="s">
        <v>83</v>
      </c>
      <c r="BK250" s="145">
        <f>ROUND(I250*H250,2)</f>
        <v>0</v>
      </c>
      <c r="BL250" s="17" t="s">
        <v>159</v>
      </c>
      <c r="BM250" s="144" t="s">
        <v>1096</v>
      </c>
    </row>
    <row r="251" spans="2:65" s="1" customFormat="1" ht="11.25">
      <c r="B251" s="32"/>
      <c r="D251" s="146" t="s">
        <v>145</v>
      </c>
      <c r="F251" s="147" t="s">
        <v>1095</v>
      </c>
      <c r="I251" s="148"/>
      <c r="L251" s="32"/>
      <c r="M251" s="149"/>
      <c r="T251" s="56"/>
      <c r="AT251" s="17" t="s">
        <v>145</v>
      </c>
      <c r="AU251" s="17" t="s">
        <v>83</v>
      </c>
    </row>
    <row r="252" spans="2:65" s="1" customFormat="1" ht="16.5" customHeight="1">
      <c r="B252" s="132"/>
      <c r="C252" s="133" t="s">
        <v>575</v>
      </c>
      <c r="D252" s="133" t="s">
        <v>138</v>
      </c>
      <c r="E252" s="134" t="s">
        <v>1097</v>
      </c>
      <c r="F252" s="135" t="s">
        <v>1098</v>
      </c>
      <c r="G252" s="136" t="s">
        <v>282</v>
      </c>
      <c r="H252" s="137">
        <v>30</v>
      </c>
      <c r="I252" s="138"/>
      <c r="J252" s="139">
        <f>ROUND(I252*H252,2)</f>
        <v>0</v>
      </c>
      <c r="K252" s="135" t="s">
        <v>1</v>
      </c>
      <c r="L252" s="32"/>
      <c r="M252" s="140" t="s">
        <v>1</v>
      </c>
      <c r="N252" s="141" t="s">
        <v>40</v>
      </c>
      <c r="P252" s="142">
        <f>O252*H252</f>
        <v>0</v>
      </c>
      <c r="Q252" s="142">
        <v>0</v>
      </c>
      <c r="R252" s="142">
        <f>Q252*H252</f>
        <v>0</v>
      </c>
      <c r="S252" s="142">
        <v>0</v>
      </c>
      <c r="T252" s="143">
        <f>S252*H252</f>
        <v>0</v>
      </c>
      <c r="AR252" s="144" t="s">
        <v>159</v>
      </c>
      <c r="AT252" s="144" t="s">
        <v>138</v>
      </c>
      <c r="AU252" s="144" t="s">
        <v>83</v>
      </c>
      <c r="AY252" s="17" t="s">
        <v>135</v>
      </c>
      <c r="BE252" s="145">
        <f>IF(N252="základní",J252,0)</f>
        <v>0</v>
      </c>
      <c r="BF252" s="145">
        <f>IF(N252="snížená",J252,0)</f>
        <v>0</v>
      </c>
      <c r="BG252" s="145">
        <f>IF(N252="zákl. přenesená",J252,0)</f>
        <v>0</v>
      </c>
      <c r="BH252" s="145">
        <f>IF(N252="sníž. přenesená",J252,0)</f>
        <v>0</v>
      </c>
      <c r="BI252" s="145">
        <f>IF(N252="nulová",J252,0)</f>
        <v>0</v>
      </c>
      <c r="BJ252" s="17" t="s">
        <v>83</v>
      </c>
      <c r="BK252" s="145">
        <f>ROUND(I252*H252,2)</f>
        <v>0</v>
      </c>
      <c r="BL252" s="17" t="s">
        <v>159</v>
      </c>
      <c r="BM252" s="144" t="s">
        <v>1099</v>
      </c>
    </row>
    <row r="253" spans="2:65" s="1" customFormat="1" ht="11.25">
      <c r="B253" s="32"/>
      <c r="D253" s="146" t="s">
        <v>145</v>
      </c>
      <c r="F253" s="147" t="s">
        <v>1098</v>
      </c>
      <c r="I253" s="148"/>
      <c r="L253" s="32"/>
      <c r="M253" s="149"/>
      <c r="T253" s="56"/>
      <c r="AT253" s="17" t="s">
        <v>145</v>
      </c>
      <c r="AU253" s="17" t="s">
        <v>83</v>
      </c>
    </row>
    <row r="254" spans="2:65" s="1" customFormat="1" ht="16.5" customHeight="1">
      <c r="B254" s="132"/>
      <c r="C254" s="133" t="s">
        <v>580</v>
      </c>
      <c r="D254" s="133" t="s">
        <v>138</v>
      </c>
      <c r="E254" s="134" t="s">
        <v>1100</v>
      </c>
      <c r="F254" s="135" t="s">
        <v>1101</v>
      </c>
      <c r="G254" s="136" t="s">
        <v>282</v>
      </c>
      <c r="H254" s="137">
        <v>20</v>
      </c>
      <c r="I254" s="138"/>
      <c r="J254" s="139">
        <f>ROUND(I254*H254,2)</f>
        <v>0</v>
      </c>
      <c r="K254" s="135" t="s">
        <v>1</v>
      </c>
      <c r="L254" s="32"/>
      <c r="M254" s="140" t="s">
        <v>1</v>
      </c>
      <c r="N254" s="141" t="s">
        <v>40</v>
      </c>
      <c r="P254" s="142">
        <f>O254*H254</f>
        <v>0</v>
      </c>
      <c r="Q254" s="142">
        <v>0</v>
      </c>
      <c r="R254" s="142">
        <f>Q254*H254</f>
        <v>0</v>
      </c>
      <c r="S254" s="142">
        <v>0</v>
      </c>
      <c r="T254" s="143">
        <f>S254*H254</f>
        <v>0</v>
      </c>
      <c r="AR254" s="144" t="s">
        <v>159</v>
      </c>
      <c r="AT254" s="144" t="s">
        <v>138</v>
      </c>
      <c r="AU254" s="144" t="s">
        <v>83</v>
      </c>
      <c r="AY254" s="17" t="s">
        <v>135</v>
      </c>
      <c r="BE254" s="145">
        <f>IF(N254="základní",J254,0)</f>
        <v>0</v>
      </c>
      <c r="BF254" s="145">
        <f>IF(N254="snížená",J254,0)</f>
        <v>0</v>
      </c>
      <c r="BG254" s="145">
        <f>IF(N254="zákl. přenesená",J254,0)</f>
        <v>0</v>
      </c>
      <c r="BH254" s="145">
        <f>IF(N254="sníž. přenesená",J254,0)</f>
        <v>0</v>
      </c>
      <c r="BI254" s="145">
        <f>IF(N254="nulová",J254,0)</f>
        <v>0</v>
      </c>
      <c r="BJ254" s="17" t="s">
        <v>83</v>
      </c>
      <c r="BK254" s="145">
        <f>ROUND(I254*H254,2)</f>
        <v>0</v>
      </c>
      <c r="BL254" s="17" t="s">
        <v>159</v>
      </c>
      <c r="BM254" s="144" t="s">
        <v>1102</v>
      </c>
    </row>
    <row r="255" spans="2:65" s="1" customFormat="1" ht="11.25">
      <c r="B255" s="32"/>
      <c r="D255" s="146" t="s">
        <v>145</v>
      </c>
      <c r="F255" s="147" t="s">
        <v>1101</v>
      </c>
      <c r="I255" s="148"/>
      <c r="L255" s="32"/>
      <c r="M255" s="149"/>
      <c r="T255" s="56"/>
      <c r="AT255" s="17" t="s">
        <v>145</v>
      </c>
      <c r="AU255" s="17" t="s">
        <v>83</v>
      </c>
    </row>
    <row r="256" spans="2:65" s="1" customFormat="1" ht="21.75" customHeight="1">
      <c r="B256" s="132"/>
      <c r="C256" s="133" t="s">
        <v>584</v>
      </c>
      <c r="D256" s="133" t="s">
        <v>138</v>
      </c>
      <c r="E256" s="134" t="s">
        <v>1103</v>
      </c>
      <c r="F256" s="135" t="s">
        <v>1104</v>
      </c>
      <c r="G256" s="136" t="s">
        <v>311</v>
      </c>
      <c r="H256" s="137">
        <v>25</v>
      </c>
      <c r="I256" s="138"/>
      <c r="J256" s="139">
        <f>ROUND(I256*H256,2)</f>
        <v>0</v>
      </c>
      <c r="K256" s="135" t="s">
        <v>1</v>
      </c>
      <c r="L256" s="32"/>
      <c r="M256" s="140" t="s">
        <v>1</v>
      </c>
      <c r="N256" s="141" t="s">
        <v>40</v>
      </c>
      <c r="P256" s="142">
        <f>O256*H256</f>
        <v>0</v>
      </c>
      <c r="Q256" s="142">
        <v>0</v>
      </c>
      <c r="R256" s="142">
        <f>Q256*H256</f>
        <v>0</v>
      </c>
      <c r="S256" s="142">
        <v>0</v>
      </c>
      <c r="T256" s="143">
        <f>S256*H256</f>
        <v>0</v>
      </c>
      <c r="AR256" s="144" t="s">
        <v>159</v>
      </c>
      <c r="AT256" s="144" t="s">
        <v>138</v>
      </c>
      <c r="AU256" s="144" t="s">
        <v>83</v>
      </c>
      <c r="AY256" s="17" t="s">
        <v>135</v>
      </c>
      <c r="BE256" s="145">
        <f>IF(N256="základní",J256,0)</f>
        <v>0</v>
      </c>
      <c r="BF256" s="145">
        <f>IF(N256="snížená",J256,0)</f>
        <v>0</v>
      </c>
      <c r="BG256" s="145">
        <f>IF(N256="zákl. přenesená",J256,0)</f>
        <v>0</v>
      </c>
      <c r="BH256" s="145">
        <f>IF(N256="sníž. přenesená",J256,0)</f>
        <v>0</v>
      </c>
      <c r="BI256" s="145">
        <f>IF(N256="nulová",J256,0)</f>
        <v>0</v>
      </c>
      <c r="BJ256" s="17" t="s">
        <v>83</v>
      </c>
      <c r="BK256" s="145">
        <f>ROUND(I256*H256,2)</f>
        <v>0</v>
      </c>
      <c r="BL256" s="17" t="s">
        <v>159</v>
      </c>
      <c r="BM256" s="144" t="s">
        <v>1105</v>
      </c>
    </row>
    <row r="257" spans="2:65" s="1" customFormat="1" ht="11.25">
      <c r="B257" s="32"/>
      <c r="D257" s="146" t="s">
        <v>145</v>
      </c>
      <c r="F257" s="147" t="s">
        <v>1104</v>
      </c>
      <c r="I257" s="148"/>
      <c r="L257" s="32"/>
      <c r="M257" s="149"/>
      <c r="T257" s="56"/>
      <c r="AT257" s="17" t="s">
        <v>145</v>
      </c>
      <c r="AU257" s="17" t="s">
        <v>83</v>
      </c>
    </row>
    <row r="258" spans="2:65" s="1" customFormat="1" ht="24.2" customHeight="1">
      <c r="B258" s="132"/>
      <c r="C258" s="133" t="s">
        <v>589</v>
      </c>
      <c r="D258" s="133" t="s">
        <v>138</v>
      </c>
      <c r="E258" s="134" t="s">
        <v>1106</v>
      </c>
      <c r="F258" s="135" t="s">
        <v>1107</v>
      </c>
      <c r="G258" s="136" t="s">
        <v>1108</v>
      </c>
      <c r="H258" s="137">
        <v>0.7</v>
      </c>
      <c r="I258" s="138"/>
      <c r="J258" s="139">
        <f>ROUND(I258*H258,2)</f>
        <v>0</v>
      </c>
      <c r="K258" s="135" t="s">
        <v>1</v>
      </c>
      <c r="L258" s="32"/>
      <c r="M258" s="140" t="s">
        <v>1</v>
      </c>
      <c r="N258" s="141" t="s">
        <v>40</v>
      </c>
      <c r="P258" s="142">
        <f>O258*H258</f>
        <v>0</v>
      </c>
      <c r="Q258" s="142">
        <v>0</v>
      </c>
      <c r="R258" s="142">
        <f>Q258*H258</f>
        <v>0</v>
      </c>
      <c r="S258" s="142">
        <v>0</v>
      </c>
      <c r="T258" s="143">
        <f>S258*H258</f>
        <v>0</v>
      </c>
      <c r="AR258" s="144" t="s">
        <v>159</v>
      </c>
      <c r="AT258" s="144" t="s">
        <v>138</v>
      </c>
      <c r="AU258" s="144" t="s">
        <v>83</v>
      </c>
      <c r="AY258" s="17" t="s">
        <v>135</v>
      </c>
      <c r="BE258" s="145">
        <f>IF(N258="základní",J258,0)</f>
        <v>0</v>
      </c>
      <c r="BF258" s="145">
        <f>IF(N258="snížená",J258,0)</f>
        <v>0</v>
      </c>
      <c r="BG258" s="145">
        <f>IF(N258="zákl. přenesená",J258,0)</f>
        <v>0</v>
      </c>
      <c r="BH258" s="145">
        <f>IF(N258="sníž. přenesená",J258,0)</f>
        <v>0</v>
      </c>
      <c r="BI258" s="145">
        <f>IF(N258="nulová",J258,0)</f>
        <v>0</v>
      </c>
      <c r="BJ258" s="17" t="s">
        <v>83</v>
      </c>
      <c r="BK258" s="145">
        <f>ROUND(I258*H258,2)</f>
        <v>0</v>
      </c>
      <c r="BL258" s="17" t="s">
        <v>159</v>
      </c>
      <c r="BM258" s="144" t="s">
        <v>1109</v>
      </c>
    </row>
    <row r="259" spans="2:65" s="1" customFormat="1" ht="19.5">
      <c r="B259" s="32"/>
      <c r="D259" s="146" t="s">
        <v>145</v>
      </c>
      <c r="F259" s="147" t="s">
        <v>1107</v>
      </c>
      <c r="I259" s="148"/>
      <c r="L259" s="32"/>
      <c r="M259" s="149"/>
      <c r="T259" s="56"/>
      <c r="AT259" s="17" t="s">
        <v>145</v>
      </c>
      <c r="AU259" s="17" t="s">
        <v>83</v>
      </c>
    </row>
    <row r="260" spans="2:65" s="1" customFormat="1" ht="16.5" customHeight="1">
      <c r="B260" s="132"/>
      <c r="C260" s="133" t="s">
        <v>593</v>
      </c>
      <c r="D260" s="133" t="s">
        <v>138</v>
      </c>
      <c r="E260" s="134" t="s">
        <v>1110</v>
      </c>
      <c r="F260" s="135" t="s">
        <v>1111</v>
      </c>
      <c r="G260" s="136" t="s">
        <v>282</v>
      </c>
      <c r="H260" s="137">
        <v>10</v>
      </c>
      <c r="I260" s="138"/>
      <c r="J260" s="139">
        <f>ROUND(I260*H260,2)</f>
        <v>0</v>
      </c>
      <c r="K260" s="135" t="s">
        <v>1</v>
      </c>
      <c r="L260" s="32"/>
      <c r="M260" s="140" t="s">
        <v>1</v>
      </c>
      <c r="N260" s="141" t="s">
        <v>40</v>
      </c>
      <c r="P260" s="142">
        <f>O260*H260</f>
        <v>0</v>
      </c>
      <c r="Q260" s="142">
        <v>0</v>
      </c>
      <c r="R260" s="142">
        <f>Q260*H260</f>
        <v>0</v>
      </c>
      <c r="S260" s="142">
        <v>0</v>
      </c>
      <c r="T260" s="143">
        <f>S260*H260</f>
        <v>0</v>
      </c>
      <c r="AR260" s="144" t="s">
        <v>159</v>
      </c>
      <c r="AT260" s="144" t="s">
        <v>138</v>
      </c>
      <c r="AU260" s="144" t="s">
        <v>83</v>
      </c>
      <c r="AY260" s="17" t="s">
        <v>135</v>
      </c>
      <c r="BE260" s="145">
        <f>IF(N260="základní",J260,0)</f>
        <v>0</v>
      </c>
      <c r="BF260" s="145">
        <f>IF(N260="snížená",J260,0)</f>
        <v>0</v>
      </c>
      <c r="BG260" s="145">
        <f>IF(N260="zákl. přenesená",J260,0)</f>
        <v>0</v>
      </c>
      <c r="BH260" s="145">
        <f>IF(N260="sníž. přenesená",J260,0)</f>
        <v>0</v>
      </c>
      <c r="BI260" s="145">
        <f>IF(N260="nulová",J260,0)</f>
        <v>0</v>
      </c>
      <c r="BJ260" s="17" t="s">
        <v>83</v>
      </c>
      <c r="BK260" s="145">
        <f>ROUND(I260*H260,2)</f>
        <v>0</v>
      </c>
      <c r="BL260" s="17" t="s">
        <v>159</v>
      </c>
      <c r="BM260" s="144" t="s">
        <v>1112</v>
      </c>
    </row>
    <row r="261" spans="2:65" s="1" customFormat="1" ht="11.25">
      <c r="B261" s="32"/>
      <c r="D261" s="146" t="s">
        <v>145</v>
      </c>
      <c r="F261" s="147" t="s">
        <v>1111</v>
      </c>
      <c r="I261" s="148"/>
      <c r="L261" s="32"/>
      <c r="M261" s="149"/>
      <c r="T261" s="56"/>
      <c r="AT261" s="17" t="s">
        <v>145</v>
      </c>
      <c r="AU261" s="17" t="s">
        <v>83</v>
      </c>
    </row>
    <row r="262" spans="2:65" s="1" customFormat="1" ht="16.5" customHeight="1">
      <c r="B262" s="132"/>
      <c r="C262" s="133" t="s">
        <v>598</v>
      </c>
      <c r="D262" s="133" t="s">
        <v>138</v>
      </c>
      <c r="E262" s="134" t="s">
        <v>1113</v>
      </c>
      <c r="F262" s="135" t="s">
        <v>1114</v>
      </c>
      <c r="G262" s="136" t="s">
        <v>218</v>
      </c>
      <c r="H262" s="137">
        <v>26</v>
      </c>
      <c r="I262" s="138"/>
      <c r="J262" s="139">
        <f>ROUND(I262*H262,2)</f>
        <v>0</v>
      </c>
      <c r="K262" s="135" t="s">
        <v>1</v>
      </c>
      <c r="L262" s="32"/>
      <c r="M262" s="140" t="s">
        <v>1</v>
      </c>
      <c r="N262" s="141" t="s">
        <v>40</v>
      </c>
      <c r="P262" s="142">
        <f>O262*H262</f>
        <v>0</v>
      </c>
      <c r="Q262" s="142">
        <v>0</v>
      </c>
      <c r="R262" s="142">
        <f>Q262*H262</f>
        <v>0</v>
      </c>
      <c r="S262" s="142">
        <v>0</v>
      </c>
      <c r="T262" s="143">
        <f>S262*H262</f>
        <v>0</v>
      </c>
      <c r="AR262" s="144" t="s">
        <v>159</v>
      </c>
      <c r="AT262" s="144" t="s">
        <v>138</v>
      </c>
      <c r="AU262" s="144" t="s">
        <v>83</v>
      </c>
      <c r="AY262" s="17" t="s">
        <v>135</v>
      </c>
      <c r="BE262" s="145">
        <f>IF(N262="základní",J262,0)</f>
        <v>0</v>
      </c>
      <c r="BF262" s="145">
        <f>IF(N262="snížená",J262,0)</f>
        <v>0</v>
      </c>
      <c r="BG262" s="145">
        <f>IF(N262="zákl. přenesená",J262,0)</f>
        <v>0</v>
      </c>
      <c r="BH262" s="145">
        <f>IF(N262="sníž. přenesená",J262,0)</f>
        <v>0</v>
      </c>
      <c r="BI262" s="145">
        <f>IF(N262="nulová",J262,0)</f>
        <v>0</v>
      </c>
      <c r="BJ262" s="17" t="s">
        <v>83</v>
      </c>
      <c r="BK262" s="145">
        <f>ROUND(I262*H262,2)</f>
        <v>0</v>
      </c>
      <c r="BL262" s="17" t="s">
        <v>159</v>
      </c>
      <c r="BM262" s="144" t="s">
        <v>1115</v>
      </c>
    </row>
    <row r="263" spans="2:65" s="1" customFormat="1" ht="11.25">
      <c r="B263" s="32"/>
      <c r="D263" s="146" t="s">
        <v>145</v>
      </c>
      <c r="F263" s="147" t="s">
        <v>1114</v>
      </c>
      <c r="I263" s="148"/>
      <c r="L263" s="32"/>
      <c r="M263" s="149"/>
      <c r="T263" s="56"/>
      <c r="AT263" s="17" t="s">
        <v>145</v>
      </c>
      <c r="AU263" s="17" t="s">
        <v>83</v>
      </c>
    </row>
    <row r="264" spans="2:65" s="1" customFormat="1" ht="21.75" customHeight="1">
      <c r="B264" s="132"/>
      <c r="C264" s="133" t="s">
        <v>605</v>
      </c>
      <c r="D264" s="133" t="s">
        <v>138</v>
      </c>
      <c r="E264" s="134" t="s">
        <v>1116</v>
      </c>
      <c r="F264" s="135" t="s">
        <v>1117</v>
      </c>
      <c r="G264" s="136" t="s">
        <v>218</v>
      </c>
      <c r="H264" s="137">
        <v>26</v>
      </c>
      <c r="I264" s="138"/>
      <c r="J264" s="139">
        <f>ROUND(I264*H264,2)</f>
        <v>0</v>
      </c>
      <c r="K264" s="135" t="s">
        <v>1</v>
      </c>
      <c r="L264" s="32"/>
      <c r="M264" s="140" t="s">
        <v>1</v>
      </c>
      <c r="N264" s="141" t="s">
        <v>40</v>
      </c>
      <c r="P264" s="142">
        <f>O264*H264</f>
        <v>0</v>
      </c>
      <c r="Q264" s="142">
        <v>0</v>
      </c>
      <c r="R264" s="142">
        <f>Q264*H264</f>
        <v>0</v>
      </c>
      <c r="S264" s="142">
        <v>0</v>
      </c>
      <c r="T264" s="143">
        <f>S264*H264</f>
        <v>0</v>
      </c>
      <c r="AR264" s="144" t="s">
        <v>159</v>
      </c>
      <c r="AT264" s="144" t="s">
        <v>138</v>
      </c>
      <c r="AU264" s="144" t="s">
        <v>83</v>
      </c>
      <c r="AY264" s="17" t="s">
        <v>135</v>
      </c>
      <c r="BE264" s="145">
        <f>IF(N264="základní",J264,0)</f>
        <v>0</v>
      </c>
      <c r="BF264" s="145">
        <f>IF(N264="snížená",J264,0)</f>
        <v>0</v>
      </c>
      <c r="BG264" s="145">
        <f>IF(N264="zákl. přenesená",J264,0)</f>
        <v>0</v>
      </c>
      <c r="BH264" s="145">
        <f>IF(N264="sníž. přenesená",J264,0)</f>
        <v>0</v>
      </c>
      <c r="BI264" s="145">
        <f>IF(N264="nulová",J264,0)</f>
        <v>0</v>
      </c>
      <c r="BJ264" s="17" t="s">
        <v>83</v>
      </c>
      <c r="BK264" s="145">
        <f>ROUND(I264*H264,2)</f>
        <v>0</v>
      </c>
      <c r="BL264" s="17" t="s">
        <v>159</v>
      </c>
      <c r="BM264" s="144" t="s">
        <v>1118</v>
      </c>
    </row>
    <row r="265" spans="2:65" s="1" customFormat="1" ht="11.25">
      <c r="B265" s="32"/>
      <c r="D265" s="146" t="s">
        <v>145</v>
      </c>
      <c r="F265" s="147" t="s">
        <v>1117</v>
      </c>
      <c r="I265" s="148"/>
      <c r="L265" s="32"/>
      <c r="M265" s="149"/>
      <c r="T265" s="56"/>
      <c r="AT265" s="17" t="s">
        <v>145</v>
      </c>
      <c r="AU265" s="17" t="s">
        <v>83</v>
      </c>
    </row>
    <row r="266" spans="2:65" s="1" customFormat="1" ht="16.5" customHeight="1">
      <c r="B266" s="132"/>
      <c r="C266" s="133" t="s">
        <v>608</v>
      </c>
      <c r="D266" s="133" t="s">
        <v>138</v>
      </c>
      <c r="E266" s="134" t="s">
        <v>1119</v>
      </c>
      <c r="F266" s="135" t="s">
        <v>1120</v>
      </c>
      <c r="G266" s="136" t="s">
        <v>282</v>
      </c>
      <c r="H266" s="137">
        <v>100</v>
      </c>
      <c r="I266" s="138"/>
      <c r="J266" s="139">
        <f>ROUND(I266*H266,2)</f>
        <v>0</v>
      </c>
      <c r="K266" s="135" t="s">
        <v>1</v>
      </c>
      <c r="L266" s="32"/>
      <c r="M266" s="140" t="s">
        <v>1</v>
      </c>
      <c r="N266" s="141" t="s">
        <v>40</v>
      </c>
      <c r="P266" s="142">
        <f>O266*H266</f>
        <v>0</v>
      </c>
      <c r="Q266" s="142">
        <v>0</v>
      </c>
      <c r="R266" s="142">
        <f>Q266*H266</f>
        <v>0</v>
      </c>
      <c r="S266" s="142">
        <v>0</v>
      </c>
      <c r="T266" s="143">
        <f>S266*H266</f>
        <v>0</v>
      </c>
      <c r="AR266" s="144" t="s">
        <v>159</v>
      </c>
      <c r="AT266" s="144" t="s">
        <v>138</v>
      </c>
      <c r="AU266" s="144" t="s">
        <v>83</v>
      </c>
      <c r="AY266" s="17" t="s">
        <v>135</v>
      </c>
      <c r="BE266" s="145">
        <f>IF(N266="základní",J266,0)</f>
        <v>0</v>
      </c>
      <c r="BF266" s="145">
        <f>IF(N266="snížená",J266,0)</f>
        <v>0</v>
      </c>
      <c r="BG266" s="145">
        <f>IF(N266="zákl. přenesená",J266,0)</f>
        <v>0</v>
      </c>
      <c r="BH266" s="145">
        <f>IF(N266="sníž. přenesená",J266,0)</f>
        <v>0</v>
      </c>
      <c r="BI266" s="145">
        <f>IF(N266="nulová",J266,0)</f>
        <v>0</v>
      </c>
      <c r="BJ266" s="17" t="s">
        <v>83</v>
      </c>
      <c r="BK266" s="145">
        <f>ROUND(I266*H266,2)</f>
        <v>0</v>
      </c>
      <c r="BL266" s="17" t="s">
        <v>159</v>
      </c>
      <c r="BM266" s="144" t="s">
        <v>1121</v>
      </c>
    </row>
    <row r="267" spans="2:65" s="1" customFormat="1" ht="11.25">
      <c r="B267" s="32"/>
      <c r="D267" s="146" t="s">
        <v>145</v>
      </c>
      <c r="F267" s="147" t="s">
        <v>1120</v>
      </c>
      <c r="I267" s="148"/>
      <c r="L267" s="32"/>
      <c r="M267" s="149"/>
      <c r="T267" s="56"/>
      <c r="AT267" s="17" t="s">
        <v>145</v>
      </c>
      <c r="AU267" s="17" t="s">
        <v>83</v>
      </c>
    </row>
    <row r="268" spans="2:65" s="1" customFormat="1" ht="16.5" customHeight="1">
      <c r="B268" s="132"/>
      <c r="C268" s="133" t="s">
        <v>615</v>
      </c>
      <c r="D268" s="133" t="s">
        <v>138</v>
      </c>
      <c r="E268" s="134" t="s">
        <v>1122</v>
      </c>
      <c r="F268" s="135" t="s">
        <v>1123</v>
      </c>
      <c r="G268" s="136" t="s">
        <v>218</v>
      </c>
      <c r="H268" s="137">
        <v>50</v>
      </c>
      <c r="I268" s="138"/>
      <c r="J268" s="139">
        <f>ROUND(I268*H268,2)</f>
        <v>0</v>
      </c>
      <c r="K268" s="135" t="s">
        <v>1</v>
      </c>
      <c r="L268" s="32"/>
      <c r="M268" s="140" t="s">
        <v>1</v>
      </c>
      <c r="N268" s="141" t="s">
        <v>40</v>
      </c>
      <c r="P268" s="142">
        <f>O268*H268</f>
        <v>0</v>
      </c>
      <c r="Q268" s="142">
        <v>0</v>
      </c>
      <c r="R268" s="142">
        <f>Q268*H268</f>
        <v>0</v>
      </c>
      <c r="S268" s="142">
        <v>0</v>
      </c>
      <c r="T268" s="143">
        <f>S268*H268</f>
        <v>0</v>
      </c>
      <c r="AR268" s="144" t="s">
        <v>159</v>
      </c>
      <c r="AT268" s="144" t="s">
        <v>138</v>
      </c>
      <c r="AU268" s="144" t="s">
        <v>83</v>
      </c>
      <c r="AY268" s="17" t="s">
        <v>135</v>
      </c>
      <c r="BE268" s="145">
        <f>IF(N268="základní",J268,0)</f>
        <v>0</v>
      </c>
      <c r="BF268" s="145">
        <f>IF(N268="snížená",J268,0)</f>
        <v>0</v>
      </c>
      <c r="BG268" s="145">
        <f>IF(N268="zákl. přenesená",J268,0)</f>
        <v>0</v>
      </c>
      <c r="BH268" s="145">
        <f>IF(N268="sníž. přenesená",J268,0)</f>
        <v>0</v>
      </c>
      <c r="BI268" s="145">
        <f>IF(N268="nulová",J268,0)</f>
        <v>0</v>
      </c>
      <c r="BJ268" s="17" t="s">
        <v>83</v>
      </c>
      <c r="BK268" s="145">
        <f>ROUND(I268*H268,2)</f>
        <v>0</v>
      </c>
      <c r="BL268" s="17" t="s">
        <v>159</v>
      </c>
      <c r="BM268" s="144" t="s">
        <v>1124</v>
      </c>
    </row>
    <row r="269" spans="2:65" s="1" customFormat="1" ht="11.25">
      <c r="B269" s="32"/>
      <c r="D269" s="146" t="s">
        <v>145</v>
      </c>
      <c r="F269" s="147" t="s">
        <v>1123</v>
      </c>
      <c r="I269" s="148"/>
      <c r="L269" s="32"/>
      <c r="M269" s="149"/>
      <c r="T269" s="56"/>
      <c r="AT269" s="17" t="s">
        <v>145</v>
      </c>
      <c r="AU269" s="17" t="s">
        <v>83</v>
      </c>
    </row>
    <row r="270" spans="2:65" s="1" customFormat="1" ht="16.5" customHeight="1">
      <c r="B270" s="132"/>
      <c r="C270" s="133" t="s">
        <v>621</v>
      </c>
      <c r="D270" s="133" t="s">
        <v>138</v>
      </c>
      <c r="E270" s="134" t="s">
        <v>1125</v>
      </c>
      <c r="F270" s="135" t="s">
        <v>1126</v>
      </c>
      <c r="G270" s="136" t="s">
        <v>311</v>
      </c>
      <c r="H270" s="137">
        <v>5</v>
      </c>
      <c r="I270" s="138"/>
      <c r="J270" s="139">
        <f>ROUND(I270*H270,2)</f>
        <v>0</v>
      </c>
      <c r="K270" s="135" t="s">
        <v>1</v>
      </c>
      <c r="L270" s="32"/>
      <c r="M270" s="140" t="s">
        <v>1</v>
      </c>
      <c r="N270" s="141" t="s">
        <v>40</v>
      </c>
      <c r="P270" s="142">
        <f>O270*H270</f>
        <v>0</v>
      </c>
      <c r="Q270" s="142">
        <v>0</v>
      </c>
      <c r="R270" s="142">
        <f>Q270*H270</f>
        <v>0</v>
      </c>
      <c r="S270" s="142">
        <v>0</v>
      </c>
      <c r="T270" s="143">
        <f>S270*H270</f>
        <v>0</v>
      </c>
      <c r="AR270" s="144" t="s">
        <v>159</v>
      </c>
      <c r="AT270" s="144" t="s">
        <v>138</v>
      </c>
      <c r="AU270" s="144" t="s">
        <v>83</v>
      </c>
      <c r="AY270" s="17" t="s">
        <v>135</v>
      </c>
      <c r="BE270" s="145">
        <f>IF(N270="základní",J270,0)</f>
        <v>0</v>
      </c>
      <c r="BF270" s="145">
        <f>IF(N270="snížená",J270,0)</f>
        <v>0</v>
      </c>
      <c r="BG270" s="145">
        <f>IF(N270="zákl. přenesená",J270,0)</f>
        <v>0</v>
      </c>
      <c r="BH270" s="145">
        <f>IF(N270="sníž. přenesená",J270,0)</f>
        <v>0</v>
      </c>
      <c r="BI270" s="145">
        <f>IF(N270="nulová",J270,0)</f>
        <v>0</v>
      </c>
      <c r="BJ270" s="17" t="s">
        <v>83</v>
      </c>
      <c r="BK270" s="145">
        <f>ROUND(I270*H270,2)</f>
        <v>0</v>
      </c>
      <c r="BL270" s="17" t="s">
        <v>159</v>
      </c>
      <c r="BM270" s="144" t="s">
        <v>1127</v>
      </c>
    </row>
    <row r="271" spans="2:65" s="1" customFormat="1" ht="11.25">
      <c r="B271" s="32"/>
      <c r="D271" s="146" t="s">
        <v>145</v>
      </c>
      <c r="F271" s="147" t="s">
        <v>1126</v>
      </c>
      <c r="I271" s="148"/>
      <c r="L271" s="32"/>
      <c r="M271" s="149"/>
      <c r="T271" s="56"/>
      <c r="AT271" s="17" t="s">
        <v>145</v>
      </c>
      <c r="AU271" s="17" t="s">
        <v>83</v>
      </c>
    </row>
    <row r="272" spans="2:65" s="1" customFormat="1" ht="16.5" customHeight="1">
      <c r="B272" s="132"/>
      <c r="C272" s="133" t="s">
        <v>626</v>
      </c>
      <c r="D272" s="133" t="s">
        <v>138</v>
      </c>
      <c r="E272" s="134" t="s">
        <v>1128</v>
      </c>
      <c r="F272" s="135" t="s">
        <v>1129</v>
      </c>
      <c r="G272" s="136" t="s">
        <v>282</v>
      </c>
      <c r="H272" s="137">
        <v>11</v>
      </c>
      <c r="I272" s="138"/>
      <c r="J272" s="139">
        <f>ROUND(I272*H272,2)</f>
        <v>0</v>
      </c>
      <c r="K272" s="135" t="s">
        <v>1</v>
      </c>
      <c r="L272" s="32"/>
      <c r="M272" s="140" t="s">
        <v>1</v>
      </c>
      <c r="N272" s="141" t="s">
        <v>40</v>
      </c>
      <c r="P272" s="142">
        <f>O272*H272</f>
        <v>0</v>
      </c>
      <c r="Q272" s="142">
        <v>0</v>
      </c>
      <c r="R272" s="142">
        <f>Q272*H272</f>
        <v>0</v>
      </c>
      <c r="S272" s="142">
        <v>0</v>
      </c>
      <c r="T272" s="143">
        <f>S272*H272</f>
        <v>0</v>
      </c>
      <c r="AR272" s="144" t="s">
        <v>159</v>
      </c>
      <c r="AT272" s="144" t="s">
        <v>138</v>
      </c>
      <c r="AU272" s="144" t="s">
        <v>83</v>
      </c>
      <c r="AY272" s="17" t="s">
        <v>135</v>
      </c>
      <c r="BE272" s="145">
        <f>IF(N272="základní",J272,0)</f>
        <v>0</v>
      </c>
      <c r="BF272" s="145">
        <f>IF(N272="snížená",J272,0)</f>
        <v>0</v>
      </c>
      <c r="BG272" s="145">
        <f>IF(N272="zákl. přenesená",J272,0)</f>
        <v>0</v>
      </c>
      <c r="BH272" s="145">
        <f>IF(N272="sníž. přenesená",J272,0)</f>
        <v>0</v>
      </c>
      <c r="BI272" s="145">
        <f>IF(N272="nulová",J272,0)</f>
        <v>0</v>
      </c>
      <c r="BJ272" s="17" t="s">
        <v>83</v>
      </c>
      <c r="BK272" s="145">
        <f>ROUND(I272*H272,2)</f>
        <v>0</v>
      </c>
      <c r="BL272" s="17" t="s">
        <v>159</v>
      </c>
      <c r="BM272" s="144" t="s">
        <v>1130</v>
      </c>
    </row>
    <row r="273" spans="2:65" s="1" customFormat="1" ht="11.25">
      <c r="B273" s="32"/>
      <c r="D273" s="146" t="s">
        <v>145</v>
      </c>
      <c r="F273" s="147" t="s">
        <v>1129</v>
      </c>
      <c r="I273" s="148"/>
      <c r="L273" s="32"/>
      <c r="M273" s="149"/>
      <c r="T273" s="56"/>
      <c r="AT273" s="17" t="s">
        <v>145</v>
      </c>
      <c r="AU273" s="17" t="s">
        <v>83</v>
      </c>
    </row>
    <row r="274" spans="2:65" s="1" customFormat="1" ht="16.5" customHeight="1">
      <c r="B274" s="132"/>
      <c r="C274" s="133" t="s">
        <v>632</v>
      </c>
      <c r="D274" s="133" t="s">
        <v>138</v>
      </c>
      <c r="E274" s="134" t="s">
        <v>1131</v>
      </c>
      <c r="F274" s="135" t="s">
        <v>1132</v>
      </c>
      <c r="G274" s="136" t="s">
        <v>282</v>
      </c>
      <c r="H274" s="137">
        <v>11</v>
      </c>
      <c r="I274" s="138"/>
      <c r="J274" s="139">
        <f>ROUND(I274*H274,2)</f>
        <v>0</v>
      </c>
      <c r="K274" s="135" t="s">
        <v>1</v>
      </c>
      <c r="L274" s="32"/>
      <c r="M274" s="140" t="s">
        <v>1</v>
      </c>
      <c r="N274" s="141" t="s">
        <v>40</v>
      </c>
      <c r="P274" s="142">
        <f>O274*H274</f>
        <v>0</v>
      </c>
      <c r="Q274" s="142">
        <v>0</v>
      </c>
      <c r="R274" s="142">
        <f>Q274*H274</f>
        <v>0</v>
      </c>
      <c r="S274" s="142">
        <v>0</v>
      </c>
      <c r="T274" s="143">
        <f>S274*H274</f>
        <v>0</v>
      </c>
      <c r="AR274" s="144" t="s">
        <v>159</v>
      </c>
      <c r="AT274" s="144" t="s">
        <v>138</v>
      </c>
      <c r="AU274" s="144" t="s">
        <v>83</v>
      </c>
      <c r="AY274" s="17" t="s">
        <v>135</v>
      </c>
      <c r="BE274" s="145">
        <f>IF(N274="základní",J274,0)</f>
        <v>0</v>
      </c>
      <c r="BF274" s="145">
        <f>IF(N274="snížená",J274,0)</f>
        <v>0</v>
      </c>
      <c r="BG274" s="145">
        <f>IF(N274="zákl. přenesená",J274,0)</f>
        <v>0</v>
      </c>
      <c r="BH274" s="145">
        <f>IF(N274="sníž. přenesená",J274,0)</f>
        <v>0</v>
      </c>
      <c r="BI274" s="145">
        <f>IF(N274="nulová",J274,0)</f>
        <v>0</v>
      </c>
      <c r="BJ274" s="17" t="s">
        <v>83</v>
      </c>
      <c r="BK274" s="145">
        <f>ROUND(I274*H274,2)</f>
        <v>0</v>
      </c>
      <c r="BL274" s="17" t="s">
        <v>159</v>
      </c>
      <c r="BM274" s="144" t="s">
        <v>1133</v>
      </c>
    </row>
    <row r="275" spans="2:65" s="1" customFormat="1" ht="11.25">
      <c r="B275" s="32"/>
      <c r="D275" s="146" t="s">
        <v>145</v>
      </c>
      <c r="F275" s="147" t="s">
        <v>1132</v>
      </c>
      <c r="I275" s="148"/>
      <c r="L275" s="32"/>
      <c r="M275" s="149"/>
      <c r="T275" s="56"/>
      <c r="AT275" s="17" t="s">
        <v>145</v>
      </c>
      <c r="AU275" s="17" t="s">
        <v>83</v>
      </c>
    </row>
    <row r="276" spans="2:65" s="1" customFormat="1" ht="16.5" customHeight="1">
      <c r="B276" s="132"/>
      <c r="C276" s="133" t="s">
        <v>640</v>
      </c>
      <c r="D276" s="133" t="s">
        <v>138</v>
      </c>
      <c r="E276" s="134" t="s">
        <v>1134</v>
      </c>
      <c r="F276" s="135" t="s">
        <v>1135</v>
      </c>
      <c r="G276" s="136" t="s">
        <v>311</v>
      </c>
      <c r="H276" s="137">
        <v>4</v>
      </c>
      <c r="I276" s="138"/>
      <c r="J276" s="139">
        <f>ROUND(I276*H276,2)</f>
        <v>0</v>
      </c>
      <c r="K276" s="135" t="s">
        <v>1</v>
      </c>
      <c r="L276" s="32"/>
      <c r="M276" s="140" t="s">
        <v>1</v>
      </c>
      <c r="N276" s="141" t="s">
        <v>40</v>
      </c>
      <c r="P276" s="142">
        <f>O276*H276</f>
        <v>0</v>
      </c>
      <c r="Q276" s="142">
        <v>0</v>
      </c>
      <c r="R276" s="142">
        <f>Q276*H276</f>
        <v>0</v>
      </c>
      <c r="S276" s="142">
        <v>0</v>
      </c>
      <c r="T276" s="143">
        <f>S276*H276</f>
        <v>0</v>
      </c>
      <c r="AR276" s="144" t="s">
        <v>159</v>
      </c>
      <c r="AT276" s="144" t="s">
        <v>138</v>
      </c>
      <c r="AU276" s="144" t="s">
        <v>83</v>
      </c>
      <c r="AY276" s="17" t="s">
        <v>135</v>
      </c>
      <c r="BE276" s="145">
        <f>IF(N276="základní",J276,0)</f>
        <v>0</v>
      </c>
      <c r="BF276" s="145">
        <f>IF(N276="snížená",J276,0)</f>
        <v>0</v>
      </c>
      <c r="BG276" s="145">
        <f>IF(N276="zákl. přenesená",J276,0)</f>
        <v>0</v>
      </c>
      <c r="BH276" s="145">
        <f>IF(N276="sníž. přenesená",J276,0)</f>
        <v>0</v>
      </c>
      <c r="BI276" s="145">
        <f>IF(N276="nulová",J276,0)</f>
        <v>0</v>
      </c>
      <c r="BJ276" s="17" t="s">
        <v>83</v>
      </c>
      <c r="BK276" s="145">
        <f>ROUND(I276*H276,2)</f>
        <v>0</v>
      </c>
      <c r="BL276" s="17" t="s">
        <v>159</v>
      </c>
      <c r="BM276" s="144" t="s">
        <v>1136</v>
      </c>
    </row>
    <row r="277" spans="2:65" s="1" customFormat="1" ht="11.25">
      <c r="B277" s="32"/>
      <c r="D277" s="146" t="s">
        <v>145</v>
      </c>
      <c r="F277" s="147" t="s">
        <v>1135</v>
      </c>
      <c r="I277" s="148"/>
      <c r="L277" s="32"/>
      <c r="M277" s="149"/>
      <c r="T277" s="56"/>
      <c r="AT277" s="17" t="s">
        <v>145</v>
      </c>
      <c r="AU277" s="17" t="s">
        <v>83</v>
      </c>
    </row>
    <row r="278" spans="2:65" s="1" customFormat="1" ht="16.5" customHeight="1">
      <c r="B278" s="132"/>
      <c r="C278" s="133" t="s">
        <v>645</v>
      </c>
      <c r="D278" s="133" t="s">
        <v>138</v>
      </c>
      <c r="E278" s="134" t="s">
        <v>1137</v>
      </c>
      <c r="F278" s="135" t="s">
        <v>1138</v>
      </c>
      <c r="G278" s="136" t="s">
        <v>311</v>
      </c>
      <c r="H278" s="137">
        <v>2</v>
      </c>
      <c r="I278" s="138"/>
      <c r="J278" s="139">
        <f>ROUND(I278*H278,2)</f>
        <v>0</v>
      </c>
      <c r="K278" s="135" t="s">
        <v>1</v>
      </c>
      <c r="L278" s="32"/>
      <c r="M278" s="140" t="s">
        <v>1</v>
      </c>
      <c r="N278" s="141" t="s">
        <v>40</v>
      </c>
      <c r="P278" s="142">
        <f>O278*H278</f>
        <v>0</v>
      </c>
      <c r="Q278" s="142">
        <v>0</v>
      </c>
      <c r="R278" s="142">
        <f>Q278*H278</f>
        <v>0</v>
      </c>
      <c r="S278" s="142">
        <v>0</v>
      </c>
      <c r="T278" s="143">
        <f>S278*H278</f>
        <v>0</v>
      </c>
      <c r="AR278" s="144" t="s">
        <v>159</v>
      </c>
      <c r="AT278" s="144" t="s">
        <v>138</v>
      </c>
      <c r="AU278" s="144" t="s">
        <v>83</v>
      </c>
      <c r="AY278" s="17" t="s">
        <v>135</v>
      </c>
      <c r="BE278" s="145">
        <f>IF(N278="základní",J278,0)</f>
        <v>0</v>
      </c>
      <c r="BF278" s="145">
        <f>IF(N278="snížená",J278,0)</f>
        <v>0</v>
      </c>
      <c r="BG278" s="145">
        <f>IF(N278="zákl. přenesená",J278,0)</f>
        <v>0</v>
      </c>
      <c r="BH278" s="145">
        <f>IF(N278="sníž. přenesená",J278,0)</f>
        <v>0</v>
      </c>
      <c r="BI278" s="145">
        <f>IF(N278="nulová",J278,0)</f>
        <v>0</v>
      </c>
      <c r="BJ278" s="17" t="s">
        <v>83</v>
      </c>
      <c r="BK278" s="145">
        <f>ROUND(I278*H278,2)</f>
        <v>0</v>
      </c>
      <c r="BL278" s="17" t="s">
        <v>159</v>
      </c>
      <c r="BM278" s="144" t="s">
        <v>1139</v>
      </c>
    </row>
    <row r="279" spans="2:65" s="1" customFormat="1" ht="11.25">
      <c r="B279" s="32"/>
      <c r="D279" s="146" t="s">
        <v>145</v>
      </c>
      <c r="F279" s="147" t="s">
        <v>1138</v>
      </c>
      <c r="I279" s="148"/>
      <c r="L279" s="32"/>
      <c r="M279" s="149"/>
      <c r="T279" s="56"/>
      <c r="AT279" s="17" t="s">
        <v>145</v>
      </c>
      <c r="AU279" s="17" t="s">
        <v>83</v>
      </c>
    </row>
    <row r="280" spans="2:65" s="11" customFormat="1" ht="25.9" customHeight="1">
      <c r="B280" s="120"/>
      <c r="D280" s="121" t="s">
        <v>74</v>
      </c>
      <c r="E280" s="122" t="s">
        <v>1140</v>
      </c>
      <c r="F280" s="122" t="s">
        <v>1141</v>
      </c>
      <c r="I280" s="123"/>
      <c r="J280" s="124">
        <f>BK280</f>
        <v>0</v>
      </c>
      <c r="L280" s="120"/>
      <c r="M280" s="125"/>
      <c r="P280" s="126">
        <f>SUM(P281:P310)</f>
        <v>0</v>
      </c>
      <c r="R280" s="126">
        <f>SUM(R281:R310)</f>
        <v>0</v>
      </c>
      <c r="T280" s="127">
        <f>SUM(T281:T310)</f>
        <v>0</v>
      </c>
      <c r="AR280" s="121" t="s">
        <v>83</v>
      </c>
      <c r="AT280" s="128" t="s">
        <v>74</v>
      </c>
      <c r="AU280" s="128" t="s">
        <v>75</v>
      </c>
      <c r="AY280" s="121" t="s">
        <v>135</v>
      </c>
      <c r="BK280" s="129">
        <f>SUM(BK281:BK310)</f>
        <v>0</v>
      </c>
    </row>
    <row r="281" spans="2:65" s="1" customFormat="1" ht="16.5" customHeight="1">
      <c r="B281" s="132"/>
      <c r="C281" s="133" t="s">
        <v>651</v>
      </c>
      <c r="D281" s="133" t="s">
        <v>138</v>
      </c>
      <c r="E281" s="134" t="s">
        <v>1142</v>
      </c>
      <c r="F281" s="135" t="s">
        <v>1143</v>
      </c>
      <c r="G281" s="136" t="s">
        <v>1144</v>
      </c>
      <c r="H281" s="137">
        <v>16</v>
      </c>
      <c r="I281" s="138"/>
      <c r="J281" s="139">
        <f>ROUND(I281*H281,2)</f>
        <v>0</v>
      </c>
      <c r="K281" s="135" t="s">
        <v>1</v>
      </c>
      <c r="L281" s="32"/>
      <c r="M281" s="140" t="s">
        <v>1</v>
      </c>
      <c r="N281" s="141" t="s">
        <v>40</v>
      </c>
      <c r="P281" s="142">
        <f>O281*H281</f>
        <v>0</v>
      </c>
      <c r="Q281" s="142">
        <v>0</v>
      </c>
      <c r="R281" s="142">
        <f>Q281*H281</f>
        <v>0</v>
      </c>
      <c r="S281" s="142">
        <v>0</v>
      </c>
      <c r="T281" s="143">
        <f>S281*H281</f>
        <v>0</v>
      </c>
      <c r="AR281" s="144" t="s">
        <v>159</v>
      </c>
      <c r="AT281" s="144" t="s">
        <v>138</v>
      </c>
      <c r="AU281" s="144" t="s">
        <v>83</v>
      </c>
      <c r="AY281" s="17" t="s">
        <v>135</v>
      </c>
      <c r="BE281" s="145">
        <f>IF(N281="základní",J281,0)</f>
        <v>0</v>
      </c>
      <c r="BF281" s="145">
        <f>IF(N281="snížená",J281,0)</f>
        <v>0</v>
      </c>
      <c r="BG281" s="145">
        <f>IF(N281="zákl. přenesená",J281,0)</f>
        <v>0</v>
      </c>
      <c r="BH281" s="145">
        <f>IF(N281="sníž. přenesená",J281,0)</f>
        <v>0</v>
      </c>
      <c r="BI281" s="145">
        <f>IF(N281="nulová",J281,0)</f>
        <v>0</v>
      </c>
      <c r="BJ281" s="17" t="s">
        <v>83</v>
      </c>
      <c r="BK281" s="145">
        <f>ROUND(I281*H281,2)</f>
        <v>0</v>
      </c>
      <c r="BL281" s="17" t="s">
        <v>159</v>
      </c>
      <c r="BM281" s="144" t="s">
        <v>1145</v>
      </c>
    </row>
    <row r="282" spans="2:65" s="1" customFormat="1" ht="11.25">
      <c r="B282" s="32"/>
      <c r="D282" s="146" t="s">
        <v>145</v>
      </c>
      <c r="F282" s="147" t="s">
        <v>1143</v>
      </c>
      <c r="I282" s="148"/>
      <c r="L282" s="32"/>
      <c r="M282" s="149"/>
      <c r="T282" s="56"/>
      <c r="AT282" s="17" t="s">
        <v>145</v>
      </c>
      <c r="AU282" s="17" t="s">
        <v>83</v>
      </c>
    </row>
    <row r="283" spans="2:65" s="1" customFormat="1" ht="16.5" customHeight="1">
      <c r="B283" s="132"/>
      <c r="C283" s="133" t="s">
        <v>658</v>
      </c>
      <c r="D283" s="133" t="s">
        <v>138</v>
      </c>
      <c r="E283" s="134" t="s">
        <v>1146</v>
      </c>
      <c r="F283" s="135" t="s">
        <v>1147</v>
      </c>
      <c r="G283" s="136" t="s">
        <v>1144</v>
      </c>
      <c r="H283" s="137">
        <v>60</v>
      </c>
      <c r="I283" s="138"/>
      <c r="J283" s="139">
        <f>ROUND(I283*H283,2)</f>
        <v>0</v>
      </c>
      <c r="K283" s="135" t="s">
        <v>1</v>
      </c>
      <c r="L283" s="32"/>
      <c r="M283" s="140" t="s">
        <v>1</v>
      </c>
      <c r="N283" s="141" t="s">
        <v>40</v>
      </c>
      <c r="P283" s="142">
        <f>O283*H283</f>
        <v>0</v>
      </c>
      <c r="Q283" s="142">
        <v>0</v>
      </c>
      <c r="R283" s="142">
        <f>Q283*H283</f>
        <v>0</v>
      </c>
      <c r="S283" s="142">
        <v>0</v>
      </c>
      <c r="T283" s="143">
        <f>S283*H283</f>
        <v>0</v>
      </c>
      <c r="AR283" s="144" t="s">
        <v>159</v>
      </c>
      <c r="AT283" s="144" t="s">
        <v>138</v>
      </c>
      <c r="AU283" s="144" t="s">
        <v>83</v>
      </c>
      <c r="AY283" s="17" t="s">
        <v>135</v>
      </c>
      <c r="BE283" s="145">
        <f>IF(N283="základní",J283,0)</f>
        <v>0</v>
      </c>
      <c r="BF283" s="145">
        <f>IF(N283="snížená",J283,0)</f>
        <v>0</v>
      </c>
      <c r="BG283" s="145">
        <f>IF(N283="zákl. přenesená",J283,0)</f>
        <v>0</v>
      </c>
      <c r="BH283" s="145">
        <f>IF(N283="sníž. přenesená",J283,0)</f>
        <v>0</v>
      </c>
      <c r="BI283" s="145">
        <f>IF(N283="nulová",J283,0)</f>
        <v>0</v>
      </c>
      <c r="BJ283" s="17" t="s">
        <v>83</v>
      </c>
      <c r="BK283" s="145">
        <f>ROUND(I283*H283,2)</f>
        <v>0</v>
      </c>
      <c r="BL283" s="17" t="s">
        <v>159</v>
      </c>
      <c r="BM283" s="144" t="s">
        <v>1148</v>
      </c>
    </row>
    <row r="284" spans="2:65" s="1" customFormat="1" ht="11.25">
      <c r="B284" s="32"/>
      <c r="D284" s="146" t="s">
        <v>145</v>
      </c>
      <c r="F284" s="147" t="s">
        <v>1147</v>
      </c>
      <c r="I284" s="148"/>
      <c r="L284" s="32"/>
      <c r="M284" s="149"/>
      <c r="T284" s="56"/>
      <c r="AT284" s="17" t="s">
        <v>145</v>
      </c>
      <c r="AU284" s="17" t="s">
        <v>83</v>
      </c>
    </row>
    <row r="285" spans="2:65" s="1" customFormat="1" ht="16.5" customHeight="1">
      <c r="B285" s="132"/>
      <c r="C285" s="133" t="s">
        <v>663</v>
      </c>
      <c r="D285" s="133" t="s">
        <v>138</v>
      </c>
      <c r="E285" s="134" t="s">
        <v>1149</v>
      </c>
      <c r="F285" s="135" t="s">
        <v>1150</v>
      </c>
      <c r="G285" s="136" t="s">
        <v>487</v>
      </c>
      <c r="H285" s="137">
        <v>16</v>
      </c>
      <c r="I285" s="138"/>
      <c r="J285" s="139">
        <f>ROUND(I285*H285,2)</f>
        <v>0</v>
      </c>
      <c r="K285" s="135" t="s">
        <v>1</v>
      </c>
      <c r="L285" s="32"/>
      <c r="M285" s="140" t="s">
        <v>1</v>
      </c>
      <c r="N285" s="141" t="s">
        <v>40</v>
      </c>
      <c r="P285" s="142">
        <f>O285*H285</f>
        <v>0</v>
      </c>
      <c r="Q285" s="142">
        <v>0</v>
      </c>
      <c r="R285" s="142">
        <f>Q285*H285</f>
        <v>0</v>
      </c>
      <c r="S285" s="142">
        <v>0</v>
      </c>
      <c r="T285" s="143">
        <f>S285*H285</f>
        <v>0</v>
      </c>
      <c r="AR285" s="144" t="s">
        <v>159</v>
      </c>
      <c r="AT285" s="144" t="s">
        <v>138</v>
      </c>
      <c r="AU285" s="144" t="s">
        <v>83</v>
      </c>
      <c r="AY285" s="17" t="s">
        <v>135</v>
      </c>
      <c r="BE285" s="145">
        <f>IF(N285="základní",J285,0)</f>
        <v>0</v>
      </c>
      <c r="BF285" s="145">
        <f>IF(N285="snížená",J285,0)</f>
        <v>0</v>
      </c>
      <c r="BG285" s="145">
        <f>IF(N285="zákl. přenesená",J285,0)</f>
        <v>0</v>
      </c>
      <c r="BH285" s="145">
        <f>IF(N285="sníž. přenesená",J285,0)</f>
        <v>0</v>
      </c>
      <c r="BI285" s="145">
        <f>IF(N285="nulová",J285,0)</f>
        <v>0</v>
      </c>
      <c r="BJ285" s="17" t="s">
        <v>83</v>
      </c>
      <c r="BK285" s="145">
        <f>ROUND(I285*H285,2)</f>
        <v>0</v>
      </c>
      <c r="BL285" s="17" t="s">
        <v>159</v>
      </c>
      <c r="BM285" s="144" t="s">
        <v>1151</v>
      </c>
    </row>
    <row r="286" spans="2:65" s="1" customFormat="1" ht="11.25">
      <c r="B286" s="32"/>
      <c r="D286" s="146" t="s">
        <v>145</v>
      </c>
      <c r="F286" s="147" t="s">
        <v>1150</v>
      </c>
      <c r="I286" s="148"/>
      <c r="L286" s="32"/>
      <c r="M286" s="149"/>
      <c r="T286" s="56"/>
      <c r="AT286" s="17" t="s">
        <v>145</v>
      </c>
      <c r="AU286" s="17" t="s">
        <v>83</v>
      </c>
    </row>
    <row r="287" spans="2:65" s="1" customFormat="1" ht="16.5" customHeight="1">
      <c r="B287" s="132"/>
      <c r="C287" s="133" t="s">
        <v>670</v>
      </c>
      <c r="D287" s="133" t="s">
        <v>138</v>
      </c>
      <c r="E287" s="134" t="s">
        <v>1152</v>
      </c>
      <c r="F287" s="135" t="s">
        <v>1153</v>
      </c>
      <c r="G287" s="136" t="s">
        <v>1144</v>
      </c>
      <c r="H287" s="137">
        <v>4</v>
      </c>
      <c r="I287" s="138"/>
      <c r="J287" s="139">
        <f>ROUND(I287*H287,2)</f>
        <v>0</v>
      </c>
      <c r="K287" s="135" t="s">
        <v>1</v>
      </c>
      <c r="L287" s="32"/>
      <c r="M287" s="140" t="s">
        <v>1</v>
      </c>
      <c r="N287" s="141" t="s">
        <v>40</v>
      </c>
      <c r="P287" s="142">
        <f>O287*H287</f>
        <v>0</v>
      </c>
      <c r="Q287" s="142">
        <v>0</v>
      </c>
      <c r="R287" s="142">
        <f>Q287*H287</f>
        <v>0</v>
      </c>
      <c r="S287" s="142">
        <v>0</v>
      </c>
      <c r="T287" s="143">
        <f>S287*H287</f>
        <v>0</v>
      </c>
      <c r="AR287" s="144" t="s">
        <v>159</v>
      </c>
      <c r="AT287" s="144" t="s">
        <v>138</v>
      </c>
      <c r="AU287" s="144" t="s">
        <v>83</v>
      </c>
      <c r="AY287" s="17" t="s">
        <v>135</v>
      </c>
      <c r="BE287" s="145">
        <f>IF(N287="základní",J287,0)</f>
        <v>0</v>
      </c>
      <c r="BF287" s="145">
        <f>IF(N287="snížená",J287,0)</f>
        <v>0</v>
      </c>
      <c r="BG287" s="145">
        <f>IF(N287="zákl. přenesená",J287,0)</f>
        <v>0</v>
      </c>
      <c r="BH287" s="145">
        <f>IF(N287="sníž. přenesená",J287,0)</f>
        <v>0</v>
      </c>
      <c r="BI287" s="145">
        <f>IF(N287="nulová",J287,0)</f>
        <v>0</v>
      </c>
      <c r="BJ287" s="17" t="s">
        <v>83</v>
      </c>
      <c r="BK287" s="145">
        <f>ROUND(I287*H287,2)</f>
        <v>0</v>
      </c>
      <c r="BL287" s="17" t="s">
        <v>159</v>
      </c>
      <c r="BM287" s="144" t="s">
        <v>1154</v>
      </c>
    </row>
    <row r="288" spans="2:65" s="1" customFormat="1" ht="11.25">
      <c r="B288" s="32"/>
      <c r="D288" s="146" t="s">
        <v>145</v>
      </c>
      <c r="F288" s="147" t="s">
        <v>1153</v>
      </c>
      <c r="I288" s="148"/>
      <c r="L288" s="32"/>
      <c r="M288" s="149"/>
      <c r="T288" s="56"/>
      <c r="AT288" s="17" t="s">
        <v>145</v>
      </c>
      <c r="AU288" s="17" t="s">
        <v>83</v>
      </c>
    </row>
    <row r="289" spans="2:65" s="1" customFormat="1" ht="24.2" customHeight="1">
      <c r="B289" s="132"/>
      <c r="C289" s="133" t="s">
        <v>676</v>
      </c>
      <c r="D289" s="133" t="s">
        <v>138</v>
      </c>
      <c r="E289" s="134" t="s">
        <v>1155</v>
      </c>
      <c r="F289" s="135" t="s">
        <v>1156</v>
      </c>
      <c r="G289" s="136" t="s">
        <v>1144</v>
      </c>
      <c r="H289" s="137">
        <v>12</v>
      </c>
      <c r="I289" s="138"/>
      <c r="J289" s="139">
        <f>ROUND(I289*H289,2)</f>
        <v>0</v>
      </c>
      <c r="K289" s="135" t="s">
        <v>1</v>
      </c>
      <c r="L289" s="32"/>
      <c r="M289" s="140" t="s">
        <v>1</v>
      </c>
      <c r="N289" s="141" t="s">
        <v>40</v>
      </c>
      <c r="P289" s="142">
        <f>O289*H289</f>
        <v>0</v>
      </c>
      <c r="Q289" s="142">
        <v>0</v>
      </c>
      <c r="R289" s="142">
        <f>Q289*H289</f>
        <v>0</v>
      </c>
      <c r="S289" s="142">
        <v>0</v>
      </c>
      <c r="T289" s="143">
        <f>S289*H289</f>
        <v>0</v>
      </c>
      <c r="AR289" s="144" t="s">
        <v>159</v>
      </c>
      <c r="AT289" s="144" t="s">
        <v>138</v>
      </c>
      <c r="AU289" s="144" t="s">
        <v>83</v>
      </c>
      <c r="AY289" s="17" t="s">
        <v>135</v>
      </c>
      <c r="BE289" s="145">
        <f>IF(N289="základní",J289,0)</f>
        <v>0</v>
      </c>
      <c r="BF289" s="145">
        <f>IF(N289="snížená",J289,0)</f>
        <v>0</v>
      </c>
      <c r="BG289" s="145">
        <f>IF(N289="zákl. přenesená",J289,0)</f>
        <v>0</v>
      </c>
      <c r="BH289" s="145">
        <f>IF(N289="sníž. přenesená",J289,0)</f>
        <v>0</v>
      </c>
      <c r="BI289" s="145">
        <f>IF(N289="nulová",J289,0)</f>
        <v>0</v>
      </c>
      <c r="BJ289" s="17" t="s">
        <v>83</v>
      </c>
      <c r="BK289" s="145">
        <f>ROUND(I289*H289,2)</f>
        <v>0</v>
      </c>
      <c r="BL289" s="17" t="s">
        <v>159</v>
      </c>
      <c r="BM289" s="144" t="s">
        <v>1157</v>
      </c>
    </row>
    <row r="290" spans="2:65" s="1" customFormat="1" ht="19.5">
      <c r="B290" s="32"/>
      <c r="D290" s="146" t="s">
        <v>145</v>
      </c>
      <c r="F290" s="147" t="s">
        <v>1156</v>
      </c>
      <c r="I290" s="148"/>
      <c r="L290" s="32"/>
      <c r="M290" s="149"/>
      <c r="T290" s="56"/>
      <c r="AT290" s="17" t="s">
        <v>145</v>
      </c>
      <c r="AU290" s="17" t="s">
        <v>83</v>
      </c>
    </row>
    <row r="291" spans="2:65" s="1" customFormat="1" ht="16.5" customHeight="1">
      <c r="B291" s="132"/>
      <c r="C291" s="133" t="s">
        <v>681</v>
      </c>
      <c r="D291" s="133" t="s">
        <v>138</v>
      </c>
      <c r="E291" s="134" t="s">
        <v>1158</v>
      </c>
      <c r="F291" s="135" t="s">
        <v>1159</v>
      </c>
      <c r="G291" s="136" t="s">
        <v>1144</v>
      </c>
      <c r="H291" s="137">
        <v>3</v>
      </c>
      <c r="I291" s="138"/>
      <c r="J291" s="139">
        <f>ROUND(I291*H291,2)</f>
        <v>0</v>
      </c>
      <c r="K291" s="135" t="s">
        <v>1</v>
      </c>
      <c r="L291" s="32"/>
      <c r="M291" s="140" t="s">
        <v>1</v>
      </c>
      <c r="N291" s="141" t="s">
        <v>40</v>
      </c>
      <c r="P291" s="142">
        <f>O291*H291</f>
        <v>0</v>
      </c>
      <c r="Q291" s="142">
        <v>0</v>
      </c>
      <c r="R291" s="142">
        <f>Q291*H291</f>
        <v>0</v>
      </c>
      <c r="S291" s="142">
        <v>0</v>
      </c>
      <c r="T291" s="143">
        <f>S291*H291</f>
        <v>0</v>
      </c>
      <c r="AR291" s="144" t="s">
        <v>159</v>
      </c>
      <c r="AT291" s="144" t="s">
        <v>138</v>
      </c>
      <c r="AU291" s="144" t="s">
        <v>83</v>
      </c>
      <c r="AY291" s="17" t="s">
        <v>135</v>
      </c>
      <c r="BE291" s="145">
        <f>IF(N291="základní",J291,0)</f>
        <v>0</v>
      </c>
      <c r="BF291" s="145">
        <f>IF(N291="snížená",J291,0)</f>
        <v>0</v>
      </c>
      <c r="BG291" s="145">
        <f>IF(N291="zákl. přenesená",J291,0)</f>
        <v>0</v>
      </c>
      <c r="BH291" s="145">
        <f>IF(N291="sníž. přenesená",J291,0)</f>
        <v>0</v>
      </c>
      <c r="BI291" s="145">
        <f>IF(N291="nulová",J291,0)</f>
        <v>0</v>
      </c>
      <c r="BJ291" s="17" t="s">
        <v>83</v>
      </c>
      <c r="BK291" s="145">
        <f>ROUND(I291*H291,2)</f>
        <v>0</v>
      </c>
      <c r="BL291" s="17" t="s">
        <v>159</v>
      </c>
      <c r="BM291" s="144" t="s">
        <v>1160</v>
      </c>
    </row>
    <row r="292" spans="2:65" s="1" customFormat="1" ht="11.25">
      <c r="B292" s="32"/>
      <c r="D292" s="146" t="s">
        <v>145</v>
      </c>
      <c r="F292" s="147" t="s">
        <v>1159</v>
      </c>
      <c r="I292" s="148"/>
      <c r="L292" s="32"/>
      <c r="M292" s="149"/>
      <c r="T292" s="56"/>
      <c r="AT292" s="17" t="s">
        <v>145</v>
      </c>
      <c r="AU292" s="17" t="s">
        <v>83</v>
      </c>
    </row>
    <row r="293" spans="2:65" s="1" customFormat="1" ht="16.5" customHeight="1">
      <c r="B293" s="132"/>
      <c r="C293" s="133" t="s">
        <v>686</v>
      </c>
      <c r="D293" s="133" t="s">
        <v>138</v>
      </c>
      <c r="E293" s="134" t="s">
        <v>1161</v>
      </c>
      <c r="F293" s="135" t="s">
        <v>1162</v>
      </c>
      <c r="G293" s="136" t="s">
        <v>1144</v>
      </c>
      <c r="H293" s="137">
        <v>16</v>
      </c>
      <c r="I293" s="138"/>
      <c r="J293" s="139">
        <f>ROUND(I293*H293,2)</f>
        <v>0</v>
      </c>
      <c r="K293" s="135" t="s">
        <v>1</v>
      </c>
      <c r="L293" s="32"/>
      <c r="M293" s="140" t="s">
        <v>1</v>
      </c>
      <c r="N293" s="141" t="s">
        <v>40</v>
      </c>
      <c r="P293" s="142">
        <f>O293*H293</f>
        <v>0</v>
      </c>
      <c r="Q293" s="142">
        <v>0</v>
      </c>
      <c r="R293" s="142">
        <f>Q293*H293</f>
        <v>0</v>
      </c>
      <c r="S293" s="142">
        <v>0</v>
      </c>
      <c r="T293" s="143">
        <f>S293*H293</f>
        <v>0</v>
      </c>
      <c r="AR293" s="144" t="s">
        <v>159</v>
      </c>
      <c r="AT293" s="144" t="s">
        <v>138</v>
      </c>
      <c r="AU293" s="144" t="s">
        <v>83</v>
      </c>
      <c r="AY293" s="17" t="s">
        <v>135</v>
      </c>
      <c r="BE293" s="145">
        <f>IF(N293="základní",J293,0)</f>
        <v>0</v>
      </c>
      <c r="BF293" s="145">
        <f>IF(N293="snížená",J293,0)</f>
        <v>0</v>
      </c>
      <c r="BG293" s="145">
        <f>IF(N293="zákl. přenesená",J293,0)</f>
        <v>0</v>
      </c>
      <c r="BH293" s="145">
        <f>IF(N293="sníž. přenesená",J293,0)</f>
        <v>0</v>
      </c>
      <c r="BI293" s="145">
        <f>IF(N293="nulová",J293,0)</f>
        <v>0</v>
      </c>
      <c r="BJ293" s="17" t="s">
        <v>83</v>
      </c>
      <c r="BK293" s="145">
        <f>ROUND(I293*H293,2)</f>
        <v>0</v>
      </c>
      <c r="BL293" s="17" t="s">
        <v>159</v>
      </c>
      <c r="BM293" s="144" t="s">
        <v>1163</v>
      </c>
    </row>
    <row r="294" spans="2:65" s="1" customFormat="1" ht="11.25">
      <c r="B294" s="32"/>
      <c r="D294" s="146" t="s">
        <v>145</v>
      </c>
      <c r="F294" s="147" t="s">
        <v>1162</v>
      </c>
      <c r="I294" s="148"/>
      <c r="L294" s="32"/>
      <c r="M294" s="149"/>
      <c r="T294" s="56"/>
      <c r="AT294" s="17" t="s">
        <v>145</v>
      </c>
      <c r="AU294" s="17" t="s">
        <v>83</v>
      </c>
    </row>
    <row r="295" spans="2:65" s="1" customFormat="1" ht="16.5" customHeight="1">
      <c r="B295" s="132"/>
      <c r="C295" s="133" t="s">
        <v>692</v>
      </c>
      <c r="D295" s="133" t="s">
        <v>138</v>
      </c>
      <c r="E295" s="134" t="s">
        <v>1164</v>
      </c>
      <c r="F295" s="135" t="s">
        <v>1165</v>
      </c>
      <c r="G295" s="136" t="s">
        <v>1144</v>
      </c>
      <c r="H295" s="137">
        <v>4</v>
      </c>
      <c r="I295" s="138"/>
      <c r="J295" s="139">
        <f>ROUND(I295*H295,2)</f>
        <v>0</v>
      </c>
      <c r="K295" s="135" t="s">
        <v>1</v>
      </c>
      <c r="L295" s="32"/>
      <c r="M295" s="140" t="s">
        <v>1</v>
      </c>
      <c r="N295" s="141" t="s">
        <v>40</v>
      </c>
      <c r="P295" s="142">
        <f>O295*H295</f>
        <v>0</v>
      </c>
      <c r="Q295" s="142">
        <v>0</v>
      </c>
      <c r="R295" s="142">
        <f>Q295*H295</f>
        <v>0</v>
      </c>
      <c r="S295" s="142">
        <v>0</v>
      </c>
      <c r="T295" s="143">
        <f>S295*H295</f>
        <v>0</v>
      </c>
      <c r="AR295" s="144" t="s">
        <v>159</v>
      </c>
      <c r="AT295" s="144" t="s">
        <v>138</v>
      </c>
      <c r="AU295" s="144" t="s">
        <v>83</v>
      </c>
      <c r="AY295" s="17" t="s">
        <v>135</v>
      </c>
      <c r="BE295" s="145">
        <f>IF(N295="základní",J295,0)</f>
        <v>0</v>
      </c>
      <c r="BF295" s="145">
        <f>IF(N295="snížená",J295,0)</f>
        <v>0</v>
      </c>
      <c r="BG295" s="145">
        <f>IF(N295="zákl. přenesená",J295,0)</f>
        <v>0</v>
      </c>
      <c r="BH295" s="145">
        <f>IF(N295="sníž. přenesená",J295,0)</f>
        <v>0</v>
      </c>
      <c r="BI295" s="145">
        <f>IF(N295="nulová",J295,0)</f>
        <v>0</v>
      </c>
      <c r="BJ295" s="17" t="s">
        <v>83</v>
      </c>
      <c r="BK295" s="145">
        <f>ROUND(I295*H295,2)</f>
        <v>0</v>
      </c>
      <c r="BL295" s="17" t="s">
        <v>159</v>
      </c>
      <c r="BM295" s="144" t="s">
        <v>1166</v>
      </c>
    </row>
    <row r="296" spans="2:65" s="1" customFormat="1" ht="11.25">
      <c r="B296" s="32"/>
      <c r="D296" s="146" t="s">
        <v>145</v>
      </c>
      <c r="F296" s="147" t="s">
        <v>1165</v>
      </c>
      <c r="I296" s="148"/>
      <c r="L296" s="32"/>
      <c r="M296" s="149"/>
      <c r="T296" s="56"/>
      <c r="AT296" s="17" t="s">
        <v>145</v>
      </c>
      <c r="AU296" s="17" t="s">
        <v>83</v>
      </c>
    </row>
    <row r="297" spans="2:65" s="1" customFormat="1" ht="16.5" customHeight="1">
      <c r="B297" s="132"/>
      <c r="C297" s="133" t="s">
        <v>697</v>
      </c>
      <c r="D297" s="133" t="s">
        <v>138</v>
      </c>
      <c r="E297" s="134" t="s">
        <v>1167</v>
      </c>
      <c r="F297" s="135" t="s">
        <v>1168</v>
      </c>
      <c r="G297" s="136" t="s">
        <v>1144</v>
      </c>
      <c r="H297" s="137">
        <v>24</v>
      </c>
      <c r="I297" s="138"/>
      <c r="J297" s="139">
        <f>ROUND(I297*H297,2)</f>
        <v>0</v>
      </c>
      <c r="K297" s="135" t="s">
        <v>1</v>
      </c>
      <c r="L297" s="32"/>
      <c r="M297" s="140" t="s">
        <v>1</v>
      </c>
      <c r="N297" s="141" t="s">
        <v>40</v>
      </c>
      <c r="P297" s="142">
        <f>O297*H297</f>
        <v>0</v>
      </c>
      <c r="Q297" s="142">
        <v>0</v>
      </c>
      <c r="R297" s="142">
        <f>Q297*H297</f>
        <v>0</v>
      </c>
      <c r="S297" s="142">
        <v>0</v>
      </c>
      <c r="T297" s="143">
        <f>S297*H297</f>
        <v>0</v>
      </c>
      <c r="AR297" s="144" t="s">
        <v>159</v>
      </c>
      <c r="AT297" s="144" t="s">
        <v>138</v>
      </c>
      <c r="AU297" s="144" t="s">
        <v>83</v>
      </c>
      <c r="AY297" s="17" t="s">
        <v>135</v>
      </c>
      <c r="BE297" s="145">
        <f>IF(N297="základní",J297,0)</f>
        <v>0</v>
      </c>
      <c r="BF297" s="145">
        <f>IF(N297="snížená",J297,0)</f>
        <v>0</v>
      </c>
      <c r="BG297" s="145">
        <f>IF(N297="zákl. přenesená",J297,0)</f>
        <v>0</v>
      </c>
      <c r="BH297" s="145">
        <f>IF(N297="sníž. přenesená",J297,0)</f>
        <v>0</v>
      </c>
      <c r="BI297" s="145">
        <f>IF(N297="nulová",J297,0)</f>
        <v>0</v>
      </c>
      <c r="BJ297" s="17" t="s">
        <v>83</v>
      </c>
      <c r="BK297" s="145">
        <f>ROUND(I297*H297,2)</f>
        <v>0</v>
      </c>
      <c r="BL297" s="17" t="s">
        <v>159</v>
      </c>
      <c r="BM297" s="144" t="s">
        <v>1169</v>
      </c>
    </row>
    <row r="298" spans="2:65" s="1" customFormat="1" ht="11.25">
      <c r="B298" s="32"/>
      <c r="D298" s="146" t="s">
        <v>145</v>
      </c>
      <c r="F298" s="147" t="s">
        <v>1168</v>
      </c>
      <c r="I298" s="148"/>
      <c r="L298" s="32"/>
      <c r="M298" s="149"/>
      <c r="T298" s="56"/>
      <c r="AT298" s="17" t="s">
        <v>145</v>
      </c>
      <c r="AU298" s="17" t="s">
        <v>83</v>
      </c>
    </row>
    <row r="299" spans="2:65" s="1" customFormat="1" ht="16.5" customHeight="1">
      <c r="B299" s="132"/>
      <c r="C299" s="133" t="s">
        <v>702</v>
      </c>
      <c r="D299" s="133" t="s">
        <v>138</v>
      </c>
      <c r="E299" s="134" t="s">
        <v>1170</v>
      </c>
      <c r="F299" s="135" t="s">
        <v>1171</v>
      </c>
      <c r="G299" s="136" t="s">
        <v>1144</v>
      </c>
      <c r="H299" s="137">
        <v>4</v>
      </c>
      <c r="I299" s="138"/>
      <c r="J299" s="139">
        <f>ROUND(I299*H299,2)</f>
        <v>0</v>
      </c>
      <c r="K299" s="135" t="s">
        <v>1</v>
      </c>
      <c r="L299" s="32"/>
      <c r="M299" s="140" t="s">
        <v>1</v>
      </c>
      <c r="N299" s="141" t="s">
        <v>40</v>
      </c>
      <c r="P299" s="142">
        <f>O299*H299</f>
        <v>0</v>
      </c>
      <c r="Q299" s="142">
        <v>0</v>
      </c>
      <c r="R299" s="142">
        <f>Q299*H299</f>
        <v>0</v>
      </c>
      <c r="S299" s="142">
        <v>0</v>
      </c>
      <c r="T299" s="143">
        <f>S299*H299</f>
        <v>0</v>
      </c>
      <c r="AR299" s="144" t="s">
        <v>159</v>
      </c>
      <c r="AT299" s="144" t="s">
        <v>138</v>
      </c>
      <c r="AU299" s="144" t="s">
        <v>83</v>
      </c>
      <c r="AY299" s="17" t="s">
        <v>135</v>
      </c>
      <c r="BE299" s="145">
        <f>IF(N299="základní",J299,0)</f>
        <v>0</v>
      </c>
      <c r="BF299" s="145">
        <f>IF(N299="snížená",J299,0)</f>
        <v>0</v>
      </c>
      <c r="BG299" s="145">
        <f>IF(N299="zákl. přenesená",J299,0)</f>
        <v>0</v>
      </c>
      <c r="BH299" s="145">
        <f>IF(N299="sníž. přenesená",J299,0)</f>
        <v>0</v>
      </c>
      <c r="BI299" s="145">
        <f>IF(N299="nulová",J299,0)</f>
        <v>0</v>
      </c>
      <c r="BJ299" s="17" t="s">
        <v>83</v>
      </c>
      <c r="BK299" s="145">
        <f>ROUND(I299*H299,2)</f>
        <v>0</v>
      </c>
      <c r="BL299" s="17" t="s">
        <v>159</v>
      </c>
      <c r="BM299" s="144" t="s">
        <v>1172</v>
      </c>
    </row>
    <row r="300" spans="2:65" s="1" customFormat="1" ht="11.25">
      <c r="B300" s="32"/>
      <c r="D300" s="146" t="s">
        <v>145</v>
      </c>
      <c r="F300" s="147" t="s">
        <v>1171</v>
      </c>
      <c r="I300" s="148"/>
      <c r="L300" s="32"/>
      <c r="M300" s="149"/>
      <c r="T300" s="56"/>
      <c r="AT300" s="17" t="s">
        <v>145</v>
      </c>
      <c r="AU300" s="17" t="s">
        <v>83</v>
      </c>
    </row>
    <row r="301" spans="2:65" s="1" customFormat="1" ht="16.5" customHeight="1">
      <c r="B301" s="132"/>
      <c r="C301" s="133" t="s">
        <v>710</v>
      </c>
      <c r="D301" s="133" t="s">
        <v>138</v>
      </c>
      <c r="E301" s="134" t="s">
        <v>1173</v>
      </c>
      <c r="F301" s="135" t="s">
        <v>1174</v>
      </c>
      <c r="G301" s="136" t="s">
        <v>1144</v>
      </c>
      <c r="H301" s="137">
        <v>8</v>
      </c>
      <c r="I301" s="138"/>
      <c r="J301" s="139">
        <f>ROUND(I301*H301,2)</f>
        <v>0</v>
      </c>
      <c r="K301" s="135" t="s">
        <v>1</v>
      </c>
      <c r="L301" s="32"/>
      <c r="M301" s="140" t="s">
        <v>1</v>
      </c>
      <c r="N301" s="141" t="s">
        <v>40</v>
      </c>
      <c r="P301" s="142">
        <f>O301*H301</f>
        <v>0</v>
      </c>
      <c r="Q301" s="142">
        <v>0</v>
      </c>
      <c r="R301" s="142">
        <f>Q301*H301</f>
        <v>0</v>
      </c>
      <c r="S301" s="142">
        <v>0</v>
      </c>
      <c r="T301" s="143">
        <f>S301*H301</f>
        <v>0</v>
      </c>
      <c r="AR301" s="144" t="s">
        <v>159</v>
      </c>
      <c r="AT301" s="144" t="s">
        <v>138</v>
      </c>
      <c r="AU301" s="144" t="s">
        <v>83</v>
      </c>
      <c r="AY301" s="17" t="s">
        <v>135</v>
      </c>
      <c r="BE301" s="145">
        <f>IF(N301="základní",J301,0)</f>
        <v>0</v>
      </c>
      <c r="BF301" s="145">
        <f>IF(N301="snížená",J301,0)</f>
        <v>0</v>
      </c>
      <c r="BG301" s="145">
        <f>IF(N301="zákl. přenesená",J301,0)</f>
        <v>0</v>
      </c>
      <c r="BH301" s="145">
        <f>IF(N301="sníž. přenesená",J301,0)</f>
        <v>0</v>
      </c>
      <c r="BI301" s="145">
        <f>IF(N301="nulová",J301,0)</f>
        <v>0</v>
      </c>
      <c r="BJ301" s="17" t="s">
        <v>83</v>
      </c>
      <c r="BK301" s="145">
        <f>ROUND(I301*H301,2)</f>
        <v>0</v>
      </c>
      <c r="BL301" s="17" t="s">
        <v>159</v>
      </c>
      <c r="BM301" s="144" t="s">
        <v>1175</v>
      </c>
    </row>
    <row r="302" spans="2:65" s="1" customFormat="1" ht="11.25">
      <c r="B302" s="32"/>
      <c r="D302" s="146" t="s">
        <v>145</v>
      </c>
      <c r="F302" s="147" t="s">
        <v>1174</v>
      </c>
      <c r="I302" s="148"/>
      <c r="L302" s="32"/>
      <c r="M302" s="149"/>
      <c r="T302" s="56"/>
      <c r="AT302" s="17" t="s">
        <v>145</v>
      </c>
      <c r="AU302" s="17" t="s">
        <v>83</v>
      </c>
    </row>
    <row r="303" spans="2:65" s="1" customFormat="1" ht="21.75" customHeight="1">
      <c r="B303" s="132"/>
      <c r="C303" s="133" t="s">
        <v>720</v>
      </c>
      <c r="D303" s="133" t="s">
        <v>138</v>
      </c>
      <c r="E303" s="134" t="s">
        <v>1176</v>
      </c>
      <c r="F303" s="135" t="s">
        <v>1177</v>
      </c>
      <c r="G303" s="136" t="s">
        <v>1144</v>
      </c>
      <c r="H303" s="137">
        <v>24</v>
      </c>
      <c r="I303" s="138"/>
      <c r="J303" s="139">
        <f>ROUND(I303*H303,2)</f>
        <v>0</v>
      </c>
      <c r="K303" s="135" t="s">
        <v>1</v>
      </c>
      <c r="L303" s="32"/>
      <c r="M303" s="140" t="s">
        <v>1</v>
      </c>
      <c r="N303" s="141" t="s">
        <v>40</v>
      </c>
      <c r="P303" s="142">
        <f>O303*H303</f>
        <v>0</v>
      </c>
      <c r="Q303" s="142">
        <v>0</v>
      </c>
      <c r="R303" s="142">
        <f>Q303*H303</f>
        <v>0</v>
      </c>
      <c r="S303" s="142">
        <v>0</v>
      </c>
      <c r="T303" s="143">
        <f>S303*H303</f>
        <v>0</v>
      </c>
      <c r="AR303" s="144" t="s">
        <v>159</v>
      </c>
      <c r="AT303" s="144" t="s">
        <v>138</v>
      </c>
      <c r="AU303" s="144" t="s">
        <v>83</v>
      </c>
      <c r="AY303" s="17" t="s">
        <v>135</v>
      </c>
      <c r="BE303" s="145">
        <f>IF(N303="základní",J303,0)</f>
        <v>0</v>
      </c>
      <c r="BF303" s="145">
        <f>IF(N303="snížená",J303,0)</f>
        <v>0</v>
      </c>
      <c r="BG303" s="145">
        <f>IF(N303="zákl. přenesená",J303,0)</f>
        <v>0</v>
      </c>
      <c r="BH303" s="145">
        <f>IF(N303="sníž. přenesená",J303,0)</f>
        <v>0</v>
      </c>
      <c r="BI303" s="145">
        <f>IF(N303="nulová",J303,0)</f>
        <v>0</v>
      </c>
      <c r="BJ303" s="17" t="s">
        <v>83</v>
      </c>
      <c r="BK303" s="145">
        <f>ROUND(I303*H303,2)</f>
        <v>0</v>
      </c>
      <c r="BL303" s="17" t="s">
        <v>159</v>
      </c>
      <c r="BM303" s="144" t="s">
        <v>1178</v>
      </c>
    </row>
    <row r="304" spans="2:65" s="1" customFormat="1" ht="11.25">
      <c r="B304" s="32"/>
      <c r="D304" s="146" t="s">
        <v>145</v>
      </c>
      <c r="F304" s="147" t="s">
        <v>1177</v>
      </c>
      <c r="I304" s="148"/>
      <c r="L304" s="32"/>
      <c r="M304" s="149"/>
      <c r="T304" s="56"/>
      <c r="AT304" s="17" t="s">
        <v>145</v>
      </c>
      <c r="AU304" s="17" t="s">
        <v>83</v>
      </c>
    </row>
    <row r="305" spans="2:65" s="1" customFormat="1" ht="16.5" customHeight="1">
      <c r="B305" s="132"/>
      <c r="C305" s="133" t="s">
        <v>726</v>
      </c>
      <c r="D305" s="133" t="s">
        <v>138</v>
      </c>
      <c r="E305" s="134" t="s">
        <v>1179</v>
      </c>
      <c r="F305" s="135" t="s">
        <v>1180</v>
      </c>
      <c r="G305" s="136" t="s">
        <v>1144</v>
      </c>
      <c r="H305" s="137">
        <v>12</v>
      </c>
      <c r="I305" s="138"/>
      <c r="J305" s="139">
        <f>ROUND(I305*H305,2)</f>
        <v>0</v>
      </c>
      <c r="K305" s="135" t="s">
        <v>1</v>
      </c>
      <c r="L305" s="32"/>
      <c r="M305" s="140" t="s">
        <v>1</v>
      </c>
      <c r="N305" s="141" t="s">
        <v>40</v>
      </c>
      <c r="P305" s="142">
        <f>O305*H305</f>
        <v>0</v>
      </c>
      <c r="Q305" s="142">
        <v>0</v>
      </c>
      <c r="R305" s="142">
        <f>Q305*H305</f>
        <v>0</v>
      </c>
      <c r="S305" s="142">
        <v>0</v>
      </c>
      <c r="T305" s="143">
        <f>S305*H305</f>
        <v>0</v>
      </c>
      <c r="AR305" s="144" t="s">
        <v>159</v>
      </c>
      <c r="AT305" s="144" t="s">
        <v>138</v>
      </c>
      <c r="AU305" s="144" t="s">
        <v>83</v>
      </c>
      <c r="AY305" s="17" t="s">
        <v>135</v>
      </c>
      <c r="BE305" s="145">
        <f>IF(N305="základní",J305,0)</f>
        <v>0</v>
      </c>
      <c r="BF305" s="145">
        <f>IF(N305="snížená",J305,0)</f>
        <v>0</v>
      </c>
      <c r="BG305" s="145">
        <f>IF(N305="zákl. přenesená",J305,0)</f>
        <v>0</v>
      </c>
      <c r="BH305" s="145">
        <f>IF(N305="sníž. přenesená",J305,0)</f>
        <v>0</v>
      </c>
      <c r="BI305" s="145">
        <f>IF(N305="nulová",J305,0)</f>
        <v>0</v>
      </c>
      <c r="BJ305" s="17" t="s">
        <v>83</v>
      </c>
      <c r="BK305" s="145">
        <f>ROUND(I305*H305,2)</f>
        <v>0</v>
      </c>
      <c r="BL305" s="17" t="s">
        <v>159</v>
      </c>
      <c r="BM305" s="144" t="s">
        <v>1181</v>
      </c>
    </row>
    <row r="306" spans="2:65" s="1" customFormat="1" ht="11.25">
      <c r="B306" s="32"/>
      <c r="D306" s="146" t="s">
        <v>145</v>
      </c>
      <c r="F306" s="147" t="s">
        <v>1180</v>
      </c>
      <c r="I306" s="148"/>
      <c r="L306" s="32"/>
      <c r="M306" s="149"/>
      <c r="T306" s="56"/>
      <c r="AT306" s="17" t="s">
        <v>145</v>
      </c>
      <c r="AU306" s="17" t="s">
        <v>83</v>
      </c>
    </row>
    <row r="307" spans="2:65" s="1" customFormat="1" ht="16.5" customHeight="1">
      <c r="B307" s="132"/>
      <c r="C307" s="133" t="s">
        <v>737</v>
      </c>
      <c r="D307" s="133" t="s">
        <v>138</v>
      </c>
      <c r="E307" s="134" t="s">
        <v>1182</v>
      </c>
      <c r="F307" s="135" t="s">
        <v>1183</v>
      </c>
      <c r="G307" s="136" t="s">
        <v>1184</v>
      </c>
      <c r="H307" s="137">
        <v>1</v>
      </c>
      <c r="I307" s="138"/>
      <c r="J307" s="139">
        <f>ROUND(I307*H307,2)</f>
        <v>0</v>
      </c>
      <c r="K307" s="135" t="s">
        <v>1</v>
      </c>
      <c r="L307" s="32"/>
      <c r="M307" s="140" t="s">
        <v>1</v>
      </c>
      <c r="N307" s="141" t="s">
        <v>40</v>
      </c>
      <c r="P307" s="142">
        <f>O307*H307</f>
        <v>0</v>
      </c>
      <c r="Q307" s="142">
        <v>0</v>
      </c>
      <c r="R307" s="142">
        <f>Q307*H307</f>
        <v>0</v>
      </c>
      <c r="S307" s="142">
        <v>0</v>
      </c>
      <c r="T307" s="143">
        <f>S307*H307</f>
        <v>0</v>
      </c>
      <c r="AR307" s="144" t="s">
        <v>159</v>
      </c>
      <c r="AT307" s="144" t="s">
        <v>138</v>
      </c>
      <c r="AU307" s="144" t="s">
        <v>83</v>
      </c>
      <c r="AY307" s="17" t="s">
        <v>135</v>
      </c>
      <c r="BE307" s="145">
        <f>IF(N307="základní",J307,0)</f>
        <v>0</v>
      </c>
      <c r="BF307" s="145">
        <f>IF(N307="snížená",J307,0)</f>
        <v>0</v>
      </c>
      <c r="BG307" s="145">
        <f>IF(N307="zákl. přenesená",J307,0)</f>
        <v>0</v>
      </c>
      <c r="BH307" s="145">
        <f>IF(N307="sníž. přenesená",J307,0)</f>
        <v>0</v>
      </c>
      <c r="BI307" s="145">
        <f>IF(N307="nulová",J307,0)</f>
        <v>0</v>
      </c>
      <c r="BJ307" s="17" t="s">
        <v>83</v>
      </c>
      <c r="BK307" s="145">
        <f>ROUND(I307*H307,2)</f>
        <v>0</v>
      </c>
      <c r="BL307" s="17" t="s">
        <v>159</v>
      </c>
      <c r="BM307" s="144" t="s">
        <v>1185</v>
      </c>
    </row>
    <row r="308" spans="2:65" s="1" customFormat="1" ht="11.25">
      <c r="B308" s="32"/>
      <c r="D308" s="146" t="s">
        <v>145</v>
      </c>
      <c r="F308" s="147" t="s">
        <v>1183</v>
      </c>
      <c r="I308" s="148"/>
      <c r="L308" s="32"/>
      <c r="M308" s="149"/>
      <c r="T308" s="56"/>
      <c r="AT308" s="17" t="s">
        <v>145</v>
      </c>
      <c r="AU308" s="17" t="s">
        <v>83</v>
      </c>
    </row>
    <row r="309" spans="2:65" s="1" customFormat="1" ht="24.2" customHeight="1">
      <c r="B309" s="132"/>
      <c r="C309" s="133" t="s">
        <v>743</v>
      </c>
      <c r="D309" s="133" t="s">
        <v>138</v>
      </c>
      <c r="E309" s="134" t="s">
        <v>1186</v>
      </c>
      <c r="F309" s="135" t="s">
        <v>1187</v>
      </c>
      <c r="G309" s="136" t="s">
        <v>1184</v>
      </c>
      <c r="H309" s="137">
        <v>1</v>
      </c>
      <c r="I309" s="138"/>
      <c r="J309" s="139">
        <f>ROUND(I309*H309,2)</f>
        <v>0</v>
      </c>
      <c r="K309" s="135" t="s">
        <v>1</v>
      </c>
      <c r="L309" s="32"/>
      <c r="M309" s="140" t="s">
        <v>1</v>
      </c>
      <c r="N309" s="141" t="s">
        <v>40</v>
      </c>
      <c r="P309" s="142">
        <f>O309*H309</f>
        <v>0</v>
      </c>
      <c r="Q309" s="142">
        <v>0</v>
      </c>
      <c r="R309" s="142">
        <f>Q309*H309</f>
        <v>0</v>
      </c>
      <c r="S309" s="142">
        <v>0</v>
      </c>
      <c r="T309" s="143">
        <f>S309*H309</f>
        <v>0</v>
      </c>
      <c r="AR309" s="144" t="s">
        <v>159</v>
      </c>
      <c r="AT309" s="144" t="s">
        <v>138</v>
      </c>
      <c r="AU309" s="144" t="s">
        <v>83</v>
      </c>
      <c r="AY309" s="17" t="s">
        <v>135</v>
      </c>
      <c r="BE309" s="145">
        <f>IF(N309="základní",J309,0)</f>
        <v>0</v>
      </c>
      <c r="BF309" s="145">
        <f>IF(N309="snížená",J309,0)</f>
        <v>0</v>
      </c>
      <c r="BG309" s="145">
        <f>IF(N309="zákl. přenesená",J309,0)</f>
        <v>0</v>
      </c>
      <c r="BH309" s="145">
        <f>IF(N309="sníž. přenesená",J309,0)</f>
        <v>0</v>
      </c>
      <c r="BI309" s="145">
        <f>IF(N309="nulová",J309,0)</f>
        <v>0</v>
      </c>
      <c r="BJ309" s="17" t="s">
        <v>83</v>
      </c>
      <c r="BK309" s="145">
        <f>ROUND(I309*H309,2)</f>
        <v>0</v>
      </c>
      <c r="BL309" s="17" t="s">
        <v>159</v>
      </c>
      <c r="BM309" s="144" t="s">
        <v>1188</v>
      </c>
    </row>
    <row r="310" spans="2:65" s="1" customFormat="1" ht="11.25">
      <c r="B310" s="32"/>
      <c r="D310" s="146" t="s">
        <v>145</v>
      </c>
      <c r="F310" s="147" t="s">
        <v>1187</v>
      </c>
      <c r="I310" s="148"/>
      <c r="L310" s="32"/>
      <c r="M310" s="149"/>
      <c r="T310" s="56"/>
      <c r="AT310" s="17" t="s">
        <v>145</v>
      </c>
      <c r="AU310" s="17" t="s">
        <v>83</v>
      </c>
    </row>
    <row r="311" spans="2:65" s="11" customFormat="1" ht="25.9" customHeight="1">
      <c r="B311" s="120"/>
      <c r="D311" s="121" t="s">
        <v>74</v>
      </c>
      <c r="E311" s="122" t="s">
        <v>1189</v>
      </c>
      <c r="F311" s="122" t="s">
        <v>1190</v>
      </c>
      <c r="I311" s="123"/>
      <c r="J311" s="124">
        <f>BK311</f>
        <v>0</v>
      </c>
      <c r="L311" s="120"/>
      <c r="M311" s="125"/>
      <c r="P311" s="126">
        <f>SUM(P312:P325)</f>
        <v>0</v>
      </c>
      <c r="R311" s="126">
        <f>SUM(R312:R325)</f>
        <v>0</v>
      </c>
      <c r="T311" s="127">
        <f>SUM(T312:T325)</f>
        <v>0</v>
      </c>
      <c r="AR311" s="121" t="s">
        <v>83</v>
      </c>
      <c r="AT311" s="128" t="s">
        <v>74</v>
      </c>
      <c r="AU311" s="128" t="s">
        <v>75</v>
      </c>
      <c r="AY311" s="121" t="s">
        <v>135</v>
      </c>
      <c r="BK311" s="129">
        <f>SUM(BK312:BK325)</f>
        <v>0</v>
      </c>
    </row>
    <row r="312" spans="2:65" s="1" customFormat="1" ht="16.5" customHeight="1">
      <c r="B312" s="132"/>
      <c r="C312" s="133" t="s">
        <v>748</v>
      </c>
      <c r="D312" s="133" t="s">
        <v>138</v>
      </c>
      <c r="E312" s="134" t="s">
        <v>136</v>
      </c>
      <c r="F312" s="135" t="s">
        <v>1191</v>
      </c>
      <c r="G312" s="136" t="s">
        <v>1184</v>
      </c>
      <c r="H312" s="137">
        <v>1</v>
      </c>
      <c r="I312" s="138"/>
      <c r="J312" s="139">
        <f>ROUND(I312*H312,2)</f>
        <v>0</v>
      </c>
      <c r="K312" s="135" t="s">
        <v>1</v>
      </c>
      <c r="L312" s="32"/>
      <c r="M312" s="140" t="s">
        <v>1</v>
      </c>
      <c r="N312" s="141" t="s">
        <v>40</v>
      </c>
      <c r="P312" s="142">
        <f>O312*H312</f>
        <v>0</v>
      </c>
      <c r="Q312" s="142">
        <v>0</v>
      </c>
      <c r="R312" s="142">
        <f>Q312*H312</f>
        <v>0</v>
      </c>
      <c r="S312" s="142">
        <v>0</v>
      </c>
      <c r="T312" s="143">
        <f>S312*H312</f>
        <v>0</v>
      </c>
      <c r="AR312" s="144" t="s">
        <v>159</v>
      </c>
      <c r="AT312" s="144" t="s">
        <v>138</v>
      </c>
      <c r="AU312" s="144" t="s">
        <v>83</v>
      </c>
      <c r="AY312" s="17" t="s">
        <v>135</v>
      </c>
      <c r="BE312" s="145">
        <f>IF(N312="základní",J312,0)</f>
        <v>0</v>
      </c>
      <c r="BF312" s="145">
        <f>IF(N312="snížená",J312,0)</f>
        <v>0</v>
      </c>
      <c r="BG312" s="145">
        <f>IF(N312="zákl. přenesená",J312,0)</f>
        <v>0</v>
      </c>
      <c r="BH312" s="145">
        <f>IF(N312="sníž. přenesená",J312,0)</f>
        <v>0</v>
      </c>
      <c r="BI312" s="145">
        <f>IF(N312="nulová",J312,0)</f>
        <v>0</v>
      </c>
      <c r="BJ312" s="17" t="s">
        <v>83</v>
      </c>
      <c r="BK312" s="145">
        <f>ROUND(I312*H312,2)</f>
        <v>0</v>
      </c>
      <c r="BL312" s="17" t="s">
        <v>159</v>
      </c>
      <c r="BM312" s="144" t="s">
        <v>1192</v>
      </c>
    </row>
    <row r="313" spans="2:65" s="1" customFormat="1" ht="11.25">
      <c r="B313" s="32"/>
      <c r="D313" s="146" t="s">
        <v>145</v>
      </c>
      <c r="F313" s="147" t="s">
        <v>1191</v>
      </c>
      <c r="I313" s="148"/>
      <c r="L313" s="32"/>
      <c r="M313" s="149"/>
      <c r="T313" s="56"/>
      <c r="AT313" s="17" t="s">
        <v>145</v>
      </c>
      <c r="AU313" s="17" t="s">
        <v>83</v>
      </c>
    </row>
    <row r="314" spans="2:65" s="1" customFormat="1" ht="16.5" customHeight="1">
      <c r="B314" s="132"/>
      <c r="C314" s="133" t="s">
        <v>753</v>
      </c>
      <c r="D314" s="133" t="s">
        <v>138</v>
      </c>
      <c r="E314" s="134" t="s">
        <v>1193</v>
      </c>
      <c r="F314" s="135" t="s">
        <v>1194</v>
      </c>
      <c r="G314" s="136" t="s">
        <v>1184</v>
      </c>
      <c r="H314" s="137">
        <v>1</v>
      </c>
      <c r="I314" s="138"/>
      <c r="J314" s="139">
        <f>ROUND(I314*H314,2)</f>
        <v>0</v>
      </c>
      <c r="K314" s="135" t="s">
        <v>1</v>
      </c>
      <c r="L314" s="32"/>
      <c r="M314" s="140" t="s">
        <v>1</v>
      </c>
      <c r="N314" s="141" t="s">
        <v>40</v>
      </c>
      <c r="P314" s="142">
        <f>O314*H314</f>
        <v>0</v>
      </c>
      <c r="Q314" s="142">
        <v>0</v>
      </c>
      <c r="R314" s="142">
        <f>Q314*H314</f>
        <v>0</v>
      </c>
      <c r="S314" s="142">
        <v>0</v>
      </c>
      <c r="T314" s="143">
        <f>S314*H314</f>
        <v>0</v>
      </c>
      <c r="AR314" s="144" t="s">
        <v>159</v>
      </c>
      <c r="AT314" s="144" t="s">
        <v>138</v>
      </c>
      <c r="AU314" s="144" t="s">
        <v>83</v>
      </c>
      <c r="AY314" s="17" t="s">
        <v>135</v>
      </c>
      <c r="BE314" s="145">
        <f>IF(N314="základní",J314,0)</f>
        <v>0</v>
      </c>
      <c r="BF314" s="145">
        <f>IF(N314="snížená",J314,0)</f>
        <v>0</v>
      </c>
      <c r="BG314" s="145">
        <f>IF(N314="zákl. přenesená",J314,0)</f>
        <v>0</v>
      </c>
      <c r="BH314" s="145">
        <f>IF(N314="sníž. přenesená",J314,0)</f>
        <v>0</v>
      </c>
      <c r="BI314" s="145">
        <f>IF(N314="nulová",J314,0)</f>
        <v>0</v>
      </c>
      <c r="BJ314" s="17" t="s">
        <v>83</v>
      </c>
      <c r="BK314" s="145">
        <f>ROUND(I314*H314,2)</f>
        <v>0</v>
      </c>
      <c r="BL314" s="17" t="s">
        <v>159</v>
      </c>
      <c r="BM314" s="144" t="s">
        <v>1195</v>
      </c>
    </row>
    <row r="315" spans="2:65" s="1" customFormat="1" ht="11.25">
      <c r="B315" s="32"/>
      <c r="D315" s="146" t="s">
        <v>145</v>
      </c>
      <c r="F315" s="147" t="s">
        <v>1194</v>
      </c>
      <c r="I315" s="148"/>
      <c r="L315" s="32"/>
      <c r="M315" s="149"/>
      <c r="T315" s="56"/>
      <c r="AT315" s="17" t="s">
        <v>145</v>
      </c>
      <c r="AU315" s="17" t="s">
        <v>83</v>
      </c>
    </row>
    <row r="316" spans="2:65" s="1" customFormat="1" ht="16.5" customHeight="1">
      <c r="B316" s="132"/>
      <c r="C316" s="133" t="s">
        <v>759</v>
      </c>
      <c r="D316" s="133" t="s">
        <v>138</v>
      </c>
      <c r="E316" s="134" t="s">
        <v>149</v>
      </c>
      <c r="F316" s="135" t="s">
        <v>1196</v>
      </c>
      <c r="G316" s="136" t="s">
        <v>1184</v>
      </c>
      <c r="H316" s="137">
        <v>1</v>
      </c>
      <c r="I316" s="138"/>
      <c r="J316" s="139">
        <f>ROUND(I316*H316,2)</f>
        <v>0</v>
      </c>
      <c r="K316" s="135" t="s">
        <v>1</v>
      </c>
      <c r="L316" s="32"/>
      <c r="M316" s="140" t="s">
        <v>1</v>
      </c>
      <c r="N316" s="141" t="s">
        <v>40</v>
      </c>
      <c r="P316" s="142">
        <f>O316*H316</f>
        <v>0</v>
      </c>
      <c r="Q316" s="142">
        <v>0</v>
      </c>
      <c r="R316" s="142">
        <f>Q316*H316</f>
        <v>0</v>
      </c>
      <c r="S316" s="142">
        <v>0</v>
      </c>
      <c r="T316" s="143">
        <f>S316*H316</f>
        <v>0</v>
      </c>
      <c r="AR316" s="144" t="s">
        <v>159</v>
      </c>
      <c r="AT316" s="144" t="s">
        <v>138</v>
      </c>
      <c r="AU316" s="144" t="s">
        <v>83</v>
      </c>
      <c r="AY316" s="17" t="s">
        <v>135</v>
      </c>
      <c r="BE316" s="145">
        <f>IF(N316="základní",J316,0)</f>
        <v>0</v>
      </c>
      <c r="BF316" s="145">
        <f>IF(N316="snížená",J316,0)</f>
        <v>0</v>
      </c>
      <c r="BG316" s="145">
        <f>IF(N316="zákl. přenesená",J316,0)</f>
        <v>0</v>
      </c>
      <c r="BH316" s="145">
        <f>IF(N316="sníž. přenesená",J316,0)</f>
        <v>0</v>
      </c>
      <c r="BI316" s="145">
        <f>IF(N316="nulová",J316,0)</f>
        <v>0</v>
      </c>
      <c r="BJ316" s="17" t="s">
        <v>83</v>
      </c>
      <c r="BK316" s="145">
        <f>ROUND(I316*H316,2)</f>
        <v>0</v>
      </c>
      <c r="BL316" s="17" t="s">
        <v>159</v>
      </c>
      <c r="BM316" s="144" t="s">
        <v>1197</v>
      </c>
    </row>
    <row r="317" spans="2:65" s="1" customFormat="1" ht="11.25">
      <c r="B317" s="32"/>
      <c r="D317" s="146" t="s">
        <v>145</v>
      </c>
      <c r="F317" s="147" t="s">
        <v>1196</v>
      </c>
      <c r="I317" s="148"/>
      <c r="L317" s="32"/>
      <c r="M317" s="149"/>
      <c r="T317" s="56"/>
      <c r="AT317" s="17" t="s">
        <v>145</v>
      </c>
      <c r="AU317" s="17" t="s">
        <v>83</v>
      </c>
    </row>
    <row r="318" spans="2:65" s="1" customFormat="1" ht="16.5" customHeight="1">
      <c r="B318" s="132"/>
      <c r="C318" s="133" t="s">
        <v>764</v>
      </c>
      <c r="D318" s="133" t="s">
        <v>138</v>
      </c>
      <c r="E318" s="134" t="s">
        <v>168</v>
      </c>
      <c r="F318" s="135" t="s">
        <v>1198</v>
      </c>
      <c r="G318" s="136" t="s">
        <v>1184</v>
      </c>
      <c r="H318" s="137">
        <v>1</v>
      </c>
      <c r="I318" s="138"/>
      <c r="J318" s="139">
        <f>ROUND(I318*H318,2)</f>
        <v>0</v>
      </c>
      <c r="K318" s="135" t="s">
        <v>1</v>
      </c>
      <c r="L318" s="32"/>
      <c r="M318" s="140" t="s">
        <v>1</v>
      </c>
      <c r="N318" s="141" t="s">
        <v>40</v>
      </c>
      <c r="P318" s="142">
        <f>O318*H318</f>
        <v>0</v>
      </c>
      <c r="Q318" s="142">
        <v>0</v>
      </c>
      <c r="R318" s="142">
        <f>Q318*H318</f>
        <v>0</v>
      </c>
      <c r="S318" s="142">
        <v>0</v>
      </c>
      <c r="T318" s="143">
        <f>S318*H318</f>
        <v>0</v>
      </c>
      <c r="AR318" s="144" t="s">
        <v>159</v>
      </c>
      <c r="AT318" s="144" t="s">
        <v>138</v>
      </c>
      <c r="AU318" s="144" t="s">
        <v>83</v>
      </c>
      <c r="AY318" s="17" t="s">
        <v>135</v>
      </c>
      <c r="BE318" s="145">
        <f>IF(N318="základní",J318,0)</f>
        <v>0</v>
      </c>
      <c r="BF318" s="145">
        <f>IF(N318="snížená",J318,0)</f>
        <v>0</v>
      </c>
      <c r="BG318" s="145">
        <f>IF(N318="zákl. přenesená",J318,0)</f>
        <v>0</v>
      </c>
      <c r="BH318" s="145">
        <f>IF(N318="sníž. přenesená",J318,0)</f>
        <v>0</v>
      </c>
      <c r="BI318" s="145">
        <f>IF(N318="nulová",J318,0)</f>
        <v>0</v>
      </c>
      <c r="BJ318" s="17" t="s">
        <v>83</v>
      </c>
      <c r="BK318" s="145">
        <f>ROUND(I318*H318,2)</f>
        <v>0</v>
      </c>
      <c r="BL318" s="17" t="s">
        <v>159</v>
      </c>
      <c r="BM318" s="144" t="s">
        <v>1199</v>
      </c>
    </row>
    <row r="319" spans="2:65" s="1" customFormat="1" ht="11.25">
      <c r="B319" s="32"/>
      <c r="D319" s="146" t="s">
        <v>145</v>
      </c>
      <c r="F319" s="147" t="s">
        <v>1198</v>
      </c>
      <c r="I319" s="148"/>
      <c r="L319" s="32"/>
      <c r="M319" s="149"/>
      <c r="T319" s="56"/>
      <c r="AT319" s="17" t="s">
        <v>145</v>
      </c>
      <c r="AU319" s="17" t="s">
        <v>83</v>
      </c>
    </row>
    <row r="320" spans="2:65" s="1" customFormat="1" ht="16.5" customHeight="1">
      <c r="B320" s="132"/>
      <c r="C320" s="133" t="s">
        <v>769</v>
      </c>
      <c r="D320" s="133" t="s">
        <v>138</v>
      </c>
      <c r="E320" s="134" t="s">
        <v>1200</v>
      </c>
      <c r="F320" s="135" t="s">
        <v>1201</v>
      </c>
      <c r="G320" s="136" t="s">
        <v>1184</v>
      </c>
      <c r="H320" s="137">
        <v>1</v>
      </c>
      <c r="I320" s="138"/>
      <c r="J320" s="139">
        <f>ROUND(I320*H320,2)</f>
        <v>0</v>
      </c>
      <c r="K320" s="135" t="s">
        <v>1</v>
      </c>
      <c r="L320" s="32"/>
      <c r="M320" s="140" t="s">
        <v>1</v>
      </c>
      <c r="N320" s="141" t="s">
        <v>40</v>
      </c>
      <c r="P320" s="142">
        <f>O320*H320</f>
        <v>0</v>
      </c>
      <c r="Q320" s="142">
        <v>0</v>
      </c>
      <c r="R320" s="142">
        <f>Q320*H320</f>
        <v>0</v>
      </c>
      <c r="S320" s="142">
        <v>0</v>
      </c>
      <c r="T320" s="143">
        <f>S320*H320</f>
        <v>0</v>
      </c>
      <c r="AR320" s="144" t="s">
        <v>159</v>
      </c>
      <c r="AT320" s="144" t="s">
        <v>138</v>
      </c>
      <c r="AU320" s="144" t="s">
        <v>83</v>
      </c>
      <c r="AY320" s="17" t="s">
        <v>135</v>
      </c>
      <c r="BE320" s="145">
        <f>IF(N320="základní",J320,0)</f>
        <v>0</v>
      </c>
      <c r="BF320" s="145">
        <f>IF(N320="snížená",J320,0)</f>
        <v>0</v>
      </c>
      <c r="BG320" s="145">
        <f>IF(N320="zákl. přenesená",J320,0)</f>
        <v>0</v>
      </c>
      <c r="BH320" s="145">
        <f>IF(N320="sníž. přenesená",J320,0)</f>
        <v>0</v>
      </c>
      <c r="BI320" s="145">
        <f>IF(N320="nulová",J320,0)</f>
        <v>0</v>
      </c>
      <c r="BJ320" s="17" t="s">
        <v>83</v>
      </c>
      <c r="BK320" s="145">
        <f>ROUND(I320*H320,2)</f>
        <v>0</v>
      </c>
      <c r="BL320" s="17" t="s">
        <v>159</v>
      </c>
      <c r="BM320" s="144" t="s">
        <v>1202</v>
      </c>
    </row>
    <row r="321" spans="2:65" s="1" customFormat="1" ht="11.25">
      <c r="B321" s="32"/>
      <c r="D321" s="146" t="s">
        <v>145</v>
      </c>
      <c r="F321" s="147" t="s">
        <v>1201</v>
      </c>
      <c r="I321" s="148"/>
      <c r="L321" s="32"/>
      <c r="M321" s="149"/>
      <c r="T321" s="56"/>
      <c r="AT321" s="17" t="s">
        <v>145</v>
      </c>
      <c r="AU321" s="17" t="s">
        <v>83</v>
      </c>
    </row>
    <row r="322" spans="2:65" s="1" customFormat="1" ht="16.5" customHeight="1">
      <c r="B322" s="132"/>
      <c r="C322" s="133" t="s">
        <v>969</v>
      </c>
      <c r="D322" s="133" t="s">
        <v>138</v>
      </c>
      <c r="E322" s="134" t="s">
        <v>1203</v>
      </c>
      <c r="F322" s="135" t="s">
        <v>1204</v>
      </c>
      <c r="G322" s="136" t="s">
        <v>1184</v>
      </c>
      <c r="H322" s="137">
        <v>1</v>
      </c>
      <c r="I322" s="138"/>
      <c r="J322" s="139">
        <f>ROUND(I322*H322,2)</f>
        <v>0</v>
      </c>
      <c r="K322" s="135" t="s">
        <v>1</v>
      </c>
      <c r="L322" s="32"/>
      <c r="M322" s="140" t="s">
        <v>1</v>
      </c>
      <c r="N322" s="141" t="s">
        <v>40</v>
      </c>
      <c r="P322" s="142">
        <f>O322*H322</f>
        <v>0</v>
      </c>
      <c r="Q322" s="142">
        <v>0</v>
      </c>
      <c r="R322" s="142">
        <f>Q322*H322</f>
        <v>0</v>
      </c>
      <c r="S322" s="142">
        <v>0</v>
      </c>
      <c r="T322" s="143">
        <f>S322*H322</f>
        <v>0</v>
      </c>
      <c r="AR322" s="144" t="s">
        <v>159</v>
      </c>
      <c r="AT322" s="144" t="s">
        <v>138</v>
      </c>
      <c r="AU322" s="144" t="s">
        <v>83</v>
      </c>
      <c r="AY322" s="17" t="s">
        <v>135</v>
      </c>
      <c r="BE322" s="145">
        <f>IF(N322="základní",J322,0)</f>
        <v>0</v>
      </c>
      <c r="BF322" s="145">
        <f>IF(N322="snížená",J322,0)</f>
        <v>0</v>
      </c>
      <c r="BG322" s="145">
        <f>IF(N322="zákl. přenesená",J322,0)</f>
        <v>0</v>
      </c>
      <c r="BH322" s="145">
        <f>IF(N322="sníž. přenesená",J322,0)</f>
        <v>0</v>
      </c>
      <c r="BI322" s="145">
        <f>IF(N322="nulová",J322,0)</f>
        <v>0</v>
      </c>
      <c r="BJ322" s="17" t="s">
        <v>83</v>
      </c>
      <c r="BK322" s="145">
        <f>ROUND(I322*H322,2)</f>
        <v>0</v>
      </c>
      <c r="BL322" s="17" t="s">
        <v>159</v>
      </c>
      <c r="BM322" s="144" t="s">
        <v>1205</v>
      </c>
    </row>
    <row r="323" spans="2:65" s="1" customFormat="1" ht="11.25">
      <c r="B323" s="32"/>
      <c r="D323" s="146" t="s">
        <v>145</v>
      </c>
      <c r="F323" s="147" t="s">
        <v>1204</v>
      </c>
      <c r="I323" s="148"/>
      <c r="L323" s="32"/>
      <c r="M323" s="149"/>
      <c r="T323" s="56"/>
      <c r="AT323" s="17" t="s">
        <v>145</v>
      </c>
      <c r="AU323" s="17" t="s">
        <v>83</v>
      </c>
    </row>
    <row r="324" spans="2:65" s="1" customFormat="1" ht="16.5" customHeight="1">
      <c r="B324" s="132"/>
      <c r="C324" s="133" t="s">
        <v>1206</v>
      </c>
      <c r="D324" s="133" t="s">
        <v>138</v>
      </c>
      <c r="E324" s="134" t="s">
        <v>1207</v>
      </c>
      <c r="F324" s="135" t="s">
        <v>1208</v>
      </c>
      <c r="G324" s="136" t="s">
        <v>1184</v>
      </c>
      <c r="H324" s="137">
        <v>1</v>
      </c>
      <c r="I324" s="138"/>
      <c r="J324" s="139">
        <f>ROUND(I324*H324,2)</f>
        <v>0</v>
      </c>
      <c r="K324" s="135" t="s">
        <v>1</v>
      </c>
      <c r="L324" s="32"/>
      <c r="M324" s="140" t="s">
        <v>1</v>
      </c>
      <c r="N324" s="141" t="s">
        <v>40</v>
      </c>
      <c r="P324" s="142">
        <f>O324*H324</f>
        <v>0</v>
      </c>
      <c r="Q324" s="142">
        <v>0</v>
      </c>
      <c r="R324" s="142">
        <f>Q324*H324</f>
        <v>0</v>
      </c>
      <c r="S324" s="142">
        <v>0</v>
      </c>
      <c r="T324" s="143">
        <f>S324*H324</f>
        <v>0</v>
      </c>
      <c r="AR324" s="144" t="s">
        <v>159</v>
      </c>
      <c r="AT324" s="144" t="s">
        <v>138</v>
      </c>
      <c r="AU324" s="144" t="s">
        <v>83</v>
      </c>
      <c r="AY324" s="17" t="s">
        <v>135</v>
      </c>
      <c r="BE324" s="145">
        <f>IF(N324="základní",J324,0)</f>
        <v>0</v>
      </c>
      <c r="BF324" s="145">
        <f>IF(N324="snížená",J324,0)</f>
        <v>0</v>
      </c>
      <c r="BG324" s="145">
        <f>IF(N324="zákl. přenesená",J324,0)</f>
        <v>0</v>
      </c>
      <c r="BH324" s="145">
        <f>IF(N324="sníž. přenesená",J324,0)</f>
        <v>0</v>
      </c>
      <c r="BI324" s="145">
        <f>IF(N324="nulová",J324,0)</f>
        <v>0</v>
      </c>
      <c r="BJ324" s="17" t="s">
        <v>83</v>
      </c>
      <c r="BK324" s="145">
        <f>ROUND(I324*H324,2)</f>
        <v>0</v>
      </c>
      <c r="BL324" s="17" t="s">
        <v>159</v>
      </c>
      <c r="BM324" s="144" t="s">
        <v>1209</v>
      </c>
    </row>
    <row r="325" spans="2:65" s="1" customFormat="1" ht="11.25">
      <c r="B325" s="32"/>
      <c r="D325" s="146" t="s">
        <v>145</v>
      </c>
      <c r="F325" s="147" t="s">
        <v>1208</v>
      </c>
      <c r="I325" s="148"/>
      <c r="L325" s="32"/>
      <c r="M325" s="151"/>
      <c r="N325" s="152"/>
      <c r="O325" s="152"/>
      <c r="P325" s="152"/>
      <c r="Q325" s="152"/>
      <c r="R325" s="152"/>
      <c r="S325" s="152"/>
      <c r="T325" s="153"/>
      <c r="AT325" s="17" t="s">
        <v>145</v>
      </c>
      <c r="AU325" s="17" t="s">
        <v>83</v>
      </c>
    </row>
    <row r="326" spans="2:65" s="1" customFormat="1" ht="6.95" customHeight="1">
      <c r="B326" s="44"/>
      <c r="C326" s="45"/>
      <c r="D326" s="45"/>
      <c r="E326" s="45"/>
      <c r="F326" s="45"/>
      <c r="G326" s="45"/>
      <c r="H326" s="45"/>
      <c r="I326" s="45"/>
      <c r="J326" s="45"/>
      <c r="K326" s="45"/>
      <c r="L326" s="32"/>
    </row>
  </sheetData>
  <autoFilter ref="C119:K325" xr:uid="{00000000-0009-0000-0000-000005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0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102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104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0" t="str">
        <f>'Rekapitulace stavby'!K6</f>
        <v>CHODNÍKY PODÉL ULICE HAVLÍČKOVA, PŘELOUČ</v>
      </c>
      <c r="F7" s="231"/>
      <c r="G7" s="231"/>
      <c r="H7" s="231"/>
      <c r="L7" s="20"/>
    </row>
    <row r="8" spans="2:46" s="1" customFormat="1" ht="12" customHeight="1">
      <c r="B8" s="32"/>
      <c r="D8" s="27" t="s">
        <v>105</v>
      </c>
      <c r="L8" s="32"/>
    </row>
    <row r="9" spans="2:46" s="1" customFormat="1" ht="16.5" customHeight="1">
      <c r="B9" s="32"/>
      <c r="E9" s="191" t="s">
        <v>1210</v>
      </c>
      <c r="F9" s="232"/>
      <c r="G9" s="232"/>
      <c r="H9" s="232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103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107</v>
      </c>
      <c r="I12" s="27" t="s">
        <v>22</v>
      </c>
      <c r="J12" s="52" t="str">
        <f>'Rekapitulace stavby'!AN8</f>
        <v>3. 3. 2023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108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3" t="str">
        <f>'Rekapitulace stavby'!E14</f>
        <v>Vyplň údaj</v>
      </c>
      <c r="F18" s="213"/>
      <c r="G18" s="213"/>
      <c r="H18" s="213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971</v>
      </c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971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89"/>
      <c r="E27" s="218" t="s">
        <v>1</v>
      </c>
      <c r="F27" s="218"/>
      <c r="G27" s="218"/>
      <c r="H27" s="218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35</v>
      </c>
      <c r="J30" s="66">
        <f>ROUND(J121,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55" t="s">
        <v>39</v>
      </c>
      <c r="E33" s="27" t="s">
        <v>40</v>
      </c>
      <c r="F33" s="91">
        <f>ROUND((SUM(BE121:BE200)),  2)</f>
        <v>0</v>
      </c>
      <c r="I33" s="92">
        <v>0.21</v>
      </c>
      <c r="J33" s="91">
        <f>ROUND(((SUM(BE121:BE200))*I33),  2)</f>
        <v>0</v>
      </c>
      <c r="L33" s="32"/>
    </row>
    <row r="34" spans="2:12" s="1" customFormat="1" ht="14.45" customHeight="1">
      <c r="B34" s="32"/>
      <c r="E34" s="27" t="s">
        <v>41</v>
      </c>
      <c r="F34" s="91">
        <f>ROUND((SUM(BF121:BF200)),  2)</f>
        <v>0</v>
      </c>
      <c r="I34" s="92">
        <v>0.15</v>
      </c>
      <c r="J34" s="91">
        <f>ROUND(((SUM(BF121:BF200))*I34),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1">
        <f>ROUND((SUM(BG121:BG200)),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1">
        <f>ROUND((SUM(BH121:BH200)),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44</v>
      </c>
      <c r="F37" s="91">
        <f>ROUND((SUM(BI121:BI200)),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45</v>
      </c>
      <c r="E39" s="57"/>
      <c r="F39" s="57"/>
      <c r="G39" s="95" t="s">
        <v>46</v>
      </c>
      <c r="H39" s="96" t="s">
        <v>47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50</v>
      </c>
      <c r="E61" s="34"/>
      <c r="F61" s="99" t="s">
        <v>51</v>
      </c>
      <c r="G61" s="43" t="s">
        <v>50</v>
      </c>
      <c r="H61" s="34"/>
      <c r="I61" s="34"/>
      <c r="J61" s="100" t="s">
        <v>51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50</v>
      </c>
      <c r="E76" s="34"/>
      <c r="F76" s="99" t="s">
        <v>51</v>
      </c>
      <c r="G76" s="43" t="s">
        <v>50</v>
      </c>
      <c r="H76" s="34"/>
      <c r="I76" s="34"/>
      <c r="J76" s="100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110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0" t="str">
        <f>E7</f>
        <v>CHODNÍKY PODÉL ULICE HAVLÍČKOVA, PŘELOUČ</v>
      </c>
      <c r="F85" s="231"/>
      <c r="G85" s="231"/>
      <c r="H85" s="231"/>
      <c r="L85" s="32"/>
    </row>
    <row r="86" spans="2:47" s="1" customFormat="1" ht="12" customHeight="1">
      <c r="B86" s="32"/>
      <c r="C86" s="27" t="s">
        <v>105</v>
      </c>
      <c r="L86" s="32"/>
    </row>
    <row r="87" spans="2:47" s="1" customFormat="1" ht="16.5" customHeight="1">
      <c r="B87" s="32"/>
      <c r="E87" s="191" t="str">
        <f>E9</f>
        <v>SO 402 - METROPOLITNÍ SÍŤ - NEUZNATELNÉ NÁKLADY</v>
      </c>
      <c r="F87" s="232"/>
      <c r="G87" s="232"/>
      <c r="H87" s="23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ul.Havlíčkova</v>
      </c>
      <c r="I89" s="27" t="s">
        <v>22</v>
      </c>
      <c r="J89" s="52" t="str">
        <f>IF(J12="","",J12)</f>
        <v>3. 3. 2023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Město Přelouč</v>
      </c>
      <c r="I91" s="27" t="s">
        <v>30</v>
      </c>
      <c r="J91" s="30" t="str">
        <f>E21</f>
        <v>Ing.Srba T.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>Ing.Srba T.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111</v>
      </c>
      <c r="D94" s="93"/>
      <c r="E94" s="93"/>
      <c r="F94" s="93"/>
      <c r="G94" s="93"/>
      <c r="H94" s="93"/>
      <c r="I94" s="93"/>
      <c r="J94" s="102" t="s">
        <v>112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113</v>
      </c>
      <c r="J96" s="66">
        <f>J121</f>
        <v>0</v>
      </c>
      <c r="L96" s="32"/>
      <c r="AU96" s="17" t="s">
        <v>114</v>
      </c>
    </row>
    <row r="97" spans="2:12" s="8" customFormat="1" ht="24.95" customHeight="1">
      <c r="B97" s="104"/>
      <c r="D97" s="105" t="s">
        <v>1211</v>
      </c>
      <c r="E97" s="106"/>
      <c r="F97" s="106"/>
      <c r="G97" s="106"/>
      <c r="H97" s="106"/>
      <c r="I97" s="106"/>
      <c r="J97" s="107">
        <f>J122</f>
        <v>0</v>
      </c>
      <c r="L97" s="104"/>
    </row>
    <row r="98" spans="2:12" s="8" customFormat="1" ht="24.95" customHeight="1">
      <c r="B98" s="104"/>
      <c r="D98" s="105" t="s">
        <v>1212</v>
      </c>
      <c r="E98" s="106"/>
      <c r="F98" s="106"/>
      <c r="G98" s="106"/>
      <c r="H98" s="106"/>
      <c r="I98" s="106"/>
      <c r="J98" s="107">
        <f>J135</f>
        <v>0</v>
      </c>
      <c r="L98" s="104"/>
    </row>
    <row r="99" spans="2:12" s="8" customFormat="1" ht="24.95" customHeight="1">
      <c r="B99" s="104"/>
      <c r="D99" s="105" t="s">
        <v>973</v>
      </c>
      <c r="E99" s="106"/>
      <c r="F99" s="106"/>
      <c r="G99" s="106"/>
      <c r="H99" s="106"/>
      <c r="I99" s="106"/>
      <c r="J99" s="107">
        <f>J140</f>
        <v>0</v>
      </c>
      <c r="L99" s="104"/>
    </row>
    <row r="100" spans="2:12" s="8" customFormat="1" ht="24.95" customHeight="1">
      <c r="B100" s="104"/>
      <c r="D100" s="105" t="s">
        <v>974</v>
      </c>
      <c r="E100" s="106"/>
      <c r="F100" s="106"/>
      <c r="G100" s="106"/>
      <c r="H100" s="106"/>
      <c r="I100" s="106"/>
      <c r="J100" s="107">
        <f>J179</f>
        <v>0</v>
      </c>
      <c r="L100" s="104"/>
    </row>
    <row r="101" spans="2:12" s="8" customFormat="1" ht="24.95" customHeight="1">
      <c r="B101" s="104"/>
      <c r="D101" s="105" t="s">
        <v>975</v>
      </c>
      <c r="E101" s="106"/>
      <c r="F101" s="106"/>
      <c r="G101" s="106"/>
      <c r="H101" s="106"/>
      <c r="I101" s="106"/>
      <c r="J101" s="107">
        <f>J196</f>
        <v>0</v>
      </c>
      <c r="L101" s="104"/>
    </row>
    <row r="102" spans="2:12" s="1" customFormat="1" ht="21.75" customHeight="1">
      <c r="B102" s="32"/>
      <c r="L102" s="32"/>
    </row>
    <row r="103" spans="2:12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12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12" s="1" customFormat="1" ht="24.95" customHeight="1">
      <c r="B108" s="32"/>
      <c r="C108" s="21" t="s">
        <v>119</v>
      </c>
      <c r="L108" s="32"/>
    </row>
    <row r="109" spans="2:12" s="1" customFormat="1" ht="6.95" customHeight="1">
      <c r="B109" s="32"/>
      <c r="L109" s="32"/>
    </row>
    <row r="110" spans="2:12" s="1" customFormat="1" ht="12" customHeight="1">
      <c r="B110" s="32"/>
      <c r="C110" s="27" t="s">
        <v>16</v>
      </c>
      <c r="L110" s="32"/>
    </row>
    <row r="111" spans="2:12" s="1" customFormat="1" ht="16.5" customHeight="1">
      <c r="B111" s="32"/>
      <c r="E111" s="230" t="str">
        <f>E7</f>
        <v>CHODNÍKY PODÉL ULICE HAVLÍČKOVA, PŘELOUČ</v>
      </c>
      <c r="F111" s="231"/>
      <c r="G111" s="231"/>
      <c r="H111" s="231"/>
      <c r="L111" s="32"/>
    </row>
    <row r="112" spans="2:12" s="1" customFormat="1" ht="12" customHeight="1">
      <c r="B112" s="32"/>
      <c r="C112" s="27" t="s">
        <v>105</v>
      </c>
      <c r="L112" s="32"/>
    </row>
    <row r="113" spans="2:65" s="1" customFormat="1" ht="16.5" customHeight="1">
      <c r="B113" s="32"/>
      <c r="E113" s="191" t="str">
        <f>E9</f>
        <v>SO 402 - METROPOLITNÍ SÍŤ - NEUZNATELNÉ NÁKLADY</v>
      </c>
      <c r="F113" s="232"/>
      <c r="G113" s="232"/>
      <c r="H113" s="232"/>
      <c r="L113" s="32"/>
    </row>
    <row r="114" spans="2:65" s="1" customFormat="1" ht="6.95" customHeight="1">
      <c r="B114" s="32"/>
      <c r="L114" s="32"/>
    </row>
    <row r="115" spans="2:65" s="1" customFormat="1" ht="12" customHeight="1">
      <c r="B115" s="32"/>
      <c r="C115" s="27" t="s">
        <v>20</v>
      </c>
      <c r="F115" s="25" t="str">
        <f>F12</f>
        <v>ul.Havlíčkova</v>
      </c>
      <c r="I115" s="27" t="s">
        <v>22</v>
      </c>
      <c r="J115" s="52" t="str">
        <f>IF(J12="","",J12)</f>
        <v>3. 3. 2023</v>
      </c>
      <c r="L115" s="32"/>
    </row>
    <row r="116" spans="2:65" s="1" customFormat="1" ht="6.95" customHeight="1">
      <c r="B116" s="32"/>
      <c r="L116" s="32"/>
    </row>
    <row r="117" spans="2:65" s="1" customFormat="1" ht="15.2" customHeight="1">
      <c r="B117" s="32"/>
      <c r="C117" s="27" t="s">
        <v>24</v>
      </c>
      <c r="F117" s="25" t="str">
        <f>E15</f>
        <v>Město Přelouč</v>
      </c>
      <c r="I117" s="27" t="s">
        <v>30</v>
      </c>
      <c r="J117" s="30" t="str">
        <f>E21</f>
        <v>Ing.Srba T.</v>
      </c>
      <c r="L117" s="32"/>
    </row>
    <row r="118" spans="2:65" s="1" customFormat="1" ht="15.2" customHeight="1">
      <c r="B118" s="32"/>
      <c r="C118" s="27" t="s">
        <v>28</v>
      </c>
      <c r="F118" s="25" t="str">
        <f>IF(E18="","",E18)</f>
        <v>Vyplň údaj</v>
      </c>
      <c r="I118" s="27" t="s">
        <v>32</v>
      </c>
      <c r="J118" s="30" t="str">
        <f>E24</f>
        <v>Ing.Srba T.</v>
      </c>
      <c r="L118" s="32"/>
    </row>
    <row r="119" spans="2:65" s="1" customFormat="1" ht="10.35" customHeight="1">
      <c r="B119" s="32"/>
      <c r="L119" s="32"/>
    </row>
    <row r="120" spans="2:65" s="10" customFormat="1" ht="29.25" customHeight="1">
      <c r="B120" s="112"/>
      <c r="C120" s="113" t="s">
        <v>120</v>
      </c>
      <c r="D120" s="114" t="s">
        <v>60</v>
      </c>
      <c r="E120" s="114" t="s">
        <v>56</v>
      </c>
      <c r="F120" s="114" t="s">
        <v>57</v>
      </c>
      <c r="G120" s="114" t="s">
        <v>121</v>
      </c>
      <c r="H120" s="114" t="s">
        <v>122</v>
      </c>
      <c r="I120" s="114" t="s">
        <v>123</v>
      </c>
      <c r="J120" s="114" t="s">
        <v>112</v>
      </c>
      <c r="K120" s="115" t="s">
        <v>124</v>
      </c>
      <c r="L120" s="112"/>
      <c r="M120" s="59" t="s">
        <v>1</v>
      </c>
      <c r="N120" s="60" t="s">
        <v>39</v>
      </c>
      <c r="O120" s="60" t="s">
        <v>125</v>
      </c>
      <c r="P120" s="60" t="s">
        <v>126</v>
      </c>
      <c r="Q120" s="60" t="s">
        <v>127</v>
      </c>
      <c r="R120" s="60" t="s">
        <v>128</v>
      </c>
      <c r="S120" s="60" t="s">
        <v>129</v>
      </c>
      <c r="T120" s="61" t="s">
        <v>130</v>
      </c>
    </row>
    <row r="121" spans="2:65" s="1" customFormat="1" ht="22.9" customHeight="1">
      <c r="B121" s="32"/>
      <c r="C121" s="64" t="s">
        <v>131</v>
      </c>
      <c r="J121" s="116">
        <f>BK121</f>
        <v>0</v>
      </c>
      <c r="L121" s="32"/>
      <c r="M121" s="62"/>
      <c r="N121" s="53"/>
      <c r="O121" s="53"/>
      <c r="P121" s="117">
        <f>P122+P135+P140+P179+P196</f>
        <v>0</v>
      </c>
      <c r="Q121" s="53"/>
      <c r="R121" s="117">
        <f>R122+R135+R140+R179+R196</f>
        <v>0</v>
      </c>
      <c r="S121" s="53"/>
      <c r="T121" s="118">
        <f>T122+T135+T140+T179+T196</f>
        <v>0</v>
      </c>
      <c r="AT121" s="17" t="s">
        <v>74</v>
      </c>
      <c r="AU121" s="17" t="s">
        <v>114</v>
      </c>
      <c r="BK121" s="119">
        <f>BK122+BK135+BK140+BK179+BK196</f>
        <v>0</v>
      </c>
    </row>
    <row r="122" spans="2:65" s="11" customFormat="1" ht="25.9" customHeight="1">
      <c r="B122" s="120"/>
      <c r="D122" s="121" t="s">
        <v>74</v>
      </c>
      <c r="E122" s="122" t="s">
        <v>1213</v>
      </c>
      <c r="F122" s="122" t="s">
        <v>1214</v>
      </c>
      <c r="I122" s="123"/>
      <c r="J122" s="124">
        <f>BK122</f>
        <v>0</v>
      </c>
      <c r="L122" s="120"/>
      <c r="M122" s="125"/>
      <c r="P122" s="126">
        <f>SUM(P123:P134)</f>
        <v>0</v>
      </c>
      <c r="R122" s="126">
        <f>SUM(R123:R134)</f>
        <v>0</v>
      </c>
      <c r="T122" s="127">
        <f>SUM(T123:T134)</f>
        <v>0</v>
      </c>
      <c r="AR122" s="121" t="s">
        <v>83</v>
      </c>
      <c r="AT122" s="128" t="s">
        <v>74</v>
      </c>
      <c r="AU122" s="128" t="s">
        <v>75</v>
      </c>
      <c r="AY122" s="121" t="s">
        <v>135</v>
      </c>
      <c r="BK122" s="129">
        <f>SUM(BK123:BK134)</f>
        <v>0</v>
      </c>
    </row>
    <row r="123" spans="2:65" s="1" customFormat="1" ht="16.5" customHeight="1">
      <c r="B123" s="132"/>
      <c r="C123" s="133" t="s">
        <v>83</v>
      </c>
      <c r="D123" s="133" t="s">
        <v>138</v>
      </c>
      <c r="E123" s="134" t="s">
        <v>1215</v>
      </c>
      <c r="F123" s="135" t="s">
        <v>1216</v>
      </c>
      <c r="G123" s="136" t="s">
        <v>282</v>
      </c>
      <c r="H123" s="137">
        <v>700</v>
      </c>
      <c r="I123" s="138"/>
      <c r="J123" s="139">
        <f>ROUND(I123*H123,2)</f>
        <v>0</v>
      </c>
      <c r="K123" s="135" t="s">
        <v>1</v>
      </c>
      <c r="L123" s="32"/>
      <c r="M123" s="140" t="s">
        <v>1</v>
      </c>
      <c r="N123" s="141" t="s">
        <v>40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159</v>
      </c>
      <c r="AT123" s="144" t="s">
        <v>138</v>
      </c>
      <c r="AU123" s="144" t="s">
        <v>83</v>
      </c>
      <c r="AY123" s="17" t="s">
        <v>135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7" t="s">
        <v>83</v>
      </c>
      <c r="BK123" s="145">
        <f>ROUND(I123*H123,2)</f>
        <v>0</v>
      </c>
      <c r="BL123" s="17" t="s">
        <v>159</v>
      </c>
      <c r="BM123" s="144" t="s">
        <v>85</v>
      </c>
    </row>
    <row r="124" spans="2:65" s="1" customFormat="1" ht="11.25">
      <c r="B124" s="32"/>
      <c r="D124" s="146" t="s">
        <v>145</v>
      </c>
      <c r="F124" s="147" t="s">
        <v>1216</v>
      </c>
      <c r="I124" s="148"/>
      <c r="L124" s="32"/>
      <c r="M124" s="149"/>
      <c r="T124" s="56"/>
      <c r="AT124" s="17" t="s">
        <v>145</v>
      </c>
      <c r="AU124" s="17" t="s">
        <v>83</v>
      </c>
    </row>
    <row r="125" spans="2:65" s="1" customFormat="1" ht="16.5" customHeight="1">
      <c r="B125" s="132"/>
      <c r="C125" s="181" t="s">
        <v>85</v>
      </c>
      <c r="D125" s="181" t="s">
        <v>406</v>
      </c>
      <c r="E125" s="182" t="s">
        <v>980</v>
      </c>
      <c r="F125" s="183" t="s">
        <v>1217</v>
      </c>
      <c r="G125" s="184" t="s">
        <v>282</v>
      </c>
      <c r="H125" s="185">
        <v>350</v>
      </c>
      <c r="I125" s="186"/>
      <c r="J125" s="187">
        <f>ROUND(I125*H125,2)</f>
        <v>0</v>
      </c>
      <c r="K125" s="183" t="s">
        <v>1</v>
      </c>
      <c r="L125" s="188"/>
      <c r="M125" s="189" t="s">
        <v>1</v>
      </c>
      <c r="N125" s="190" t="s">
        <v>40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262</v>
      </c>
      <c r="AT125" s="144" t="s">
        <v>406</v>
      </c>
      <c r="AU125" s="144" t="s">
        <v>83</v>
      </c>
      <c r="AY125" s="17" t="s">
        <v>135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7" t="s">
        <v>83</v>
      </c>
      <c r="BK125" s="145">
        <f>ROUND(I125*H125,2)</f>
        <v>0</v>
      </c>
      <c r="BL125" s="17" t="s">
        <v>159</v>
      </c>
      <c r="BM125" s="144" t="s">
        <v>159</v>
      </c>
    </row>
    <row r="126" spans="2:65" s="1" customFormat="1" ht="11.25">
      <c r="B126" s="32"/>
      <c r="D126" s="146" t="s">
        <v>145</v>
      </c>
      <c r="F126" s="147" t="s">
        <v>1217</v>
      </c>
      <c r="I126" s="148"/>
      <c r="L126" s="32"/>
      <c r="M126" s="149"/>
      <c r="T126" s="56"/>
      <c r="AT126" s="17" t="s">
        <v>145</v>
      </c>
      <c r="AU126" s="17" t="s">
        <v>83</v>
      </c>
    </row>
    <row r="127" spans="2:65" s="1" customFormat="1" ht="16.5" customHeight="1">
      <c r="B127" s="132"/>
      <c r="C127" s="181" t="s">
        <v>154</v>
      </c>
      <c r="D127" s="181" t="s">
        <v>406</v>
      </c>
      <c r="E127" s="182" t="s">
        <v>983</v>
      </c>
      <c r="F127" s="183" t="s">
        <v>1218</v>
      </c>
      <c r="G127" s="184" t="s">
        <v>282</v>
      </c>
      <c r="H127" s="185">
        <v>350</v>
      </c>
      <c r="I127" s="186"/>
      <c r="J127" s="187">
        <f>ROUND(I127*H127,2)</f>
        <v>0</v>
      </c>
      <c r="K127" s="183" t="s">
        <v>1</v>
      </c>
      <c r="L127" s="188"/>
      <c r="M127" s="189" t="s">
        <v>1</v>
      </c>
      <c r="N127" s="190" t="s">
        <v>40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262</v>
      </c>
      <c r="AT127" s="144" t="s">
        <v>406</v>
      </c>
      <c r="AU127" s="144" t="s">
        <v>83</v>
      </c>
      <c r="AY127" s="17" t="s">
        <v>135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7" t="s">
        <v>83</v>
      </c>
      <c r="BK127" s="145">
        <f>ROUND(I127*H127,2)</f>
        <v>0</v>
      </c>
      <c r="BL127" s="17" t="s">
        <v>159</v>
      </c>
      <c r="BM127" s="144" t="s">
        <v>170</v>
      </c>
    </row>
    <row r="128" spans="2:65" s="1" customFormat="1" ht="11.25">
      <c r="B128" s="32"/>
      <c r="D128" s="146" t="s">
        <v>145</v>
      </c>
      <c r="F128" s="147" t="s">
        <v>1218</v>
      </c>
      <c r="I128" s="148"/>
      <c r="L128" s="32"/>
      <c r="M128" s="149"/>
      <c r="T128" s="56"/>
      <c r="AT128" s="17" t="s">
        <v>145</v>
      </c>
      <c r="AU128" s="17" t="s">
        <v>83</v>
      </c>
    </row>
    <row r="129" spans="2:65" s="1" customFormat="1" ht="16.5" customHeight="1">
      <c r="B129" s="132"/>
      <c r="C129" s="133" t="s">
        <v>159</v>
      </c>
      <c r="D129" s="133" t="s">
        <v>138</v>
      </c>
      <c r="E129" s="134" t="s">
        <v>1219</v>
      </c>
      <c r="F129" s="135" t="s">
        <v>1220</v>
      </c>
      <c r="G129" s="136" t="s">
        <v>487</v>
      </c>
      <c r="H129" s="137">
        <v>4</v>
      </c>
      <c r="I129" s="138"/>
      <c r="J129" s="139">
        <f>ROUND(I129*H129,2)</f>
        <v>0</v>
      </c>
      <c r="K129" s="135" t="s">
        <v>1</v>
      </c>
      <c r="L129" s="32"/>
      <c r="M129" s="140" t="s">
        <v>1</v>
      </c>
      <c r="N129" s="141" t="s">
        <v>40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159</v>
      </c>
      <c r="AT129" s="144" t="s">
        <v>138</v>
      </c>
      <c r="AU129" s="144" t="s">
        <v>83</v>
      </c>
      <c r="AY129" s="17" t="s">
        <v>135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7" t="s">
        <v>83</v>
      </c>
      <c r="BK129" s="145">
        <f>ROUND(I129*H129,2)</f>
        <v>0</v>
      </c>
      <c r="BL129" s="17" t="s">
        <v>159</v>
      </c>
      <c r="BM129" s="144" t="s">
        <v>262</v>
      </c>
    </row>
    <row r="130" spans="2:65" s="1" customFormat="1" ht="11.25">
      <c r="B130" s="32"/>
      <c r="D130" s="146" t="s">
        <v>145</v>
      </c>
      <c r="F130" s="147" t="s">
        <v>1220</v>
      </c>
      <c r="I130" s="148"/>
      <c r="L130" s="32"/>
      <c r="M130" s="149"/>
      <c r="T130" s="56"/>
      <c r="AT130" s="17" t="s">
        <v>145</v>
      </c>
      <c r="AU130" s="17" t="s">
        <v>83</v>
      </c>
    </row>
    <row r="131" spans="2:65" s="1" customFormat="1" ht="16.5" customHeight="1">
      <c r="B131" s="132"/>
      <c r="C131" s="181" t="s">
        <v>134</v>
      </c>
      <c r="D131" s="181" t="s">
        <v>406</v>
      </c>
      <c r="E131" s="182" t="s">
        <v>992</v>
      </c>
      <c r="F131" s="183" t="s">
        <v>1221</v>
      </c>
      <c r="G131" s="184" t="s">
        <v>487</v>
      </c>
      <c r="H131" s="185">
        <v>4</v>
      </c>
      <c r="I131" s="186"/>
      <c r="J131" s="187">
        <f>ROUND(I131*H131,2)</f>
        <v>0</v>
      </c>
      <c r="K131" s="183" t="s">
        <v>1</v>
      </c>
      <c r="L131" s="188"/>
      <c r="M131" s="189" t="s">
        <v>1</v>
      </c>
      <c r="N131" s="190" t="s">
        <v>40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262</v>
      </c>
      <c r="AT131" s="144" t="s">
        <v>406</v>
      </c>
      <c r="AU131" s="144" t="s">
        <v>83</v>
      </c>
      <c r="AY131" s="17" t="s">
        <v>135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7" t="s">
        <v>83</v>
      </c>
      <c r="BK131" s="145">
        <f>ROUND(I131*H131,2)</f>
        <v>0</v>
      </c>
      <c r="BL131" s="17" t="s">
        <v>159</v>
      </c>
      <c r="BM131" s="144" t="s">
        <v>279</v>
      </c>
    </row>
    <row r="132" spans="2:65" s="1" customFormat="1" ht="11.25">
      <c r="B132" s="32"/>
      <c r="D132" s="146" t="s">
        <v>145</v>
      </c>
      <c r="F132" s="147" t="s">
        <v>1221</v>
      </c>
      <c r="I132" s="148"/>
      <c r="L132" s="32"/>
      <c r="M132" s="149"/>
      <c r="T132" s="56"/>
      <c r="AT132" s="17" t="s">
        <v>145</v>
      </c>
      <c r="AU132" s="17" t="s">
        <v>83</v>
      </c>
    </row>
    <row r="133" spans="2:65" s="1" customFormat="1" ht="21.75" customHeight="1">
      <c r="B133" s="132"/>
      <c r="C133" s="133" t="s">
        <v>170</v>
      </c>
      <c r="D133" s="133" t="s">
        <v>138</v>
      </c>
      <c r="E133" s="134" t="s">
        <v>1222</v>
      </c>
      <c r="F133" s="135" t="s">
        <v>1223</v>
      </c>
      <c r="G133" s="136" t="s">
        <v>487</v>
      </c>
      <c r="H133" s="137">
        <v>28</v>
      </c>
      <c r="I133" s="138"/>
      <c r="J133" s="139">
        <f>ROUND(I133*H133,2)</f>
        <v>0</v>
      </c>
      <c r="K133" s="135" t="s">
        <v>1</v>
      </c>
      <c r="L133" s="32"/>
      <c r="M133" s="140" t="s">
        <v>1</v>
      </c>
      <c r="N133" s="141" t="s">
        <v>40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159</v>
      </c>
      <c r="AT133" s="144" t="s">
        <v>138</v>
      </c>
      <c r="AU133" s="144" t="s">
        <v>83</v>
      </c>
      <c r="AY133" s="17" t="s">
        <v>135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7" t="s">
        <v>83</v>
      </c>
      <c r="BK133" s="145">
        <f>ROUND(I133*H133,2)</f>
        <v>0</v>
      </c>
      <c r="BL133" s="17" t="s">
        <v>159</v>
      </c>
      <c r="BM133" s="144" t="s">
        <v>296</v>
      </c>
    </row>
    <row r="134" spans="2:65" s="1" customFormat="1" ht="11.25">
      <c r="B134" s="32"/>
      <c r="D134" s="146" t="s">
        <v>145</v>
      </c>
      <c r="F134" s="147" t="s">
        <v>1223</v>
      </c>
      <c r="I134" s="148"/>
      <c r="L134" s="32"/>
      <c r="M134" s="149"/>
      <c r="T134" s="56"/>
      <c r="AT134" s="17" t="s">
        <v>145</v>
      </c>
      <c r="AU134" s="17" t="s">
        <v>83</v>
      </c>
    </row>
    <row r="135" spans="2:65" s="11" customFormat="1" ht="25.9" customHeight="1">
      <c r="B135" s="120"/>
      <c r="D135" s="121" t="s">
        <v>74</v>
      </c>
      <c r="E135" s="122" t="s">
        <v>1224</v>
      </c>
      <c r="F135" s="122" t="s">
        <v>1225</v>
      </c>
      <c r="I135" s="123"/>
      <c r="J135" s="124">
        <f>BK135</f>
        <v>0</v>
      </c>
      <c r="L135" s="120"/>
      <c r="M135" s="125"/>
      <c r="P135" s="126">
        <f>SUM(P136:P139)</f>
        <v>0</v>
      </c>
      <c r="R135" s="126">
        <f>SUM(R136:R139)</f>
        <v>0</v>
      </c>
      <c r="T135" s="127">
        <f>SUM(T136:T139)</f>
        <v>0</v>
      </c>
      <c r="AR135" s="121" t="s">
        <v>83</v>
      </c>
      <c r="AT135" s="128" t="s">
        <v>74</v>
      </c>
      <c r="AU135" s="128" t="s">
        <v>75</v>
      </c>
      <c r="AY135" s="121" t="s">
        <v>135</v>
      </c>
      <c r="BK135" s="129">
        <f>SUM(BK136:BK139)</f>
        <v>0</v>
      </c>
    </row>
    <row r="136" spans="2:65" s="1" customFormat="1" ht="16.5" customHeight="1">
      <c r="B136" s="132"/>
      <c r="C136" s="133" t="s">
        <v>253</v>
      </c>
      <c r="D136" s="133" t="s">
        <v>138</v>
      </c>
      <c r="E136" s="134" t="s">
        <v>1226</v>
      </c>
      <c r="F136" s="135" t="s">
        <v>1227</v>
      </c>
      <c r="G136" s="136" t="s">
        <v>282</v>
      </c>
      <c r="H136" s="137">
        <v>150</v>
      </c>
      <c r="I136" s="138"/>
      <c r="J136" s="139">
        <f>ROUND(I136*H136,2)</f>
        <v>0</v>
      </c>
      <c r="K136" s="135" t="s">
        <v>1</v>
      </c>
      <c r="L136" s="32"/>
      <c r="M136" s="140" t="s">
        <v>1</v>
      </c>
      <c r="N136" s="141" t="s">
        <v>40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159</v>
      </c>
      <c r="AT136" s="144" t="s">
        <v>138</v>
      </c>
      <c r="AU136" s="144" t="s">
        <v>83</v>
      </c>
      <c r="AY136" s="17" t="s">
        <v>135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7" t="s">
        <v>83</v>
      </c>
      <c r="BK136" s="145">
        <f>ROUND(I136*H136,2)</f>
        <v>0</v>
      </c>
      <c r="BL136" s="17" t="s">
        <v>159</v>
      </c>
      <c r="BM136" s="144" t="s">
        <v>308</v>
      </c>
    </row>
    <row r="137" spans="2:65" s="1" customFormat="1" ht="11.25">
      <c r="B137" s="32"/>
      <c r="D137" s="146" t="s">
        <v>145</v>
      </c>
      <c r="F137" s="147" t="s">
        <v>1227</v>
      </c>
      <c r="I137" s="148"/>
      <c r="L137" s="32"/>
      <c r="M137" s="149"/>
      <c r="T137" s="56"/>
      <c r="AT137" s="17" t="s">
        <v>145</v>
      </c>
      <c r="AU137" s="17" t="s">
        <v>83</v>
      </c>
    </row>
    <row r="138" spans="2:65" s="1" customFormat="1" ht="16.5" customHeight="1">
      <c r="B138" s="132"/>
      <c r="C138" s="181" t="s">
        <v>262</v>
      </c>
      <c r="D138" s="181" t="s">
        <v>406</v>
      </c>
      <c r="E138" s="182" t="s">
        <v>1228</v>
      </c>
      <c r="F138" s="183" t="s">
        <v>1229</v>
      </c>
      <c r="G138" s="184" t="s">
        <v>282</v>
      </c>
      <c r="H138" s="185">
        <v>150</v>
      </c>
      <c r="I138" s="186"/>
      <c r="J138" s="187">
        <f>ROUND(I138*H138,2)</f>
        <v>0</v>
      </c>
      <c r="K138" s="183" t="s">
        <v>1</v>
      </c>
      <c r="L138" s="188"/>
      <c r="M138" s="189" t="s">
        <v>1</v>
      </c>
      <c r="N138" s="190" t="s">
        <v>40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262</v>
      </c>
      <c r="AT138" s="144" t="s">
        <v>406</v>
      </c>
      <c r="AU138" s="144" t="s">
        <v>83</v>
      </c>
      <c r="AY138" s="17" t="s">
        <v>135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7" t="s">
        <v>83</v>
      </c>
      <c r="BK138" s="145">
        <f>ROUND(I138*H138,2)</f>
        <v>0</v>
      </c>
      <c r="BL138" s="17" t="s">
        <v>159</v>
      </c>
      <c r="BM138" s="144" t="s">
        <v>332</v>
      </c>
    </row>
    <row r="139" spans="2:65" s="1" customFormat="1" ht="11.25">
      <c r="B139" s="32"/>
      <c r="D139" s="146" t="s">
        <v>145</v>
      </c>
      <c r="F139" s="147" t="s">
        <v>1229</v>
      </c>
      <c r="I139" s="148"/>
      <c r="L139" s="32"/>
      <c r="M139" s="149"/>
      <c r="T139" s="56"/>
      <c r="AT139" s="17" t="s">
        <v>145</v>
      </c>
      <c r="AU139" s="17" t="s">
        <v>83</v>
      </c>
    </row>
    <row r="140" spans="2:65" s="11" customFormat="1" ht="25.9" customHeight="1">
      <c r="B140" s="120"/>
      <c r="D140" s="121" t="s">
        <v>74</v>
      </c>
      <c r="E140" s="122" t="s">
        <v>1052</v>
      </c>
      <c r="F140" s="122" t="s">
        <v>1053</v>
      </c>
      <c r="I140" s="123"/>
      <c r="J140" s="124">
        <f>BK140</f>
        <v>0</v>
      </c>
      <c r="L140" s="120"/>
      <c r="M140" s="125"/>
      <c r="P140" s="126">
        <f>SUM(P141:P178)</f>
        <v>0</v>
      </c>
      <c r="R140" s="126">
        <f>SUM(R141:R178)</f>
        <v>0</v>
      </c>
      <c r="T140" s="127">
        <f>SUM(T141:T178)</f>
        <v>0</v>
      </c>
      <c r="AR140" s="121" t="s">
        <v>83</v>
      </c>
      <c r="AT140" s="128" t="s">
        <v>74</v>
      </c>
      <c r="AU140" s="128" t="s">
        <v>75</v>
      </c>
      <c r="AY140" s="121" t="s">
        <v>135</v>
      </c>
      <c r="BK140" s="129">
        <f>SUM(BK141:BK178)</f>
        <v>0</v>
      </c>
    </row>
    <row r="141" spans="2:65" s="1" customFormat="1" ht="16.5" customHeight="1">
      <c r="B141" s="132"/>
      <c r="C141" s="133" t="s">
        <v>273</v>
      </c>
      <c r="D141" s="133" t="s">
        <v>138</v>
      </c>
      <c r="E141" s="134" t="s">
        <v>1230</v>
      </c>
      <c r="F141" s="135" t="s">
        <v>1063</v>
      </c>
      <c r="G141" s="136" t="s">
        <v>282</v>
      </c>
      <c r="H141" s="137">
        <v>50</v>
      </c>
      <c r="I141" s="138"/>
      <c r="J141" s="139">
        <f>ROUND(I141*H141,2)</f>
        <v>0</v>
      </c>
      <c r="K141" s="135" t="s">
        <v>1</v>
      </c>
      <c r="L141" s="32"/>
      <c r="M141" s="140" t="s">
        <v>1</v>
      </c>
      <c r="N141" s="141" t="s">
        <v>40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159</v>
      </c>
      <c r="AT141" s="144" t="s">
        <v>138</v>
      </c>
      <c r="AU141" s="144" t="s">
        <v>83</v>
      </c>
      <c r="AY141" s="17" t="s">
        <v>135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7" t="s">
        <v>83</v>
      </c>
      <c r="BK141" s="145">
        <f>ROUND(I141*H141,2)</f>
        <v>0</v>
      </c>
      <c r="BL141" s="17" t="s">
        <v>159</v>
      </c>
      <c r="BM141" s="144" t="s">
        <v>345</v>
      </c>
    </row>
    <row r="142" spans="2:65" s="1" customFormat="1" ht="11.25">
      <c r="B142" s="32"/>
      <c r="D142" s="146" t="s">
        <v>145</v>
      </c>
      <c r="F142" s="147" t="s">
        <v>1063</v>
      </c>
      <c r="I142" s="148"/>
      <c r="L142" s="32"/>
      <c r="M142" s="149"/>
      <c r="T142" s="56"/>
      <c r="AT142" s="17" t="s">
        <v>145</v>
      </c>
      <c r="AU142" s="17" t="s">
        <v>83</v>
      </c>
    </row>
    <row r="143" spans="2:65" s="1" customFormat="1" ht="21.75" customHeight="1">
      <c r="B143" s="132"/>
      <c r="C143" s="133" t="s">
        <v>279</v>
      </c>
      <c r="D143" s="133" t="s">
        <v>138</v>
      </c>
      <c r="E143" s="134" t="s">
        <v>1231</v>
      </c>
      <c r="F143" s="135" t="s">
        <v>1232</v>
      </c>
      <c r="G143" s="136" t="s">
        <v>282</v>
      </c>
      <c r="H143" s="137">
        <v>50</v>
      </c>
      <c r="I143" s="138"/>
      <c r="J143" s="139">
        <f>ROUND(I143*H143,2)</f>
        <v>0</v>
      </c>
      <c r="K143" s="135" t="s">
        <v>1</v>
      </c>
      <c r="L143" s="32"/>
      <c r="M143" s="140" t="s">
        <v>1</v>
      </c>
      <c r="N143" s="141" t="s">
        <v>40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159</v>
      </c>
      <c r="AT143" s="144" t="s">
        <v>138</v>
      </c>
      <c r="AU143" s="144" t="s">
        <v>83</v>
      </c>
      <c r="AY143" s="17" t="s">
        <v>135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7" t="s">
        <v>83</v>
      </c>
      <c r="BK143" s="145">
        <f>ROUND(I143*H143,2)</f>
        <v>0</v>
      </c>
      <c r="BL143" s="17" t="s">
        <v>159</v>
      </c>
      <c r="BM143" s="144" t="s">
        <v>356</v>
      </c>
    </row>
    <row r="144" spans="2:65" s="1" customFormat="1" ht="11.25">
      <c r="B144" s="32"/>
      <c r="D144" s="146" t="s">
        <v>145</v>
      </c>
      <c r="F144" s="147" t="s">
        <v>1232</v>
      </c>
      <c r="I144" s="148"/>
      <c r="L144" s="32"/>
      <c r="M144" s="149"/>
      <c r="T144" s="56"/>
      <c r="AT144" s="17" t="s">
        <v>145</v>
      </c>
      <c r="AU144" s="17" t="s">
        <v>83</v>
      </c>
    </row>
    <row r="145" spans="2:65" s="1" customFormat="1" ht="16.5" customHeight="1">
      <c r="B145" s="132"/>
      <c r="C145" s="133" t="s">
        <v>288</v>
      </c>
      <c r="D145" s="133" t="s">
        <v>138</v>
      </c>
      <c r="E145" s="134" t="s">
        <v>1058</v>
      </c>
      <c r="F145" s="135" t="s">
        <v>1059</v>
      </c>
      <c r="G145" s="136" t="s">
        <v>282</v>
      </c>
      <c r="H145" s="137">
        <v>350</v>
      </c>
      <c r="I145" s="138"/>
      <c r="J145" s="139">
        <f>ROUND(I145*H145,2)</f>
        <v>0</v>
      </c>
      <c r="K145" s="135" t="s">
        <v>1</v>
      </c>
      <c r="L145" s="32"/>
      <c r="M145" s="140" t="s">
        <v>1</v>
      </c>
      <c r="N145" s="141" t="s">
        <v>40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159</v>
      </c>
      <c r="AT145" s="144" t="s">
        <v>138</v>
      </c>
      <c r="AU145" s="144" t="s">
        <v>83</v>
      </c>
      <c r="AY145" s="17" t="s">
        <v>135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7" t="s">
        <v>83</v>
      </c>
      <c r="BK145" s="145">
        <f>ROUND(I145*H145,2)</f>
        <v>0</v>
      </c>
      <c r="BL145" s="17" t="s">
        <v>159</v>
      </c>
      <c r="BM145" s="144" t="s">
        <v>374</v>
      </c>
    </row>
    <row r="146" spans="2:65" s="1" customFormat="1" ht="11.25">
      <c r="B146" s="32"/>
      <c r="D146" s="146" t="s">
        <v>145</v>
      </c>
      <c r="F146" s="147" t="s">
        <v>1059</v>
      </c>
      <c r="I146" s="148"/>
      <c r="L146" s="32"/>
      <c r="M146" s="149"/>
      <c r="T146" s="56"/>
      <c r="AT146" s="17" t="s">
        <v>145</v>
      </c>
      <c r="AU146" s="17" t="s">
        <v>83</v>
      </c>
    </row>
    <row r="147" spans="2:65" s="1" customFormat="1" ht="16.5" customHeight="1">
      <c r="B147" s="132"/>
      <c r="C147" s="133" t="s">
        <v>296</v>
      </c>
      <c r="D147" s="133" t="s">
        <v>138</v>
      </c>
      <c r="E147" s="134" t="s">
        <v>1233</v>
      </c>
      <c r="F147" s="135" t="s">
        <v>1234</v>
      </c>
      <c r="G147" s="136" t="s">
        <v>282</v>
      </c>
      <c r="H147" s="137">
        <v>350</v>
      </c>
      <c r="I147" s="138"/>
      <c r="J147" s="139">
        <f>ROUND(I147*H147,2)</f>
        <v>0</v>
      </c>
      <c r="K147" s="135" t="s">
        <v>1</v>
      </c>
      <c r="L147" s="32"/>
      <c r="M147" s="140" t="s">
        <v>1</v>
      </c>
      <c r="N147" s="141" t="s">
        <v>40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159</v>
      </c>
      <c r="AT147" s="144" t="s">
        <v>138</v>
      </c>
      <c r="AU147" s="144" t="s">
        <v>83</v>
      </c>
      <c r="AY147" s="17" t="s">
        <v>135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7" t="s">
        <v>83</v>
      </c>
      <c r="BK147" s="145">
        <f>ROUND(I147*H147,2)</f>
        <v>0</v>
      </c>
      <c r="BL147" s="17" t="s">
        <v>159</v>
      </c>
      <c r="BM147" s="144" t="s">
        <v>387</v>
      </c>
    </row>
    <row r="148" spans="2:65" s="1" customFormat="1" ht="11.25">
      <c r="B148" s="32"/>
      <c r="D148" s="146" t="s">
        <v>145</v>
      </c>
      <c r="F148" s="147" t="s">
        <v>1234</v>
      </c>
      <c r="I148" s="148"/>
      <c r="L148" s="32"/>
      <c r="M148" s="149"/>
      <c r="T148" s="56"/>
      <c r="AT148" s="17" t="s">
        <v>145</v>
      </c>
      <c r="AU148" s="17" t="s">
        <v>83</v>
      </c>
    </row>
    <row r="149" spans="2:65" s="1" customFormat="1" ht="21.75" customHeight="1">
      <c r="B149" s="132"/>
      <c r="C149" s="133" t="s">
        <v>302</v>
      </c>
      <c r="D149" s="133" t="s">
        <v>138</v>
      </c>
      <c r="E149" s="134" t="s">
        <v>1103</v>
      </c>
      <c r="F149" s="135" t="s">
        <v>1104</v>
      </c>
      <c r="G149" s="136" t="s">
        <v>311</v>
      </c>
      <c r="H149" s="137">
        <v>20</v>
      </c>
      <c r="I149" s="138"/>
      <c r="J149" s="139">
        <f>ROUND(I149*H149,2)</f>
        <v>0</v>
      </c>
      <c r="K149" s="135" t="s">
        <v>1</v>
      </c>
      <c r="L149" s="32"/>
      <c r="M149" s="140" t="s">
        <v>1</v>
      </c>
      <c r="N149" s="141" t="s">
        <v>40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159</v>
      </c>
      <c r="AT149" s="144" t="s">
        <v>138</v>
      </c>
      <c r="AU149" s="144" t="s">
        <v>83</v>
      </c>
      <c r="AY149" s="17" t="s">
        <v>135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7" t="s">
        <v>83</v>
      </c>
      <c r="BK149" s="145">
        <f>ROUND(I149*H149,2)</f>
        <v>0</v>
      </c>
      <c r="BL149" s="17" t="s">
        <v>159</v>
      </c>
      <c r="BM149" s="144" t="s">
        <v>399</v>
      </c>
    </row>
    <row r="150" spans="2:65" s="1" customFormat="1" ht="11.25">
      <c r="B150" s="32"/>
      <c r="D150" s="146" t="s">
        <v>145</v>
      </c>
      <c r="F150" s="147" t="s">
        <v>1104</v>
      </c>
      <c r="I150" s="148"/>
      <c r="L150" s="32"/>
      <c r="M150" s="149"/>
      <c r="T150" s="56"/>
      <c r="AT150" s="17" t="s">
        <v>145</v>
      </c>
      <c r="AU150" s="17" t="s">
        <v>83</v>
      </c>
    </row>
    <row r="151" spans="2:65" s="1" customFormat="1" ht="16.5" customHeight="1">
      <c r="B151" s="132"/>
      <c r="C151" s="133" t="s">
        <v>308</v>
      </c>
      <c r="D151" s="133" t="s">
        <v>138</v>
      </c>
      <c r="E151" s="134" t="s">
        <v>1235</v>
      </c>
      <c r="F151" s="135" t="s">
        <v>1236</v>
      </c>
      <c r="G151" s="136" t="s">
        <v>311</v>
      </c>
      <c r="H151" s="137">
        <v>4</v>
      </c>
      <c r="I151" s="138"/>
      <c r="J151" s="139">
        <f>ROUND(I151*H151,2)</f>
        <v>0</v>
      </c>
      <c r="K151" s="135" t="s">
        <v>1</v>
      </c>
      <c r="L151" s="32"/>
      <c r="M151" s="140" t="s">
        <v>1</v>
      </c>
      <c r="N151" s="141" t="s">
        <v>40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159</v>
      </c>
      <c r="AT151" s="144" t="s">
        <v>138</v>
      </c>
      <c r="AU151" s="144" t="s">
        <v>83</v>
      </c>
      <c r="AY151" s="17" t="s">
        <v>135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7" t="s">
        <v>83</v>
      </c>
      <c r="BK151" s="145">
        <f>ROUND(I151*H151,2)</f>
        <v>0</v>
      </c>
      <c r="BL151" s="17" t="s">
        <v>159</v>
      </c>
      <c r="BM151" s="144" t="s">
        <v>411</v>
      </c>
    </row>
    <row r="152" spans="2:65" s="1" customFormat="1" ht="11.25">
      <c r="B152" s="32"/>
      <c r="D152" s="146" t="s">
        <v>145</v>
      </c>
      <c r="F152" s="147" t="s">
        <v>1236</v>
      </c>
      <c r="I152" s="148"/>
      <c r="L152" s="32"/>
      <c r="M152" s="149"/>
      <c r="T152" s="56"/>
      <c r="AT152" s="17" t="s">
        <v>145</v>
      </c>
      <c r="AU152" s="17" t="s">
        <v>83</v>
      </c>
    </row>
    <row r="153" spans="2:65" s="1" customFormat="1" ht="16.5" customHeight="1">
      <c r="B153" s="132"/>
      <c r="C153" s="181" t="s">
        <v>8</v>
      </c>
      <c r="D153" s="181" t="s">
        <v>406</v>
      </c>
      <c r="E153" s="182" t="s">
        <v>1131</v>
      </c>
      <c r="F153" s="183" t="s">
        <v>1237</v>
      </c>
      <c r="G153" s="184" t="s">
        <v>282</v>
      </c>
      <c r="H153" s="185">
        <v>30</v>
      </c>
      <c r="I153" s="186"/>
      <c r="J153" s="187">
        <f>ROUND(I153*H153,2)</f>
        <v>0</v>
      </c>
      <c r="K153" s="183" t="s">
        <v>1</v>
      </c>
      <c r="L153" s="188"/>
      <c r="M153" s="189" t="s">
        <v>1</v>
      </c>
      <c r="N153" s="190" t="s">
        <v>40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262</v>
      </c>
      <c r="AT153" s="144" t="s">
        <v>406</v>
      </c>
      <c r="AU153" s="144" t="s">
        <v>83</v>
      </c>
      <c r="AY153" s="17" t="s">
        <v>135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7" t="s">
        <v>83</v>
      </c>
      <c r="BK153" s="145">
        <f>ROUND(I153*H153,2)</f>
        <v>0</v>
      </c>
      <c r="BL153" s="17" t="s">
        <v>159</v>
      </c>
      <c r="BM153" s="144" t="s">
        <v>429</v>
      </c>
    </row>
    <row r="154" spans="2:65" s="1" customFormat="1" ht="11.25">
      <c r="B154" s="32"/>
      <c r="D154" s="146" t="s">
        <v>145</v>
      </c>
      <c r="F154" s="147" t="s">
        <v>1237</v>
      </c>
      <c r="I154" s="148"/>
      <c r="L154" s="32"/>
      <c r="M154" s="149"/>
      <c r="T154" s="56"/>
      <c r="AT154" s="17" t="s">
        <v>145</v>
      </c>
      <c r="AU154" s="17" t="s">
        <v>83</v>
      </c>
    </row>
    <row r="155" spans="2:65" s="1" customFormat="1" ht="16.5" customHeight="1">
      <c r="B155" s="132"/>
      <c r="C155" s="133" t="s">
        <v>332</v>
      </c>
      <c r="D155" s="133" t="s">
        <v>138</v>
      </c>
      <c r="E155" s="134" t="s">
        <v>1238</v>
      </c>
      <c r="F155" s="135" t="s">
        <v>1239</v>
      </c>
      <c r="G155" s="136" t="s">
        <v>282</v>
      </c>
      <c r="H155" s="137">
        <v>30</v>
      </c>
      <c r="I155" s="138"/>
      <c r="J155" s="139">
        <f>ROUND(I155*H155,2)</f>
        <v>0</v>
      </c>
      <c r="K155" s="135" t="s">
        <v>1</v>
      </c>
      <c r="L155" s="32"/>
      <c r="M155" s="140" t="s">
        <v>1</v>
      </c>
      <c r="N155" s="141" t="s">
        <v>40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159</v>
      </c>
      <c r="AT155" s="144" t="s">
        <v>138</v>
      </c>
      <c r="AU155" s="144" t="s">
        <v>83</v>
      </c>
      <c r="AY155" s="17" t="s">
        <v>135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7" t="s">
        <v>83</v>
      </c>
      <c r="BK155" s="145">
        <f>ROUND(I155*H155,2)</f>
        <v>0</v>
      </c>
      <c r="BL155" s="17" t="s">
        <v>159</v>
      </c>
      <c r="BM155" s="144" t="s">
        <v>440</v>
      </c>
    </row>
    <row r="156" spans="2:65" s="1" customFormat="1" ht="11.25">
      <c r="B156" s="32"/>
      <c r="D156" s="146" t="s">
        <v>145</v>
      </c>
      <c r="F156" s="147" t="s">
        <v>1239</v>
      </c>
      <c r="I156" s="148"/>
      <c r="L156" s="32"/>
      <c r="M156" s="149"/>
      <c r="T156" s="56"/>
      <c r="AT156" s="17" t="s">
        <v>145</v>
      </c>
      <c r="AU156" s="17" t="s">
        <v>83</v>
      </c>
    </row>
    <row r="157" spans="2:65" s="1" customFormat="1" ht="24.2" customHeight="1">
      <c r="B157" s="132"/>
      <c r="C157" s="133" t="s">
        <v>339</v>
      </c>
      <c r="D157" s="133" t="s">
        <v>138</v>
      </c>
      <c r="E157" s="134" t="s">
        <v>1240</v>
      </c>
      <c r="F157" s="135" t="s">
        <v>1241</v>
      </c>
      <c r="G157" s="136" t="s">
        <v>1108</v>
      </c>
      <c r="H157" s="137">
        <v>0.6</v>
      </c>
      <c r="I157" s="138"/>
      <c r="J157" s="139">
        <f>ROUND(I157*H157,2)</f>
        <v>0</v>
      </c>
      <c r="K157" s="135" t="s">
        <v>1</v>
      </c>
      <c r="L157" s="32"/>
      <c r="M157" s="140" t="s">
        <v>1</v>
      </c>
      <c r="N157" s="141" t="s">
        <v>40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159</v>
      </c>
      <c r="AT157" s="144" t="s">
        <v>138</v>
      </c>
      <c r="AU157" s="144" t="s">
        <v>83</v>
      </c>
      <c r="AY157" s="17" t="s">
        <v>135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7" t="s">
        <v>83</v>
      </c>
      <c r="BK157" s="145">
        <f>ROUND(I157*H157,2)</f>
        <v>0</v>
      </c>
      <c r="BL157" s="17" t="s">
        <v>159</v>
      </c>
      <c r="BM157" s="144" t="s">
        <v>455</v>
      </c>
    </row>
    <row r="158" spans="2:65" s="1" customFormat="1" ht="19.5">
      <c r="B158" s="32"/>
      <c r="D158" s="146" t="s">
        <v>145</v>
      </c>
      <c r="F158" s="147" t="s">
        <v>1241</v>
      </c>
      <c r="I158" s="148"/>
      <c r="L158" s="32"/>
      <c r="M158" s="149"/>
      <c r="T158" s="56"/>
      <c r="AT158" s="17" t="s">
        <v>145</v>
      </c>
      <c r="AU158" s="17" t="s">
        <v>83</v>
      </c>
    </row>
    <row r="159" spans="2:65" s="1" customFormat="1" ht="16.5" customHeight="1">
      <c r="B159" s="132"/>
      <c r="C159" s="133" t="s">
        <v>345</v>
      </c>
      <c r="D159" s="133" t="s">
        <v>138</v>
      </c>
      <c r="E159" s="134" t="s">
        <v>1113</v>
      </c>
      <c r="F159" s="135" t="s">
        <v>1114</v>
      </c>
      <c r="G159" s="136" t="s">
        <v>218</v>
      </c>
      <c r="H159" s="137">
        <v>10</v>
      </c>
      <c r="I159" s="138"/>
      <c r="J159" s="139">
        <f>ROUND(I159*H159,2)</f>
        <v>0</v>
      </c>
      <c r="K159" s="135" t="s">
        <v>1</v>
      </c>
      <c r="L159" s="32"/>
      <c r="M159" s="140" t="s">
        <v>1</v>
      </c>
      <c r="N159" s="141" t="s">
        <v>40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159</v>
      </c>
      <c r="AT159" s="144" t="s">
        <v>138</v>
      </c>
      <c r="AU159" s="144" t="s">
        <v>83</v>
      </c>
      <c r="AY159" s="17" t="s">
        <v>135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7" t="s">
        <v>83</v>
      </c>
      <c r="BK159" s="145">
        <f>ROUND(I159*H159,2)</f>
        <v>0</v>
      </c>
      <c r="BL159" s="17" t="s">
        <v>159</v>
      </c>
      <c r="BM159" s="144" t="s">
        <v>472</v>
      </c>
    </row>
    <row r="160" spans="2:65" s="1" customFormat="1" ht="11.25">
      <c r="B160" s="32"/>
      <c r="D160" s="146" t="s">
        <v>145</v>
      </c>
      <c r="F160" s="147" t="s">
        <v>1114</v>
      </c>
      <c r="I160" s="148"/>
      <c r="L160" s="32"/>
      <c r="M160" s="149"/>
      <c r="T160" s="56"/>
      <c r="AT160" s="17" t="s">
        <v>145</v>
      </c>
      <c r="AU160" s="17" t="s">
        <v>83</v>
      </c>
    </row>
    <row r="161" spans="2:65" s="1" customFormat="1" ht="16.5" customHeight="1">
      <c r="B161" s="132"/>
      <c r="C161" s="133" t="s">
        <v>351</v>
      </c>
      <c r="D161" s="133" t="s">
        <v>138</v>
      </c>
      <c r="E161" s="134" t="s">
        <v>1242</v>
      </c>
      <c r="F161" s="135" t="s">
        <v>1243</v>
      </c>
      <c r="G161" s="136" t="s">
        <v>218</v>
      </c>
      <c r="H161" s="137">
        <v>10</v>
      </c>
      <c r="I161" s="138"/>
      <c r="J161" s="139">
        <f>ROUND(I161*H161,2)</f>
        <v>0</v>
      </c>
      <c r="K161" s="135" t="s">
        <v>1</v>
      </c>
      <c r="L161" s="32"/>
      <c r="M161" s="140" t="s">
        <v>1</v>
      </c>
      <c r="N161" s="141" t="s">
        <v>40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159</v>
      </c>
      <c r="AT161" s="144" t="s">
        <v>138</v>
      </c>
      <c r="AU161" s="144" t="s">
        <v>83</v>
      </c>
      <c r="AY161" s="17" t="s">
        <v>135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7" t="s">
        <v>83</v>
      </c>
      <c r="BK161" s="145">
        <f>ROUND(I161*H161,2)</f>
        <v>0</v>
      </c>
      <c r="BL161" s="17" t="s">
        <v>159</v>
      </c>
      <c r="BM161" s="144" t="s">
        <v>484</v>
      </c>
    </row>
    <row r="162" spans="2:65" s="1" customFormat="1" ht="11.25">
      <c r="B162" s="32"/>
      <c r="D162" s="146" t="s">
        <v>145</v>
      </c>
      <c r="F162" s="147" t="s">
        <v>1243</v>
      </c>
      <c r="I162" s="148"/>
      <c r="L162" s="32"/>
      <c r="M162" s="149"/>
      <c r="T162" s="56"/>
      <c r="AT162" s="17" t="s">
        <v>145</v>
      </c>
      <c r="AU162" s="17" t="s">
        <v>83</v>
      </c>
    </row>
    <row r="163" spans="2:65" s="1" customFormat="1" ht="16.5" customHeight="1">
      <c r="B163" s="132"/>
      <c r="C163" s="133" t="s">
        <v>356</v>
      </c>
      <c r="D163" s="133" t="s">
        <v>138</v>
      </c>
      <c r="E163" s="134" t="s">
        <v>1244</v>
      </c>
      <c r="F163" s="135" t="s">
        <v>1245</v>
      </c>
      <c r="G163" s="136" t="s">
        <v>282</v>
      </c>
      <c r="H163" s="137">
        <v>8</v>
      </c>
      <c r="I163" s="138"/>
      <c r="J163" s="139">
        <f>ROUND(I163*H163,2)</f>
        <v>0</v>
      </c>
      <c r="K163" s="135" t="s">
        <v>1</v>
      </c>
      <c r="L163" s="32"/>
      <c r="M163" s="140" t="s">
        <v>1</v>
      </c>
      <c r="N163" s="141" t="s">
        <v>40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159</v>
      </c>
      <c r="AT163" s="144" t="s">
        <v>138</v>
      </c>
      <c r="AU163" s="144" t="s">
        <v>83</v>
      </c>
      <c r="AY163" s="17" t="s">
        <v>135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7" t="s">
        <v>83</v>
      </c>
      <c r="BK163" s="145">
        <f>ROUND(I163*H163,2)</f>
        <v>0</v>
      </c>
      <c r="BL163" s="17" t="s">
        <v>159</v>
      </c>
      <c r="BM163" s="144" t="s">
        <v>503</v>
      </c>
    </row>
    <row r="164" spans="2:65" s="1" customFormat="1" ht="11.25">
      <c r="B164" s="32"/>
      <c r="D164" s="146" t="s">
        <v>145</v>
      </c>
      <c r="F164" s="147" t="s">
        <v>1245</v>
      </c>
      <c r="I164" s="148"/>
      <c r="L164" s="32"/>
      <c r="M164" s="149"/>
      <c r="T164" s="56"/>
      <c r="AT164" s="17" t="s">
        <v>145</v>
      </c>
      <c r="AU164" s="17" t="s">
        <v>83</v>
      </c>
    </row>
    <row r="165" spans="2:65" s="1" customFormat="1" ht="16.5" customHeight="1">
      <c r="B165" s="132"/>
      <c r="C165" s="133" t="s">
        <v>7</v>
      </c>
      <c r="D165" s="133" t="s">
        <v>138</v>
      </c>
      <c r="E165" s="134" t="s">
        <v>1246</v>
      </c>
      <c r="F165" s="135" t="s">
        <v>1247</v>
      </c>
      <c r="G165" s="136" t="s">
        <v>218</v>
      </c>
      <c r="H165" s="137">
        <v>25</v>
      </c>
      <c r="I165" s="138"/>
      <c r="J165" s="139">
        <f>ROUND(I165*H165,2)</f>
        <v>0</v>
      </c>
      <c r="K165" s="135" t="s">
        <v>1</v>
      </c>
      <c r="L165" s="32"/>
      <c r="M165" s="140" t="s">
        <v>1</v>
      </c>
      <c r="N165" s="141" t="s">
        <v>40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159</v>
      </c>
      <c r="AT165" s="144" t="s">
        <v>138</v>
      </c>
      <c r="AU165" s="144" t="s">
        <v>83</v>
      </c>
      <c r="AY165" s="17" t="s">
        <v>135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7" t="s">
        <v>83</v>
      </c>
      <c r="BK165" s="145">
        <f>ROUND(I165*H165,2)</f>
        <v>0</v>
      </c>
      <c r="BL165" s="17" t="s">
        <v>159</v>
      </c>
      <c r="BM165" s="144" t="s">
        <v>515</v>
      </c>
    </row>
    <row r="166" spans="2:65" s="1" customFormat="1" ht="11.25">
      <c r="B166" s="32"/>
      <c r="D166" s="146" t="s">
        <v>145</v>
      </c>
      <c r="F166" s="147" t="s">
        <v>1247</v>
      </c>
      <c r="I166" s="148"/>
      <c r="L166" s="32"/>
      <c r="M166" s="149"/>
      <c r="T166" s="56"/>
      <c r="AT166" s="17" t="s">
        <v>145</v>
      </c>
      <c r="AU166" s="17" t="s">
        <v>83</v>
      </c>
    </row>
    <row r="167" spans="2:65" s="1" customFormat="1" ht="24.2" customHeight="1">
      <c r="B167" s="132"/>
      <c r="C167" s="133" t="s">
        <v>374</v>
      </c>
      <c r="D167" s="133" t="s">
        <v>138</v>
      </c>
      <c r="E167" s="134" t="s">
        <v>1248</v>
      </c>
      <c r="F167" s="135" t="s">
        <v>1249</v>
      </c>
      <c r="G167" s="136" t="s">
        <v>282</v>
      </c>
      <c r="H167" s="137">
        <v>100</v>
      </c>
      <c r="I167" s="138"/>
      <c r="J167" s="139">
        <f>ROUND(I167*H167,2)</f>
        <v>0</v>
      </c>
      <c r="K167" s="135" t="s">
        <v>1</v>
      </c>
      <c r="L167" s="32"/>
      <c r="M167" s="140" t="s">
        <v>1</v>
      </c>
      <c r="N167" s="141" t="s">
        <v>40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159</v>
      </c>
      <c r="AT167" s="144" t="s">
        <v>138</v>
      </c>
      <c r="AU167" s="144" t="s">
        <v>83</v>
      </c>
      <c r="AY167" s="17" t="s">
        <v>135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7" t="s">
        <v>83</v>
      </c>
      <c r="BK167" s="145">
        <f>ROUND(I167*H167,2)</f>
        <v>0</v>
      </c>
      <c r="BL167" s="17" t="s">
        <v>159</v>
      </c>
      <c r="BM167" s="144" t="s">
        <v>529</v>
      </c>
    </row>
    <row r="168" spans="2:65" s="1" customFormat="1" ht="11.25">
      <c r="B168" s="32"/>
      <c r="D168" s="146" t="s">
        <v>145</v>
      </c>
      <c r="F168" s="147" t="s">
        <v>1249</v>
      </c>
      <c r="I168" s="148"/>
      <c r="L168" s="32"/>
      <c r="M168" s="149"/>
      <c r="T168" s="56"/>
      <c r="AT168" s="17" t="s">
        <v>145</v>
      </c>
      <c r="AU168" s="17" t="s">
        <v>83</v>
      </c>
    </row>
    <row r="169" spans="2:65" s="1" customFormat="1" ht="16.5" customHeight="1">
      <c r="B169" s="132"/>
      <c r="C169" s="133" t="s">
        <v>380</v>
      </c>
      <c r="D169" s="133" t="s">
        <v>138</v>
      </c>
      <c r="E169" s="134" t="s">
        <v>1125</v>
      </c>
      <c r="F169" s="135" t="s">
        <v>1126</v>
      </c>
      <c r="G169" s="136" t="s">
        <v>311</v>
      </c>
      <c r="H169" s="137">
        <v>6</v>
      </c>
      <c r="I169" s="138"/>
      <c r="J169" s="139">
        <f>ROUND(I169*H169,2)</f>
        <v>0</v>
      </c>
      <c r="K169" s="135" t="s">
        <v>1</v>
      </c>
      <c r="L169" s="32"/>
      <c r="M169" s="140" t="s">
        <v>1</v>
      </c>
      <c r="N169" s="141" t="s">
        <v>40</v>
      </c>
      <c r="P169" s="142">
        <f>O169*H169</f>
        <v>0</v>
      </c>
      <c r="Q169" s="142">
        <v>0</v>
      </c>
      <c r="R169" s="142">
        <f>Q169*H169</f>
        <v>0</v>
      </c>
      <c r="S169" s="142">
        <v>0</v>
      </c>
      <c r="T169" s="143">
        <f>S169*H169</f>
        <v>0</v>
      </c>
      <c r="AR169" s="144" t="s">
        <v>159</v>
      </c>
      <c r="AT169" s="144" t="s">
        <v>138</v>
      </c>
      <c r="AU169" s="144" t="s">
        <v>83</v>
      </c>
      <c r="AY169" s="17" t="s">
        <v>135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7" t="s">
        <v>83</v>
      </c>
      <c r="BK169" s="145">
        <f>ROUND(I169*H169,2)</f>
        <v>0</v>
      </c>
      <c r="BL169" s="17" t="s">
        <v>159</v>
      </c>
      <c r="BM169" s="144" t="s">
        <v>542</v>
      </c>
    </row>
    <row r="170" spans="2:65" s="1" customFormat="1" ht="11.25">
      <c r="B170" s="32"/>
      <c r="D170" s="146" t="s">
        <v>145</v>
      </c>
      <c r="F170" s="147" t="s">
        <v>1126</v>
      </c>
      <c r="I170" s="148"/>
      <c r="L170" s="32"/>
      <c r="M170" s="149"/>
      <c r="T170" s="56"/>
      <c r="AT170" s="17" t="s">
        <v>145</v>
      </c>
      <c r="AU170" s="17" t="s">
        <v>83</v>
      </c>
    </row>
    <row r="171" spans="2:65" s="1" customFormat="1" ht="24.2" customHeight="1">
      <c r="B171" s="132"/>
      <c r="C171" s="133" t="s">
        <v>387</v>
      </c>
      <c r="D171" s="133" t="s">
        <v>138</v>
      </c>
      <c r="E171" s="134" t="s">
        <v>1066</v>
      </c>
      <c r="F171" s="135" t="s">
        <v>1067</v>
      </c>
      <c r="G171" s="136" t="s">
        <v>282</v>
      </c>
      <c r="H171" s="137">
        <v>350</v>
      </c>
      <c r="I171" s="138"/>
      <c r="J171" s="139">
        <f>ROUND(I171*H171,2)</f>
        <v>0</v>
      </c>
      <c r="K171" s="135" t="s">
        <v>1</v>
      </c>
      <c r="L171" s="32"/>
      <c r="M171" s="140" t="s">
        <v>1</v>
      </c>
      <c r="N171" s="141" t="s">
        <v>40</v>
      </c>
      <c r="P171" s="142">
        <f>O171*H171</f>
        <v>0</v>
      </c>
      <c r="Q171" s="142">
        <v>0</v>
      </c>
      <c r="R171" s="142">
        <f>Q171*H171</f>
        <v>0</v>
      </c>
      <c r="S171" s="142">
        <v>0</v>
      </c>
      <c r="T171" s="143">
        <f>S171*H171</f>
        <v>0</v>
      </c>
      <c r="AR171" s="144" t="s">
        <v>159</v>
      </c>
      <c r="AT171" s="144" t="s">
        <v>138</v>
      </c>
      <c r="AU171" s="144" t="s">
        <v>83</v>
      </c>
      <c r="AY171" s="17" t="s">
        <v>135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7" t="s">
        <v>83</v>
      </c>
      <c r="BK171" s="145">
        <f>ROUND(I171*H171,2)</f>
        <v>0</v>
      </c>
      <c r="BL171" s="17" t="s">
        <v>159</v>
      </c>
      <c r="BM171" s="144" t="s">
        <v>554</v>
      </c>
    </row>
    <row r="172" spans="2:65" s="1" customFormat="1" ht="19.5">
      <c r="B172" s="32"/>
      <c r="D172" s="146" t="s">
        <v>145</v>
      </c>
      <c r="F172" s="147" t="s">
        <v>1067</v>
      </c>
      <c r="I172" s="148"/>
      <c r="L172" s="32"/>
      <c r="M172" s="149"/>
      <c r="T172" s="56"/>
      <c r="AT172" s="17" t="s">
        <v>145</v>
      </c>
      <c r="AU172" s="17" t="s">
        <v>83</v>
      </c>
    </row>
    <row r="173" spans="2:65" s="1" customFormat="1" ht="16.5" customHeight="1">
      <c r="B173" s="132"/>
      <c r="C173" s="181" t="s">
        <v>392</v>
      </c>
      <c r="D173" s="181" t="s">
        <v>406</v>
      </c>
      <c r="E173" s="182" t="s">
        <v>1068</v>
      </c>
      <c r="F173" s="183" t="s">
        <v>1069</v>
      </c>
      <c r="G173" s="184" t="s">
        <v>1070</v>
      </c>
      <c r="H173" s="185">
        <v>25</v>
      </c>
      <c r="I173" s="186"/>
      <c r="J173" s="187">
        <f>ROUND(I173*H173,2)</f>
        <v>0</v>
      </c>
      <c r="K173" s="183" t="s">
        <v>1</v>
      </c>
      <c r="L173" s="188"/>
      <c r="M173" s="189" t="s">
        <v>1</v>
      </c>
      <c r="N173" s="190" t="s">
        <v>40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262</v>
      </c>
      <c r="AT173" s="144" t="s">
        <v>406</v>
      </c>
      <c r="AU173" s="144" t="s">
        <v>83</v>
      </c>
      <c r="AY173" s="17" t="s">
        <v>135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7" t="s">
        <v>83</v>
      </c>
      <c r="BK173" s="145">
        <f>ROUND(I173*H173,2)</f>
        <v>0</v>
      </c>
      <c r="BL173" s="17" t="s">
        <v>159</v>
      </c>
      <c r="BM173" s="144" t="s">
        <v>565</v>
      </c>
    </row>
    <row r="174" spans="2:65" s="1" customFormat="1" ht="11.25">
      <c r="B174" s="32"/>
      <c r="D174" s="146" t="s">
        <v>145</v>
      </c>
      <c r="F174" s="147" t="s">
        <v>1069</v>
      </c>
      <c r="I174" s="148"/>
      <c r="L174" s="32"/>
      <c r="M174" s="149"/>
      <c r="T174" s="56"/>
      <c r="AT174" s="17" t="s">
        <v>145</v>
      </c>
      <c r="AU174" s="17" t="s">
        <v>83</v>
      </c>
    </row>
    <row r="175" spans="2:65" s="1" customFormat="1" ht="16.5" customHeight="1">
      <c r="B175" s="132"/>
      <c r="C175" s="181" t="s">
        <v>399</v>
      </c>
      <c r="D175" s="181" t="s">
        <v>406</v>
      </c>
      <c r="E175" s="182" t="s">
        <v>1079</v>
      </c>
      <c r="F175" s="183" t="s">
        <v>1080</v>
      </c>
      <c r="G175" s="184" t="s">
        <v>282</v>
      </c>
      <c r="H175" s="185">
        <v>350</v>
      </c>
      <c r="I175" s="186"/>
      <c r="J175" s="187">
        <f>ROUND(I175*H175,2)</f>
        <v>0</v>
      </c>
      <c r="K175" s="183" t="s">
        <v>1</v>
      </c>
      <c r="L175" s="188"/>
      <c r="M175" s="189" t="s">
        <v>1</v>
      </c>
      <c r="N175" s="190" t="s">
        <v>40</v>
      </c>
      <c r="P175" s="142">
        <f>O175*H175</f>
        <v>0</v>
      </c>
      <c r="Q175" s="142">
        <v>0</v>
      </c>
      <c r="R175" s="142">
        <f>Q175*H175</f>
        <v>0</v>
      </c>
      <c r="S175" s="142">
        <v>0</v>
      </c>
      <c r="T175" s="143">
        <f>S175*H175</f>
        <v>0</v>
      </c>
      <c r="AR175" s="144" t="s">
        <v>262</v>
      </c>
      <c r="AT175" s="144" t="s">
        <v>406</v>
      </c>
      <c r="AU175" s="144" t="s">
        <v>83</v>
      </c>
      <c r="AY175" s="17" t="s">
        <v>135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7" t="s">
        <v>83</v>
      </c>
      <c r="BK175" s="145">
        <f>ROUND(I175*H175,2)</f>
        <v>0</v>
      </c>
      <c r="BL175" s="17" t="s">
        <v>159</v>
      </c>
      <c r="BM175" s="144" t="s">
        <v>575</v>
      </c>
    </row>
    <row r="176" spans="2:65" s="1" customFormat="1" ht="11.25">
      <c r="B176" s="32"/>
      <c r="D176" s="146" t="s">
        <v>145</v>
      </c>
      <c r="F176" s="147" t="s">
        <v>1080</v>
      </c>
      <c r="I176" s="148"/>
      <c r="L176" s="32"/>
      <c r="M176" s="149"/>
      <c r="T176" s="56"/>
      <c r="AT176" s="17" t="s">
        <v>145</v>
      </c>
      <c r="AU176" s="17" t="s">
        <v>83</v>
      </c>
    </row>
    <row r="177" spans="2:65" s="1" customFormat="1" ht="16.5" customHeight="1">
      <c r="B177" s="132"/>
      <c r="C177" s="133" t="s">
        <v>405</v>
      </c>
      <c r="D177" s="133" t="s">
        <v>138</v>
      </c>
      <c r="E177" s="134" t="s">
        <v>1082</v>
      </c>
      <c r="F177" s="135" t="s">
        <v>1083</v>
      </c>
      <c r="G177" s="136" t="s">
        <v>311</v>
      </c>
      <c r="H177" s="137">
        <v>5</v>
      </c>
      <c r="I177" s="138"/>
      <c r="J177" s="139">
        <f>ROUND(I177*H177,2)</f>
        <v>0</v>
      </c>
      <c r="K177" s="135" t="s">
        <v>1</v>
      </c>
      <c r="L177" s="32"/>
      <c r="M177" s="140" t="s">
        <v>1</v>
      </c>
      <c r="N177" s="141" t="s">
        <v>40</v>
      </c>
      <c r="P177" s="142">
        <f>O177*H177</f>
        <v>0</v>
      </c>
      <c r="Q177" s="142">
        <v>0</v>
      </c>
      <c r="R177" s="142">
        <f>Q177*H177</f>
        <v>0</v>
      </c>
      <c r="S177" s="142">
        <v>0</v>
      </c>
      <c r="T177" s="143">
        <f>S177*H177</f>
        <v>0</v>
      </c>
      <c r="AR177" s="144" t="s">
        <v>159</v>
      </c>
      <c r="AT177" s="144" t="s">
        <v>138</v>
      </c>
      <c r="AU177" s="144" t="s">
        <v>83</v>
      </c>
      <c r="AY177" s="17" t="s">
        <v>135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7" t="s">
        <v>83</v>
      </c>
      <c r="BK177" s="145">
        <f>ROUND(I177*H177,2)</f>
        <v>0</v>
      </c>
      <c r="BL177" s="17" t="s">
        <v>159</v>
      </c>
      <c r="BM177" s="144" t="s">
        <v>584</v>
      </c>
    </row>
    <row r="178" spans="2:65" s="1" customFormat="1" ht="11.25">
      <c r="B178" s="32"/>
      <c r="D178" s="146" t="s">
        <v>145</v>
      </c>
      <c r="F178" s="147" t="s">
        <v>1083</v>
      </c>
      <c r="I178" s="148"/>
      <c r="L178" s="32"/>
      <c r="M178" s="149"/>
      <c r="T178" s="56"/>
      <c r="AT178" s="17" t="s">
        <v>145</v>
      </c>
      <c r="AU178" s="17" t="s">
        <v>83</v>
      </c>
    </row>
    <row r="179" spans="2:65" s="11" customFormat="1" ht="25.9" customHeight="1">
      <c r="B179" s="120"/>
      <c r="D179" s="121" t="s">
        <v>74</v>
      </c>
      <c r="E179" s="122" t="s">
        <v>1140</v>
      </c>
      <c r="F179" s="122" t="s">
        <v>1141</v>
      </c>
      <c r="I179" s="123"/>
      <c r="J179" s="124">
        <f>BK179</f>
        <v>0</v>
      </c>
      <c r="L179" s="120"/>
      <c r="M179" s="125"/>
      <c r="P179" s="126">
        <f>SUM(P180:P195)</f>
        <v>0</v>
      </c>
      <c r="R179" s="126">
        <f>SUM(R180:R195)</f>
        <v>0</v>
      </c>
      <c r="T179" s="127">
        <f>SUM(T180:T195)</f>
        <v>0</v>
      </c>
      <c r="AR179" s="121" t="s">
        <v>83</v>
      </c>
      <c r="AT179" s="128" t="s">
        <v>74</v>
      </c>
      <c r="AU179" s="128" t="s">
        <v>75</v>
      </c>
      <c r="AY179" s="121" t="s">
        <v>135</v>
      </c>
      <c r="BK179" s="129">
        <f>SUM(BK180:BK195)</f>
        <v>0</v>
      </c>
    </row>
    <row r="180" spans="2:65" s="1" customFormat="1" ht="16.5" customHeight="1">
      <c r="B180" s="132"/>
      <c r="C180" s="133" t="s">
        <v>411</v>
      </c>
      <c r="D180" s="133" t="s">
        <v>138</v>
      </c>
      <c r="E180" s="134" t="s">
        <v>1142</v>
      </c>
      <c r="F180" s="135" t="s">
        <v>1143</v>
      </c>
      <c r="G180" s="136" t="s">
        <v>1144</v>
      </c>
      <c r="H180" s="137">
        <v>16</v>
      </c>
      <c r="I180" s="138"/>
      <c r="J180" s="139">
        <f>ROUND(I180*H180,2)</f>
        <v>0</v>
      </c>
      <c r="K180" s="135" t="s">
        <v>1</v>
      </c>
      <c r="L180" s="32"/>
      <c r="M180" s="140" t="s">
        <v>1</v>
      </c>
      <c r="N180" s="141" t="s">
        <v>40</v>
      </c>
      <c r="P180" s="142">
        <f>O180*H180</f>
        <v>0</v>
      </c>
      <c r="Q180" s="142">
        <v>0</v>
      </c>
      <c r="R180" s="142">
        <f>Q180*H180</f>
        <v>0</v>
      </c>
      <c r="S180" s="142">
        <v>0</v>
      </c>
      <c r="T180" s="143">
        <f>S180*H180</f>
        <v>0</v>
      </c>
      <c r="AR180" s="144" t="s">
        <v>159</v>
      </c>
      <c r="AT180" s="144" t="s">
        <v>138</v>
      </c>
      <c r="AU180" s="144" t="s">
        <v>83</v>
      </c>
      <c r="AY180" s="17" t="s">
        <v>135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7" t="s">
        <v>83</v>
      </c>
      <c r="BK180" s="145">
        <f>ROUND(I180*H180,2)</f>
        <v>0</v>
      </c>
      <c r="BL180" s="17" t="s">
        <v>159</v>
      </c>
      <c r="BM180" s="144" t="s">
        <v>593</v>
      </c>
    </row>
    <row r="181" spans="2:65" s="1" customFormat="1" ht="11.25">
      <c r="B181" s="32"/>
      <c r="D181" s="146" t="s">
        <v>145</v>
      </c>
      <c r="F181" s="147" t="s">
        <v>1143</v>
      </c>
      <c r="I181" s="148"/>
      <c r="L181" s="32"/>
      <c r="M181" s="149"/>
      <c r="T181" s="56"/>
      <c r="AT181" s="17" t="s">
        <v>145</v>
      </c>
      <c r="AU181" s="17" t="s">
        <v>83</v>
      </c>
    </row>
    <row r="182" spans="2:65" s="1" customFormat="1" ht="16.5" customHeight="1">
      <c r="B182" s="132"/>
      <c r="C182" s="133" t="s">
        <v>422</v>
      </c>
      <c r="D182" s="133" t="s">
        <v>138</v>
      </c>
      <c r="E182" s="134" t="s">
        <v>1146</v>
      </c>
      <c r="F182" s="135" t="s">
        <v>1147</v>
      </c>
      <c r="G182" s="136" t="s">
        <v>1144</v>
      </c>
      <c r="H182" s="137">
        <v>20</v>
      </c>
      <c r="I182" s="138"/>
      <c r="J182" s="139">
        <f>ROUND(I182*H182,2)</f>
        <v>0</v>
      </c>
      <c r="K182" s="135" t="s">
        <v>1</v>
      </c>
      <c r="L182" s="32"/>
      <c r="M182" s="140" t="s">
        <v>1</v>
      </c>
      <c r="N182" s="141" t="s">
        <v>40</v>
      </c>
      <c r="P182" s="142">
        <f>O182*H182</f>
        <v>0</v>
      </c>
      <c r="Q182" s="142">
        <v>0</v>
      </c>
      <c r="R182" s="142">
        <f>Q182*H182</f>
        <v>0</v>
      </c>
      <c r="S182" s="142">
        <v>0</v>
      </c>
      <c r="T182" s="143">
        <f>S182*H182</f>
        <v>0</v>
      </c>
      <c r="AR182" s="144" t="s">
        <v>159</v>
      </c>
      <c r="AT182" s="144" t="s">
        <v>138</v>
      </c>
      <c r="AU182" s="144" t="s">
        <v>83</v>
      </c>
      <c r="AY182" s="17" t="s">
        <v>135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7" t="s">
        <v>83</v>
      </c>
      <c r="BK182" s="145">
        <f>ROUND(I182*H182,2)</f>
        <v>0</v>
      </c>
      <c r="BL182" s="17" t="s">
        <v>159</v>
      </c>
      <c r="BM182" s="144" t="s">
        <v>605</v>
      </c>
    </row>
    <row r="183" spans="2:65" s="1" customFormat="1" ht="11.25">
      <c r="B183" s="32"/>
      <c r="D183" s="146" t="s">
        <v>145</v>
      </c>
      <c r="F183" s="147" t="s">
        <v>1147</v>
      </c>
      <c r="I183" s="148"/>
      <c r="L183" s="32"/>
      <c r="M183" s="149"/>
      <c r="T183" s="56"/>
      <c r="AT183" s="17" t="s">
        <v>145</v>
      </c>
      <c r="AU183" s="17" t="s">
        <v>83</v>
      </c>
    </row>
    <row r="184" spans="2:65" s="1" customFormat="1" ht="16.5" customHeight="1">
      <c r="B184" s="132"/>
      <c r="C184" s="133" t="s">
        <v>429</v>
      </c>
      <c r="D184" s="133" t="s">
        <v>138</v>
      </c>
      <c r="E184" s="134" t="s">
        <v>1250</v>
      </c>
      <c r="F184" s="135" t="s">
        <v>1251</v>
      </c>
      <c r="G184" s="136" t="s">
        <v>1184</v>
      </c>
      <c r="H184" s="137">
        <v>1</v>
      </c>
      <c r="I184" s="138"/>
      <c r="J184" s="139">
        <f>ROUND(I184*H184,2)</f>
        <v>0</v>
      </c>
      <c r="K184" s="135" t="s">
        <v>1</v>
      </c>
      <c r="L184" s="32"/>
      <c r="M184" s="140" t="s">
        <v>1</v>
      </c>
      <c r="N184" s="141" t="s">
        <v>40</v>
      </c>
      <c r="P184" s="142">
        <f>O184*H184</f>
        <v>0</v>
      </c>
      <c r="Q184" s="142">
        <v>0</v>
      </c>
      <c r="R184" s="142">
        <f>Q184*H184</f>
        <v>0</v>
      </c>
      <c r="S184" s="142">
        <v>0</v>
      </c>
      <c r="T184" s="143">
        <f>S184*H184</f>
        <v>0</v>
      </c>
      <c r="AR184" s="144" t="s">
        <v>159</v>
      </c>
      <c r="AT184" s="144" t="s">
        <v>138</v>
      </c>
      <c r="AU184" s="144" t="s">
        <v>83</v>
      </c>
      <c r="AY184" s="17" t="s">
        <v>135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7" t="s">
        <v>83</v>
      </c>
      <c r="BK184" s="145">
        <f>ROUND(I184*H184,2)</f>
        <v>0</v>
      </c>
      <c r="BL184" s="17" t="s">
        <v>159</v>
      </c>
      <c r="BM184" s="144" t="s">
        <v>615</v>
      </c>
    </row>
    <row r="185" spans="2:65" s="1" customFormat="1" ht="11.25">
      <c r="B185" s="32"/>
      <c r="D185" s="146" t="s">
        <v>145</v>
      </c>
      <c r="F185" s="147" t="s">
        <v>1251</v>
      </c>
      <c r="I185" s="148"/>
      <c r="L185" s="32"/>
      <c r="M185" s="149"/>
      <c r="T185" s="56"/>
      <c r="AT185" s="17" t="s">
        <v>145</v>
      </c>
      <c r="AU185" s="17" t="s">
        <v>83</v>
      </c>
    </row>
    <row r="186" spans="2:65" s="1" customFormat="1" ht="16.5" customHeight="1">
      <c r="B186" s="132"/>
      <c r="C186" s="133" t="s">
        <v>435</v>
      </c>
      <c r="D186" s="133" t="s">
        <v>138</v>
      </c>
      <c r="E186" s="134" t="s">
        <v>1158</v>
      </c>
      <c r="F186" s="135" t="s">
        <v>1252</v>
      </c>
      <c r="G186" s="136" t="s">
        <v>1144</v>
      </c>
      <c r="H186" s="137">
        <v>2</v>
      </c>
      <c r="I186" s="138"/>
      <c r="J186" s="139">
        <f>ROUND(I186*H186,2)</f>
        <v>0</v>
      </c>
      <c r="K186" s="135" t="s">
        <v>1</v>
      </c>
      <c r="L186" s="32"/>
      <c r="M186" s="140" t="s">
        <v>1</v>
      </c>
      <c r="N186" s="141" t="s">
        <v>40</v>
      </c>
      <c r="P186" s="142">
        <f>O186*H186</f>
        <v>0</v>
      </c>
      <c r="Q186" s="142">
        <v>0</v>
      </c>
      <c r="R186" s="142">
        <f>Q186*H186</f>
        <v>0</v>
      </c>
      <c r="S186" s="142">
        <v>0</v>
      </c>
      <c r="T186" s="143">
        <f>S186*H186</f>
        <v>0</v>
      </c>
      <c r="AR186" s="144" t="s">
        <v>159</v>
      </c>
      <c r="AT186" s="144" t="s">
        <v>138</v>
      </c>
      <c r="AU186" s="144" t="s">
        <v>83</v>
      </c>
      <c r="AY186" s="17" t="s">
        <v>135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7" t="s">
        <v>83</v>
      </c>
      <c r="BK186" s="145">
        <f>ROUND(I186*H186,2)</f>
        <v>0</v>
      </c>
      <c r="BL186" s="17" t="s">
        <v>159</v>
      </c>
      <c r="BM186" s="144" t="s">
        <v>626</v>
      </c>
    </row>
    <row r="187" spans="2:65" s="1" customFormat="1" ht="11.25">
      <c r="B187" s="32"/>
      <c r="D187" s="146" t="s">
        <v>145</v>
      </c>
      <c r="F187" s="147" t="s">
        <v>1252</v>
      </c>
      <c r="I187" s="148"/>
      <c r="L187" s="32"/>
      <c r="M187" s="149"/>
      <c r="T187" s="56"/>
      <c r="AT187" s="17" t="s">
        <v>145</v>
      </c>
      <c r="AU187" s="17" t="s">
        <v>83</v>
      </c>
    </row>
    <row r="188" spans="2:65" s="1" customFormat="1" ht="16.5" customHeight="1">
      <c r="B188" s="132"/>
      <c r="C188" s="133" t="s">
        <v>440</v>
      </c>
      <c r="D188" s="133" t="s">
        <v>138</v>
      </c>
      <c r="E188" s="134" t="s">
        <v>1253</v>
      </c>
      <c r="F188" s="135" t="s">
        <v>1254</v>
      </c>
      <c r="G188" s="136" t="s">
        <v>1184</v>
      </c>
      <c r="H188" s="137">
        <v>3</v>
      </c>
      <c r="I188" s="138"/>
      <c r="J188" s="139">
        <f>ROUND(I188*H188,2)</f>
        <v>0</v>
      </c>
      <c r="K188" s="135" t="s">
        <v>1</v>
      </c>
      <c r="L188" s="32"/>
      <c r="M188" s="140" t="s">
        <v>1</v>
      </c>
      <c r="N188" s="141" t="s">
        <v>40</v>
      </c>
      <c r="P188" s="142">
        <f>O188*H188</f>
        <v>0</v>
      </c>
      <c r="Q188" s="142">
        <v>0</v>
      </c>
      <c r="R188" s="142">
        <f>Q188*H188</f>
        <v>0</v>
      </c>
      <c r="S188" s="142">
        <v>0</v>
      </c>
      <c r="T188" s="143">
        <f>S188*H188</f>
        <v>0</v>
      </c>
      <c r="AR188" s="144" t="s">
        <v>159</v>
      </c>
      <c r="AT188" s="144" t="s">
        <v>138</v>
      </c>
      <c r="AU188" s="144" t="s">
        <v>83</v>
      </c>
      <c r="AY188" s="17" t="s">
        <v>135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7" t="s">
        <v>83</v>
      </c>
      <c r="BK188" s="145">
        <f>ROUND(I188*H188,2)</f>
        <v>0</v>
      </c>
      <c r="BL188" s="17" t="s">
        <v>159</v>
      </c>
      <c r="BM188" s="144" t="s">
        <v>640</v>
      </c>
    </row>
    <row r="189" spans="2:65" s="1" customFormat="1" ht="11.25">
      <c r="B189" s="32"/>
      <c r="D189" s="146" t="s">
        <v>145</v>
      </c>
      <c r="F189" s="147" t="s">
        <v>1254</v>
      </c>
      <c r="I189" s="148"/>
      <c r="L189" s="32"/>
      <c r="M189" s="149"/>
      <c r="T189" s="56"/>
      <c r="AT189" s="17" t="s">
        <v>145</v>
      </c>
      <c r="AU189" s="17" t="s">
        <v>83</v>
      </c>
    </row>
    <row r="190" spans="2:65" s="1" customFormat="1" ht="16.5" customHeight="1">
      <c r="B190" s="132"/>
      <c r="C190" s="133" t="s">
        <v>447</v>
      </c>
      <c r="D190" s="133" t="s">
        <v>138</v>
      </c>
      <c r="E190" s="134" t="s">
        <v>1161</v>
      </c>
      <c r="F190" s="135" t="s">
        <v>1162</v>
      </c>
      <c r="G190" s="136" t="s">
        <v>1144</v>
      </c>
      <c r="H190" s="137">
        <v>16</v>
      </c>
      <c r="I190" s="138"/>
      <c r="J190" s="139">
        <f>ROUND(I190*H190,2)</f>
        <v>0</v>
      </c>
      <c r="K190" s="135" t="s">
        <v>1</v>
      </c>
      <c r="L190" s="32"/>
      <c r="M190" s="140" t="s">
        <v>1</v>
      </c>
      <c r="N190" s="141" t="s">
        <v>40</v>
      </c>
      <c r="P190" s="142">
        <f>O190*H190</f>
        <v>0</v>
      </c>
      <c r="Q190" s="142">
        <v>0</v>
      </c>
      <c r="R190" s="142">
        <f>Q190*H190</f>
        <v>0</v>
      </c>
      <c r="S190" s="142">
        <v>0</v>
      </c>
      <c r="T190" s="143">
        <f>S190*H190</f>
        <v>0</v>
      </c>
      <c r="AR190" s="144" t="s">
        <v>159</v>
      </c>
      <c r="AT190" s="144" t="s">
        <v>138</v>
      </c>
      <c r="AU190" s="144" t="s">
        <v>83</v>
      </c>
      <c r="AY190" s="17" t="s">
        <v>135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17" t="s">
        <v>83</v>
      </c>
      <c r="BK190" s="145">
        <f>ROUND(I190*H190,2)</f>
        <v>0</v>
      </c>
      <c r="BL190" s="17" t="s">
        <v>159</v>
      </c>
      <c r="BM190" s="144" t="s">
        <v>651</v>
      </c>
    </row>
    <row r="191" spans="2:65" s="1" customFormat="1" ht="11.25">
      <c r="B191" s="32"/>
      <c r="D191" s="146" t="s">
        <v>145</v>
      </c>
      <c r="F191" s="147" t="s">
        <v>1162</v>
      </c>
      <c r="I191" s="148"/>
      <c r="L191" s="32"/>
      <c r="M191" s="149"/>
      <c r="T191" s="56"/>
      <c r="AT191" s="17" t="s">
        <v>145</v>
      </c>
      <c r="AU191" s="17" t="s">
        <v>83</v>
      </c>
    </row>
    <row r="192" spans="2:65" s="1" customFormat="1" ht="16.5" customHeight="1">
      <c r="B192" s="132"/>
      <c r="C192" s="133" t="s">
        <v>455</v>
      </c>
      <c r="D192" s="133" t="s">
        <v>138</v>
      </c>
      <c r="E192" s="134" t="s">
        <v>1170</v>
      </c>
      <c r="F192" s="135" t="s">
        <v>1171</v>
      </c>
      <c r="G192" s="136" t="s">
        <v>1144</v>
      </c>
      <c r="H192" s="137">
        <v>3</v>
      </c>
      <c r="I192" s="138"/>
      <c r="J192" s="139">
        <f>ROUND(I192*H192,2)</f>
        <v>0</v>
      </c>
      <c r="K192" s="135" t="s">
        <v>1</v>
      </c>
      <c r="L192" s="32"/>
      <c r="M192" s="140" t="s">
        <v>1</v>
      </c>
      <c r="N192" s="141" t="s">
        <v>40</v>
      </c>
      <c r="P192" s="142">
        <f>O192*H192</f>
        <v>0</v>
      </c>
      <c r="Q192" s="142">
        <v>0</v>
      </c>
      <c r="R192" s="142">
        <f>Q192*H192</f>
        <v>0</v>
      </c>
      <c r="S192" s="142">
        <v>0</v>
      </c>
      <c r="T192" s="143">
        <f>S192*H192</f>
        <v>0</v>
      </c>
      <c r="AR192" s="144" t="s">
        <v>159</v>
      </c>
      <c r="AT192" s="144" t="s">
        <v>138</v>
      </c>
      <c r="AU192" s="144" t="s">
        <v>83</v>
      </c>
      <c r="AY192" s="17" t="s">
        <v>135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7" t="s">
        <v>83</v>
      </c>
      <c r="BK192" s="145">
        <f>ROUND(I192*H192,2)</f>
        <v>0</v>
      </c>
      <c r="BL192" s="17" t="s">
        <v>159</v>
      </c>
      <c r="BM192" s="144" t="s">
        <v>663</v>
      </c>
    </row>
    <row r="193" spans="2:65" s="1" customFormat="1" ht="11.25">
      <c r="B193" s="32"/>
      <c r="D193" s="146" t="s">
        <v>145</v>
      </c>
      <c r="F193" s="147" t="s">
        <v>1171</v>
      </c>
      <c r="I193" s="148"/>
      <c r="L193" s="32"/>
      <c r="M193" s="149"/>
      <c r="T193" s="56"/>
      <c r="AT193" s="17" t="s">
        <v>145</v>
      </c>
      <c r="AU193" s="17" t="s">
        <v>83</v>
      </c>
    </row>
    <row r="194" spans="2:65" s="1" customFormat="1" ht="16.5" customHeight="1">
      <c r="B194" s="132"/>
      <c r="C194" s="133" t="s">
        <v>462</v>
      </c>
      <c r="D194" s="133" t="s">
        <v>138</v>
      </c>
      <c r="E194" s="134" t="s">
        <v>1173</v>
      </c>
      <c r="F194" s="135" t="s">
        <v>1174</v>
      </c>
      <c r="G194" s="136" t="s">
        <v>1144</v>
      </c>
      <c r="H194" s="137">
        <v>10</v>
      </c>
      <c r="I194" s="138"/>
      <c r="J194" s="139">
        <f>ROUND(I194*H194,2)</f>
        <v>0</v>
      </c>
      <c r="K194" s="135" t="s">
        <v>1</v>
      </c>
      <c r="L194" s="32"/>
      <c r="M194" s="140" t="s">
        <v>1</v>
      </c>
      <c r="N194" s="141" t="s">
        <v>40</v>
      </c>
      <c r="P194" s="142">
        <f>O194*H194</f>
        <v>0</v>
      </c>
      <c r="Q194" s="142">
        <v>0</v>
      </c>
      <c r="R194" s="142">
        <f>Q194*H194</f>
        <v>0</v>
      </c>
      <c r="S194" s="142">
        <v>0</v>
      </c>
      <c r="T194" s="143">
        <f>S194*H194</f>
        <v>0</v>
      </c>
      <c r="AR194" s="144" t="s">
        <v>159</v>
      </c>
      <c r="AT194" s="144" t="s">
        <v>138</v>
      </c>
      <c r="AU194" s="144" t="s">
        <v>83</v>
      </c>
      <c r="AY194" s="17" t="s">
        <v>135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7" t="s">
        <v>83</v>
      </c>
      <c r="BK194" s="145">
        <f>ROUND(I194*H194,2)</f>
        <v>0</v>
      </c>
      <c r="BL194" s="17" t="s">
        <v>159</v>
      </c>
      <c r="BM194" s="144" t="s">
        <v>676</v>
      </c>
    </row>
    <row r="195" spans="2:65" s="1" customFormat="1" ht="11.25">
      <c r="B195" s="32"/>
      <c r="D195" s="146" t="s">
        <v>145</v>
      </c>
      <c r="F195" s="147" t="s">
        <v>1174</v>
      </c>
      <c r="I195" s="148"/>
      <c r="L195" s="32"/>
      <c r="M195" s="149"/>
      <c r="T195" s="56"/>
      <c r="AT195" s="17" t="s">
        <v>145</v>
      </c>
      <c r="AU195" s="17" t="s">
        <v>83</v>
      </c>
    </row>
    <row r="196" spans="2:65" s="11" customFormat="1" ht="25.9" customHeight="1">
      <c r="B196" s="120"/>
      <c r="D196" s="121" t="s">
        <v>74</v>
      </c>
      <c r="E196" s="122" t="s">
        <v>1189</v>
      </c>
      <c r="F196" s="122" t="s">
        <v>1190</v>
      </c>
      <c r="I196" s="123"/>
      <c r="J196" s="124">
        <f>BK196</f>
        <v>0</v>
      </c>
      <c r="L196" s="120"/>
      <c r="M196" s="125"/>
      <c r="P196" s="126">
        <f>SUM(P197:P200)</f>
        <v>0</v>
      </c>
      <c r="R196" s="126">
        <f>SUM(R197:R200)</f>
        <v>0</v>
      </c>
      <c r="T196" s="127">
        <f>SUM(T197:T200)</f>
        <v>0</v>
      </c>
      <c r="AR196" s="121" t="s">
        <v>83</v>
      </c>
      <c r="AT196" s="128" t="s">
        <v>74</v>
      </c>
      <c r="AU196" s="128" t="s">
        <v>75</v>
      </c>
      <c r="AY196" s="121" t="s">
        <v>135</v>
      </c>
      <c r="BK196" s="129">
        <f>SUM(BK197:BK200)</f>
        <v>0</v>
      </c>
    </row>
    <row r="197" spans="2:65" s="1" customFormat="1" ht="16.5" customHeight="1">
      <c r="B197" s="132"/>
      <c r="C197" s="133" t="s">
        <v>472</v>
      </c>
      <c r="D197" s="133" t="s">
        <v>138</v>
      </c>
      <c r="E197" s="134" t="s">
        <v>136</v>
      </c>
      <c r="F197" s="135" t="s">
        <v>1191</v>
      </c>
      <c r="G197" s="136" t="s">
        <v>141</v>
      </c>
      <c r="H197" s="137">
        <v>1</v>
      </c>
      <c r="I197" s="138"/>
      <c r="J197" s="139">
        <f>ROUND(I197*H197,2)</f>
        <v>0</v>
      </c>
      <c r="K197" s="135" t="s">
        <v>1</v>
      </c>
      <c r="L197" s="32"/>
      <c r="M197" s="140" t="s">
        <v>1</v>
      </c>
      <c r="N197" s="141" t="s">
        <v>40</v>
      </c>
      <c r="P197" s="142">
        <f>O197*H197</f>
        <v>0</v>
      </c>
      <c r="Q197" s="142">
        <v>0</v>
      </c>
      <c r="R197" s="142">
        <f>Q197*H197</f>
        <v>0</v>
      </c>
      <c r="S197" s="142">
        <v>0</v>
      </c>
      <c r="T197" s="143">
        <f>S197*H197</f>
        <v>0</v>
      </c>
      <c r="AR197" s="144" t="s">
        <v>159</v>
      </c>
      <c r="AT197" s="144" t="s">
        <v>138</v>
      </c>
      <c r="AU197" s="144" t="s">
        <v>83</v>
      </c>
      <c r="AY197" s="17" t="s">
        <v>135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7" t="s">
        <v>83</v>
      </c>
      <c r="BK197" s="145">
        <f>ROUND(I197*H197,2)</f>
        <v>0</v>
      </c>
      <c r="BL197" s="17" t="s">
        <v>159</v>
      </c>
      <c r="BM197" s="144" t="s">
        <v>686</v>
      </c>
    </row>
    <row r="198" spans="2:65" s="1" customFormat="1" ht="11.25">
      <c r="B198" s="32"/>
      <c r="D198" s="146" t="s">
        <v>145</v>
      </c>
      <c r="F198" s="147" t="s">
        <v>1191</v>
      </c>
      <c r="I198" s="148"/>
      <c r="L198" s="32"/>
      <c r="M198" s="149"/>
      <c r="T198" s="56"/>
      <c r="AT198" s="17" t="s">
        <v>145</v>
      </c>
      <c r="AU198" s="17" t="s">
        <v>83</v>
      </c>
    </row>
    <row r="199" spans="2:65" s="1" customFormat="1" ht="16.5" customHeight="1">
      <c r="B199" s="132"/>
      <c r="C199" s="133" t="s">
        <v>478</v>
      </c>
      <c r="D199" s="133" t="s">
        <v>138</v>
      </c>
      <c r="E199" s="134" t="s">
        <v>1193</v>
      </c>
      <c r="F199" s="135" t="s">
        <v>1198</v>
      </c>
      <c r="G199" s="136" t="s">
        <v>141</v>
      </c>
      <c r="H199" s="137">
        <v>1</v>
      </c>
      <c r="I199" s="138"/>
      <c r="J199" s="139">
        <f>ROUND(I199*H199,2)</f>
        <v>0</v>
      </c>
      <c r="K199" s="135" t="s">
        <v>1</v>
      </c>
      <c r="L199" s="32"/>
      <c r="M199" s="140" t="s">
        <v>1</v>
      </c>
      <c r="N199" s="141" t="s">
        <v>40</v>
      </c>
      <c r="P199" s="142">
        <f>O199*H199</f>
        <v>0</v>
      </c>
      <c r="Q199" s="142">
        <v>0</v>
      </c>
      <c r="R199" s="142">
        <f>Q199*H199</f>
        <v>0</v>
      </c>
      <c r="S199" s="142">
        <v>0</v>
      </c>
      <c r="T199" s="143">
        <f>S199*H199</f>
        <v>0</v>
      </c>
      <c r="AR199" s="144" t="s">
        <v>159</v>
      </c>
      <c r="AT199" s="144" t="s">
        <v>138</v>
      </c>
      <c r="AU199" s="144" t="s">
        <v>83</v>
      </c>
      <c r="AY199" s="17" t="s">
        <v>135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7" t="s">
        <v>83</v>
      </c>
      <c r="BK199" s="145">
        <f>ROUND(I199*H199,2)</f>
        <v>0</v>
      </c>
      <c r="BL199" s="17" t="s">
        <v>159</v>
      </c>
      <c r="BM199" s="144" t="s">
        <v>697</v>
      </c>
    </row>
    <row r="200" spans="2:65" s="1" customFormat="1" ht="11.25">
      <c r="B200" s="32"/>
      <c r="D200" s="146" t="s">
        <v>145</v>
      </c>
      <c r="F200" s="147" t="s">
        <v>1198</v>
      </c>
      <c r="I200" s="148"/>
      <c r="L200" s="32"/>
      <c r="M200" s="151"/>
      <c r="N200" s="152"/>
      <c r="O200" s="152"/>
      <c r="P200" s="152"/>
      <c r="Q200" s="152"/>
      <c r="R200" s="152"/>
      <c r="S200" s="152"/>
      <c r="T200" s="153"/>
      <c r="AT200" s="17" t="s">
        <v>145</v>
      </c>
      <c r="AU200" s="17" t="s">
        <v>83</v>
      </c>
    </row>
    <row r="201" spans="2:65" s="1" customFormat="1" ht="6.95" customHeight="1">
      <c r="B201" s="44"/>
      <c r="C201" s="45"/>
      <c r="D201" s="45"/>
      <c r="E201" s="45"/>
      <c r="F201" s="45"/>
      <c r="G201" s="45"/>
      <c r="H201" s="45"/>
      <c r="I201" s="45"/>
      <c r="J201" s="45"/>
      <c r="K201" s="45"/>
      <c r="L201" s="32"/>
    </row>
  </sheetData>
  <autoFilter ref="C120:K200" xr:uid="{00000000-0009-0000-0000-000006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SO 001a - VEDLEJŠÍ A OSTA...</vt:lpstr>
      <vt:lpstr>SO 001b - VEDLEJŠÍ A OSTA...</vt:lpstr>
      <vt:lpstr>SO 101a - CHODNÍKY -  UZN...</vt:lpstr>
      <vt:lpstr>SO 101b - CHODNÍKY -  NEU...</vt:lpstr>
      <vt:lpstr>SO 401 - VEŘEJNÉ OSVĚTLEN...</vt:lpstr>
      <vt:lpstr>SO 402 - METROPOLITNÍ SÍŤ...</vt:lpstr>
      <vt:lpstr>'Rekapitulace stavby'!Názvy_tisku</vt:lpstr>
      <vt:lpstr>'SO 001a - VEDLEJŠÍ A OSTA...'!Názvy_tisku</vt:lpstr>
      <vt:lpstr>'SO 001b - VEDLEJŠÍ A OSTA...'!Názvy_tisku</vt:lpstr>
      <vt:lpstr>'SO 101a - CHODNÍKY -  UZN...'!Názvy_tisku</vt:lpstr>
      <vt:lpstr>'SO 101b - CHODNÍKY -  NEU...'!Názvy_tisku</vt:lpstr>
      <vt:lpstr>'SO 401 - VEŘEJNÉ OSVĚTLEN...'!Názvy_tisku</vt:lpstr>
      <vt:lpstr>'SO 402 - METROPOLITNÍ SÍŤ...'!Názvy_tisku</vt:lpstr>
      <vt:lpstr>'Rekapitulace stavby'!Oblast_tisku</vt:lpstr>
      <vt:lpstr>'SO 001a - VEDLEJŠÍ A OSTA...'!Oblast_tisku</vt:lpstr>
      <vt:lpstr>'SO 001b - VEDLEJŠÍ A OSTA...'!Oblast_tisku</vt:lpstr>
      <vt:lpstr>'SO 101a - CHODNÍKY -  UZN...'!Oblast_tisku</vt:lpstr>
      <vt:lpstr>'SO 101b - CHODNÍKY -  NEU...'!Oblast_tisku</vt:lpstr>
      <vt:lpstr>'SO 401 - VEŘEJNÉ OSVĚTLEN...'!Oblast_tisku</vt:lpstr>
      <vt:lpstr>'SO 402 - METROPOLITNÍ SÍŤ...'!Oblast_tisku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Sýkorová</dc:creator>
  <cp:lastModifiedBy>miroslava.sykorova</cp:lastModifiedBy>
  <dcterms:created xsi:type="dcterms:W3CDTF">2023-03-10T08:29:10Z</dcterms:created>
  <dcterms:modified xsi:type="dcterms:W3CDTF">2023-03-10T08:30:48Z</dcterms:modified>
</cp:coreProperties>
</file>