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Klenovka_KPs - Splašková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'Klenovka_KPs - Splašková ...'!$C$81:$K$332</definedName>
    <definedName name="_xlnm.Print_Area" localSheetId="1">'Klenovka_KPs - Splašková ...'!$C$4:$J$37,'Klenovka_KPs - Splašková ...'!$C$43:$J$65,'Klenovka_KPs - Splašková ...'!$C$71:$K$332</definedName>
    <definedName name="_xlnm.Print_Titles" localSheetId="1">'Klenovka_KPs - Splašková ...'!$81:$81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31"/>
  <c r="BH331"/>
  <c r="BG331"/>
  <c r="BF331"/>
  <c r="T331"/>
  <c r="T330"/>
  <c r="R331"/>
  <c r="R330"/>
  <c r="P331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T191"/>
  <c r="R192"/>
  <c r="R191"/>
  <c r="P192"/>
  <c r="P191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6"/>
  <c r="BH146"/>
  <c r="BG146"/>
  <c r="BF146"/>
  <c r="T146"/>
  <c r="R146"/>
  <c r="P146"/>
  <c r="BI138"/>
  <c r="BH138"/>
  <c r="BG138"/>
  <c r="BF138"/>
  <c r="T138"/>
  <c r="R138"/>
  <c r="P138"/>
  <c r="BI130"/>
  <c r="BH130"/>
  <c r="BG130"/>
  <c r="BF130"/>
  <c r="T130"/>
  <c r="R130"/>
  <c r="P130"/>
  <c r="BI122"/>
  <c r="BH122"/>
  <c r="BG122"/>
  <c r="BF122"/>
  <c r="T122"/>
  <c r="R122"/>
  <c r="P122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1"/>
  <c r="J50"/>
  <c r="F50"/>
  <c r="F48"/>
  <c r="E46"/>
  <c r="J16"/>
  <c r="E16"/>
  <c r="F51"/>
  <c r="J15"/>
  <c r="J10"/>
  <c r="J76"/>
  <c i="1" r="L50"/>
  <c r="AM50"/>
  <c r="AM49"/>
  <c r="L49"/>
  <c r="AM47"/>
  <c r="L47"/>
  <c r="L45"/>
  <c r="L44"/>
  <c i="2" r="J331"/>
  <c r="J245"/>
  <c r="J114"/>
  <c r="J294"/>
  <c r="J217"/>
  <c r="BK99"/>
  <c r="J267"/>
  <c r="BK178"/>
  <c r="BK302"/>
  <c r="J252"/>
  <c r="J167"/>
  <c r="J314"/>
  <c r="J233"/>
  <c r="BK90"/>
  <c r="BK280"/>
  <c r="BK222"/>
  <c r="J321"/>
  <c r="BK265"/>
  <c r="BK130"/>
  <c r="BK285"/>
  <c r="BK239"/>
  <c r="J138"/>
  <c r="BK258"/>
  <c r="J196"/>
  <c r="BK314"/>
  <c r="J274"/>
  <c r="BK192"/>
  <c r="BK316"/>
  <c r="J222"/>
  <c r="J146"/>
  <c r="BK291"/>
  <c r="J241"/>
  <c r="BK162"/>
  <c r="J316"/>
  <c r="BK228"/>
  <c r="BK103"/>
  <c r="J278"/>
  <c r="BK201"/>
  <c r="J99"/>
  <c r="J261"/>
  <c r="J170"/>
  <c i="1" r="AS54"/>
  <c i="2" r="J283"/>
  <c r="BK151"/>
  <c r="BK276"/>
  <c r="BK233"/>
  <c r="BK122"/>
  <c r="BK283"/>
  <c r="BK196"/>
  <c r="J111"/>
  <c r="BK264"/>
  <c r="BK173"/>
  <c r="BK321"/>
  <c r="BK267"/>
  <c r="J186"/>
  <c r="J266"/>
  <c r="J162"/>
  <c r="J305"/>
  <c r="BK266"/>
  <c r="BK186"/>
  <c r="J85"/>
  <c r="BK236"/>
  <c r="BK85"/>
  <c r="BK261"/>
  <c r="BK164"/>
  <c r="BK278"/>
  <c r="BK250"/>
  <c r="J324"/>
  <c r="J254"/>
  <c r="J178"/>
  <c r="BK331"/>
  <c r="BK254"/>
  <c r="J151"/>
  <c r="BK296"/>
  <c r="J236"/>
  <c r="BK170"/>
  <c r="J153"/>
  <c r="BK268"/>
  <c r="BK157"/>
  <c r="J311"/>
  <c r="BK241"/>
  <c r="BK183"/>
  <c r="BK298"/>
  <c r="BK217"/>
  <c r="J90"/>
  <c r="BK272"/>
  <c r="J228"/>
  <c r="BK94"/>
  <c r="J214"/>
  <c r="BK111"/>
  <c r="BK292"/>
  <c r="BK207"/>
  <c r="J280"/>
  <c r="J247"/>
  <c r="J94"/>
  <c r="BK274"/>
  <c r="J201"/>
  <c r="BK107"/>
  <c r="J285"/>
  <c r="J159"/>
  <c r="J302"/>
  <c r="J239"/>
  <c r="BK138"/>
  <c r="BK270"/>
  <c r="J173"/>
  <c r="BK294"/>
  <c r="BK247"/>
  <c r="BK114"/>
  <c r="BK288"/>
  <c r="BK210"/>
  <c r="BK324"/>
  <c r="J288"/>
  <c r="BK214"/>
  <c r="J183"/>
  <c r="J309"/>
  <c r="BK204"/>
  <c r="J298"/>
  <c r="J268"/>
  <c r="J204"/>
  <c r="BK327"/>
  <c r="J258"/>
  <c r="J157"/>
  <c r="J292"/>
  <c r="BK245"/>
  <c r="BK159"/>
  <c r="J270"/>
  <c r="BK153"/>
  <c r="BK305"/>
  <c r="BK252"/>
  <c r="J122"/>
  <c r="J272"/>
  <c r="J192"/>
  <c r="J296"/>
  <c r="J250"/>
  <c r="J164"/>
  <c r="J327"/>
  <c r="J225"/>
  <c r="J130"/>
  <c r="J291"/>
  <c r="J210"/>
  <c r="BK311"/>
  <c r="J207"/>
  <c r="J107"/>
  <c r="J276"/>
  <c r="BK225"/>
  <c r="J103"/>
  <c r="J265"/>
  <c r="BK167"/>
  <c r="BK309"/>
  <c r="J264"/>
  <c r="BK146"/>
  <c l="1" r="BK84"/>
  <c r="P195"/>
  <c r="T213"/>
  <c r="R244"/>
  <c r="P290"/>
  <c r="T84"/>
  <c r="T195"/>
  <c r="R213"/>
  <c r="P244"/>
  <c r="T290"/>
  <c r="R84"/>
  <c r="BK195"/>
  <c r="J195"/>
  <c r="J59"/>
  <c r="BK213"/>
  <c r="J213"/>
  <c r="J60"/>
  <c r="BK244"/>
  <c r="J244"/>
  <c r="J61"/>
  <c r="BK290"/>
  <c r="J290"/>
  <c r="J62"/>
  <c r="BK313"/>
  <c r="J313"/>
  <c r="J63"/>
  <c r="R313"/>
  <c r="P84"/>
  <c r="R195"/>
  <c r="P213"/>
  <c r="T244"/>
  <c r="R290"/>
  <c r="P313"/>
  <c r="T313"/>
  <c r="BK191"/>
  <c r="J191"/>
  <c r="J58"/>
  <c r="BK330"/>
  <c r="J330"/>
  <c r="J64"/>
  <c r="F79"/>
  <c r="BE90"/>
  <c r="BE107"/>
  <c r="BE153"/>
  <c r="BE159"/>
  <c r="BE173"/>
  <c r="BE225"/>
  <c r="BE228"/>
  <c r="BE245"/>
  <c r="BE254"/>
  <c r="BE264"/>
  <c r="BE265"/>
  <c r="BE270"/>
  <c r="BE274"/>
  <c r="BE283"/>
  <c r="BE285"/>
  <c r="BE94"/>
  <c r="BE114"/>
  <c r="BE130"/>
  <c r="BE138"/>
  <c r="BE162"/>
  <c r="BE178"/>
  <c r="BE186"/>
  <c r="BE217"/>
  <c r="BE239"/>
  <c r="BE247"/>
  <c r="BE250"/>
  <c r="BE252"/>
  <c r="BE272"/>
  <c r="BE276"/>
  <c r="BE278"/>
  <c r="BE280"/>
  <c r="BE291"/>
  <c r="BE296"/>
  <c r="BE298"/>
  <c r="BE316"/>
  <c r="BE327"/>
  <c r="BE331"/>
  <c r="J48"/>
  <c r="BE85"/>
  <c r="BE122"/>
  <c r="BE146"/>
  <c r="BE170"/>
  <c r="BE192"/>
  <c r="BE201"/>
  <c r="BE207"/>
  <c r="BE210"/>
  <c r="BE214"/>
  <c r="BE233"/>
  <c r="BE258"/>
  <c r="BE261"/>
  <c r="BE267"/>
  <c r="BE268"/>
  <c r="BE288"/>
  <c r="BE292"/>
  <c r="BE294"/>
  <c r="BE309"/>
  <c r="BE311"/>
  <c r="BE314"/>
  <c r="BE321"/>
  <c r="BE99"/>
  <c r="BE103"/>
  <c r="BE111"/>
  <c r="BE151"/>
  <c r="BE157"/>
  <c r="BE164"/>
  <c r="BE167"/>
  <c r="BE183"/>
  <c r="BE196"/>
  <c r="BE204"/>
  <c r="BE222"/>
  <c r="BE236"/>
  <c r="BE241"/>
  <c r="BE266"/>
  <c r="BE302"/>
  <c r="BE305"/>
  <c r="BE324"/>
  <c r="F35"/>
  <c i="1" r="BD55"/>
  <c r="BD54"/>
  <c r="W33"/>
  <c i="2" r="F33"/>
  <c i="1" r="BB55"/>
  <c r="BB54"/>
  <c r="W31"/>
  <c i="2" r="J32"/>
  <c i="1" r="AW55"/>
  <c i="2" r="F34"/>
  <c i="1" r="BC55"/>
  <c r="BC54"/>
  <c r="AY54"/>
  <c i="2" r="F32"/>
  <c i="1" r="BA55"/>
  <c r="BA54"/>
  <c r="W30"/>
  <c i="2" l="1" r="T83"/>
  <c r="T82"/>
  <c r="P83"/>
  <c r="P82"/>
  <c i="1" r="AU55"/>
  <c i="2" r="R83"/>
  <c r="R82"/>
  <c r="BK83"/>
  <c r="J83"/>
  <c r="J56"/>
  <c r="J84"/>
  <c r="J57"/>
  <c r="F31"/>
  <c i="1" r="AZ55"/>
  <c r="AZ54"/>
  <c r="W29"/>
  <c r="AW54"/>
  <c r="AK30"/>
  <c i="2" r="J31"/>
  <c i="1" r="AV55"/>
  <c r="AT55"/>
  <c r="AU54"/>
  <c r="W32"/>
  <c r="AX54"/>
  <c i="2" l="1" r="BK82"/>
  <c r="J82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<sst xmlns="http://schemas.openxmlformats.org/spreadsheetml/2006/main">
  <si>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</si>
  <si>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</si>
  <si>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</si>
  <si>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</si>
  <si>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</si>
  <si>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{fa968f37-8b9b-487a-9b8b-c8c9b7cea58e}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</si>
  <si>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</si>
  <si>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</si>
  <si>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</si>
  <si>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</si>
  <si>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</si>
  <si>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</si>
  <si>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</si>
  <si>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</si>
  <si>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Klenovka_KPs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</si>
  <si>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</si>
  <si>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</si>
  <si>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Splašková kanalizace Klenovka - kanalizační přípojky, soukromé části</t>
  </si>
  <si>
    <t>KSO:</t>
  </si>
  <si>
    <t/>
  </si>
  <si>
    <t>CC-CZ:</t>
  </si>
  <si>
    <t>Místo:</t>
  </si>
  <si>
    <t>k.ú. Klenovka</t>
  </si>
  <si>
    <t>Datum:</t>
  </si>
  <si>
    <t>4. 8. 2021</t>
  </si>
  <si>
    <t>Zadavatel:</t>
  </si>
  <si>
    <t>IČ:</t>
  </si>
  <si>
    <t>Město Přelouč, Československé armády 1665, Přelouč</t>
  </si>
  <si>
    <t>DIČ:</t>
  </si>
  <si>
    <t>Uchazeč:</t>
  </si>
  <si>
    <t>Vyplň údaj</t>
  </si>
  <si>
    <t>Projektant:</t>
  </si>
  <si>
    <t>IKKO Hradec Králové,s.r.o., Bratří Štefanů 238, HK</t>
  </si>
  <si>
    <t>True</t>
  </si>
  <si>
    <t>Zpracovatel:</t>
  </si>
  <si>
    <t>K. Hlaváčková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</si>
  <si>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</si>
  <si>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</si>
  <si>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</si>
  <si>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</si>
  <si>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</si>
  <si>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</si>
  <si>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</si>
  <si>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</si>
  <si>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</si>
  <si>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</si>
  <si>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</si>
  <si>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</si>
  <si>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</si>
  <si>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</si>
  <si>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</si>
  <si>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</si>
  <si>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</si>
  <si>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</si>
  <si>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</si>
  <si>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</si>
  <si>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</si>
  <si>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</si>
  <si>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</si>
  <si>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</si>
  <si>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</si>
  <si>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</si>
  <si>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</si>
  <si>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</si>
  <si>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</si>
  <si>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</si>
  <si>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</si>
  <si>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</si>
  <si>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</si>
  <si>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</si>
  <si>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</si>
  <si>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</si>
  <si>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</si>
  <si>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</si>
  <si>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</si>
  <si>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</si>
  <si>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</si>
  <si>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</si>
  <si>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</si>
  <si>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</si>
  <si>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</si>
  <si>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</si>
  <si>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</si>
  <si>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</si>
  <si>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</si>
  <si>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</si>
  <si>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</si>
  <si>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</si>
  <si>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</si>
  <si>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</si>
  <si>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</si>
  <si>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</si>
  <si>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</si>
  <si>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</si>
  <si>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</si>
  <si>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</si>
  <si>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</si>
  <si>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</si>
  <si>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</si>
  <si>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</si>
  <si>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</si>
  <si>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</si>
  <si>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</si>
  <si>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</si>
  <si>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</si>
  <si>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</si>
  <si>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</si>
  <si>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</si>
  <si>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</si>
  <si>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</si>
  <si>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</si>
  <si>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</si>
  <si>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</si>
  <si>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</si>
  <si>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</si>
  <si>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</si>
  <si>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2021 02</t>
  </si>
  <si>
    <t>4</t>
  </si>
  <si>
    <t>253863832</t>
  </si>
  <si>
    <t>Online PSC</t>
  </si>
  <si>
    <t>https://podminky.urs.cz/item/CS_URS_2021_02/113106121</t>
  </si>
  <si>
    <t>P</t>
  </si>
  <si>
    <t>Poznámka k položce:_x000d_
- dlažba bude očištěna a zpětně využita</t>
  </si>
  <si>
    <t>VV</t>
  </si>
  <si>
    <t>(54,0*1,4) "grav.přípojky DN 150</t>
  </si>
  <si>
    <t>Součet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</si>
  <si>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</si>
  <si>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</si>
  <si>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-1646910769</t>
  </si>
  <si>
    <t>https://podminky.urs.cz/item/CS_URS_2021_02/113106123</t>
  </si>
  <si>
    <t>(29,5*1,4) "grav.přípojky DN 150</t>
  </si>
  <si>
    <t>3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</si>
  <si>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</si>
  <si>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</si>
  <si>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205912131</t>
  </si>
  <si>
    <t>https://podminky.urs.cz/item/CS_URS_2021_02/113107171</t>
  </si>
  <si>
    <t>(36*0,9) "grav.přípojky</t>
  </si>
  <si>
    <t>(17*0,8) "tlakové přípojky</t>
  </si>
  <si>
    <t>Součet - betonové komunikace a plochy, kryt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</si>
  <si>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</si>
  <si>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</si>
  <si>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162175350</t>
  </si>
  <si>
    <t>https://podminky.urs.cz/item/CS_URS_2021_02/113107321</t>
  </si>
  <si>
    <t>45,5*0,8 "tlakové přípojky</t>
  </si>
  <si>
    <t>Součet - podklad v asf.chodníku</t>
  </si>
  <si>
    <t>5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</si>
  <si>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</si>
  <si>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</si>
  <si>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-992910738</t>
  </si>
  <si>
    <t>https://podminky.urs.cz/item/CS_URS_2021_02/113107322</t>
  </si>
  <si>
    <t>4,5*0,9 "grav.přípojky</t>
  </si>
  <si>
    <t>Součet - štěrkové místní komunikace a plochy, kryt</t>
  </si>
  <si>
    <t>6</t>
  </si>
  <si>
    <t>113154123</t>
  </si>
  <si>
    <t>Frézování živičného podkladu nebo krytu s naložením na dopravní prostředek plochy do 500 m2 bez překážek v trase pruhu šířky přes 0,5 m do 1 m, tloušťky vrstvy 50 mm</t>
  </si>
  <si>
    <t>1275151580</t>
  </si>
  <si>
    <t>https://podminky.urs.cz/item/CS_URS_2021_02/113154123</t>
  </si>
  <si>
    <t xml:space="preserve"> 45,5*1,2 "tlakové přípojky</t>
  </si>
  <si>
    <t>Součet - kryt v asf.chodníku</t>
  </si>
  <si>
    <t>7</t>
  </si>
  <si>
    <t>120001101</t>
  </si>
  <si>
    <t>Příplatek k cenám vykopávek za ztížení vykopávky v blízkosti podzemního vedení nebo výbušnin v horninách jakékoliv třídy</t>
  </si>
  <si>
    <t>m3</t>
  </si>
  <si>
    <t>-497472053</t>
  </si>
  <si>
    <t>https://podminky.urs.cz/item/CS_URS_2021_02/120001101</t>
  </si>
  <si>
    <t>0,10*1205,740</t>
  </si>
  <si>
    <t>8</t>
  </si>
  <si>
    <t>131151203</t>
  </si>
  <si>
    <t>Hloubení zapažených jam a zářezů strojně s urovnáním dna do předepsaného profilu a spádu v hornině třídy těžitelnosti I skupiny 1 a 2 přes 50 do 100 m3</t>
  </si>
  <si>
    <t>883292147</t>
  </si>
  <si>
    <t>https://podminky.urs.cz/item/CS_URS_2021_02/131151203</t>
  </si>
  <si>
    <t>podíl zastoupení tř. zeminy 1-2: 55%</t>
  </si>
  <si>
    <t>0,55*(7*(2,2*2,2*2,4)) "ČŠ</t>
  </si>
  <si>
    <t>Mezisoučet - hloubení jam do hl. 2,5 m</t>
  </si>
  <si>
    <t>0,55*(2,2*2,2*3,4) "ČŠ</t>
  </si>
  <si>
    <t>Mezisoučet</t>
  </si>
  <si>
    <t>9</t>
  </si>
  <si>
    <t>131251202</t>
  </si>
  <si>
    <t>Hloubení zapažených jam a zářezů strojně s urovnáním dna do předepsaného profilu a spádu v hornině třídy těžitelnosti I skupiny 3 přes 20 do 50 m3</t>
  </si>
  <si>
    <t>1109592605</t>
  </si>
  <si>
    <t>https://podminky.urs.cz/item/CS_URS_2021_02/131251202</t>
  </si>
  <si>
    <t>podíl zastoupení tř. zeminy 3: 45%</t>
  </si>
  <si>
    <t>0,45*(7*(2,2*2,2*2,4)) "ČŠ</t>
  </si>
  <si>
    <t>0,45*(2,2*2,2*3,4) "ČŠ</t>
  </si>
  <si>
    <t>10</t>
  </si>
  <si>
    <t>132154205</t>
  </si>
  <si>
    <t>Hloubení zapažených rýh šířky přes 800 do 2 000 mm strojně s urovnáním dna do předepsaného profilu a spádu v hornině třídy těžitelnosti I skupiny 1 a 2 přes 500 do 1 000 m3</t>
  </si>
  <si>
    <t>-1741325346</t>
  </si>
  <si>
    <t>https://podminky.urs.cz/item/CS_URS_2021_02/132154205</t>
  </si>
  <si>
    <t>0,55*((45,5*0,8*1,1)+(17*0,8*1,1)+(247,5*0,8*1,25)) "tlakové přípojky</t>
  </si>
  <si>
    <t>0,55*((34,5*0,9*0,95)+(59,5*0,9*1,05)+(338*0,9*1,1)+(6*0,9*1,5)+(24*0,9*1,6)+(183*0,9*1,65)+(3*0,9*2,1)) "gravitační přípojky DN 150</t>
  </si>
  <si>
    <t>0,55*(134*0,9*1,35) "gravitační přípojky DN 200</t>
  </si>
  <si>
    <t>Mezisoučet - hloubení rýh do hl. 2,5 m</t>
  </si>
  <si>
    <t>11</t>
  </si>
  <si>
    <t>132254205</t>
  </si>
  <si>
    <t>Hloubení zapažených rýh šířky přes 800 do 2 000 mm strojně s urovnáním dna do předepsaného profilu a spádu v hornině třídy těžitelnosti I skupiny 3 přes 500 do 1 000 m3</t>
  </si>
  <si>
    <t>-1586661317</t>
  </si>
  <si>
    <t>https://podminky.urs.cz/item/CS_URS_2021_02/132254205</t>
  </si>
  <si>
    <t>0,45*((45,5*0,8*1,1)+(17*0,8*1,1)+(247,5*0,8*1,25)) "tlakové přípojky</t>
  </si>
  <si>
    <t>0,45*((34,5*0,9*0,95)+(59,5*0,9*1,05)+(338*0,9*1,1)+(6*0,9*1,5)+(24*0,9*1,6)+(183*0,9*1,65)+(3*0,9*2,1)) "gravitační přípojky DN 150</t>
  </si>
  <si>
    <t>0,45*(134*0,9*1,35) "gravitační přípojky DN 200</t>
  </si>
  <si>
    <t>12</t>
  </si>
  <si>
    <t>151201101</t>
  </si>
  <si>
    <t>Zřízení pažení a rozepření stěn rýh pro podzemní vedení zátažné, hloubky do 2 m</t>
  </si>
  <si>
    <t>544873083</t>
  </si>
  <si>
    <t>https://podminky.urs.cz/item/CS_URS_2021_02/151201101</t>
  </si>
  <si>
    <t>(2*432*1,1)+(2*213*1,65)+(2*3*2,1)+(2*134*1,35) "grav.přípojky DN 150 a 200</t>
  </si>
  <si>
    <t>(2*310,0*1,25) "tlakové přípojky</t>
  </si>
  <si>
    <t>13</t>
  </si>
  <si>
    <t>151201111</t>
  </si>
  <si>
    <t>Odstranění pažení a rozepření stěn rýh pro podzemní vedení s uložením materiálu na vzdálenost do 3 m od kraje výkopu zátažné, hloubky do 2 m</t>
  </si>
  <si>
    <t>1275407707</t>
  </si>
  <si>
    <t>https://podminky.urs.cz/item/CS_URS_2021_02/151201111</t>
  </si>
  <si>
    <t>14</t>
  </si>
  <si>
    <t>151201201</t>
  </si>
  <si>
    <t>Zřízení pažení stěn výkopu bez rozepření nebo vzepření zátažné, hloubky do 4 m</t>
  </si>
  <si>
    <t>-863877692</t>
  </si>
  <si>
    <t>https://podminky.urs.cz/item/CS_URS_2021_02/151201201</t>
  </si>
  <si>
    <t>7*(2*2,2*2,4)+(2*2,2*3,4) "ČŠ</t>
  </si>
  <si>
    <t>151201211</t>
  </si>
  <si>
    <t>Odstranění pažení stěn výkopu bez rozepření nebo vzepření s uložením pažin na vzdálenost do 3 m od okraje výkopu zátažné, hloubky do 4 m</t>
  </si>
  <si>
    <t>751184448</t>
  </si>
  <si>
    <t>https://podminky.urs.cz/item/CS_URS_2021_02/151201211</t>
  </si>
  <si>
    <t>16</t>
  </si>
  <si>
    <t>151201301</t>
  </si>
  <si>
    <t>Zřízení rozepření zapažených stěn výkopů s potřebným přepažováním při pažení zátažném, hloubky do 4 m</t>
  </si>
  <si>
    <t>-847660593</t>
  </si>
  <si>
    <t>https://podminky.urs.cz/item/CS_URS_2021_02/151201301</t>
  </si>
  <si>
    <t>97,768 "celkový objem hloubených vykopávek jam do hl.v. 4,0 m</t>
  </si>
  <si>
    <t>17</t>
  </si>
  <si>
    <t>151201311</t>
  </si>
  <si>
    <t>Odstranění rozepření stěn výkopů s uložením materiálu na vzdálenost do 3 m od okraje výkopu pažení zátažného, hloubky do 4 m</t>
  </si>
  <si>
    <t>-1962456173</t>
  </si>
  <si>
    <t>https://podminky.urs.cz/item/CS_URS_2021_02/151201311</t>
  </si>
  <si>
    <t>18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</si>
  <si>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</si>
  <si>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</si>
  <si>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518457122</t>
  </si>
  <si>
    <t>https://podminky.urs.cz/item/CS_URS_2021_02/162751117</t>
  </si>
  <si>
    <t>96,204+3,072+400,622+17,23+16,3 "přebytečný výkopek (lože+desky+obsyp potrubí+objem potrubí a objektů)</t>
  </si>
  <si>
    <t>19</t>
  </si>
  <si>
    <t>171201201</t>
  </si>
  <si>
    <t>Uložení sypaniny na skládky nebo meziskládky bez hutnění s upravením uložené sypaniny do předepsaného tvaru</t>
  </si>
  <si>
    <t>-47126667</t>
  </si>
  <si>
    <t>https://podminky.urs.cz/item/CS_URS_2021_02/171201201</t>
  </si>
  <si>
    <t>533,428 "přebytečný výkopek</t>
  </si>
  <si>
    <t>20</t>
  </si>
  <si>
    <t>171201231</t>
  </si>
  <si>
    <t>Poplatek za uložení stavebního odpadu na recyklační skládce (skládkovné) zeminy a kamení zatříděného do Katalogu odpadů pod kódem 17 05 04</t>
  </si>
  <si>
    <t>t</t>
  </si>
  <si>
    <t>904534857</t>
  </si>
  <si>
    <t>https://podminky.urs.cz/item/CS_URS_2021_02/171201231</t>
  </si>
  <si>
    <t>533,428*1,8 'Přepočtené koeficientem množství</t>
  </si>
  <si>
    <t>174101101</t>
  </si>
  <si>
    <t>Zásyp sypaninou z jakékoliv horniny strojně s uložením výkopku ve vrstvách se zhutněním jam, šachet, rýh nebo kolem objektů v těchto vykopávkách</t>
  </si>
  <si>
    <t>485312510</t>
  </si>
  <si>
    <t>https://podminky.urs.cz/item/CS_URS_2021_02/174101101</t>
  </si>
  <si>
    <t>97,768+1205,740 "celkový objem hloubených vykopávek</t>
  </si>
  <si>
    <t>-533,428 "přebytečný výkopek</t>
  </si>
  <si>
    <t>22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</si>
  <si>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</si>
  <si>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</si>
  <si>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1670013071</t>
  </si>
  <si>
    <t>https://podminky.urs.cz/item/CS_URS_2021_02/175151101</t>
  </si>
  <si>
    <t>(310,0*0,8*0,36) "tlakové přípojky</t>
  </si>
  <si>
    <t>(648*0,9*0,46)+(134,0*0,9*0,5)-17,23 "gravitační přípojky DN 150 a 200</t>
  </si>
  <si>
    <t>23</t>
  </si>
  <si>
    <t>M</t>
  </si>
  <si>
    <t>58331351</t>
  </si>
  <si>
    <t>kamenivo těžené drobné frakce 0/4</t>
  </si>
  <si>
    <t>55845851</t>
  </si>
  <si>
    <t>https://podminky.urs.cz/item/CS_URS_2021_02/58331351</t>
  </si>
  <si>
    <t>400,622*2 'Přepočtené koeficientem množství</t>
  </si>
  <si>
    <t>24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</si>
  <si>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</si>
  <si>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</si>
  <si>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-959992169</t>
  </si>
  <si>
    <t>https://podminky.urs.cz/item/CS_URS_2021_02/181111111</t>
  </si>
  <si>
    <t>(247,5*0,8)+8*(2,2*2,2) "tlakové přípojky</t>
  </si>
  <si>
    <t>(524+134)*0,9 "gravitační přípojky</t>
  </si>
  <si>
    <t>Svislé a kompletní konstrukce</t>
  </si>
  <si>
    <t>25</t>
  </si>
  <si>
    <t>359901211</t>
  </si>
  <si>
    <t>Monitoring stok (kamerový systém) jakékoli výšky nová kanalizace</t>
  </si>
  <si>
    <t>m</t>
  </si>
  <si>
    <t>-820155091</t>
  </si>
  <si>
    <t>https://podminky.urs.cz/item/CS_URS_2021_02/359901211</t>
  </si>
  <si>
    <t>648,0+134,0 "grav.přípojky DN 150 a 200 mm</t>
  </si>
  <si>
    <t>Vodorovné konstrukce</t>
  </si>
  <si>
    <t>26</t>
  </si>
  <si>
    <t>451572111</t>
  </si>
  <si>
    <t>Lože pod potrubí, stoky a drobné objekty v otevřeném výkopu z kameniva drobného těženého 0 až 4 mm</t>
  </si>
  <si>
    <t>594451132</t>
  </si>
  <si>
    <t>https://podminky.urs.cz/item/CS_URS_2021_02/451572111</t>
  </si>
  <si>
    <t>(310,0*0,8*0,1)+8*(1,6*1,6*0,05) "tlakové přípojky a ČŠ</t>
  </si>
  <si>
    <t>(648*0,9*0,1)+(134,0*0,9*0,1) "gravitační přípojky DN 150 a 200</t>
  </si>
  <si>
    <t>27</t>
  </si>
  <si>
    <t>452321131</t>
  </si>
  <si>
    <t>Podkladní a zajišťovací konstrukce z betonu železového v otevřeném výkopu desky pod potrubí, stoky a drobné objekty z betonu tř. C 12/15</t>
  </si>
  <si>
    <t>-636561837</t>
  </si>
  <si>
    <t>https://podminky.urs.cz/item/CS_URS_2021_02/452321131</t>
  </si>
  <si>
    <t>8*(1,6*1,6*0,15) "uložení ČŠ</t>
  </si>
  <si>
    <t>28</t>
  </si>
  <si>
    <t>452351101</t>
  </si>
  <si>
    <t>Bednění podkladních a zajišťovacích konstrukcí v otevřeném výkopu desek nebo sedlových loží pod potrubí, stoky a drobné objekty</t>
  </si>
  <si>
    <t>1809107417</t>
  </si>
  <si>
    <t>https://podminky.urs.cz/item/CS_URS_2021_02/452351101</t>
  </si>
  <si>
    <t>8*(4*1,6*0,15) "uložení ČŠ</t>
  </si>
  <si>
    <t>29</t>
  </si>
  <si>
    <t>452368211</t>
  </si>
  <si>
    <t>Výztuž podkladních desek, bloků nebo pražců v otevřeném výkopu ze svařovaných sítí typu Kari</t>
  </si>
  <si>
    <t>1995329806</t>
  </si>
  <si>
    <t>https://podminky.urs.cz/item/CS_URS_2021_02/452368211</t>
  </si>
  <si>
    <t>0,00526*(8*(1,6*1,6)) "uložení ČŠ</t>
  </si>
  <si>
    <t>30</t>
  </si>
  <si>
    <t>452386111</t>
  </si>
  <si>
    <t>Podkladní a vyrovnávací konstrukce z betonu vyrovnávací prstence z prostého betonu tř. C 25/30 pod poklopy a mříže, výšky do 100 mm</t>
  </si>
  <si>
    <t>kus</t>
  </si>
  <si>
    <t>105127842</t>
  </si>
  <si>
    <t>https://podminky.urs.cz/item/CS_URS_2021_02/452386111</t>
  </si>
  <si>
    <t>8 "pod poklopy ČŠ</t>
  </si>
  <si>
    <t>Komunikace pozemní</t>
  </si>
  <si>
    <t>31</t>
  </si>
  <si>
    <t>564231111</t>
  </si>
  <si>
    <t>Podklad nebo podsyp ze štěrkopísku ŠP s rozprostřením, vlhčením a zhutněním, po zhutnění tl. 100 mm</t>
  </si>
  <si>
    <t>718133243</t>
  </si>
  <si>
    <t>https://podminky.urs.cz/item/CS_URS_2021_02/564231111</t>
  </si>
  <si>
    <t>36,40 "podklad plochy v živ.chodnících</t>
  </si>
  <si>
    <t>32</t>
  </si>
  <si>
    <t>564851111</t>
  </si>
  <si>
    <t>Podklad ze štěrkodrti ŠD s rozprostřením a zhutněním, po zhutnění tl. 150 mm</t>
  </si>
  <si>
    <t>-1621283804</t>
  </si>
  <si>
    <t>https://podminky.urs.cz/item/CS_URS_2021_02/564851111</t>
  </si>
  <si>
    <t>29,5*0,9 "podklad pod zámkovou dlažbu</t>
  </si>
  <si>
    <t>54,0*0,9 "podklad pod betonovou dlažbu</t>
  </si>
  <si>
    <t>33</t>
  </si>
  <si>
    <t>565175111</t>
  </si>
  <si>
    <t>Asfaltový beton vrstva podkladní ACP 16 (obalované kamenivo střednězrnné - OKS) s rozprostřením a zhutněním v pruhu šířky přes 1,5 do 3 m, po zhutnění tl. 100 mm</t>
  </si>
  <si>
    <t>703964790</t>
  </si>
  <si>
    <t>https://podminky.urs.cz/item/CS_URS_2021_02/565175111</t>
  </si>
  <si>
    <t>34</t>
  </si>
  <si>
    <t>566901132</t>
  </si>
  <si>
    <t>Vyspravení podkladu po překopech inženýrských sítí plochy do 15 m2 s rozprostřením a zhutněním štěrkodrtí tl. 150 mm</t>
  </si>
  <si>
    <t>-1358208331</t>
  </si>
  <si>
    <t>https://podminky.urs.cz/item/CS_URS_2021_02/566901132</t>
  </si>
  <si>
    <t>4,050 "štěrkové plochy, kryt</t>
  </si>
  <si>
    <t>35</t>
  </si>
  <si>
    <t>566901133</t>
  </si>
  <si>
    <t>Vyspravení podkladu po překopech inženýrských sítí plochy do 15 m2 s rozprostřením a zhutněním štěrkodrtí tl. 200 mm</t>
  </si>
  <si>
    <t>-1697768483</t>
  </si>
  <si>
    <t>https://podminky.urs.cz/item/CS_URS_2021_02/566901133</t>
  </si>
  <si>
    <t>32,4+13,6 "betonové plochy, podklad</t>
  </si>
  <si>
    <t>4,050 "štěrkové plochy, podklad</t>
  </si>
  <si>
    <t>36</t>
  </si>
  <si>
    <t>578132113</t>
  </si>
  <si>
    <t>Litý asfalt MA 8 (LAJ) s rozprostřením z nemodifikovaného asfaltu v pruhu šířky do 3 m tl. 30 mm</t>
  </si>
  <si>
    <t>-1552463799</t>
  </si>
  <si>
    <t>https://podminky.urs.cz/item/CS_URS_2021_02/578132113</t>
  </si>
  <si>
    <t>54,60 "kryt plochy v živ.chodnících</t>
  </si>
  <si>
    <t>37</t>
  </si>
  <si>
    <t>581124115</t>
  </si>
  <si>
    <t>Kryt z prostého betonu komunikací pro pěší tl. 150 mm</t>
  </si>
  <si>
    <t>284074707</t>
  </si>
  <si>
    <t>https://podminky.urs.cz/item/CS_URS_2021_02/581124115</t>
  </si>
  <si>
    <t>32,4+13,6 "betonové plochy, kryt</t>
  </si>
  <si>
    <t>38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</si>
  <si>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</si>
  <si>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</si>
  <si>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1500033986</t>
  </si>
  <si>
    <t>https://podminky.urs.cz/item/CS_URS_2021_02/596211110</t>
  </si>
  <si>
    <t>39</t>
  </si>
  <si>
    <t>596811121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</si>
  <si>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</si>
  <si>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656008270</t>
  </si>
  <si>
    <t>https://podminky.urs.cz/item/CS_URS_2021_02/596811121</t>
  </si>
  <si>
    <t>Poznámka k položce:_x000d_
- bude zpětně použita odstraňovaná dlažba</t>
  </si>
  <si>
    <t>Trubní vedení</t>
  </si>
  <si>
    <t>40</t>
  </si>
  <si>
    <t>871225201</t>
  </si>
  <si>
    <t>Montáž kanalizačního potrubí z plastů z polyetylenu PE 100 svařovaných elektrotvarovkou v otevřeném výkopu ve sklonu do 20 % SDR 11/PN16 D 63 x 5,8 mm</t>
  </si>
  <si>
    <t>1770781186</t>
  </si>
  <si>
    <t>https://podminky.urs.cz/item/CS_URS_2021_02/871225201</t>
  </si>
  <si>
    <t>41</t>
  </si>
  <si>
    <t>28613684</t>
  </si>
  <si>
    <t>potrubí dvouvrstvé PE100 RC se signalizační vrstvou SDR11 63x5,8mm dl 12m</t>
  </si>
  <si>
    <t>-1480429277</t>
  </si>
  <si>
    <t>https://podminky.urs.cz/item/CS_URS_2021_02/28613684</t>
  </si>
  <si>
    <t>310*1,015 'Přepočtené koeficientem množství</t>
  </si>
  <si>
    <t>42</t>
  </si>
  <si>
    <t>871315221</t>
  </si>
  <si>
    <t>Kanalizační potrubí z tvrdého PVC v otevřeném výkopu ve sklonu do 20 %, hladkého plnostěnného jednovrstvého, tuhost třídy SN 8 DN 160</t>
  </si>
  <si>
    <t>-1080617400</t>
  </si>
  <si>
    <t>https://podminky.urs.cz/item/CS_URS_2021_02/871315221</t>
  </si>
  <si>
    <t>43</t>
  </si>
  <si>
    <t>871355221</t>
  </si>
  <si>
    <t>Kanalizační potrubí z tvrdého PVC v otevřeném výkopu ve sklonu do 20 %, hladkého plnostěnného jednovrstvého, tuhost třídy SN 8 DN 200</t>
  </si>
  <si>
    <t>1587031254</t>
  </si>
  <si>
    <t>https://podminky.urs.cz/item/CS_URS_2021_02/871355221</t>
  </si>
  <si>
    <t>44</t>
  </si>
  <si>
    <t>892000012R</t>
  </si>
  <si>
    <t>Zaměření trasy potrubí</t>
  </si>
  <si>
    <t>14893471</t>
  </si>
  <si>
    <t>310,0 "tlakové přípojky</t>
  </si>
  <si>
    <t>45</t>
  </si>
  <si>
    <t>892241111</t>
  </si>
  <si>
    <t>Tlakové zkoušky vodou na potrubí DN do 80</t>
  </si>
  <si>
    <t>-1199152213</t>
  </si>
  <si>
    <t>https://podminky.urs.cz/item/CS_URS_2021_02/892241111</t>
  </si>
  <si>
    <t>46</t>
  </si>
  <si>
    <t>892351111</t>
  </si>
  <si>
    <t>Tlakové zkoušky vodou na potrubí DN 150 nebo 200</t>
  </si>
  <si>
    <t>1866470976</t>
  </si>
  <si>
    <t>https://podminky.urs.cz/item/CS_URS_2021_02/892351111</t>
  </si>
  <si>
    <t>47</t>
  </si>
  <si>
    <t>893812250R</t>
  </si>
  <si>
    <t>Osazení plastové čerpací šachty kruhové z PP obetonované pro statické zatížení průměru do 1,0 m hl do 2,5 m</t>
  </si>
  <si>
    <t>-1412320553</t>
  </si>
  <si>
    <t>48</t>
  </si>
  <si>
    <t>562305010R</t>
  </si>
  <si>
    <t>čerpací šachta plastová DN 1000 mm/v. 2,03 m včetně konusu, plastová z PP - kompletní s čerpadlem, technologickým vystrojením a řídící jednotkou</t>
  </si>
  <si>
    <t>997024250</t>
  </si>
  <si>
    <t>49</t>
  </si>
  <si>
    <t>893812260R</t>
  </si>
  <si>
    <t>Osazení plastové čerpací šachty kruhové z PP obetonované pro statické zatížení průměru do 1,0 m hl do 3,5 m</t>
  </si>
  <si>
    <t>409390935</t>
  </si>
  <si>
    <t>50</t>
  </si>
  <si>
    <t>562305015R</t>
  </si>
  <si>
    <t>čerpací šachta plastová DN 1000 mm/v. 3,03 m včetně konusu a prodloužení, plastová z PP - kompletní s čerpadlem, technologickým vystrojením a řídící jednotkou</t>
  </si>
  <si>
    <t>-588559935</t>
  </si>
  <si>
    <t>51</t>
  </si>
  <si>
    <t>89481221R</t>
  </si>
  <si>
    <t>Revizní a čistící šachta z polypropylenu PP pro hladké trouby DN 425 šachtové dno (DN šachty / DN trubního vedení) DN 425/150 mm ( průtočné/ průtočné 30°,60°,90°/ s přítokem ve tvaru T)</t>
  </si>
  <si>
    <t>-212201853</t>
  </si>
  <si>
    <t>Poznámka k položce:_x000d_
- tvar dna bude určen dle skutečnosti</t>
  </si>
  <si>
    <t>52</t>
  </si>
  <si>
    <t>89481222R</t>
  </si>
  <si>
    <t>Revizní a čistící šachta z polypropylenu PP pro hladké trouby DN 425 šachtové dno (DN šachty / DN trubního vedení) DN 425/200 mm ( průtočné/ průtočné 30°,60°,90°/ s přítokem ve tvaru T )</t>
  </si>
  <si>
    <t>1647604412</t>
  </si>
  <si>
    <t>53</t>
  </si>
  <si>
    <t>894812231</t>
  </si>
  <si>
    <t>Revizní a čistící šachta z polypropylenu PP pro hladké trouby DN 425 roura šachtová korugovaná bez hrdla, světlé hloubky 1500 mm</t>
  </si>
  <si>
    <t>386486255</t>
  </si>
  <si>
    <t>https://podminky.urs.cz/item/CS_URS_2021_02/894812231</t>
  </si>
  <si>
    <t>54</t>
  </si>
  <si>
    <t>894812241</t>
  </si>
  <si>
    <t>Revizní a čistící šachta z polypropylenu PP pro hladké trouby DN 425 roura šachtová korugovaná teleskopická (včetně těsnění) 375 mm</t>
  </si>
  <si>
    <t>-1237439539</t>
  </si>
  <si>
    <t>https://podminky.urs.cz/item/CS_URS_2021_02/894812241</t>
  </si>
  <si>
    <t>55</t>
  </si>
  <si>
    <t>894812249</t>
  </si>
  <si>
    <t>Revizní a čistící šachta z polypropylenu PP pro hladké trouby DN 425 roura šachtová korugovaná Příplatek k cenám 2231 - 2242 za uříznutí šachtové roury</t>
  </si>
  <si>
    <t>2055164819</t>
  </si>
  <si>
    <t>https://podminky.urs.cz/item/CS_URS_2021_02/894812249</t>
  </si>
  <si>
    <t>56</t>
  </si>
  <si>
    <t>894812262</t>
  </si>
  <si>
    <t>Revizní a čistící šachta z polypropylenu PP pro hladké trouby DN 425 poklop litinový (pro třídu zatížení) plný do teleskopické trubky (D400)</t>
  </si>
  <si>
    <t>981408654</t>
  </si>
  <si>
    <t>https://podminky.urs.cz/item/CS_URS_2021_02/894812262</t>
  </si>
  <si>
    <t>57</t>
  </si>
  <si>
    <t>899104112</t>
  </si>
  <si>
    <t>Osazení poklopů litinových a ocelových včetně rámů pro třídu zatížení D400, E600</t>
  </si>
  <si>
    <t>1788243963</t>
  </si>
  <si>
    <t>https://podminky.urs.cz/item/CS_URS_2021_02/899104112</t>
  </si>
  <si>
    <t>8 "ČŠ</t>
  </si>
  <si>
    <t>58</t>
  </si>
  <si>
    <t>55241014</t>
  </si>
  <si>
    <t>poklop šachtový třída D400, kruhový rám 785, vstup 600mm, bez ventilace</t>
  </si>
  <si>
    <t>1426919165</t>
  </si>
  <si>
    <t>https://podminky.urs.cz/item/CS_URS_2021_02/55241014</t>
  </si>
  <si>
    <t>59</t>
  </si>
  <si>
    <t>899721111</t>
  </si>
  <si>
    <t>Signalizační vodič na potrubí DN do 150 mm</t>
  </si>
  <si>
    <t>758401698</t>
  </si>
  <si>
    <t>https://podminky.urs.cz/item/CS_URS_2021_02/899721111</t>
  </si>
  <si>
    <t>310,0 "přiložen k potrubí tlakových přípojek</t>
  </si>
  <si>
    <t>60</t>
  </si>
  <si>
    <t>899722112</t>
  </si>
  <si>
    <t>Krytí potrubí z plastů výstražnou fólií z PVC šířky 25 cm</t>
  </si>
  <si>
    <t>-1024372575</t>
  </si>
  <si>
    <t>https://podminky.urs.cz/item/CS_URS_2021_02/899722112</t>
  </si>
  <si>
    <t>Ostatní konstrukce a práce, bourání</t>
  </si>
  <si>
    <t>61</t>
  </si>
  <si>
    <t>919010-R</t>
  </si>
  <si>
    <t>Zalití spár flexibilní živičnou zálivkou se zadrcením</t>
  </si>
  <si>
    <t>-173085106</t>
  </si>
  <si>
    <t>62</t>
  </si>
  <si>
    <t>919124111</t>
  </si>
  <si>
    <t>Dilatační spáry vkládané v cementobetonovém krytu s odstraněním vložek, s vyčištěním a vyplněním spár kamenivem těženým</t>
  </si>
  <si>
    <t>418667842</t>
  </si>
  <si>
    <t>https://podminky.urs.cz/item/CS_URS_2021_02/919124111</t>
  </si>
  <si>
    <t>63</t>
  </si>
  <si>
    <t>919731112</t>
  </si>
  <si>
    <t>Zarovnání styčné plochy podkladu nebo krytu podél vybourané části komunikace nebo zpevněné plochy z betonu prostého tl. do 150 mm</t>
  </si>
  <si>
    <t>-1855522641</t>
  </si>
  <si>
    <t>https://podminky.urs.cz/item/CS_URS_2021_02/919731112</t>
  </si>
  <si>
    <t>64</t>
  </si>
  <si>
    <t>919731121</t>
  </si>
  <si>
    <t>Zarovnání styčné plochy podkladu nebo krytu podél vybourané části komunikace nebo zpevněné plochy živičné tl. do 50 mm</t>
  </si>
  <si>
    <t>-470841347</t>
  </si>
  <si>
    <t>https://podminky.urs.cz/item/CS_URS_2021_02/919731121</t>
  </si>
  <si>
    <t>65</t>
  </si>
  <si>
    <t>919735111</t>
  </si>
  <si>
    <t>Řezání stávajícího živičného krytu nebo podkladu hloubky do 50 mm</t>
  </si>
  <si>
    <t>1426721669</t>
  </si>
  <si>
    <t>https://podminky.urs.cz/item/CS_URS_2021_02/919735111</t>
  </si>
  <si>
    <t>2*(45,5+1,2) "asf.chodník</t>
  </si>
  <si>
    <t xml:space="preserve">Součet - řezání živ. krytů </t>
  </si>
  <si>
    <t>66</t>
  </si>
  <si>
    <t>919735123</t>
  </si>
  <si>
    <t>Řezání stávajícího betonového krytu nebo podkladu hloubky přes 100 do 150 mm</t>
  </si>
  <si>
    <t>-2113775044</t>
  </si>
  <si>
    <t>https://podminky.urs.cz/item/CS_URS_2021_02/919735123</t>
  </si>
  <si>
    <t>2*(36+0,9)+2*(17+0,8)</t>
  </si>
  <si>
    <t>67</t>
  </si>
  <si>
    <t>919741111</t>
  </si>
  <si>
    <t>Ošetření cementobetonové plochy kropením vodou</t>
  </si>
  <si>
    <t>-74872071</t>
  </si>
  <si>
    <t>https://podminky.urs.cz/item/CS_URS_2021_02/919741111</t>
  </si>
  <si>
    <t>Poznámka k položce:_x000d_
betonové plochy, ošetření vyspraveného krytu</t>
  </si>
  <si>
    <t>32,4+13,6</t>
  </si>
  <si>
    <t>68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</si>
  <si>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</si>
  <si>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</si>
  <si>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1036462826</t>
  </si>
  <si>
    <t>https://podminky.urs.cz/item/CS_URS_2021_02/979054441</t>
  </si>
  <si>
    <t>69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</si>
  <si>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</si>
  <si>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</si>
  <si>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526724250</t>
  </si>
  <si>
    <t>https://podminky.urs.cz/item/CS_URS_2021_02/979054451</t>
  </si>
  <si>
    <t>997</t>
  </si>
  <si>
    <t>Přesun sutě</t>
  </si>
  <si>
    <t>70</t>
  </si>
  <si>
    <t>997221571</t>
  </si>
  <si>
    <t>Vodorovná doprava vybouraných hmot bez naložení, ale se složením a s hrubým urovnáním na vzdálenost do 1 km</t>
  </si>
  <si>
    <t>325288047</t>
  </si>
  <si>
    <t>https://podminky.urs.cz/item/CS_URS_2021_02/997221571</t>
  </si>
  <si>
    <t>71</t>
  </si>
  <si>
    <t>997221579</t>
  </si>
  <si>
    <t>Vodorovná doprava vybouraných hmot bez naložení, ale se složením a s hrubým urovnáním na vzdálenost Příplatek k ceně za každý další i započatý 1 km přes 1 km</t>
  </si>
  <si>
    <t>-1922165772</t>
  </si>
  <si>
    <t>https://podminky.urs.cz/item/CS_URS_2021_02/997221579</t>
  </si>
  <si>
    <t>Poznámka k položce:_x000d_
- na skládku nebude přemisťována bet. a zámk.dlažba</t>
  </si>
  <si>
    <t>9*(58,608-(19,278+10,738)) "příplatek za 9 km</t>
  </si>
  <si>
    <t>72</t>
  </si>
  <si>
    <t>997221861</t>
  </si>
  <si>
    <t>Poplatek za uložení stavebního odpadu na recyklační skládce (skládkovné) z prostého betonu zatříděného do Katalogu odpadů pod kódem 17 01 01</t>
  </si>
  <si>
    <t>-292149286</t>
  </si>
  <si>
    <t>https://podminky.urs.cz/item/CS_URS_2021_02/997221861</t>
  </si>
  <si>
    <t>14,950 "odstraňovaná podkl.vrstva komunikací</t>
  </si>
  <si>
    <t>73</t>
  </si>
  <si>
    <t>997221873</t>
  </si>
  <si>
    <t>-291315521</t>
  </si>
  <si>
    <t>https://podminky.urs.cz/item/CS_URS_2021_02/997221873</t>
  </si>
  <si>
    <t>1,175+6,188 "odstraňovaná krycí a podkl.vrstva komunikací</t>
  </si>
  <si>
    <t>74</t>
  </si>
  <si>
    <t>997221875</t>
  </si>
  <si>
    <t>Poplatek za uložení stavebního odpadu na recyklační skládce (skládkovné) asfaltového bez obsahu dehtu zatříděného do Katalogu odpadů pod kódem 17 03 02</t>
  </si>
  <si>
    <t>-176176111</t>
  </si>
  <si>
    <t>https://podminky.urs.cz/item/CS_URS_2021_02/997221875</t>
  </si>
  <si>
    <t>6,279 "odstraňovaná krycí vrstva chodníku</t>
  </si>
  <si>
    <t>998</t>
  </si>
  <si>
    <t>Přesun hmot</t>
  </si>
  <si>
    <t>75</t>
  </si>
  <si>
    <t>998276101</t>
  </si>
  <si>
    <t>Přesun hmot pro trubní vedení hloubené z trub z plastických hmot nebo sklolaminátových pro vodovody nebo kanalizace v otevřeném výkopu dopravní vzdálenost do 15 m</t>
  </si>
  <si>
    <t>-513621669</t>
  </si>
  <si>
    <t>https://podminky.urs.cz/item/CS_URS_2021_02/998276101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</si>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</sst>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6121" TargetMode="External" /><Relationship Id="rId2" Type="http://schemas.openxmlformats.org/officeDocument/2006/relationships/hyperlink" Target="https://podminky.urs.cz/item/CS_URS_2021_02/113106123" TargetMode="External" /><Relationship Id="rId3" Type="http://schemas.openxmlformats.org/officeDocument/2006/relationships/hyperlink" Target="https://podminky.urs.cz/item/CS_URS_2021_02/113107171" TargetMode="External" /><Relationship Id="rId4" Type="http://schemas.openxmlformats.org/officeDocument/2006/relationships/hyperlink" Target="https://podminky.urs.cz/item/CS_URS_2021_02/113107321" TargetMode="External" /><Relationship Id="rId5" Type="http://schemas.openxmlformats.org/officeDocument/2006/relationships/hyperlink" Target="https://podminky.urs.cz/item/CS_URS_2021_02/113107322" TargetMode="External" /><Relationship Id="rId6" Type="http://schemas.openxmlformats.org/officeDocument/2006/relationships/hyperlink" Target="https://podminky.urs.cz/item/CS_URS_2021_02/113154123" TargetMode="External" /><Relationship Id="rId7" Type="http://schemas.openxmlformats.org/officeDocument/2006/relationships/hyperlink" Target="https://podminky.urs.cz/item/CS_URS_2021_02/120001101" TargetMode="External" /><Relationship Id="rId8" Type="http://schemas.openxmlformats.org/officeDocument/2006/relationships/hyperlink" Target="https://podminky.urs.cz/item/CS_URS_2021_02/131151203" TargetMode="External" /><Relationship Id="rId9" Type="http://schemas.openxmlformats.org/officeDocument/2006/relationships/hyperlink" Target="https://podminky.urs.cz/item/CS_URS_2021_02/131251202" TargetMode="External" /><Relationship Id="rId10" Type="http://schemas.openxmlformats.org/officeDocument/2006/relationships/hyperlink" Target="https://podminky.urs.cz/item/CS_URS_2021_02/132154205" TargetMode="External" /><Relationship Id="rId11" Type="http://schemas.openxmlformats.org/officeDocument/2006/relationships/hyperlink" Target="https://podminky.urs.cz/item/CS_URS_2021_02/132254205" TargetMode="External" /><Relationship Id="rId12" Type="http://schemas.openxmlformats.org/officeDocument/2006/relationships/hyperlink" Target="https://podminky.urs.cz/item/CS_URS_2021_02/151201101" TargetMode="External" /><Relationship Id="rId13" Type="http://schemas.openxmlformats.org/officeDocument/2006/relationships/hyperlink" Target="https://podminky.urs.cz/item/CS_URS_2021_02/151201111" TargetMode="External" /><Relationship Id="rId14" Type="http://schemas.openxmlformats.org/officeDocument/2006/relationships/hyperlink" Target="https://podminky.urs.cz/item/CS_URS_2021_02/151201201" TargetMode="External" /><Relationship Id="rId15" Type="http://schemas.openxmlformats.org/officeDocument/2006/relationships/hyperlink" Target="https://podminky.urs.cz/item/CS_URS_2021_02/151201211" TargetMode="External" /><Relationship Id="rId16" Type="http://schemas.openxmlformats.org/officeDocument/2006/relationships/hyperlink" Target="https://podminky.urs.cz/item/CS_URS_2021_02/151201301" TargetMode="External" /><Relationship Id="rId17" Type="http://schemas.openxmlformats.org/officeDocument/2006/relationships/hyperlink" Target="https://podminky.urs.cz/item/CS_URS_2021_02/151201311" TargetMode="External" /><Relationship Id="rId18" Type="http://schemas.openxmlformats.org/officeDocument/2006/relationships/hyperlink" Target="https://podminky.urs.cz/item/CS_URS_2021_02/162751117" TargetMode="External" /><Relationship Id="rId19" Type="http://schemas.openxmlformats.org/officeDocument/2006/relationships/hyperlink" Target="https://podminky.urs.cz/item/CS_URS_2021_02/171201201" TargetMode="External" /><Relationship Id="rId20" Type="http://schemas.openxmlformats.org/officeDocument/2006/relationships/hyperlink" Target="https://podminky.urs.cz/item/CS_URS_2021_02/171201231" TargetMode="External" /><Relationship Id="rId21" Type="http://schemas.openxmlformats.org/officeDocument/2006/relationships/hyperlink" Target="https://podminky.urs.cz/item/CS_URS_2021_02/174101101" TargetMode="External" /><Relationship Id="rId22" Type="http://schemas.openxmlformats.org/officeDocument/2006/relationships/hyperlink" Target="https://podminky.urs.cz/item/CS_URS_2021_02/175151101" TargetMode="External" /><Relationship Id="rId23" Type="http://schemas.openxmlformats.org/officeDocument/2006/relationships/hyperlink" Target="https://podminky.urs.cz/item/CS_URS_2021_02/58331351" TargetMode="External" /><Relationship Id="rId24" Type="http://schemas.openxmlformats.org/officeDocument/2006/relationships/hyperlink" Target="https://podminky.urs.cz/item/CS_URS_2021_02/181111111" TargetMode="External" /><Relationship Id="rId25" Type="http://schemas.openxmlformats.org/officeDocument/2006/relationships/hyperlink" Target="https://podminky.urs.cz/item/CS_URS_2021_02/359901211" TargetMode="External" /><Relationship Id="rId26" Type="http://schemas.openxmlformats.org/officeDocument/2006/relationships/hyperlink" Target="https://podminky.urs.cz/item/CS_URS_2021_02/451572111" TargetMode="External" /><Relationship Id="rId27" Type="http://schemas.openxmlformats.org/officeDocument/2006/relationships/hyperlink" Target="https://podminky.urs.cz/item/CS_URS_2021_02/452321131" TargetMode="External" /><Relationship Id="rId28" Type="http://schemas.openxmlformats.org/officeDocument/2006/relationships/hyperlink" Target="https://podminky.urs.cz/item/CS_URS_2021_02/452351101" TargetMode="External" /><Relationship Id="rId29" Type="http://schemas.openxmlformats.org/officeDocument/2006/relationships/hyperlink" Target="https://podminky.urs.cz/item/CS_URS_2021_02/452368211" TargetMode="External" /><Relationship Id="rId30" Type="http://schemas.openxmlformats.org/officeDocument/2006/relationships/hyperlink" Target="https://podminky.urs.cz/item/CS_URS_2021_02/452386111" TargetMode="External" /><Relationship Id="rId31" Type="http://schemas.openxmlformats.org/officeDocument/2006/relationships/hyperlink" Target="https://podminky.urs.cz/item/CS_URS_2021_02/564231111" TargetMode="External" /><Relationship Id="rId32" Type="http://schemas.openxmlformats.org/officeDocument/2006/relationships/hyperlink" Target="https://podminky.urs.cz/item/CS_URS_2021_02/564851111" TargetMode="External" /><Relationship Id="rId33" Type="http://schemas.openxmlformats.org/officeDocument/2006/relationships/hyperlink" Target="https://podminky.urs.cz/item/CS_URS_2021_02/565175111" TargetMode="External" /><Relationship Id="rId34" Type="http://schemas.openxmlformats.org/officeDocument/2006/relationships/hyperlink" Target="https://podminky.urs.cz/item/CS_URS_2021_02/566901132" TargetMode="External" /><Relationship Id="rId35" Type="http://schemas.openxmlformats.org/officeDocument/2006/relationships/hyperlink" Target="https://podminky.urs.cz/item/CS_URS_2021_02/566901133" TargetMode="External" /><Relationship Id="rId36" Type="http://schemas.openxmlformats.org/officeDocument/2006/relationships/hyperlink" Target="https://podminky.urs.cz/item/CS_URS_2021_02/578132113" TargetMode="External" /><Relationship Id="rId37" Type="http://schemas.openxmlformats.org/officeDocument/2006/relationships/hyperlink" Target="https://podminky.urs.cz/item/CS_URS_2021_02/581124115" TargetMode="External" /><Relationship Id="rId38" Type="http://schemas.openxmlformats.org/officeDocument/2006/relationships/hyperlink" Target="https://podminky.urs.cz/item/CS_URS_2021_02/596211110" TargetMode="External" /><Relationship Id="rId39" Type="http://schemas.openxmlformats.org/officeDocument/2006/relationships/hyperlink" Target="https://podminky.urs.cz/item/CS_URS_2021_02/596811121" TargetMode="External" /><Relationship Id="rId40" Type="http://schemas.openxmlformats.org/officeDocument/2006/relationships/hyperlink" Target="https://podminky.urs.cz/item/CS_URS_2021_02/871225201" TargetMode="External" /><Relationship Id="rId41" Type="http://schemas.openxmlformats.org/officeDocument/2006/relationships/hyperlink" Target="https://podminky.urs.cz/item/CS_URS_2021_02/28613684" TargetMode="External" /><Relationship Id="rId42" Type="http://schemas.openxmlformats.org/officeDocument/2006/relationships/hyperlink" Target="https://podminky.urs.cz/item/CS_URS_2021_02/871315221" TargetMode="External" /><Relationship Id="rId43" Type="http://schemas.openxmlformats.org/officeDocument/2006/relationships/hyperlink" Target="https://podminky.urs.cz/item/CS_URS_2021_02/871355221" TargetMode="External" /><Relationship Id="rId44" Type="http://schemas.openxmlformats.org/officeDocument/2006/relationships/hyperlink" Target="https://podminky.urs.cz/item/CS_URS_2021_02/892241111" TargetMode="External" /><Relationship Id="rId45" Type="http://schemas.openxmlformats.org/officeDocument/2006/relationships/hyperlink" Target="https://podminky.urs.cz/item/CS_URS_2021_02/892351111" TargetMode="External" /><Relationship Id="rId46" Type="http://schemas.openxmlformats.org/officeDocument/2006/relationships/hyperlink" Target="https://podminky.urs.cz/item/CS_URS_2021_02/894812231" TargetMode="External" /><Relationship Id="rId47" Type="http://schemas.openxmlformats.org/officeDocument/2006/relationships/hyperlink" Target="https://podminky.urs.cz/item/CS_URS_2021_02/894812241" TargetMode="External" /><Relationship Id="rId48" Type="http://schemas.openxmlformats.org/officeDocument/2006/relationships/hyperlink" Target="https://podminky.urs.cz/item/CS_URS_2021_02/894812249" TargetMode="External" /><Relationship Id="rId49" Type="http://schemas.openxmlformats.org/officeDocument/2006/relationships/hyperlink" Target="https://podminky.urs.cz/item/CS_URS_2021_02/894812262" TargetMode="External" /><Relationship Id="rId50" Type="http://schemas.openxmlformats.org/officeDocument/2006/relationships/hyperlink" Target="https://podminky.urs.cz/item/CS_URS_2021_02/899104112" TargetMode="External" /><Relationship Id="rId51" Type="http://schemas.openxmlformats.org/officeDocument/2006/relationships/hyperlink" Target="https://podminky.urs.cz/item/CS_URS_2021_02/55241014" TargetMode="External" /><Relationship Id="rId52" Type="http://schemas.openxmlformats.org/officeDocument/2006/relationships/hyperlink" Target="https://podminky.urs.cz/item/CS_URS_2021_02/899721111" TargetMode="External" /><Relationship Id="rId53" Type="http://schemas.openxmlformats.org/officeDocument/2006/relationships/hyperlink" Target="https://podminky.urs.cz/item/CS_URS_2021_02/899722112" TargetMode="External" /><Relationship Id="rId54" Type="http://schemas.openxmlformats.org/officeDocument/2006/relationships/hyperlink" Target="https://podminky.urs.cz/item/CS_URS_2021_02/919124111" TargetMode="External" /><Relationship Id="rId55" Type="http://schemas.openxmlformats.org/officeDocument/2006/relationships/hyperlink" Target="https://podminky.urs.cz/item/CS_URS_2021_02/919731112" TargetMode="External" /><Relationship Id="rId56" Type="http://schemas.openxmlformats.org/officeDocument/2006/relationships/hyperlink" Target="https://podminky.urs.cz/item/CS_URS_2021_02/919731121" TargetMode="External" /><Relationship Id="rId57" Type="http://schemas.openxmlformats.org/officeDocument/2006/relationships/hyperlink" Target="https://podminky.urs.cz/item/CS_URS_2021_02/919735111" TargetMode="External" /><Relationship Id="rId58" Type="http://schemas.openxmlformats.org/officeDocument/2006/relationships/hyperlink" Target="https://podminky.urs.cz/item/CS_URS_2021_02/919735123" TargetMode="External" /><Relationship Id="rId59" Type="http://schemas.openxmlformats.org/officeDocument/2006/relationships/hyperlink" Target="https://podminky.urs.cz/item/CS_URS_2021_02/919741111" TargetMode="External" /><Relationship Id="rId60" Type="http://schemas.openxmlformats.org/officeDocument/2006/relationships/hyperlink" Target="https://podminky.urs.cz/item/CS_URS_2021_02/979054441" TargetMode="External" /><Relationship Id="rId61" Type="http://schemas.openxmlformats.org/officeDocument/2006/relationships/hyperlink" Target="https://podminky.urs.cz/item/CS_URS_2021_02/979054451" TargetMode="External" /><Relationship Id="rId62" Type="http://schemas.openxmlformats.org/officeDocument/2006/relationships/hyperlink" Target="https://podminky.urs.cz/item/CS_URS_2021_02/997221571" TargetMode="External" /><Relationship Id="rId63" Type="http://schemas.openxmlformats.org/officeDocument/2006/relationships/hyperlink" Target="https://podminky.urs.cz/item/CS_URS_2021_02/997221579" TargetMode="External" /><Relationship Id="rId64" Type="http://schemas.openxmlformats.org/officeDocument/2006/relationships/hyperlink" Target="https://podminky.urs.cz/item/CS_URS_2021_02/997221861" TargetMode="External" /><Relationship Id="rId65" Type="http://schemas.openxmlformats.org/officeDocument/2006/relationships/hyperlink" Target="https://podminky.urs.cz/item/CS_URS_2021_02/997221873" TargetMode="External" /><Relationship Id="rId66" Type="http://schemas.openxmlformats.org/officeDocument/2006/relationships/hyperlink" Target="https://podminky.urs.cz/item/CS_URS_2021_02/997221875" TargetMode="External" /><Relationship Id="rId67" Type="http://schemas.openxmlformats.org/officeDocument/2006/relationships/hyperlink" Target="https://podminky.urs.cz/item/CS_URS_2021_02/998276101" TargetMode="External" /><Relationship Id="rId6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Klenovka_KPs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Splašková kanalizace Klenovka - kanalizační přípojky, soukromé části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k.ú. Klenovka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4. 8. 2021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Přelouč, Československé armády 1665, Přelouč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IKKO Hradec Králové,s.r.o., Bratří Štefanů 238, HK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K. Hlaváčková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'Klenovka_KPs - Splašková 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'Klenovka_KPs - Splašková ...'!P82</f>
        <v>0</v>
      </c>
      <c r="AV55" s="121">
        <f>'Klenovka_KPs - Splašková ...'!J31</f>
        <v>0</v>
      </c>
      <c r="AW55" s="121">
        <f>'Klenovka_KPs - Splašková ...'!J32</f>
        <v>0</v>
      </c>
      <c r="AX55" s="121">
        <f>'Klenovka_KPs - Splašková ...'!J33</f>
        <v>0</v>
      </c>
      <c r="AY55" s="121">
        <f>'Klenovka_KPs - Splašková ...'!J34</f>
        <v>0</v>
      </c>
      <c r="AZ55" s="121">
        <f>'Klenovka_KPs - Splašková ...'!F31</f>
        <v>0</v>
      </c>
      <c r="BA55" s="121">
        <f>'Klenovka_KPs - Splašková ...'!F32</f>
        <v>0</v>
      </c>
      <c r="BB55" s="121">
        <f>'Klenovka_KPs - Splašková ...'!F33</f>
        <v>0</v>
      </c>
      <c r="BC55" s="121">
        <f>'Klenovka_KPs - Splašková ...'!F34</f>
        <v>0</v>
      </c>
      <c r="BD55" s="123">
        <f>'Klenovka_KPs - Splašková 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X4fYcY3BH26BehDTu2BQylGQVQmZWYvR3H81S8MO3Yb7bQdiTXAd/GEgPpRFv8ulzSK87fnu6dcT1X3Oodn6UA==" hashValue="ZhGuqEMecrnl6Cc051PbJ1H+KYxtW+ID61glknxK3lCj83yrxQNnms5DObuwtnOtY5C2vSzWQ+3jFJ7NCDp11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Klenovka_KPs - Splašková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79</v>
      </c>
    </row>
    <row r="4" s="1" customFormat="1" ht="24.96" customHeight="1">
      <c r="B4" s="22"/>
      <c r="D4" s="127" t="s">
        <v>80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4. 8. 2021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28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">
        <v>19</v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">
        <v>32</v>
      </c>
      <c r="F19" s="40"/>
      <c r="G19" s="40"/>
      <c r="H19" s="40"/>
      <c r="I19" s="129" t="s">
        <v>28</v>
      </c>
      <c r="J19" s="132" t="s">
        <v>19</v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81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ROUND(J82,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ROUND((SUM(BE82:BE332)),  2)</f>
        <v>0</v>
      </c>
      <c r="G31" s="40"/>
      <c r="H31" s="40"/>
      <c r="I31" s="144">
        <v>0.20999999999999999</v>
      </c>
      <c r="J31" s="143">
        <f>ROUND(((SUM(BE82:BE332))*I31),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ROUND((SUM(BF82:BF332)),  2)</f>
        <v>0</v>
      </c>
      <c r="G32" s="40"/>
      <c r="H32" s="40"/>
      <c r="I32" s="144">
        <v>0.14999999999999999</v>
      </c>
      <c r="J32" s="143">
        <f>ROUND(((SUM(BF82:BF332))*I32),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ROUND((SUM(BG82:BG332)),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ROUND((SUM(BH82:BH332)),  2)</f>
        <v>0</v>
      </c>
      <c r="G34" s="40"/>
      <c r="H34" s="40"/>
      <c r="I34" s="144">
        <v>0.14999999999999999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ROUND((SUM(BI82:BI332)),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82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Splašková kanalizace Klenovka - kanalizační přípojky, soukromé části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k.ú. Klenovka</v>
      </c>
      <c r="G48" s="42"/>
      <c r="H48" s="42"/>
      <c r="I48" s="34" t="s">
        <v>23</v>
      </c>
      <c r="J48" s="74" t="str">
        <f>IF(J10="","",J10)</f>
        <v>4. 8. 2021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40.05" customHeight="1">
      <c r="A50" s="40"/>
      <c r="B50" s="41"/>
      <c r="C50" s="34" t="s">
        <v>25</v>
      </c>
      <c r="D50" s="42"/>
      <c r="E50" s="42"/>
      <c r="F50" s="29" t="str">
        <f>E13</f>
        <v>Město Přelouč, Československé armády 1665, Přelouč</v>
      </c>
      <c r="G50" s="42"/>
      <c r="H50" s="42"/>
      <c r="I50" s="34" t="s">
        <v>31</v>
      </c>
      <c r="J50" s="38" t="str">
        <f>E19</f>
        <v>IKKO Hradec Králové,s.r.o., Bratří Štefanů 238, HK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K. Hlaváčková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83</v>
      </c>
      <c r="D53" s="157"/>
      <c r="E53" s="157"/>
      <c r="F53" s="157"/>
      <c r="G53" s="157"/>
      <c r="H53" s="157"/>
      <c r="I53" s="157"/>
      <c r="J53" s="158" t="s">
        <v>84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J82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85</v>
      </c>
    </row>
    <row r="56" s="9" customFormat="1" ht="24.96" customHeight="1">
      <c r="A56" s="9"/>
      <c r="B56" s="160"/>
      <c r="C56" s="161"/>
      <c r="D56" s="162" t="s">
        <v>86</v>
      </c>
      <c r="E56" s="163"/>
      <c r="F56" s="163"/>
      <c r="G56" s="163"/>
      <c r="H56" s="163"/>
      <c r="I56" s="163"/>
      <c r="J56" s="164">
        <f>J83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87</v>
      </c>
      <c r="E57" s="169"/>
      <c r="F57" s="169"/>
      <c r="G57" s="169"/>
      <c r="H57" s="169"/>
      <c r="I57" s="169"/>
      <c r="J57" s="170">
        <f>J84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88</v>
      </c>
      <c r="E58" s="169"/>
      <c r="F58" s="169"/>
      <c r="G58" s="169"/>
      <c r="H58" s="169"/>
      <c r="I58" s="169"/>
      <c r="J58" s="170">
        <f>J191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89</v>
      </c>
      <c r="E59" s="169"/>
      <c r="F59" s="169"/>
      <c r="G59" s="169"/>
      <c r="H59" s="169"/>
      <c r="I59" s="169"/>
      <c r="J59" s="170">
        <f>J195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90</v>
      </c>
      <c r="E60" s="169"/>
      <c r="F60" s="169"/>
      <c r="G60" s="169"/>
      <c r="H60" s="169"/>
      <c r="I60" s="169"/>
      <c r="J60" s="170">
        <f>J213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91</v>
      </c>
      <c r="E61" s="169"/>
      <c r="F61" s="169"/>
      <c r="G61" s="169"/>
      <c r="H61" s="169"/>
      <c r="I61" s="169"/>
      <c r="J61" s="170">
        <f>J244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92</v>
      </c>
      <c r="E62" s="169"/>
      <c r="F62" s="169"/>
      <c r="G62" s="169"/>
      <c r="H62" s="169"/>
      <c r="I62" s="169"/>
      <c r="J62" s="170">
        <f>J290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93</v>
      </c>
      <c r="E63" s="169"/>
      <c r="F63" s="169"/>
      <c r="G63" s="169"/>
      <c r="H63" s="169"/>
      <c r="I63" s="169"/>
      <c r="J63" s="170">
        <f>J313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94</v>
      </c>
      <c r="E64" s="169"/>
      <c r="F64" s="169"/>
      <c r="G64" s="169"/>
      <c r="H64" s="169"/>
      <c r="I64" s="169"/>
      <c r="J64" s="170">
        <f>J330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95</v>
      </c>
      <c r="D71" s="42"/>
      <c r="E71" s="42"/>
      <c r="F71" s="42"/>
      <c r="G71" s="42"/>
      <c r="H71" s="42"/>
      <c r="I71" s="42"/>
      <c r="J71" s="42"/>
      <c r="K71" s="42"/>
      <c r="L71" s="13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E7</f>
        <v>Splašková kanalizace Klenovka - kanalizační přípojky, soukromé části</v>
      </c>
      <c r="F74" s="42"/>
      <c r="G74" s="42"/>
      <c r="H74" s="42"/>
      <c r="I74" s="42"/>
      <c r="J74" s="42"/>
      <c r="K74" s="42"/>
      <c r="L74" s="13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F10</f>
        <v>k.ú. Klenovka</v>
      </c>
      <c r="G76" s="42"/>
      <c r="H76" s="42"/>
      <c r="I76" s="34" t="s">
        <v>23</v>
      </c>
      <c r="J76" s="74" t="str">
        <f>IF(J10="","",J10)</f>
        <v>4. 8. 2021</v>
      </c>
      <c r="K76" s="42"/>
      <c r="L76" s="13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E13</f>
        <v>Město Přelouč, Československé armády 1665, Přelouč</v>
      </c>
      <c r="G78" s="42"/>
      <c r="H78" s="42"/>
      <c r="I78" s="34" t="s">
        <v>31</v>
      </c>
      <c r="J78" s="38" t="str">
        <f>E19</f>
        <v>IKKO Hradec Králové,s.r.o., Bratří Štefanů 238, HK</v>
      </c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IF(E16="","",E16)</f>
        <v>Vyplň údaj</v>
      </c>
      <c r="G79" s="42"/>
      <c r="H79" s="42"/>
      <c r="I79" s="34" t="s">
        <v>34</v>
      </c>
      <c r="J79" s="38" t="str">
        <f>E22</f>
        <v>K. Hlaváčková</v>
      </c>
      <c r="K79" s="4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2"/>
      <c r="B81" s="173"/>
      <c r="C81" s="174" t="s">
        <v>96</v>
      </c>
      <c r="D81" s="175" t="s">
        <v>57</v>
      </c>
      <c r="E81" s="175" t="s">
        <v>53</v>
      </c>
      <c r="F81" s="175" t="s">
        <v>54</v>
      </c>
      <c r="G81" s="175" t="s">
        <v>97</v>
      </c>
      <c r="H81" s="175" t="s">
        <v>98</v>
      </c>
      <c r="I81" s="175" t="s">
        <v>99</v>
      </c>
      <c r="J81" s="175" t="s">
        <v>84</v>
      </c>
      <c r="K81" s="176" t="s">
        <v>100</v>
      </c>
      <c r="L81" s="177"/>
      <c r="M81" s="94" t="s">
        <v>19</v>
      </c>
      <c r="N81" s="95" t="s">
        <v>42</v>
      </c>
      <c r="O81" s="95" t="s">
        <v>101</v>
      </c>
      <c r="P81" s="95" t="s">
        <v>102</v>
      </c>
      <c r="Q81" s="95" t="s">
        <v>103</v>
      </c>
      <c r="R81" s="95" t="s">
        <v>104</v>
      </c>
      <c r="S81" s="95" t="s">
        <v>105</v>
      </c>
      <c r="T81" s="96" t="s">
        <v>106</v>
      </c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="2" customFormat="1" ht="22.8" customHeight="1">
      <c r="A82" s="40"/>
      <c r="B82" s="41"/>
      <c r="C82" s="101" t="s">
        <v>107</v>
      </c>
      <c r="D82" s="42"/>
      <c r="E82" s="42"/>
      <c r="F82" s="42"/>
      <c r="G82" s="42"/>
      <c r="H82" s="42"/>
      <c r="I82" s="42"/>
      <c r="J82" s="178">
        <f>BK82</f>
        <v>0</v>
      </c>
      <c r="K82" s="42"/>
      <c r="L82" s="46"/>
      <c r="M82" s="97"/>
      <c r="N82" s="179"/>
      <c r="O82" s="98"/>
      <c r="P82" s="180">
        <f>P83</f>
        <v>0</v>
      </c>
      <c r="Q82" s="98"/>
      <c r="R82" s="180">
        <f>R83</f>
        <v>88.196776979999996</v>
      </c>
      <c r="S82" s="98"/>
      <c r="T82" s="181">
        <f>T83</f>
        <v>58.607500000000002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85</v>
      </c>
      <c r="BK82" s="182">
        <f>BK83</f>
        <v>0</v>
      </c>
    </row>
    <row r="83" s="12" customFormat="1" ht="25.92" customHeight="1">
      <c r="A83" s="12"/>
      <c r="B83" s="183"/>
      <c r="C83" s="184"/>
      <c r="D83" s="185" t="s">
        <v>71</v>
      </c>
      <c r="E83" s="186" t="s">
        <v>108</v>
      </c>
      <c r="F83" s="186" t="s">
        <v>109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P84+P191+P195+P213+P244+P290+P313+P330</f>
        <v>0</v>
      </c>
      <c r="Q83" s="191"/>
      <c r="R83" s="192">
        <f>R84+R191+R195+R213+R244+R290+R313+R330</f>
        <v>88.196776979999996</v>
      </c>
      <c r="S83" s="191"/>
      <c r="T83" s="193">
        <f>T84+T191+T195+T213+T244+T290+T313+T330</f>
        <v>58.607500000000002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4" t="s">
        <v>77</v>
      </c>
      <c r="AT83" s="195" t="s">
        <v>71</v>
      </c>
      <c r="AU83" s="195" t="s">
        <v>72</v>
      </c>
      <c r="AY83" s="194" t="s">
        <v>110</v>
      </c>
      <c r="BK83" s="196">
        <f>BK84+BK191+BK195+BK213+BK244+BK290+BK313+BK330</f>
        <v>0</v>
      </c>
    </row>
    <row r="84" s="12" customFormat="1" ht="22.8" customHeight="1">
      <c r="A84" s="12"/>
      <c r="B84" s="183"/>
      <c r="C84" s="184"/>
      <c r="D84" s="185" t="s">
        <v>71</v>
      </c>
      <c r="E84" s="197" t="s">
        <v>77</v>
      </c>
      <c r="F84" s="197" t="s">
        <v>111</v>
      </c>
      <c r="G84" s="184"/>
      <c r="H84" s="184"/>
      <c r="I84" s="187"/>
      <c r="J84" s="198">
        <f>BK84</f>
        <v>0</v>
      </c>
      <c r="K84" s="184"/>
      <c r="L84" s="189"/>
      <c r="M84" s="190"/>
      <c r="N84" s="191"/>
      <c r="O84" s="191"/>
      <c r="P84" s="192">
        <f>SUM(P85:P190)</f>
        <v>0</v>
      </c>
      <c r="Q84" s="191"/>
      <c r="R84" s="192">
        <f>SUM(R85:R190)</f>
        <v>5.8454986799999995</v>
      </c>
      <c r="S84" s="191"/>
      <c r="T84" s="193">
        <f>SUM(T85:T190)</f>
        <v>58.607500000000002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4" t="s">
        <v>77</v>
      </c>
      <c r="AT84" s="195" t="s">
        <v>71</v>
      </c>
      <c r="AU84" s="195" t="s">
        <v>77</v>
      </c>
      <c r="AY84" s="194" t="s">
        <v>110</v>
      </c>
      <c r="BK84" s="196">
        <f>SUM(BK85:BK190)</f>
        <v>0</v>
      </c>
    </row>
    <row r="85" s="2" customFormat="1" ht="37.8" customHeight="1">
      <c r="A85" s="40"/>
      <c r="B85" s="41"/>
      <c r="C85" s="199" t="s">
        <v>77</v>
      </c>
      <c r="D85" s="199" t="s">
        <v>112</v>
      </c>
      <c r="E85" s="200" t="s">
        <v>113</v>
      </c>
      <c r="F85" s="201" t="s">
        <v>114</v>
      </c>
      <c r="G85" s="202" t="s">
        <v>115</v>
      </c>
      <c r="H85" s="203">
        <v>75.599999999999994</v>
      </c>
      <c r="I85" s="204"/>
      <c r="J85" s="205">
        <f>ROUND(I85*H85,2)</f>
        <v>0</v>
      </c>
      <c r="K85" s="201" t="s">
        <v>116</v>
      </c>
      <c r="L85" s="46"/>
      <c r="M85" s="206" t="s">
        <v>19</v>
      </c>
      <c r="N85" s="207" t="s">
        <v>43</v>
      </c>
      <c r="O85" s="86"/>
      <c r="P85" s="208">
        <f>O85*H85</f>
        <v>0</v>
      </c>
      <c r="Q85" s="208">
        <v>0</v>
      </c>
      <c r="R85" s="208">
        <f>Q85*H85</f>
        <v>0</v>
      </c>
      <c r="S85" s="208">
        <v>0.255</v>
      </c>
      <c r="T85" s="209">
        <f>S85*H85</f>
        <v>19.277999999999999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0" t="s">
        <v>117</v>
      </c>
      <c r="AT85" s="210" t="s">
        <v>112</v>
      </c>
      <c r="AU85" s="210" t="s">
        <v>79</v>
      </c>
      <c r="AY85" s="19" t="s">
        <v>110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19" t="s">
        <v>77</v>
      </c>
      <c r="BK85" s="211">
        <f>ROUND(I85*H85,2)</f>
        <v>0</v>
      </c>
      <c r="BL85" s="19" t="s">
        <v>117</v>
      </c>
      <c r="BM85" s="210" t="s">
        <v>118</v>
      </c>
    </row>
    <row r="86" s="2" customFormat="1">
      <c r="A86" s="40"/>
      <c r="B86" s="41"/>
      <c r="C86" s="42"/>
      <c r="D86" s="212" t="s">
        <v>119</v>
      </c>
      <c r="E86" s="42"/>
      <c r="F86" s="213" t="s">
        <v>120</v>
      </c>
      <c r="G86" s="42"/>
      <c r="H86" s="42"/>
      <c r="I86" s="214"/>
      <c r="J86" s="42"/>
      <c r="K86" s="42"/>
      <c r="L86" s="46"/>
      <c r="M86" s="215"/>
      <c r="N86" s="216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119</v>
      </c>
      <c r="AU86" s="19" t="s">
        <v>79</v>
      </c>
    </row>
    <row r="87" s="2" customFormat="1">
      <c r="A87" s="40"/>
      <c r="B87" s="41"/>
      <c r="C87" s="42"/>
      <c r="D87" s="217" t="s">
        <v>121</v>
      </c>
      <c r="E87" s="42"/>
      <c r="F87" s="218" t="s">
        <v>122</v>
      </c>
      <c r="G87" s="42"/>
      <c r="H87" s="42"/>
      <c r="I87" s="214"/>
      <c r="J87" s="42"/>
      <c r="K87" s="42"/>
      <c r="L87" s="46"/>
      <c r="M87" s="215"/>
      <c r="N87" s="216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121</v>
      </c>
      <c r="AU87" s="19" t="s">
        <v>79</v>
      </c>
    </row>
    <row r="88" s="13" customFormat="1">
      <c r="A88" s="13"/>
      <c r="B88" s="219"/>
      <c r="C88" s="220"/>
      <c r="D88" s="217" t="s">
        <v>123</v>
      </c>
      <c r="E88" s="221" t="s">
        <v>19</v>
      </c>
      <c r="F88" s="222" t="s">
        <v>124</v>
      </c>
      <c r="G88" s="220"/>
      <c r="H88" s="223">
        <v>75.599999999999994</v>
      </c>
      <c r="I88" s="224"/>
      <c r="J88" s="220"/>
      <c r="K88" s="220"/>
      <c r="L88" s="225"/>
      <c r="M88" s="226"/>
      <c r="N88" s="227"/>
      <c r="O88" s="227"/>
      <c r="P88" s="227"/>
      <c r="Q88" s="227"/>
      <c r="R88" s="227"/>
      <c r="S88" s="227"/>
      <c r="T88" s="228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9" t="s">
        <v>123</v>
      </c>
      <c r="AU88" s="229" t="s">
        <v>79</v>
      </c>
      <c r="AV88" s="13" t="s">
        <v>79</v>
      </c>
      <c r="AW88" s="13" t="s">
        <v>33</v>
      </c>
      <c r="AX88" s="13" t="s">
        <v>72</v>
      </c>
      <c r="AY88" s="229" t="s">
        <v>110</v>
      </c>
    </row>
    <row r="89" s="14" customFormat="1">
      <c r="A89" s="14"/>
      <c r="B89" s="230"/>
      <c r="C89" s="231"/>
      <c r="D89" s="217" t="s">
        <v>123</v>
      </c>
      <c r="E89" s="232" t="s">
        <v>19</v>
      </c>
      <c r="F89" s="233" t="s">
        <v>125</v>
      </c>
      <c r="G89" s="231"/>
      <c r="H89" s="234">
        <v>75.599999999999994</v>
      </c>
      <c r="I89" s="235"/>
      <c r="J89" s="231"/>
      <c r="K89" s="231"/>
      <c r="L89" s="236"/>
      <c r="M89" s="237"/>
      <c r="N89" s="238"/>
      <c r="O89" s="238"/>
      <c r="P89" s="238"/>
      <c r="Q89" s="238"/>
      <c r="R89" s="238"/>
      <c r="S89" s="238"/>
      <c r="T89" s="239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0" t="s">
        <v>123</v>
      </c>
      <c r="AU89" s="240" t="s">
        <v>79</v>
      </c>
      <c r="AV89" s="14" t="s">
        <v>117</v>
      </c>
      <c r="AW89" s="14" t="s">
        <v>33</v>
      </c>
      <c r="AX89" s="14" t="s">
        <v>77</v>
      </c>
      <c r="AY89" s="240" t="s">
        <v>110</v>
      </c>
    </row>
    <row r="90" s="2" customFormat="1" ht="37.8" customHeight="1">
      <c r="A90" s="40"/>
      <c r="B90" s="41"/>
      <c r="C90" s="199" t="s">
        <v>79</v>
      </c>
      <c r="D90" s="199" t="s">
        <v>112</v>
      </c>
      <c r="E90" s="200" t="s">
        <v>126</v>
      </c>
      <c r="F90" s="201" t="s">
        <v>127</v>
      </c>
      <c r="G90" s="202" t="s">
        <v>115</v>
      </c>
      <c r="H90" s="203">
        <v>41.299999999999997</v>
      </c>
      <c r="I90" s="204"/>
      <c r="J90" s="205">
        <f>ROUND(I90*H90,2)</f>
        <v>0</v>
      </c>
      <c r="K90" s="201" t="s">
        <v>116</v>
      </c>
      <c r="L90" s="46"/>
      <c r="M90" s="206" t="s">
        <v>19</v>
      </c>
      <c r="N90" s="207" t="s">
        <v>43</v>
      </c>
      <c r="O90" s="86"/>
      <c r="P90" s="208">
        <f>O90*H90</f>
        <v>0</v>
      </c>
      <c r="Q90" s="208">
        <v>0</v>
      </c>
      <c r="R90" s="208">
        <f>Q90*H90</f>
        <v>0</v>
      </c>
      <c r="S90" s="208">
        <v>0.26000000000000001</v>
      </c>
      <c r="T90" s="209">
        <f>S90*H90</f>
        <v>10.738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0" t="s">
        <v>117</v>
      </c>
      <c r="AT90" s="210" t="s">
        <v>112</v>
      </c>
      <c r="AU90" s="210" t="s">
        <v>79</v>
      </c>
      <c r="AY90" s="19" t="s">
        <v>110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19" t="s">
        <v>77</v>
      </c>
      <c r="BK90" s="211">
        <f>ROUND(I90*H90,2)</f>
        <v>0</v>
      </c>
      <c r="BL90" s="19" t="s">
        <v>117</v>
      </c>
      <c r="BM90" s="210" t="s">
        <v>128</v>
      </c>
    </row>
    <row r="91" s="2" customFormat="1">
      <c r="A91" s="40"/>
      <c r="B91" s="41"/>
      <c r="C91" s="42"/>
      <c r="D91" s="212" t="s">
        <v>119</v>
      </c>
      <c r="E91" s="42"/>
      <c r="F91" s="213" t="s">
        <v>129</v>
      </c>
      <c r="G91" s="42"/>
      <c r="H91" s="42"/>
      <c r="I91" s="214"/>
      <c r="J91" s="42"/>
      <c r="K91" s="42"/>
      <c r="L91" s="46"/>
      <c r="M91" s="215"/>
      <c r="N91" s="216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119</v>
      </c>
      <c r="AU91" s="19" t="s">
        <v>79</v>
      </c>
    </row>
    <row r="92" s="2" customFormat="1">
      <c r="A92" s="40"/>
      <c r="B92" s="41"/>
      <c r="C92" s="42"/>
      <c r="D92" s="217" t="s">
        <v>121</v>
      </c>
      <c r="E92" s="42"/>
      <c r="F92" s="218" t="s">
        <v>122</v>
      </c>
      <c r="G92" s="42"/>
      <c r="H92" s="42"/>
      <c r="I92" s="214"/>
      <c r="J92" s="42"/>
      <c r="K92" s="42"/>
      <c r="L92" s="46"/>
      <c r="M92" s="215"/>
      <c r="N92" s="216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121</v>
      </c>
      <c r="AU92" s="19" t="s">
        <v>79</v>
      </c>
    </row>
    <row r="93" s="13" customFormat="1">
      <c r="A93" s="13"/>
      <c r="B93" s="219"/>
      <c r="C93" s="220"/>
      <c r="D93" s="217" t="s">
        <v>123</v>
      </c>
      <c r="E93" s="221" t="s">
        <v>19</v>
      </c>
      <c r="F93" s="222" t="s">
        <v>130</v>
      </c>
      <c r="G93" s="220"/>
      <c r="H93" s="223">
        <v>41.299999999999997</v>
      </c>
      <c r="I93" s="224"/>
      <c r="J93" s="220"/>
      <c r="K93" s="220"/>
      <c r="L93" s="225"/>
      <c r="M93" s="226"/>
      <c r="N93" s="227"/>
      <c r="O93" s="227"/>
      <c r="P93" s="227"/>
      <c r="Q93" s="227"/>
      <c r="R93" s="227"/>
      <c r="S93" s="227"/>
      <c r="T93" s="22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9" t="s">
        <v>123</v>
      </c>
      <c r="AU93" s="229" t="s">
        <v>79</v>
      </c>
      <c r="AV93" s="13" t="s">
        <v>79</v>
      </c>
      <c r="AW93" s="13" t="s">
        <v>33</v>
      </c>
      <c r="AX93" s="13" t="s">
        <v>77</v>
      </c>
      <c r="AY93" s="229" t="s">
        <v>110</v>
      </c>
    </row>
    <row r="94" s="2" customFormat="1" ht="37.8" customHeight="1">
      <c r="A94" s="40"/>
      <c r="B94" s="41"/>
      <c r="C94" s="199" t="s">
        <v>131</v>
      </c>
      <c r="D94" s="199" t="s">
        <v>112</v>
      </c>
      <c r="E94" s="200" t="s">
        <v>132</v>
      </c>
      <c r="F94" s="201" t="s">
        <v>133</v>
      </c>
      <c r="G94" s="202" t="s">
        <v>115</v>
      </c>
      <c r="H94" s="203">
        <v>46</v>
      </c>
      <c r="I94" s="204"/>
      <c r="J94" s="205">
        <f>ROUND(I94*H94,2)</f>
        <v>0</v>
      </c>
      <c r="K94" s="201" t="s">
        <v>116</v>
      </c>
      <c r="L94" s="46"/>
      <c r="M94" s="206" t="s">
        <v>19</v>
      </c>
      <c r="N94" s="207" t="s">
        <v>43</v>
      </c>
      <c r="O94" s="86"/>
      <c r="P94" s="208">
        <f>O94*H94</f>
        <v>0</v>
      </c>
      <c r="Q94" s="208">
        <v>0</v>
      </c>
      <c r="R94" s="208">
        <f>Q94*H94</f>
        <v>0</v>
      </c>
      <c r="S94" s="208">
        <v>0.32500000000000001</v>
      </c>
      <c r="T94" s="209">
        <f>S94*H94</f>
        <v>14.950000000000001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0" t="s">
        <v>117</v>
      </c>
      <c r="AT94" s="210" t="s">
        <v>112</v>
      </c>
      <c r="AU94" s="210" t="s">
        <v>79</v>
      </c>
      <c r="AY94" s="19" t="s">
        <v>110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9" t="s">
        <v>77</v>
      </c>
      <c r="BK94" s="211">
        <f>ROUND(I94*H94,2)</f>
        <v>0</v>
      </c>
      <c r="BL94" s="19" t="s">
        <v>117</v>
      </c>
      <c r="BM94" s="210" t="s">
        <v>134</v>
      </c>
    </row>
    <row r="95" s="2" customFormat="1">
      <c r="A95" s="40"/>
      <c r="B95" s="41"/>
      <c r="C95" s="42"/>
      <c r="D95" s="212" t="s">
        <v>119</v>
      </c>
      <c r="E95" s="42"/>
      <c r="F95" s="213" t="s">
        <v>135</v>
      </c>
      <c r="G95" s="42"/>
      <c r="H95" s="42"/>
      <c r="I95" s="214"/>
      <c r="J95" s="42"/>
      <c r="K95" s="42"/>
      <c r="L95" s="46"/>
      <c r="M95" s="215"/>
      <c r="N95" s="21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119</v>
      </c>
      <c r="AU95" s="19" t="s">
        <v>79</v>
      </c>
    </row>
    <row r="96" s="13" customFormat="1">
      <c r="A96" s="13"/>
      <c r="B96" s="219"/>
      <c r="C96" s="220"/>
      <c r="D96" s="217" t="s">
        <v>123</v>
      </c>
      <c r="E96" s="221" t="s">
        <v>19</v>
      </c>
      <c r="F96" s="222" t="s">
        <v>136</v>
      </c>
      <c r="G96" s="220"/>
      <c r="H96" s="223">
        <v>32.399999999999999</v>
      </c>
      <c r="I96" s="224"/>
      <c r="J96" s="220"/>
      <c r="K96" s="220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123</v>
      </c>
      <c r="AU96" s="229" t="s">
        <v>79</v>
      </c>
      <c r="AV96" s="13" t="s">
        <v>79</v>
      </c>
      <c r="AW96" s="13" t="s">
        <v>33</v>
      </c>
      <c r="AX96" s="13" t="s">
        <v>72</v>
      </c>
      <c r="AY96" s="229" t="s">
        <v>110</v>
      </c>
    </row>
    <row r="97" s="13" customFormat="1">
      <c r="A97" s="13"/>
      <c r="B97" s="219"/>
      <c r="C97" s="220"/>
      <c r="D97" s="217" t="s">
        <v>123</v>
      </c>
      <c r="E97" s="221" t="s">
        <v>19</v>
      </c>
      <c r="F97" s="222" t="s">
        <v>137</v>
      </c>
      <c r="G97" s="220"/>
      <c r="H97" s="223">
        <v>13.6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123</v>
      </c>
      <c r="AU97" s="229" t="s">
        <v>79</v>
      </c>
      <c r="AV97" s="13" t="s">
        <v>79</v>
      </c>
      <c r="AW97" s="13" t="s">
        <v>33</v>
      </c>
      <c r="AX97" s="13" t="s">
        <v>72</v>
      </c>
      <c r="AY97" s="229" t="s">
        <v>110</v>
      </c>
    </row>
    <row r="98" s="14" customFormat="1">
      <c r="A98" s="14"/>
      <c r="B98" s="230"/>
      <c r="C98" s="231"/>
      <c r="D98" s="217" t="s">
        <v>123</v>
      </c>
      <c r="E98" s="232" t="s">
        <v>19</v>
      </c>
      <c r="F98" s="233" t="s">
        <v>138</v>
      </c>
      <c r="G98" s="231"/>
      <c r="H98" s="234">
        <v>46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123</v>
      </c>
      <c r="AU98" s="240" t="s">
        <v>79</v>
      </c>
      <c r="AV98" s="14" t="s">
        <v>117</v>
      </c>
      <c r="AW98" s="14" t="s">
        <v>33</v>
      </c>
      <c r="AX98" s="14" t="s">
        <v>77</v>
      </c>
      <c r="AY98" s="240" t="s">
        <v>110</v>
      </c>
    </row>
    <row r="99" s="2" customFormat="1" ht="37.8" customHeight="1">
      <c r="A99" s="40"/>
      <c r="B99" s="41"/>
      <c r="C99" s="199" t="s">
        <v>117</v>
      </c>
      <c r="D99" s="199" t="s">
        <v>112</v>
      </c>
      <c r="E99" s="200" t="s">
        <v>139</v>
      </c>
      <c r="F99" s="201" t="s">
        <v>140</v>
      </c>
      <c r="G99" s="202" t="s">
        <v>115</v>
      </c>
      <c r="H99" s="203">
        <v>36.399999999999999</v>
      </c>
      <c r="I99" s="204"/>
      <c r="J99" s="205">
        <f>ROUND(I99*H99,2)</f>
        <v>0</v>
      </c>
      <c r="K99" s="201" t="s">
        <v>116</v>
      </c>
      <c r="L99" s="46"/>
      <c r="M99" s="206" t="s">
        <v>19</v>
      </c>
      <c r="N99" s="207" t="s">
        <v>43</v>
      </c>
      <c r="O99" s="86"/>
      <c r="P99" s="208">
        <f>O99*H99</f>
        <v>0</v>
      </c>
      <c r="Q99" s="208">
        <v>0</v>
      </c>
      <c r="R99" s="208">
        <f>Q99*H99</f>
        <v>0</v>
      </c>
      <c r="S99" s="208">
        <v>0.17000000000000001</v>
      </c>
      <c r="T99" s="209">
        <f>S99*H99</f>
        <v>6.1880000000000006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0" t="s">
        <v>117</v>
      </c>
      <c r="AT99" s="210" t="s">
        <v>112</v>
      </c>
      <c r="AU99" s="210" t="s">
        <v>79</v>
      </c>
      <c r="AY99" s="19" t="s">
        <v>110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9" t="s">
        <v>77</v>
      </c>
      <c r="BK99" s="211">
        <f>ROUND(I99*H99,2)</f>
        <v>0</v>
      </c>
      <c r="BL99" s="19" t="s">
        <v>117</v>
      </c>
      <c r="BM99" s="210" t="s">
        <v>141</v>
      </c>
    </row>
    <row r="100" s="2" customFormat="1">
      <c r="A100" s="40"/>
      <c r="B100" s="41"/>
      <c r="C100" s="42"/>
      <c r="D100" s="212" t="s">
        <v>119</v>
      </c>
      <c r="E100" s="42"/>
      <c r="F100" s="213" t="s">
        <v>142</v>
      </c>
      <c r="G100" s="42"/>
      <c r="H100" s="42"/>
      <c r="I100" s="214"/>
      <c r="J100" s="42"/>
      <c r="K100" s="42"/>
      <c r="L100" s="46"/>
      <c r="M100" s="215"/>
      <c r="N100" s="216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119</v>
      </c>
      <c r="AU100" s="19" t="s">
        <v>79</v>
      </c>
    </row>
    <row r="101" s="13" customFormat="1">
      <c r="A101" s="13"/>
      <c r="B101" s="219"/>
      <c r="C101" s="220"/>
      <c r="D101" s="217" t="s">
        <v>123</v>
      </c>
      <c r="E101" s="221" t="s">
        <v>19</v>
      </c>
      <c r="F101" s="222" t="s">
        <v>143</v>
      </c>
      <c r="G101" s="220"/>
      <c r="H101" s="223">
        <v>36.399999999999999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123</v>
      </c>
      <c r="AU101" s="229" t="s">
        <v>79</v>
      </c>
      <c r="AV101" s="13" t="s">
        <v>79</v>
      </c>
      <c r="AW101" s="13" t="s">
        <v>33</v>
      </c>
      <c r="AX101" s="13" t="s">
        <v>72</v>
      </c>
      <c r="AY101" s="229" t="s">
        <v>110</v>
      </c>
    </row>
    <row r="102" s="14" customFormat="1">
      <c r="A102" s="14"/>
      <c r="B102" s="230"/>
      <c r="C102" s="231"/>
      <c r="D102" s="217" t="s">
        <v>123</v>
      </c>
      <c r="E102" s="232" t="s">
        <v>19</v>
      </c>
      <c r="F102" s="233" t="s">
        <v>144</v>
      </c>
      <c r="G102" s="231"/>
      <c r="H102" s="234">
        <v>36.399999999999999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123</v>
      </c>
      <c r="AU102" s="240" t="s">
        <v>79</v>
      </c>
      <c r="AV102" s="14" t="s">
        <v>117</v>
      </c>
      <c r="AW102" s="14" t="s">
        <v>33</v>
      </c>
      <c r="AX102" s="14" t="s">
        <v>77</v>
      </c>
      <c r="AY102" s="240" t="s">
        <v>110</v>
      </c>
    </row>
    <row r="103" s="2" customFormat="1" ht="37.8" customHeight="1">
      <c r="A103" s="40"/>
      <c r="B103" s="41"/>
      <c r="C103" s="199" t="s">
        <v>145</v>
      </c>
      <c r="D103" s="199" t="s">
        <v>112</v>
      </c>
      <c r="E103" s="200" t="s">
        <v>146</v>
      </c>
      <c r="F103" s="201" t="s">
        <v>147</v>
      </c>
      <c r="G103" s="202" t="s">
        <v>115</v>
      </c>
      <c r="H103" s="203">
        <v>4.0499999999999998</v>
      </c>
      <c r="I103" s="204"/>
      <c r="J103" s="205">
        <f>ROUND(I103*H103,2)</f>
        <v>0</v>
      </c>
      <c r="K103" s="201" t="s">
        <v>116</v>
      </c>
      <c r="L103" s="46"/>
      <c r="M103" s="206" t="s">
        <v>19</v>
      </c>
      <c r="N103" s="207" t="s">
        <v>43</v>
      </c>
      <c r="O103" s="86"/>
      <c r="P103" s="208">
        <f>O103*H103</f>
        <v>0</v>
      </c>
      <c r="Q103" s="208">
        <v>0</v>
      </c>
      <c r="R103" s="208">
        <f>Q103*H103</f>
        <v>0</v>
      </c>
      <c r="S103" s="208">
        <v>0.28999999999999998</v>
      </c>
      <c r="T103" s="209">
        <f>S103*H103</f>
        <v>1.1744999999999999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0" t="s">
        <v>117</v>
      </c>
      <c r="AT103" s="210" t="s">
        <v>112</v>
      </c>
      <c r="AU103" s="210" t="s">
        <v>79</v>
      </c>
      <c r="AY103" s="19" t="s">
        <v>110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9" t="s">
        <v>77</v>
      </c>
      <c r="BK103" s="211">
        <f>ROUND(I103*H103,2)</f>
        <v>0</v>
      </c>
      <c r="BL103" s="19" t="s">
        <v>117</v>
      </c>
      <c r="BM103" s="210" t="s">
        <v>148</v>
      </c>
    </row>
    <row r="104" s="2" customFormat="1">
      <c r="A104" s="40"/>
      <c r="B104" s="41"/>
      <c r="C104" s="42"/>
      <c r="D104" s="212" t="s">
        <v>119</v>
      </c>
      <c r="E104" s="42"/>
      <c r="F104" s="213" t="s">
        <v>149</v>
      </c>
      <c r="G104" s="42"/>
      <c r="H104" s="42"/>
      <c r="I104" s="214"/>
      <c r="J104" s="42"/>
      <c r="K104" s="42"/>
      <c r="L104" s="46"/>
      <c r="M104" s="215"/>
      <c r="N104" s="21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119</v>
      </c>
      <c r="AU104" s="19" t="s">
        <v>79</v>
      </c>
    </row>
    <row r="105" s="13" customFormat="1">
      <c r="A105" s="13"/>
      <c r="B105" s="219"/>
      <c r="C105" s="220"/>
      <c r="D105" s="217" t="s">
        <v>123</v>
      </c>
      <c r="E105" s="221" t="s">
        <v>19</v>
      </c>
      <c r="F105" s="222" t="s">
        <v>150</v>
      </c>
      <c r="G105" s="220"/>
      <c r="H105" s="223">
        <v>4.0499999999999998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123</v>
      </c>
      <c r="AU105" s="229" t="s">
        <v>79</v>
      </c>
      <c r="AV105" s="13" t="s">
        <v>79</v>
      </c>
      <c r="AW105" s="13" t="s">
        <v>33</v>
      </c>
      <c r="AX105" s="13" t="s">
        <v>72</v>
      </c>
      <c r="AY105" s="229" t="s">
        <v>110</v>
      </c>
    </row>
    <row r="106" s="14" customFormat="1">
      <c r="A106" s="14"/>
      <c r="B106" s="230"/>
      <c r="C106" s="231"/>
      <c r="D106" s="217" t="s">
        <v>123</v>
      </c>
      <c r="E106" s="232" t="s">
        <v>19</v>
      </c>
      <c r="F106" s="233" t="s">
        <v>151</v>
      </c>
      <c r="G106" s="231"/>
      <c r="H106" s="234">
        <v>4.0499999999999998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123</v>
      </c>
      <c r="AU106" s="240" t="s">
        <v>79</v>
      </c>
      <c r="AV106" s="14" t="s">
        <v>117</v>
      </c>
      <c r="AW106" s="14" t="s">
        <v>33</v>
      </c>
      <c r="AX106" s="14" t="s">
        <v>77</v>
      </c>
      <c r="AY106" s="240" t="s">
        <v>110</v>
      </c>
    </row>
    <row r="107" s="2" customFormat="1" ht="24.15" customHeight="1">
      <c r="A107" s="40"/>
      <c r="B107" s="41"/>
      <c r="C107" s="199" t="s">
        <v>152</v>
      </c>
      <c r="D107" s="199" t="s">
        <v>112</v>
      </c>
      <c r="E107" s="200" t="s">
        <v>153</v>
      </c>
      <c r="F107" s="201" t="s">
        <v>154</v>
      </c>
      <c r="G107" s="202" t="s">
        <v>115</v>
      </c>
      <c r="H107" s="203">
        <v>54.600000000000001</v>
      </c>
      <c r="I107" s="204"/>
      <c r="J107" s="205">
        <f>ROUND(I107*H107,2)</f>
        <v>0</v>
      </c>
      <c r="K107" s="201" t="s">
        <v>116</v>
      </c>
      <c r="L107" s="46"/>
      <c r="M107" s="206" t="s">
        <v>19</v>
      </c>
      <c r="N107" s="207" t="s">
        <v>43</v>
      </c>
      <c r="O107" s="86"/>
      <c r="P107" s="208">
        <f>O107*H107</f>
        <v>0</v>
      </c>
      <c r="Q107" s="208">
        <v>5.0000000000000002E-05</v>
      </c>
      <c r="R107" s="208">
        <f>Q107*H107</f>
        <v>0.0027300000000000002</v>
      </c>
      <c r="S107" s="208">
        <v>0.11500000000000001</v>
      </c>
      <c r="T107" s="209">
        <f>S107*H107</f>
        <v>6.2790000000000008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0" t="s">
        <v>117</v>
      </c>
      <c r="AT107" s="210" t="s">
        <v>112</v>
      </c>
      <c r="AU107" s="210" t="s">
        <v>79</v>
      </c>
      <c r="AY107" s="19" t="s">
        <v>110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9" t="s">
        <v>77</v>
      </c>
      <c r="BK107" s="211">
        <f>ROUND(I107*H107,2)</f>
        <v>0</v>
      </c>
      <c r="BL107" s="19" t="s">
        <v>117</v>
      </c>
      <c r="BM107" s="210" t="s">
        <v>155</v>
      </c>
    </row>
    <row r="108" s="2" customFormat="1">
      <c r="A108" s="40"/>
      <c r="B108" s="41"/>
      <c r="C108" s="42"/>
      <c r="D108" s="212" t="s">
        <v>119</v>
      </c>
      <c r="E108" s="42"/>
      <c r="F108" s="213" t="s">
        <v>156</v>
      </c>
      <c r="G108" s="42"/>
      <c r="H108" s="42"/>
      <c r="I108" s="214"/>
      <c r="J108" s="42"/>
      <c r="K108" s="42"/>
      <c r="L108" s="46"/>
      <c r="M108" s="215"/>
      <c r="N108" s="21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119</v>
      </c>
      <c r="AU108" s="19" t="s">
        <v>79</v>
      </c>
    </row>
    <row r="109" s="13" customFormat="1">
      <c r="A109" s="13"/>
      <c r="B109" s="219"/>
      <c r="C109" s="220"/>
      <c r="D109" s="217" t="s">
        <v>123</v>
      </c>
      <c r="E109" s="221" t="s">
        <v>19</v>
      </c>
      <c r="F109" s="222" t="s">
        <v>157</v>
      </c>
      <c r="G109" s="220"/>
      <c r="H109" s="223">
        <v>54.600000000000001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123</v>
      </c>
      <c r="AU109" s="229" t="s">
        <v>79</v>
      </c>
      <c r="AV109" s="13" t="s">
        <v>79</v>
      </c>
      <c r="AW109" s="13" t="s">
        <v>33</v>
      </c>
      <c r="AX109" s="13" t="s">
        <v>72</v>
      </c>
      <c r="AY109" s="229" t="s">
        <v>110</v>
      </c>
    </row>
    <row r="110" s="14" customFormat="1">
      <c r="A110" s="14"/>
      <c r="B110" s="230"/>
      <c r="C110" s="231"/>
      <c r="D110" s="217" t="s">
        <v>123</v>
      </c>
      <c r="E110" s="232" t="s">
        <v>19</v>
      </c>
      <c r="F110" s="233" t="s">
        <v>158</v>
      </c>
      <c r="G110" s="231"/>
      <c r="H110" s="234">
        <v>54.600000000000001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123</v>
      </c>
      <c r="AU110" s="240" t="s">
        <v>79</v>
      </c>
      <c r="AV110" s="14" t="s">
        <v>117</v>
      </c>
      <c r="AW110" s="14" t="s">
        <v>33</v>
      </c>
      <c r="AX110" s="14" t="s">
        <v>77</v>
      </c>
      <c r="AY110" s="240" t="s">
        <v>110</v>
      </c>
    </row>
    <row r="111" s="2" customFormat="1" ht="24.15" customHeight="1">
      <c r="A111" s="40"/>
      <c r="B111" s="41"/>
      <c r="C111" s="199" t="s">
        <v>159</v>
      </c>
      <c r="D111" s="199" t="s">
        <v>112</v>
      </c>
      <c r="E111" s="200" t="s">
        <v>160</v>
      </c>
      <c r="F111" s="201" t="s">
        <v>161</v>
      </c>
      <c r="G111" s="202" t="s">
        <v>162</v>
      </c>
      <c r="H111" s="203">
        <v>120.574</v>
      </c>
      <c r="I111" s="204"/>
      <c r="J111" s="205">
        <f>ROUND(I111*H111,2)</f>
        <v>0</v>
      </c>
      <c r="K111" s="201" t="s">
        <v>116</v>
      </c>
      <c r="L111" s="46"/>
      <c r="M111" s="206" t="s">
        <v>19</v>
      </c>
      <c r="N111" s="207" t="s">
        <v>43</v>
      </c>
      <c r="O111" s="86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0" t="s">
        <v>117</v>
      </c>
      <c r="AT111" s="210" t="s">
        <v>112</v>
      </c>
      <c r="AU111" s="210" t="s">
        <v>79</v>
      </c>
      <c r="AY111" s="19" t="s">
        <v>110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9" t="s">
        <v>77</v>
      </c>
      <c r="BK111" s="211">
        <f>ROUND(I111*H111,2)</f>
        <v>0</v>
      </c>
      <c r="BL111" s="19" t="s">
        <v>117</v>
      </c>
      <c r="BM111" s="210" t="s">
        <v>163</v>
      </c>
    </row>
    <row r="112" s="2" customFormat="1">
      <c r="A112" s="40"/>
      <c r="B112" s="41"/>
      <c r="C112" s="42"/>
      <c r="D112" s="212" t="s">
        <v>119</v>
      </c>
      <c r="E112" s="42"/>
      <c r="F112" s="213" t="s">
        <v>164</v>
      </c>
      <c r="G112" s="42"/>
      <c r="H112" s="42"/>
      <c r="I112" s="214"/>
      <c r="J112" s="42"/>
      <c r="K112" s="42"/>
      <c r="L112" s="46"/>
      <c r="M112" s="215"/>
      <c r="N112" s="216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119</v>
      </c>
      <c r="AU112" s="19" t="s">
        <v>79</v>
      </c>
    </row>
    <row r="113" s="13" customFormat="1">
      <c r="A113" s="13"/>
      <c r="B113" s="219"/>
      <c r="C113" s="220"/>
      <c r="D113" s="217" t="s">
        <v>123</v>
      </c>
      <c r="E113" s="221" t="s">
        <v>19</v>
      </c>
      <c r="F113" s="222" t="s">
        <v>165</v>
      </c>
      <c r="G113" s="220"/>
      <c r="H113" s="223">
        <v>120.574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123</v>
      </c>
      <c r="AU113" s="229" t="s">
        <v>79</v>
      </c>
      <c r="AV113" s="13" t="s">
        <v>79</v>
      </c>
      <c r="AW113" s="13" t="s">
        <v>33</v>
      </c>
      <c r="AX113" s="13" t="s">
        <v>77</v>
      </c>
      <c r="AY113" s="229" t="s">
        <v>110</v>
      </c>
    </row>
    <row r="114" s="2" customFormat="1" ht="24.15" customHeight="1">
      <c r="A114" s="40"/>
      <c r="B114" s="41"/>
      <c r="C114" s="199" t="s">
        <v>166</v>
      </c>
      <c r="D114" s="199" t="s">
        <v>112</v>
      </c>
      <c r="E114" s="200" t="s">
        <v>167</v>
      </c>
      <c r="F114" s="201" t="s">
        <v>168</v>
      </c>
      <c r="G114" s="202" t="s">
        <v>162</v>
      </c>
      <c r="H114" s="203">
        <v>53.773000000000003</v>
      </c>
      <c r="I114" s="204"/>
      <c r="J114" s="205">
        <f>ROUND(I114*H114,2)</f>
        <v>0</v>
      </c>
      <c r="K114" s="201" t="s">
        <v>116</v>
      </c>
      <c r="L114" s="46"/>
      <c r="M114" s="206" t="s">
        <v>19</v>
      </c>
      <c r="N114" s="207" t="s">
        <v>43</v>
      </c>
      <c r="O114" s="86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0" t="s">
        <v>117</v>
      </c>
      <c r="AT114" s="210" t="s">
        <v>112</v>
      </c>
      <c r="AU114" s="210" t="s">
        <v>79</v>
      </c>
      <c r="AY114" s="19" t="s">
        <v>110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9" t="s">
        <v>77</v>
      </c>
      <c r="BK114" s="211">
        <f>ROUND(I114*H114,2)</f>
        <v>0</v>
      </c>
      <c r="BL114" s="19" t="s">
        <v>117</v>
      </c>
      <c r="BM114" s="210" t="s">
        <v>169</v>
      </c>
    </row>
    <row r="115" s="2" customFormat="1">
      <c r="A115" s="40"/>
      <c r="B115" s="41"/>
      <c r="C115" s="42"/>
      <c r="D115" s="212" t="s">
        <v>119</v>
      </c>
      <c r="E115" s="42"/>
      <c r="F115" s="213" t="s">
        <v>170</v>
      </c>
      <c r="G115" s="42"/>
      <c r="H115" s="42"/>
      <c r="I115" s="214"/>
      <c r="J115" s="42"/>
      <c r="K115" s="42"/>
      <c r="L115" s="46"/>
      <c r="M115" s="215"/>
      <c r="N115" s="21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119</v>
      </c>
      <c r="AU115" s="19" t="s">
        <v>79</v>
      </c>
    </row>
    <row r="116" s="15" customFormat="1">
      <c r="A116" s="15"/>
      <c r="B116" s="241"/>
      <c r="C116" s="242"/>
      <c r="D116" s="217" t="s">
        <v>123</v>
      </c>
      <c r="E116" s="243" t="s">
        <v>19</v>
      </c>
      <c r="F116" s="244" t="s">
        <v>171</v>
      </c>
      <c r="G116" s="242"/>
      <c r="H116" s="243" t="s">
        <v>19</v>
      </c>
      <c r="I116" s="245"/>
      <c r="J116" s="242"/>
      <c r="K116" s="242"/>
      <c r="L116" s="246"/>
      <c r="M116" s="247"/>
      <c r="N116" s="248"/>
      <c r="O116" s="248"/>
      <c r="P116" s="248"/>
      <c r="Q116" s="248"/>
      <c r="R116" s="248"/>
      <c r="S116" s="248"/>
      <c r="T116" s="249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0" t="s">
        <v>123</v>
      </c>
      <c r="AU116" s="250" t="s">
        <v>79</v>
      </c>
      <c r="AV116" s="15" t="s">
        <v>77</v>
      </c>
      <c r="AW116" s="15" t="s">
        <v>33</v>
      </c>
      <c r="AX116" s="15" t="s">
        <v>72</v>
      </c>
      <c r="AY116" s="250" t="s">
        <v>110</v>
      </c>
    </row>
    <row r="117" s="13" customFormat="1">
      <c r="A117" s="13"/>
      <c r="B117" s="219"/>
      <c r="C117" s="220"/>
      <c r="D117" s="217" t="s">
        <v>123</v>
      </c>
      <c r="E117" s="221" t="s">
        <v>19</v>
      </c>
      <c r="F117" s="222" t="s">
        <v>172</v>
      </c>
      <c r="G117" s="220"/>
      <c r="H117" s="223">
        <v>44.722000000000001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123</v>
      </c>
      <c r="AU117" s="229" t="s">
        <v>79</v>
      </c>
      <c r="AV117" s="13" t="s">
        <v>79</v>
      </c>
      <c r="AW117" s="13" t="s">
        <v>33</v>
      </c>
      <c r="AX117" s="13" t="s">
        <v>72</v>
      </c>
      <c r="AY117" s="229" t="s">
        <v>110</v>
      </c>
    </row>
    <row r="118" s="16" customFormat="1">
      <c r="A118" s="16"/>
      <c r="B118" s="251"/>
      <c r="C118" s="252"/>
      <c r="D118" s="217" t="s">
        <v>123</v>
      </c>
      <c r="E118" s="253" t="s">
        <v>19</v>
      </c>
      <c r="F118" s="254" t="s">
        <v>173</v>
      </c>
      <c r="G118" s="252"/>
      <c r="H118" s="255">
        <v>44.722000000000001</v>
      </c>
      <c r="I118" s="256"/>
      <c r="J118" s="252"/>
      <c r="K118" s="252"/>
      <c r="L118" s="257"/>
      <c r="M118" s="258"/>
      <c r="N118" s="259"/>
      <c r="O118" s="259"/>
      <c r="P118" s="259"/>
      <c r="Q118" s="259"/>
      <c r="R118" s="259"/>
      <c r="S118" s="259"/>
      <c r="T118" s="260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61" t="s">
        <v>123</v>
      </c>
      <c r="AU118" s="261" t="s">
        <v>79</v>
      </c>
      <c r="AV118" s="16" t="s">
        <v>131</v>
      </c>
      <c r="AW118" s="16" t="s">
        <v>33</v>
      </c>
      <c r="AX118" s="16" t="s">
        <v>72</v>
      </c>
      <c r="AY118" s="261" t="s">
        <v>110</v>
      </c>
    </row>
    <row r="119" s="13" customFormat="1">
      <c r="A119" s="13"/>
      <c r="B119" s="219"/>
      <c r="C119" s="220"/>
      <c r="D119" s="217" t="s">
        <v>123</v>
      </c>
      <c r="E119" s="221" t="s">
        <v>19</v>
      </c>
      <c r="F119" s="222" t="s">
        <v>174</v>
      </c>
      <c r="G119" s="220"/>
      <c r="H119" s="223">
        <v>9.0510000000000002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123</v>
      </c>
      <c r="AU119" s="229" t="s">
        <v>79</v>
      </c>
      <c r="AV119" s="13" t="s">
        <v>79</v>
      </c>
      <c r="AW119" s="13" t="s">
        <v>33</v>
      </c>
      <c r="AX119" s="13" t="s">
        <v>72</v>
      </c>
      <c r="AY119" s="229" t="s">
        <v>110</v>
      </c>
    </row>
    <row r="120" s="16" customFormat="1">
      <c r="A120" s="16"/>
      <c r="B120" s="251"/>
      <c r="C120" s="252"/>
      <c r="D120" s="217" t="s">
        <v>123</v>
      </c>
      <c r="E120" s="253" t="s">
        <v>19</v>
      </c>
      <c r="F120" s="254" t="s">
        <v>175</v>
      </c>
      <c r="G120" s="252"/>
      <c r="H120" s="255">
        <v>9.0510000000000002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61" t="s">
        <v>123</v>
      </c>
      <c r="AU120" s="261" t="s">
        <v>79</v>
      </c>
      <c r="AV120" s="16" t="s">
        <v>131</v>
      </c>
      <c r="AW120" s="16" t="s">
        <v>33</v>
      </c>
      <c r="AX120" s="16" t="s">
        <v>72</v>
      </c>
      <c r="AY120" s="261" t="s">
        <v>110</v>
      </c>
    </row>
    <row r="121" s="14" customFormat="1">
      <c r="A121" s="14"/>
      <c r="B121" s="230"/>
      <c r="C121" s="231"/>
      <c r="D121" s="217" t="s">
        <v>123</v>
      </c>
      <c r="E121" s="232" t="s">
        <v>19</v>
      </c>
      <c r="F121" s="233" t="s">
        <v>125</v>
      </c>
      <c r="G121" s="231"/>
      <c r="H121" s="234">
        <v>53.773000000000003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123</v>
      </c>
      <c r="AU121" s="240" t="s">
        <v>79</v>
      </c>
      <c r="AV121" s="14" t="s">
        <v>117</v>
      </c>
      <c r="AW121" s="14" t="s">
        <v>33</v>
      </c>
      <c r="AX121" s="14" t="s">
        <v>77</v>
      </c>
      <c r="AY121" s="240" t="s">
        <v>110</v>
      </c>
    </row>
    <row r="122" s="2" customFormat="1" ht="24.15" customHeight="1">
      <c r="A122" s="40"/>
      <c r="B122" s="41"/>
      <c r="C122" s="199" t="s">
        <v>176</v>
      </c>
      <c r="D122" s="199" t="s">
        <v>112</v>
      </c>
      <c r="E122" s="200" t="s">
        <v>177</v>
      </c>
      <c r="F122" s="201" t="s">
        <v>178</v>
      </c>
      <c r="G122" s="202" t="s">
        <v>162</v>
      </c>
      <c r="H122" s="203">
        <v>43.994999999999997</v>
      </c>
      <c r="I122" s="204"/>
      <c r="J122" s="205">
        <f>ROUND(I122*H122,2)</f>
        <v>0</v>
      </c>
      <c r="K122" s="201" t="s">
        <v>116</v>
      </c>
      <c r="L122" s="46"/>
      <c r="M122" s="206" t="s">
        <v>19</v>
      </c>
      <c r="N122" s="207" t="s">
        <v>43</v>
      </c>
      <c r="O122" s="86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0" t="s">
        <v>117</v>
      </c>
      <c r="AT122" s="210" t="s">
        <v>112</v>
      </c>
      <c r="AU122" s="210" t="s">
        <v>79</v>
      </c>
      <c r="AY122" s="19" t="s">
        <v>110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9" t="s">
        <v>77</v>
      </c>
      <c r="BK122" s="211">
        <f>ROUND(I122*H122,2)</f>
        <v>0</v>
      </c>
      <c r="BL122" s="19" t="s">
        <v>117</v>
      </c>
      <c r="BM122" s="210" t="s">
        <v>179</v>
      </c>
    </row>
    <row r="123" s="2" customFormat="1">
      <c r="A123" s="40"/>
      <c r="B123" s="41"/>
      <c r="C123" s="42"/>
      <c r="D123" s="212" t="s">
        <v>119</v>
      </c>
      <c r="E123" s="42"/>
      <c r="F123" s="213" t="s">
        <v>180</v>
      </c>
      <c r="G123" s="42"/>
      <c r="H123" s="42"/>
      <c r="I123" s="214"/>
      <c r="J123" s="42"/>
      <c r="K123" s="42"/>
      <c r="L123" s="46"/>
      <c r="M123" s="215"/>
      <c r="N123" s="216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119</v>
      </c>
      <c r="AU123" s="19" t="s">
        <v>79</v>
      </c>
    </row>
    <row r="124" s="15" customFormat="1">
      <c r="A124" s="15"/>
      <c r="B124" s="241"/>
      <c r="C124" s="242"/>
      <c r="D124" s="217" t="s">
        <v>123</v>
      </c>
      <c r="E124" s="243" t="s">
        <v>19</v>
      </c>
      <c r="F124" s="244" t="s">
        <v>181</v>
      </c>
      <c r="G124" s="242"/>
      <c r="H124" s="243" t="s">
        <v>19</v>
      </c>
      <c r="I124" s="245"/>
      <c r="J124" s="242"/>
      <c r="K124" s="242"/>
      <c r="L124" s="246"/>
      <c r="M124" s="247"/>
      <c r="N124" s="248"/>
      <c r="O124" s="248"/>
      <c r="P124" s="248"/>
      <c r="Q124" s="248"/>
      <c r="R124" s="248"/>
      <c r="S124" s="248"/>
      <c r="T124" s="24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0" t="s">
        <v>123</v>
      </c>
      <c r="AU124" s="250" t="s">
        <v>79</v>
      </c>
      <c r="AV124" s="15" t="s">
        <v>77</v>
      </c>
      <c r="AW124" s="15" t="s">
        <v>33</v>
      </c>
      <c r="AX124" s="15" t="s">
        <v>72</v>
      </c>
      <c r="AY124" s="250" t="s">
        <v>110</v>
      </c>
    </row>
    <row r="125" s="13" customFormat="1">
      <c r="A125" s="13"/>
      <c r="B125" s="219"/>
      <c r="C125" s="220"/>
      <c r="D125" s="217" t="s">
        <v>123</v>
      </c>
      <c r="E125" s="221" t="s">
        <v>19</v>
      </c>
      <c r="F125" s="222" t="s">
        <v>182</v>
      </c>
      <c r="G125" s="220"/>
      <c r="H125" s="223">
        <v>36.590000000000003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123</v>
      </c>
      <c r="AU125" s="229" t="s">
        <v>79</v>
      </c>
      <c r="AV125" s="13" t="s">
        <v>79</v>
      </c>
      <c r="AW125" s="13" t="s">
        <v>33</v>
      </c>
      <c r="AX125" s="13" t="s">
        <v>72</v>
      </c>
      <c r="AY125" s="229" t="s">
        <v>110</v>
      </c>
    </row>
    <row r="126" s="16" customFormat="1">
      <c r="A126" s="16"/>
      <c r="B126" s="251"/>
      <c r="C126" s="252"/>
      <c r="D126" s="217" t="s">
        <v>123</v>
      </c>
      <c r="E126" s="253" t="s">
        <v>19</v>
      </c>
      <c r="F126" s="254" t="s">
        <v>173</v>
      </c>
      <c r="G126" s="252"/>
      <c r="H126" s="255">
        <v>36.590000000000003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61" t="s">
        <v>123</v>
      </c>
      <c r="AU126" s="261" t="s">
        <v>79</v>
      </c>
      <c r="AV126" s="16" t="s">
        <v>131</v>
      </c>
      <c r="AW126" s="16" t="s">
        <v>33</v>
      </c>
      <c r="AX126" s="16" t="s">
        <v>72</v>
      </c>
      <c r="AY126" s="261" t="s">
        <v>110</v>
      </c>
    </row>
    <row r="127" s="13" customFormat="1">
      <c r="A127" s="13"/>
      <c r="B127" s="219"/>
      <c r="C127" s="220"/>
      <c r="D127" s="217" t="s">
        <v>123</v>
      </c>
      <c r="E127" s="221" t="s">
        <v>19</v>
      </c>
      <c r="F127" s="222" t="s">
        <v>183</v>
      </c>
      <c r="G127" s="220"/>
      <c r="H127" s="223">
        <v>7.4050000000000002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123</v>
      </c>
      <c r="AU127" s="229" t="s">
        <v>79</v>
      </c>
      <c r="AV127" s="13" t="s">
        <v>79</v>
      </c>
      <c r="AW127" s="13" t="s">
        <v>33</v>
      </c>
      <c r="AX127" s="13" t="s">
        <v>72</v>
      </c>
      <c r="AY127" s="229" t="s">
        <v>110</v>
      </c>
    </row>
    <row r="128" s="16" customFormat="1">
      <c r="A128" s="16"/>
      <c r="B128" s="251"/>
      <c r="C128" s="252"/>
      <c r="D128" s="217" t="s">
        <v>123</v>
      </c>
      <c r="E128" s="253" t="s">
        <v>19</v>
      </c>
      <c r="F128" s="254" t="s">
        <v>175</v>
      </c>
      <c r="G128" s="252"/>
      <c r="H128" s="255">
        <v>7.4050000000000002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61" t="s">
        <v>123</v>
      </c>
      <c r="AU128" s="261" t="s">
        <v>79</v>
      </c>
      <c r="AV128" s="16" t="s">
        <v>131</v>
      </c>
      <c r="AW128" s="16" t="s">
        <v>33</v>
      </c>
      <c r="AX128" s="16" t="s">
        <v>72</v>
      </c>
      <c r="AY128" s="261" t="s">
        <v>110</v>
      </c>
    </row>
    <row r="129" s="14" customFormat="1">
      <c r="A129" s="14"/>
      <c r="B129" s="230"/>
      <c r="C129" s="231"/>
      <c r="D129" s="217" t="s">
        <v>123</v>
      </c>
      <c r="E129" s="232" t="s">
        <v>19</v>
      </c>
      <c r="F129" s="233" t="s">
        <v>125</v>
      </c>
      <c r="G129" s="231"/>
      <c r="H129" s="234">
        <v>43.994999999999997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123</v>
      </c>
      <c r="AU129" s="240" t="s">
        <v>79</v>
      </c>
      <c r="AV129" s="14" t="s">
        <v>117</v>
      </c>
      <c r="AW129" s="14" t="s">
        <v>33</v>
      </c>
      <c r="AX129" s="14" t="s">
        <v>77</v>
      </c>
      <c r="AY129" s="240" t="s">
        <v>110</v>
      </c>
    </row>
    <row r="130" s="2" customFormat="1" ht="33" customHeight="1">
      <c r="A130" s="40"/>
      <c r="B130" s="41"/>
      <c r="C130" s="199" t="s">
        <v>184</v>
      </c>
      <c r="D130" s="199" t="s">
        <v>112</v>
      </c>
      <c r="E130" s="200" t="s">
        <v>185</v>
      </c>
      <c r="F130" s="201" t="s">
        <v>186</v>
      </c>
      <c r="G130" s="202" t="s">
        <v>162</v>
      </c>
      <c r="H130" s="203">
        <v>663.15800000000002</v>
      </c>
      <c r="I130" s="204"/>
      <c r="J130" s="205">
        <f>ROUND(I130*H130,2)</f>
        <v>0</v>
      </c>
      <c r="K130" s="201" t="s">
        <v>116</v>
      </c>
      <c r="L130" s="46"/>
      <c r="M130" s="206" t="s">
        <v>19</v>
      </c>
      <c r="N130" s="207" t="s">
        <v>43</v>
      </c>
      <c r="O130" s="86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0" t="s">
        <v>117</v>
      </c>
      <c r="AT130" s="210" t="s">
        <v>112</v>
      </c>
      <c r="AU130" s="210" t="s">
        <v>79</v>
      </c>
      <c r="AY130" s="19" t="s">
        <v>110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9" t="s">
        <v>77</v>
      </c>
      <c r="BK130" s="211">
        <f>ROUND(I130*H130,2)</f>
        <v>0</v>
      </c>
      <c r="BL130" s="19" t="s">
        <v>117</v>
      </c>
      <c r="BM130" s="210" t="s">
        <v>187</v>
      </c>
    </row>
    <row r="131" s="2" customFormat="1">
      <c r="A131" s="40"/>
      <c r="B131" s="41"/>
      <c r="C131" s="42"/>
      <c r="D131" s="212" t="s">
        <v>119</v>
      </c>
      <c r="E131" s="42"/>
      <c r="F131" s="213" t="s">
        <v>188</v>
      </c>
      <c r="G131" s="42"/>
      <c r="H131" s="42"/>
      <c r="I131" s="214"/>
      <c r="J131" s="42"/>
      <c r="K131" s="42"/>
      <c r="L131" s="46"/>
      <c r="M131" s="215"/>
      <c r="N131" s="216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119</v>
      </c>
      <c r="AU131" s="19" t="s">
        <v>79</v>
      </c>
    </row>
    <row r="132" s="15" customFormat="1">
      <c r="A132" s="15"/>
      <c r="B132" s="241"/>
      <c r="C132" s="242"/>
      <c r="D132" s="217" t="s">
        <v>123</v>
      </c>
      <c r="E132" s="243" t="s">
        <v>19</v>
      </c>
      <c r="F132" s="244" t="s">
        <v>171</v>
      </c>
      <c r="G132" s="242"/>
      <c r="H132" s="243" t="s">
        <v>19</v>
      </c>
      <c r="I132" s="245"/>
      <c r="J132" s="242"/>
      <c r="K132" s="242"/>
      <c r="L132" s="246"/>
      <c r="M132" s="247"/>
      <c r="N132" s="248"/>
      <c r="O132" s="248"/>
      <c r="P132" s="248"/>
      <c r="Q132" s="248"/>
      <c r="R132" s="248"/>
      <c r="S132" s="248"/>
      <c r="T132" s="24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0" t="s">
        <v>123</v>
      </c>
      <c r="AU132" s="250" t="s">
        <v>79</v>
      </c>
      <c r="AV132" s="15" t="s">
        <v>77</v>
      </c>
      <c r="AW132" s="15" t="s">
        <v>33</v>
      </c>
      <c r="AX132" s="15" t="s">
        <v>72</v>
      </c>
      <c r="AY132" s="250" t="s">
        <v>110</v>
      </c>
    </row>
    <row r="133" s="13" customFormat="1">
      <c r="A133" s="13"/>
      <c r="B133" s="219"/>
      <c r="C133" s="220"/>
      <c r="D133" s="217" t="s">
        <v>123</v>
      </c>
      <c r="E133" s="221" t="s">
        <v>19</v>
      </c>
      <c r="F133" s="222" t="s">
        <v>189</v>
      </c>
      <c r="G133" s="220"/>
      <c r="H133" s="223">
        <v>166.375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123</v>
      </c>
      <c r="AU133" s="229" t="s">
        <v>79</v>
      </c>
      <c r="AV133" s="13" t="s">
        <v>79</v>
      </c>
      <c r="AW133" s="13" t="s">
        <v>33</v>
      </c>
      <c r="AX133" s="13" t="s">
        <v>72</v>
      </c>
      <c r="AY133" s="229" t="s">
        <v>110</v>
      </c>
    </row>
    <row r="134" s="13" customFormat="1">
      <c r="A134" s="13"/>
      <c r="B134" s="219"/>
      <c r="C134" s="220"/>
      <c r="D134" s="217" t="s">
        <v>123</v>
      </c>
      <c r="E134" s="221" t="s">
        <v>19</v>
      </c>
      <c r="F134" s="222" t="s">
        <v>190</v>
      </c>
      <c r="G134" s="220"/>
      <c r="H134" s="223">
        <v>407.23700000000002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123</v>
      </c>
      <c r="AU134" s="229" t="s">
        <v>79</v>
      </c>
      <c r="AV134" s="13" t="s">
        <v>79</v>
      </c>
      <c r="AW134" s="13" t="s">
        <v>33</v>
      </c>
      <c r="AX134" s="13" t="s">
        <v>72</v>
      </c>
      <c r="AY134" s="229" t="s">
        <v>110</v>
      </c>
    </row>
    <row r="135" s="13" customFormat="1">
      <c r="A135" s="13"/>
      <c r="B135" s="219"/>
      <c r="C135" s="220"/>
      <c r="D135" s="217" t="s">
        <v>123</v>
      </c>
      <c r="E135" s="221" t="s">
        <v>19</v>
      </c>
      <c r="F135" s="222" t="s">
        <v>191</v>
      </c>
      <c r="G135" s="220"/>
      <c r="H135" s="223">
        <v>89.546000000000006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123</v>
      </c>
      <c r="AU135" s="229" t="s">
        <v>79</v>
      </c>
      <c r="AV135" s="13" t="s">
        <v>79</v>
      </c>
      <c r="AW135" s="13" t="s">
        <v>33</v>
      </c>
      <c r="AX135" s="13" t="s">
        <v>72</v>
      </c>
      <c r="AY135" s="229" t="s">
        <v>110</v>
      </c>
    </row>
    <row r="136" s="16" customFormat="1">
      <c r="A136" s="16"/>
      <c r="B136" s="251"/>
      <c r="C136" s="252"/>
      <c r="D136" s="217" t="s">
        <v>123</v>
      </c>
      <c r="E136" s="253" t="s">
        <v>19</v>
      </c>
      <c r="F136" s="254" t="s">
        <v>192</v>
      </c>
      <c r="G136" s="252"/>
      <c r="H136" s="255">
        <v>663.15800000000002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61" t="s">
        <v>123</v>
      </c>
      <c r="AU136" s="261" t="s">
        <v>79</v>
      </c>
      <c r="AV136" s="16" t="s">
        <v>131</v>
      </c>
      <c r="AW136" s="16" t="s">
        <v>33</v>
      </c>
      <c r="AX136" s="16" t="s">
        <v>72</v>
      </c>
      <c r="AY136" s="261" t="s">
        <v>110</v>
      </c>
    </row>
    <row r="137" s="14" customFormat="1">
      <c r="A137" s="14"/>
      <c r="B137" s="230"/>
      <c r="C137" s="231"/>
      <c r="D137" s="217" t="s">
        <v>123</v>
      </c>
      <c r="E137" s="232" t="s">
        <v>19</v>
      </c>
      <c r="F137" s="233" t="s">
        <v>125</v>
      </c>
      <c r="G137" s="231"/>
      <c r="H137" s="234">
        <v>663.15800000000002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123</v>
      </c>
      <c r="AU137" s="240" t="s">
        <v>79</v>
      </c>
      <c r="AV137" s="14" t="s">
        <v>117</v>
      </c>
      <c r="AW137" s="14" t="s">
        <v>33</v>
      </c>
      <c r="AX137" s="14" t="s">
        <v>77</v>
      </c>
      <c r="AY137" s="240" t="s">
        <v>110</v>
      </c>
    </row>
    <row r="138" s="2" customFormat="1" ht="24.15" customHeight="1">
      <c r="A138" s="40"/>
      <c r="B138" s="41"/>
      <c r="C138" s="199" t="s">
        <v>193</v>
      </c>
      <c r="D138" s="199" t="s">
        <v>112</v>
      </c>
      <c r="E138" s="200" t="s">
        <v>194</v>
      </c>
      <c r="F138" s="201" t="s">
        <v>195</v>
      </c>
      <c r="G138" s="202" t="s">
        <v>162</v>
      </c>
      <c r="H138" s="203">
        <v>542.58399999999995</v>
      </c>
      <c r="I138" s="204"/>
      <c r="J138" s="205">
        <f>ROUND(I138*H138,2)</f>
        <v>0</v>
      </c>
      <c r="K138" s="201" t="s">
        <v>116</v>
      </c>
      <c r="L138" s="46"/>
      <c r="M138" s="206" t="s">
        <v>19</v>
      </c>
      <c r="N138" s="207" t="s">
        <v>43</v>
      </c>
      <c r="O138" s="86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0" t="s">
        <v>117</v>
      </c>
      <c r="AT138" s="210" t="s">
        <v>112</v>
      </c>
      <c r="AU138" s="210" t="s">
        <v>79</v>
      </c>
      <c r="AY138" s="19" t="s">
        <v>110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9" t="s">
        <v>77</v>
      </c>
      <c r="BK138" s="211">
        <f>ROUND(I138*H138,2)</f>
        <v>0</v>
      </c>
      <c r="BL138" s="19" t="s">
        <v>117</v>
      </c>
      <c r="BM138" s="210" t="s">
        <v>196</v>
      </c>
    </row>
    <row r="139" s="2" customFormat="1">
      <c r="A139" s="40"/>
      <c r="B139" s="41"/>
      <c r="C139" s="42"/>
      <c r="D139" s="212" t="s">
        <v>119</v>
      </c>
      <c r="E139" s="42"/>
      <c r="F139" s="213" t="s">
        <v>197</v>
      </c>
      <c r="G139" s="42"/>
      <c r="H139" s="42"/>
      <c r="I139" s="214"/>
      <c r="J139" s="42"/>
      <c r="K139" s="42"/>
      <c r="L139" s="46"/>
      <c r="M139" s="215"/>
      <c r="N139" s="21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119</v>
      </c>
      <c r="AU139" s="19" t="s">
        <v>79</v>
      </c>
    </row>
    <row r="140" s="15" customFormat="1">
      <c r="A140" s="15"/>
      <c r="B140" s="241"/>
      <c r="C140" s="242"/>
      <c r="D140" s="217" t="s">
        <v>123</v>
      </c>
      <c r="E140" s="243" t="s">
        <v>19</v>
      </c>
      <c r="F140" s="244" t="s">
        <v>181</v>
      </c>
      <c r="G140" s="242"/>
      <c r="H140" s="243" t="s">
        <v>19</v>
      </c>
      <c r="I140" s="245"/>
      <c r="J140" s="242"/>
      <c r="K140" s="242"/>
      <c r="L140" s="246"/>
      <c r="M140" s="247"/>
      <c r="N140" s="248"/>
      <c r="O140" s="248"/>
      <c r="P140" s="248"/>
      <c r="Q140" s="248"/>
      <c r="R140" s="248"/>
      <c r="S140" s="248"/>
      <c r="T140" s="24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0" t="s">
        <v>123</v>
      </c>
      <c r="AU140" s="250" t="s">
        <v>79</v>
      </c>
      <c r="AV140" s="15" t="s">
        <v>77</v>
      </c>
      <c r="AW140" s="15" t="s">
        <v>33</v>
      </c>
      <c r="AX140" s="15" t="s">
        <v>72</v>
      </c>
      <c r="AY140" s="250" t="s">
        <v>110</v>
      </c>
    </row>
    <row r="141" s="13" customFormat="1">
      <c r="A141" s="13"/>
      <c r="B141" s="219"/>
      <c r="C141" s="220"/>
      <c r="D141" s="217" t="s">
        <v>123</v>
      </c>
      <c r="E141" s="221" t="s">
        <v>19</v>
      </c>
      <c r="F141" s="222" t="s">
        <v>198</v>
      </c>
      <c r="G141" s="220"/>
      <c r="H141" s="223">
        <v>136.125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123</v>
      </c>
      <c r="AU141" s="229" t="s">
        <v>79</v>
      </c>
      <c r="AV141" s="13" t="s">
        <v>79</v>
      </c>
      <c r="AW141" s="13" t="s">
        <v>33</v>
      </c>
      <c r="AX141" s="13" t="s">
        <v>72</v>
      </c>
      <c r="AY141" s="229" t="s">
        <v>110</v>
      </c>
    </row>
    <row r="142" s="13" customFormat="1">
      <c r="A142" s="13"/>
      <c r="B142" s="219"/>
      <c r="C142" s="220"/>
      <c r="D142" s="217" t="s">
        <v>123</v>
      </c>
      <c r="E142" s="221" t="s">
        <v>19</v>
      </c>
      <c r="F142" s="222" t="s">
        <v>199</v>
      </c>
      <c r="G142" s="220"/>
      <c r="H142" s="223">
        <v>333.19400000000002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123</v>
      </c>
      <c r="AU142" s="229" t="s">
        <v>79</v>
      </c>
      <c r="AV142" s="13" t="s">
        <v>79</v>
      </c>
      <c r="AW142" s="13" t="s">
        <v>33</v>
      </c>
      <c r="AX142" s="13" t="s">
        <v>72</v>
      </c>
      <c r="AY142" s="229" t="s">
        <v>110</v>
      </c>
    </row>
    <row r="143" s="13" customFormat="1">
      <c r="A143" s="13"/>
      <c r="B143" s="219"/>
      <c r="C143" s="220"/>
      <c r="D143" s="217" t="s">
        <v>123</v>
      </c>
      <c r="E143" s="221" t="s">
        <v>19</v>
      </c>
      <c r="F143" s="222" t="s">
        <v>200</v>
      </c>
      <c r="G143" s="220"/>
      <c r="H143" s="223">
        <v>73.265000000000001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123</v>
      </c>
      <c r="AU143" s="229" t="s">
        <v>79</v>
      </c>
      <c r="AV143" s="13" t="s">
        <v>79</v>
      </c>
      <c r="AW143" s="13" t="s">
        <v>33</v>
      </c>
      <c r="AX143" s="13" t="s">
        <v>72</v>
      </c>
      <c r="AY143" s="229" t="s">
        <v>110</v>
      </c>
    </row>
    <row r="144" s="16" customFormat="1">
      <c r="A144" s="16"/>
      <c r="B144" s="251"/>
      <c r="C144" s="252"/>
      <c r="D144" s="217" t="s">
        <v>123</v>
      </c>
      <c r="E144" s="253" t="s">
        <v>19</v>
      </c>
      <c r="F144" s="254" t="s">
        <v>192</v>
      </c>
      <c r="G144" s="252"/>
      <c r="H144" s="255">
        <v>542.58399999999995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1" t="s">
        <v>123</v>
      </c>
      <c r="AU144" s="261" t="s">
        <v>79</v>
      </c>
      <c r="AV144" s="16" t="s">
        <v>131</v>
      </c>
      <c r="AW144" s="16" t="s">
        <v>33</v>
      </c>
      <c r="AX144" s="16" t="s">
        <v>72</v>
      </c>
      <c r="AY144" s="261" t="s">
        <v>110</v>
      </c>
    </row>
    <row r="145" s="14" customFormat="1">
      <c r="A145" s="14"/>
      <c r="B145" s="230"/>
      <c r="C145" s="231"/>
      <c r="D145" s="217" t="s">
        <v>123</v>
      </c>
      <c r="E145" s="232" t="s">
        <v>19</v>
      </c>
      <c r="F145" s="233" t="s">
        <v>125</v>
      </c>
      <c r="G145" s="231"/>
      <c r="H145" s="234">
        <v>542.58399999999995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123</v>
      </c>
      <c r="AU145" s="240" t="s">
        <v>79</v>
      </c>
      <c r="AV145" s="14" t="s">
        <v>117</v>
      </c>
      <c r="AW145" s="14" t="s">
        <v>33</v>
      </c>
      <c r="AX145" s="14" t="s">
        <v>77</v>
      </c>
      <c r="AY145" s="240" t="s">
        <v>110</v>
      </c>
    </row>
    <row r="146" s="2" customFormat="1" ht="16.5" customHeight="1">
      <c r="A146" s="40"/>
      <c r="B146" s="41"/>
      <c r="C146" s="199" t="s">
        <v>201</v>
      </c>
      <c r="D146" s="199" t="s">
        <v>112</v>
      </c>
      <c r="E146" s="200" t="s">
        <v>202</v>
      </c>
      <c r="F146" s="201" t="s">
        <v>203</v>
      </c>
      <c r="G146" s="202" t="s">
        <v>115</v>
      </c>
      <c r="H146" s="203">
        <v>2802.6999999999998</v>
      </c>
      <c r="I146" s="204"/>
      <c r="J146" s="205">
        <f>ROUND(I146*H146,2)</f>
        <v>0</v>
      </c>
      <c r="K146" s="201" t="s">
        <v>116</v>
      </c>
      <c r="L146" s="46"/>
      <c r="M146" s="206" t="s">
        <v>19</v>
      </c>
      <c r="N146" s="207" t="s">
        <v>43</v>
      </c>
      <c r="O146" s="86"/>
      <c r="P146" s="208">
        <f>O146*H146</f>
        <v>0</v>
      </c>
      <c r="Q146" s="208">
        <v>0.00199</v>
      </c>
      <c r="R146" s="208">
        <f>Q146*H146</f>
        <v>5.5773729999999997</v>
      </c>
      <c r="S146" s="208">
        <v>0</v>
      </c>
      <c r="T146" s="209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0" t="s">
        <v>117</v>
      </c>
      <c r="AT146" s="210" t="s">
        <v>112</v>
      </c>
      <c r="AU146" s="210" t="s">
        <v>79</v>
      </c>
      <c r="AY146" s="19" t="s">
        <v>110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9" t="s">
        <v>77</v>
      </c>
      <c r="BK146" s="211">
        <f>ROUND(I146*H146,2)</f>
        <v>0</v>
      </c>
      <c r="BL146" s="19" t="s">
        <v>117</v>
      </c>
      <c r="BM146" s="210" t="s">
        <v>204</v>
      </c>
    </row>
    <row r="147" s="2" customFormat="1">
      <c r="A147" s="40"/>
      <c r="B147" s="41"/>
      <c r="C147" s="42"/>
      <c r="D147" s="212" t="s">
        <v>119</v>
      </c>
      <c r="E147" s="42"/>
      <c r="F147" s="213" t="s">
        <v>205</v>
      </c>
      <c r="G147" s="42"/>
      <c r="H147" s="42"/>
      <c r="I147" s="214"/>
      <c r="J147" s="42"/>
      <c r="K147" s="42"/>
      <c r="L147" s="46"/>
      <c r="M147" s="215"/>
      <c r="N147" s="216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119</v>
      </c>
      <c r="AU147" s="19" t="s">
        <v>79</v>
      </c>
    </row>
    <row r="148" s="13" customFormat="1">
      <c r="A148" s="13"/>
      <c r="B148" s="219"/>
      <c r="C148" s="220"/>
      <c r="D148" s="217" t="s">
        <v>123</v>
      </c>
      <c r="E148" s="221" t="s">
        <v>19</v>
      </c>
      <c r="F148" s="222" t="s">
        <v>206</v>
      </c>
      <c r="G148" s="220"/>
      <c r="H148" s="223">
        <v>2027.7000000000001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9" t="s">
        <v>123</v>
      </c>
      <c r="AU148" s="229" t="s">
        <v>79</v>
      </c>
      <c r="AV148" s="13" t="s">
        <v>79</v>
      </c>
      <c r="AW148" s="13" t="s">
        <v>33</v>
      </c>
      <c r="AX148" s="13" t="s">
        <v>72</v>
      </c>
      <c r="AY148" s="229" t="s">
        <v>110</v>
      </c>
    </row>
    <row r="149" s="13" customFormat="1">
      <c r="A149" s="13"/>
      <c r="B149" s="219"/>
      <c r="C149" s="220"/>
      <c r="D149" s="217" t="s">
        <v>123</v>
      </c>
      <c r="E149" s="221" t="s">
        <v>19</v>
      </c>
      <c r="F149" s="222" t="s">
        <v>207</v>
      </c>
      <c r="G149" s="220"/>
      <c r="H149" s="223">
        <v>775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123</v>
      </c>
      <c r="AU149" s="229" t="s">
        <v>79</v>
      </c>
      <c r="AV149" s="13" t="s">
        <v>79</v>
      </c>
      <c r="AW149" s="13" t="s">
        <v>33</v>
      </c>
      <c r="AX149" s="13" t="s">
        <v>72</v>
      </c>
      <c r="AY149" s="229" t="s">
        <v>110</v>
      </c>
    </row>
    <row r="150" s="14" customFormat="1">
      <c r="A150" s="14"/>
      <c r="B150" s="230"/>
      <c r="C150" s="231"/>
      <c r="D150" s="217" t="s">
        <v>123</v>
      </c>
      <c r="E150" s="232" t="s">
        <v>19</v>
      </c>
      <c r="F150" s="233" t="s">
        <v>125</v>
      </c>
      <c r="G150" s="231"/>
      <c r="H150" s="234">
        <v>2802.6999999999998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0" t="s">
        <v>123</v>
      </c>
      <c r="AU150" s="240" t="s">
        <v>79</v>
      </c>
      <c r="AV150" s="14" t="s">
        <v>117</v>
      </c>
      <c r="AW150" s="14" t="s">
        <v>33</v>
      </c>
      <c r="AX150" s="14" t="s">
        <v>77</v>
      </c>
      <c r="AY150" s="240" t="s">
        <v>110</v>
      </c>
    </row>
    <row r="151" s="2" customFormat="1" ht="24.15" customHeight="1">
      <c r="A151" s="40"/>
      <c r="B151" s="41"/>
      <c r="C151" s="199" t="s">
        <v>208</v>
      </c>
      <c r="D151" s="199" t="s">
        <v>112</v>
      </c>
      <c r="E151" s="200" t="s">
        <v>209</v>
      </c>
      <c r="F151" s="201" t="s">
        <v>210</v>
      </c>
      <c r="G151" s="202" t="s">
        <v>115</v>
      </c>
      <c r="H151" s="203">
        <v>2802.6999999999998</v>
      </c>
      <c r="I151" s="204"/>
      <c r="J151" s="205">
        <f>ROUND(I151*H151,2)</f>
        <v>0</v>
      </c>
      <c r="K151" s="201" t="s">
        <v>116</v>
      </c>
      <c r="L151" s="46"/>
      <c r="M151" s="206" t="s">
        <v>19</v>
      </c>
      <c r="N151" s="207" t="s">
        <v>43</v>
      </c>
      <c r="O151" s="86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0" t="s">
        <v>117</v>
      </c>
      <c r="AT151" s="210" t="s">
        <v>112</v>
      </c>
      <c r="AU151" s="210" t="s">
        <v>79</v>
      </c>
      <c r="AY151" s="19" t="s">
        <v>110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9" t="s">
        <v>77</v>
      </c>
      <c r="BK151" s="211">
        <f>ROUND(I151*H151,2)</f>
        <v>0</v>
      </c>
      <c r="BL151" s="19" t="s">
        <v>117</v>
      </c>
      <c r="BM151" s="210" t="s">
        <v>211</v>
      </c>
    </row>
    <row r="152" s="2" customFormat="1">
      <c r="A152" s="40"/>
      <c r="B152" s="41"/>
      <c r="C152" s="42"/>
      <c r="D152" s="212" t="s">
        <v>119</v>
      </c>
      <c r="E152" s="42"/>
      <c r="F152" s="213" t="s">
        <v>212</v>
      </c>
      <c r="G152" s="42"/>
      <c r="H152" s="42"/>
      <c r="I152" s="214"/>
      <c r="J152" s="42"/>
      <c r="K152" s="42"/>
      <c r="L152" s="46"/>
      <c r="M152" s="215"/>
      <c r="N152" s="216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119</v>
      </c>
      <c r="AU152" s="19" t="s">
        <v>79</v>
      </c>
    </row>
    <row r="153" s="2" customFormat="1" ht="16.5" customHeight="1">
      <c r="A153" s="40"/>
      <c r="B153" s="41"/>
      <c r="C153" s="199" t="s">
        <v>213</v>
      </c>
      <c r="D153" s="199" t="s">
        <v>112</v>
      </c>
      <c r="E153" s="200" t="s">
        <v>214</v>
      </c>
      <c r="F153" s="201" t="s">
        <v>215</v>
      </c>
      <c r="G153" s="202" t="s">
        <v>115</v>
      </c>
      <c r="H153" s="203">
        <v>88.879999999999995</v>
      </c>
      <c r="I153" s="204"/>
      <c r="J153" s="205">
        <f>ROUND(I153*H153,2)</f>
        <v>0</v>
      </c>
      <c r="K153" s="201" t="s">
        <v>116</v>
      </c>
      <c r="L153" s="46"/>
      <c r="M153" s="206" t="s">
        <v>19</v>
      </c>
      <c r="N153" s="207" t="s">
        <v>43</v>
      </c>
      <c r="O153" s="86"/>
      <c r="P153" s="208">
        <f>O153*H153</f>
        <v>0</v>
      </c>
      <c r="Q153" s="208">
        <v>0.00149</v>
      </c>
      <c r="R153" s="208">
        <f>Q153*H153</f>
        <v>0.1324312</v>
      </c>
      <c r="S153" s="208">
        <v>0</v>
      </c>
      <c r="T153" s="209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0" t="s">
        <v>117</v>
      </c>
      <c r="AT153" s="210" t="s">
        <v>112</v>
      </c>
      <c r="AU153" s="210" t="s">
        <v>79</v>
      </c>
      <c r="AY153" s="19" t="s">
        <v>110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9" t="s">
        <v>77</v>
      </c>
      <c r="BK153" s="211">
        <f>ROUND(I153*H153,2)</f>
        <v>0</v>
      </c>
      <c r="BL153" s="19" t="s">
        <v>117</v>
      </c>
      <c r="BM153" s="210" t="s">
        <v>216</v>
      </c>
    </row>
    <row r="154" s="2" customFormat="1">
      <c r="A154" s="40"/>
      <c r="B154" s="41"/>
      <c r="C154" s="42"/>
      <c r="D154" s="212" t="s">
        <v>119</v>
      </c>
      <c r="E154" s="42"/>
      <c r="F154" s="213" t="s">
        <v>217</v>
      </c>
      <c r="G154" s="42"/>
      <c r="H154" s="42"/>
      <c r="I154" s="214"/>
      <c r="J154" s="42"/>
      <c r="K154" s="42"/>
      <c r="L154" s="46"/>
      <c r="M154" s="215"/>
      <c r="N154" s="216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119</v>
      </c>
      <c r="AU154" s="19" t="s">
        <v>79</v>
      </c>
    </row>
    <row r="155" s="13" customFormat="1">
      <c r="A155" s="13"/>
      <c r="B155" s="219"/>
      <c r="C155" s="220"/>
      <c r="D155" s="217" t="s">
        <v>123</v>
      </c>
      <c r="E155" s="221" t="s">
        <v>19</v>
      </c>
      <c r="F155" s="222" t="s">
        <v>218</v>
      </c>
      <c r="G155" s="220"/>
      <c r="H155" s="223">
        <v>88.879999999999995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123</v>
      </c>
      <c r="AU155" s="229" t="s">
        <v>79</v>
      </c>
      <c r="AV155" s="13" t="s">
        <v>79</v>
      </c>
      <c r="AW155" s="13" t="s">
        <v>33</v>
      </c>
      <c r="AX155" s="13" t="s">
        <v>72</v>
      </c>
      <c r="AY155" s="229" t="s">
        <v>110</v>
      </c>
    </row>
    <row r="156" s="14" customFormat="1">
      <c r="A156" s="14"/>
      <c r="B156" s="230"/>
      <c r="C156" s="231"/>
      <c r="D156" s="217" t="s">
        <v>123</v>
      </c>
      <c r="E156" s="232" t="s">
        <v>19</v>
      </c>
      <c r="F156" s="233" t="s">
        <v>125</v>
      </c>
      <c r="G156" s="231"/>
      <c r="H156" s="234">
        <v>88.879999999999995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123</v>
      </c>
      <c r="AU156" s="240" t="s">
        <v>79</v>
      </c>
      <c r="AV156" s="14" t="s">
        <v>117</v>
      </c>
      <c r="AW156" s="14" t="s">
        <v>33</v>
      </c>
      <c r="AX156" s="14" t="s">
        <v>77</v>
      </c>
      <c r="AY156" s="240" t="s">
        <v>110</v>
      </c>
    </row>
    <row r="157" s="2" customFormat="1" ht="24.15" customHeight="1">
      <c r="A157" s="40"/>
      <c r="B157" s="41"/>
      <c r="C157" s="199" t="s">
        <v>8</v>
      </c>
      <c r="D157" s="199" t="s">
        <v>112</v>
      </c>
      <c r="E157" s="200" t="s">
        <v>219</v>
      </c>
      <c r="F157" s="201" t="s">
        <v>220</v>
      </c>
      <c r="G157" s="202" t="s">
        <v>115</v>
      </c>
      <c r="H157" s="203">
        <v>88.879999999999995</v>
      </c>
      <c r="I157" s="204"/>
      <c r="J157" s="205">
        <f>ROUND(I157*H157,2)</f>
        <v>0</v>
      </c>
      <c r="K157" s="201" t="s">
        <v>116</v>
      </c>
      <c r="L157" s="46"/>
      <c r="M157" s="206" t="s">
        <v>19</v>
      </c>
      <c r="N157" s="207" t="s">
        <v>43</v>
      </c>
      <c r="O157" s="86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0" t="s">
        <v>117</v>
      </c>
      <c r="AT157" s="210" t="s">
        <v>112</v>
      </c>
      <c r="AU157" s="210" t="s">
        <v>79</v>
      </c>
      <c r="AY157" s="19" t="s">
        <v>110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9" t="s">
        <v>77</v>
      </c>
      <c r="BK157" s="211">
        <f>ROUND(I157*H157,2)</f>
        <v>0</v>
      </c>
      <c r="BL157" s="19" t="s">
        <v>117</v>
      </c>
      <c r="BM157" s="210" t="s">
        <v>221</v>
      </c>
    </row>
    <row r="158" s="2" customFormat="1">
      <c r="A158" s="40"/>
      <c r="B158" s="41"/>
      <c r="C158" s="42"/>
      <c r="D158" s="212" t="s">
        <v>119</v>
      </c>
      <c r="E158" s="42"/>
      <c r="F158" s="213" t="s">
        <v>222</v>
      </c>
      <c r="G158" s="42"/>
      <c r="H158" s="42"/>
      <c r="I158" s="214"/>
      <c r="J158" s="42"/>
      <c r="K158" s="42"/>
      <c r="L158" s="46"/>
      <c r="M158" s="215"/>
      <c r="N158" s="216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119</v>
      </c>
      <c r="AU158" s="19" t="s">
        <v>79</v>
      </c>
    </row>
    <row r="159" s="2" customFormat="1" ht="21.75" customHeight="1">
      <c r="A159" s="40"/>
      <c r="B159" s="41"/>
      <c r="C159" s="199" t="s">
        <v>223</v>
      </c>
      <c r="D159" s="199" t="s">
        <v>112</v>
      </c>
      <c r="E159" s="200" t="s">
        <v>224</v>
      </c>
      <c r="F159" s="201" t="s">
        <v>225</v>
      </c>
      <c r="G159" s="202" t="s">
        <v>162</v>
      </c>
      <c r="H159" s="203">
        <v>97.768000000000001</v>
      </c>
      <c r="I159" s="204"/>
      <c r="J159" s="205">
        <f>ROUND(I159*H159,2)</f>
        <v>0</v>
      </c>
      <c r="K159" s="201" t="s">
        <v>116</v>
      </c>
      <c r="L159" s="46"/>
      <c r="M159" s="206" t="s">
        <v>19</v>
      </c>
      <c r="N159" s="207" t="s">
        <v>43</v>
      </c>
      <c r="O159" s="86"/>
      <c r="P159" s="208">
        <f>O159*H159</f>
        <v>0</v>
      </c>
      <c r="Q159" s="208">
        <v>0.0013600000000000001</v>
      </c>
      <c r="R159" s="208">
        <f>Q159*H159</f>
        <v>0.13296448000000002</v>
      </c>
      <c r="S159" s="208">
        <v>0</v>
      </c>
      <c r="T159" s="209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0" t="s">
        <v>117</v>
      </c>
      <c r="AT159" s="210" t="s">
        <v>112</v>
      </c>
      <c r="AU159" s="210" t="s">
        <v>79</v>
      </c>
      <c r="AY159" s="19" t="s">
        <v>110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9" t="s">
        <v>77</v>
      </c>
      <c r="BK159" s="211">
        <f>ROUND(I159*H159,2)</f>
        <v>0</v>
      </c>
      <c r="BL159" s="19" t="s">
        <v>117</v>
      </c>
      <c r="BM159" s="210" t="s">
        <v>226</v>
      </c>
    </row>
    <row r="160" s="2" customFormat="1">
      <c r="A160" s="40"/>
      <c r="B160" s="41"/>
      <c r="C160" s="42"/>
      <c r="D160" s="212" t="s">
        <v>119</v>
      </c>
      <c r="E160" s="42"/>
      <c r="F160" s="213" t="s">
        <v>227</v>
      </c>
      <c r="G160" s="42"/>
      <c r="H160" s="42"/>
      <c r="I160" s="214"/>
      <c r="J160" s="42"/>
      <c r="K160" s="42"/>
      <c r="L160" s="46"/>
      <c r="M160" s="215"/>
      <c r="N160" s="216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119</v>
      </c>
      <c r="AU160" s="19" t="s">
        <v>79</v>
      </c>
    </row>
    <row r="161" s="13" customFormat="1">
      <c r="A161" s="13"/>
      <c r="B161" s="219"/>
      <c r="C161" s="220"/>
      <c r="D161" s="217" t="s">
        <v>123</v>
      </c>
      <c r="E161" s="221" t="s">
        <v>19</v>
      </c>
      <c r="F161" s="222" t="s">
        <v>228</v>
      </c>
      <c r="G161" s="220"/>
      <c r="H161" s="223">
        <v>97.768000000000001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9" t="s">
        <v>123</v>
      </c>
      <c r="AU161" s="229" t="s">
        <v>79</v>
      </c>
      <c r="AV161" s="13" t="s">
        <v>79</v>
      </c>
      <c r="AW161" s="13" t="s">
        <v>33</v>
      </c>
      <c r="AX161" s="13" t="s">
        <v>77</v>
      </c>
      <c r="AY161" s="229" t="s">
        <v>110</v>
      </c>
    </row>
    <row r="162" s="2" customFormat="1" ht="24.15" customHeight="1">
      <c r="A162" s="40"/>
      <c r="B162" s="41"/>
      <c r="C162" s="199" t="s">
        <v>229</v>
      </c>
      <c r="D162" s="199" t="s">
        <v>112</v>
      </c>
      <c r="E162" s="200" t="s">
        <v>230</v>
      </c>
      <c r="F162" s="201" t="s">
        <v>231</v>
      </c>
      <c r="G162" s="202" t="s">
        <v>162</v>
      </c>
      <c r="H162" s="203">
        <v>97.768000000000001</v>
      </c>
      <c r="I162" s="204"/>
      <c r="J162" s="205">
        <f>ROUND(I162*H162,2)</f>
        <v>0</v>
      </c>
      <c r="K162" s="201" t="s">
        <v>116</v>
      </c>
      <c r="L162" s="46"/>
      <c r="M162" s="206" t="s">
        <v>19</v>
      </c>
      <c r="N162" s="207" t="s">
        <v>43</v>
      </c>
      <c r="O162" s="86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0" t="s">
        <v>117</v>
      </c>
      <c r="AT162" s="210" t="s">
        <v>112</v>
      </c>
      <c r="AU162" s="210" t="s">
        <v>79</v>
      </c>
      <c r="AY162" s="19" t="s">
        <v>110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9" t="s">
        <v>77</v>
      </c>
      <c r="BK162" s="211">
        <f>ROUND(I162*H162,2)</f>
        <v>0</v>
      </c>
      <c r="BL162" s="19" t="s">
        <v>117</v>
      </c>
      <c r="BM162" s="210" t="s">
        <v>232</v>
      </c>
    </row>
    <row r="163" s="2" customFormat="1">
      <c r="A163" s="40"/>
      <c r="B163" s="41"/>
      <c r="C163" s="42"/>
      <c r="D163" s="212" t="s">
        <v>119</v>
      </c>
      <c r="E163" s="42"/>
      <c r="F163" s="213" t="s">
        <v>233</v>
      </c>
      <c r="G163" s="42"/>
      <c r="H163" s="42"/>
      <c r="I163" s="214"/>
      <c r="J163" s="42"/>
      <c r="K163" s="42"/>
      <c r="L163" s="46"/>
      <c r="M163" s="215"/>
      <c r="N163" s="216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119</v>
      </c>
      <c r="AU163" s="19" t="s">
        <v>79</v>
      </c>
    </row>
    <row r="164" s="2" customFormat="1" ht="37.8" customHeight="1">
      <c r="A164" s="40"/>
      <c r="B164" s="41"/>
      <c r="C164" s="199" t="s">
        <v>234</v>
      </c>
      <c r="D164" s="199" t="s">
        <v>112</v>
      </c>
      <c r="E164" s="200" t="s">
        <v>235</v>
      </c>
      <c r="F164" s="201" t="s">
        <v>236</v>
      </c>
      <c r="G164" s="202" t="s">
        <v>162</v>
      </c>
      <c r="H164" s="203">
        <v>533.428</v>
      </c>
      <c r="I164" s="204"/>
      <c r="J164" s="205">
        <f>ROUND(I164*H164,2)</f>
        <v>0</v>
      </c>
      <c r="K164" s="201" t="s">
        <v>116</v>
      </c>
      <c r="L164" s="46"/>
      <c r="M164" s="206" t="s">
        <v>19</v>
      </c>
      <c r="N164" s="207" t="s">
        <v>43</v>
      </c>
      <c r="O164" s="86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0" t="s">
        <v>117</v>
      </c>
      <c r="AT164" s="210" t="s">
        <v>112</v>
      </c>
      <c r="AU164" s="210" t="s">
        <v>79</v>
      </c>
      <c r="AY164" s="19" t="s">
        <v>110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9" t="s">
        <v>77</v>
      </c>
      <c r="BK164" s="211">
        <f>ROUND(I164*H164,2)</f>
        <v>0</v>
      </c>
      <c r="BL164" s="19" t="s">
        <v>117</v>
      </c>
      <c r="BM164" s="210" t="s">
        <v>237</v>
      </c>
    </row>
    <row r="165" s="2" customFormat="1">
      <c r="A165" s="40"/>
      <c r="B165" s="41"/>
      <c r="C165" s="42"/>
      <c r="D165" s="212" t="s">
        <v>119</v>
      </c>
      <c r="E165" s="42"/>
      <c r="F165" s="213" t="s">
        <v>238</v>
      </c>
      <c r="G165" s="42"/>
      <c r="H165" s="42"/>
      <c r="I165" s="214"/>
      <c r="J165" s="42"/>
      <c r="K165" s="42"/>
      <c r="L165" s="46"/>
      <c r="M165" s="215"/>
      <c r="N165" s="216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119</v>
      </c>
      <c r="AU165" s="19" t="s">
        <v>79</v>
      </c>
    </row>
    <row r="166" s="13" customFormat="1">
      <c r="A166" s="13"/>
      <c r="B166" s="219"/>
      <c r="C166" s="220"/>
      <c r="D166" s="217" t="s">
        <v>123</v>
      </c>
      <c r="E166" s="221" t="s">
        <v>19</v>
      </c>
      <c r="F166" s="222" t="s">
        <v>239</v>
      </c>
      <c r="G166" s="220"/>
      <c r="H166" s="223">
        <v>533.428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123</v>
      </c>
      <c r="AU166" s="229" t="s">
        <v>79</v>
      </c>
      <c r="AV166" s="13" t="s">
        <v>79</v>
      </c>
      <c r="AW166" s="13" t="s">
        <v>33</v>
      </c>
      <c r="AX166" s="13" t="s">
        <v>77</v>
      </c>
      <c r="AY166" s="229" t="s">
        <v>110</v>
      </c>
    </row>
    <row r="167" s="2" customFormat="1" ht="24.15" customHeight="1">
      <c r="A167" s="40"/>
      <c r="B167" s="41"/>
      <c r="C167" s="199" t="s">
        <v>240</v>
      </c>
      <c r="D167" s="199" t="s">
        <v>112</v>
      </c>
      <c r="E167" s="200" t="s">
        <v>241</v>
      </c>
      <c r="F167" s="201" t="s">
        <v>242</v>
      </c>
      <c r="G167" s="202" t="s">
        <v>162</v>
      </c>
      <c r="H167" s="203">
        <v>533.428</v>
      </c>
      <c r="I167" s="204"/>
      <c r="J167" s="205">
        <f>ROUND(I167*H167,2)</f>
        <v>0</v>
      </c>
      <c r="K167" s="201" t="s">
        <v>116</v>
      </c>
      <c r="L167" s="46"/>
      <c r="M167" s="206" t="s">
        <v>19</v>
      </c>
      <c r="N167" s="207" t="s">
        <v>43</v>
      </c>
      <c r="O167" s="86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0" t="s">
        <v>117</v>
      </c>
      <c r="AT167" s="210" t="s">
        <v>112</v>
      </c>
      <c r="AU167" s="210" t="s">
        <v>79</v>
      </c>
      <c r="AY167" s="19" t="s">
        <v>110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9" t="s">
        <v>77</v>
      </c>
      <c r="BK167" s="211">
        <f>ROUND(I167*H167,2)</f>
        <v>0</v>
      </c>
      <c r="BL167" s="19" t="s">
        <v>117</v>
      </c>
      <c r="BM167" s="210" t="s">
        <v>243</v>
      </c>
    </row>
    <row r="168" s="2" customFormat="1">
      <c r="A168" s="40"/>
      <c r="B168" s="41"/>
      <c r="C168" s="42"/>
      <c r="D168" s="212" t="s">
        <v>119</v>
      </c>
      <c r="E168" s="42"/>
      <c r="F168" s="213" t="s">
        <v>244</v>
      </c>
      <c r="G168" s="42"/>
      <c r="H168" s="42"/>
      <c r="I168" s="214"/>
      <c r="J168" s="42"/>
      <c r="K168" s="42"/>
      <c r="L168" s="46"/>
      <c r="M168" s="215"/>
      <c r="N168" s="216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119</v>
      </c>
      <c r="AU168" s="19" t="s">
        <v>79</v>
      </c>
    </row>
    <row r="169" s="13" customFormat="1">
      <c r="A169" s="13"/>
      <c r="B169" s="219"/>
      <c r="C169" s="220"/>
      <c r="D169" s="217" t="s">
        <v>123</v>
      </c>
      <c r="E169" s="221" t="s">
        <v>19</v>
      </c>
      <c r="F169" s="222" t="s">
        <v>245</v>
      </c>
      <c r="G169" s="220"/>
      <c r="H169" s="223">
        <v>533.428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9" t="s">
        <v>123</v>
      </c>
      <c r="AU169" s="229" t="s">
        <v>79</v>
      </c>
      <c r="AV169" s="13" t="s">
        <v>79</v>
      </c>
      <c r="AW169" s="13" t="s">
        <v>33</v>
      </c>
      <c r="AX169" s="13" t="s">
        <v>77</v>
      </c>
      <c r="AY169" s="229" t="s">
        <v>110</v>
      </c>
    </row>
    <row r="170" s="2" customFormat="1" ht="24.15" customHeight="1">
      <c r="A170" s="40"/>
      <c r="B170" s="41"/>
      <c r="C170" s="199" t="s">
        <v>246</v>
      </c>
      <c r="D170" s="199" t="s">
        <v>112</v>
      </c>
      <c r="E170" s="200" t="s">
        <v>247</v>
      </c>
      <c r="F170" s="201" t="s">
        <v>248</v>
      </c>
      <c r="G170" s="202" t="s">
        <v>249</v>
      </c>
      <c r="H170" s="203">
        <v>960.16999999999996</v>
      </c>
      <c r="I170" s="204"/>
      <c r="J170" s="205">
        <f>ROUND(I170*H170,2)</f>
        <v>0</v>
      </c>
      <c r="K170" s="201" t="s">
        <v>116</v>
      </c>
      <c r="L170" s="46"/>
      <c r="M170" s="206" t="s">
        <v>19</v>
      </c>
      <c r="N170" s="207" t="s">
        <v>43</v>
      </c>
      <c r="O170" s="86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0" t="s">
        <v>117</v>
      </c>
      <c r="AT170" s="210" t="s">
        <v>112</v>
      </c>
      <c r="AU170" s="210" t="s">
        <v>79</v>
      </c>
      <c r="AY170" s="19" t="s">
        <v>110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9" t="s">
        <v>77</v>
      </c>
      <c r="BK170" s="211">
        <f>ROUND(I170*H170,2)</f>
        <v>0</v>
      </c>
      <c r="BL170" s="19" t="s">
        <v>117</v>
      </c>
      <c r="BM170" s="210" t="s">
        <v>250</v>
      </c>
    </row>
    <row r="171" s="2" customFormat="1">
      <c r="A171" s="40"/>
      <c r="B171" s="41"/>
      <c r="C171" s="42"/>
      <c r="D171" s="212" t="s">
        <v>119</v>
      </c>
      <c r="E171" s="42"/>
      <c r="F171" s="213" t="s">
        <v>251</v>
      </c>
      <c r="G171" s="42"/>
      <c r="H171" s="42"/>
      <c r="I171" s="214"/>
      <c r="J171" s="42"/>
      <c r="K171" s="42"/>
      <c r="L171" s="46"/>
      <c r="M171" s="215"/>
      <c r="N171" s="216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119</v>
      </c>
      <c r="AU171" s="19" t="s">
        <v>79</v>
      </c>
    </row>
    <row r="172" s="13" customFormat="1">
      <c r="A172" s="13"/>
      <c r="B172" s="219"/>
      <c r="C172" s="220"/>
      <c r="D172" s="217" t="s">
        <v>123</v>
      </c>
      <c r="E172" s="220"/>
      <c r="F172" s="222" t="s">
        <v>252</v>
      </c>
      <c r="G172" s="220"/>
      <c r="H172" s="223">
        <v>960.16999999999996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123</v>
      </c>
      <c r="AU172" s="229" t="s">
        <v>79</v>
      </c>
      <c r="AV172" s="13" t="s">
        <v>79</v>
      </c>
      <c r="AW172" s="13" t="s">
        <v>4</v>
      </c>
      <c r="AX172" s="13" t="s">
        <v>77</v>
      </c>
      <c r="AY172" s="229" t="s">
        <v>110</v>
      </c>
    </row>
    <row r="173" s="2" customFormat="1" ht="24.15" customHeight="1">
      <c r="A173" s="40"/>
      <c r="B173" s="41"/>
      <c r="C173" s="199" t="s">
        <v>7</v>
      </c>
      <c r="D173" s="199" t="s">
        <v>112</v>
      </c>
      <c r="E173" s="200" t="s">
        <v>253</v>
      </c>
      <c r="F173" s="201" t="s">
        <v>254</v>
      </c>
      <c r="G173" s="202" t="s">
        <v>162</v>
      </c>
      <c r="H173" s="203">
        <v>770.08000000000004</v>
      </c>
      <c r="I173" s="204"/>
      <c r="J173" s="205">
        <f>ROUND(I173*H173,2)</f>
        <v>0</v>
      </c>
      <c r="K173" s="201" t="s">
        <v>116</v>
      </c>
      <c r="L173" s="46"/>
      <c r="M173" s="206" t="s">
        <v>19</v>
      </c>
      <c r="N173" s="207" t="s">
        <v>43</v>
      </c>
      <c r="O173" s="86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0" t="s">
        <v>117</v>
      </c>
      <c r="AT173" s="210" t="s">
        <v>112</v>
      </c>
      <c r="AU173" s="210" t="s">
        <v>79</v>
      </c>
      <c r="AY173" s="19" t="s">
        <v>110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9" t="s">
        <v>77</v>
      </c>
      <c r="BK173" s="211">
        <f>ROUND(I173*H173,2)</f>
        <v>0</v>
      </c>
      <c r="BL173" s="19" t="s">
        <v>117</v>
      </c>
      <c r="BM173" s="210" t="s">
        <v>255</v>
      </c>
    </row>
    <row r="174" s="2" customFormat="1">
      <c r="A174" s="40"/>
      <c r="B174" s="41"/>
      <c r="C174" s="42"/>
      <c r="D174" s="212" t="s">
        <v>119</v>
      </c>
      <c r="E174" s="42"/>
      <c r="F174" s="213" t="s">
        <v>256</v>
      </c>
      <c r="G174" s="42"/>
      <c r="H174" s="42"/>
      <c r="I174" s="214"/>
      <c r="J174" s="42"/>
      <c r="K174" s="42"/>
      <c r="L174" s="46"/>
      <c r="M174" s="215"/>
      <c r="N174" s="216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119</v>
      </c>
      <c r="AU174" s="19" t="s">
        <v>79</v>
      </c>
    </row>
    <row r="175" s="13" customFormat="1">
      <c r="A175" s="13"/>
      <c r="B175" s="219"/>
      <c r="C175" s="220"/>
      <c r="D175" s="217" t="s">
        <v>123</v>
      </c>
      <c r="E175" s="221" t="s">
        <v>19</v>
      </c>
      <c r="F175" s="222" t="s">
        <v>257</v>
      </c>
      <c r="G175" s="220"/>
      <c r="H175" s="223">
        <v>1303.508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123</v>
      </c>
      <c r="AU175" s="229" t="s">
        <v>79</v>
      </c>
      <c r="AV175" s="13" t="s">
        <v>79</v>
      </c>
      <c r="AW175" s="13" t="s">
        <v>33</v>
      </c>
      <c r="AX175" s="13" t="s">
        <v>72</v>
      </c>
      <c r="AY175" s="229" t="s">
        <v>110</v>
      </c>
    </row>
    <row r="176" s="13" customFormat="1">
      <c r="A176" s="13"/>
      <c r="B176" s="219"/>
      <c r="C176" s="220"/>
      <c r="D176" s="217" t="s">
        <v>123</v>
      </c>
      <c r="E176" s="221" t="s">
        <v>19</v>
      </c>
      <c r="F176" s="222" t="s">
        <v>258</v>
      </c>
      <c r="G176" s="220"/>
      <c r="H176" s="223">
        <v>-533.428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9" t="s">
        <v>123</v>
      </c>
      <c r="AU176" s="229" t="s">
        <v>79</v>
      </c>
      <c r="AV176" s="13" t="s">
        <v>79</v>
      </c>
      <c r="AW176" s="13" t="s">
        <v>33</v>
      </c>
      <c r="AX176" s="13" t="s">
        <v>72</v>
      </c>
      <c r="AY176" s="229" t="s">
        <v>110</v>
      </c>
    </row>
    <row r="177" s="14" customFormat="1">
      <c r="A177" s="14"/>
      <c r="B177" s="230"/>
      <c r="C177" s="231"/>
      <c r="D177" s="217" t="s">
        <v>123</v>
      </c>
      <c r="E177" s="232" t="s">
        <v>19</v>
      </c>
      <c r="F177" s="233" t="s">
        <v>125</v>
      </c>
      <c r="G177" s="231"/>
      <c r="H177" s="234">
        <v>770.08000000000004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123</v>
      </c>
      <c r="AU177" s="240" t="s">
        <v>79</v>
      </c>
      <c r="AV177" s="14" t="s">
        <v>117</v>
      </c>
      <c r="AW177" s="14" t="s">
        <v>33</v>
      </c>
      <c r="AX177" s="14" t="s">
        <v>77</v>
      </c>
      <c r="AY177" s="240" t="s">
        <v>110</v>
      </c>
    </row>
    <row r="178" s="2" customFormat="1" ht="37.8" customHeight="1">
      <c r="A178" s="40"/>
      <c r="B178" s="41"/>
      <c r="C178" s="199" t="s">
        <v>259</v>
      </c>
      <c r="D178" s="199" t="s">
        <v>112</v>
      </c>
      <c r="E178" s="200" t="s">
        <v>260</v>
      </c>
      <c r="F178" s="201" t="s">
        <v>261</v>
      </c>
      <c r="G178" s="202" t="s">
        <v>162</v>
      </c>
      <c r="H178" s="203">
        <v>400.62200000000001</v>
      </c>
      <c r="I178" s="204"/>
      <c r="J178" s="205">
        <f>ROUND(I178*H178,2)</f>
        <v>0</v>
      </c>
      <c r="K178" s="201" t="s">
        <v>116</v>
      </c>
      <c r="L178" s="46"/>
      <c r="M178" s="206" t="s">
        <v>19</v>
      </c>
      <c r="N178" s="207" t="s">
        <v>43</v>
      </c>
      <c r="O178" s="86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0" t="s">
        <v>117</v>
      </c>
      <c r="AT178" s="210" t="s">
        <v>112</v>
      </c>
      <c r="AU178" s="210" t="s">
        <v>79</v>
      </c>
      <c r="AY178" s="19" t="s">
        <v>110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9" t="s">
        <v>77</v>
      </c>
      <c r="BK178" s="211">
        <f>ROUND(I178*H178,2)</f>
        <v>0</v>
      </c>
      <c r="BL178" s="19" t="s">
        <v>117</v>
      </c>
      <c r="BM178" s="210" t="s">
        <v>262</v>
      </c>
    </row>
    <row r="179" s="2" customFormat="1">
      <c r="A179" s="40"/>
      <c r="B179" s="41"/>
      <c r="C179" s="42"/>
      <c r="D179" s="212" t="s">
        <v>119</v>
      </c>
      <c r="E179" s="42"/>
      <c r="F179" s="213" t="s">
        <v>263</v>
      </c>
      <c r="G179" s="42"/>
      <c r="H179" s="42"/>
      <c r="I179" s="214"/>
      <c r="J179" s="42"/>
      <c r="K179" s="42"/>
      <c r="L179" s="46"/>
      <c r="M179" s="215"/>
      <c r="N179" s="216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119</v>
      </c>
      <c r="AU179" s="19" t="s">
        <v>79</v>
      </c>
    </row>
    <row r="180" s="13" customFormat="1">
      <c r="A180" s="13"/>
      <c r="B180" s="219"/>
      <c r="C180" s="220"/>
      <c r="D180" s="217" t="s">
        <v>123</v>
      </c>
      <c r="E180" s="221" t="s">
        <v>19</v>
      </c>
      <c r="F180" s="222" t="s">
        <v>264</v>
      </c>
      <c r="G180" s="220"/>
      <c r="H180" s="223">
        <v>89.280000000000001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9" t="s">
        <v>123</v>
      </c>
      <c r="AU180" s="229" t="s">
        <v>79</v>
      </c>
      <c r="AV180" s="13" t="s">
        <v>79</v>
      </c>
      <c r="AW180" s="13" t="s">
        <v>33</v>
      </c>
      <c r="AX180" s="13" t="s">
        <v>72</v>
      </c>
      <c r="AY180" s="229" t="s">
        <v>110</v>
      </c>
    </row>
    <row r="181" s="13" customFormat="1">
      <c r="A181" s="13"/>
      <c r="B181" s="219"/>
      <c r="C181" s="220"/>
      <c r="D181" s="217" t="s">
        <v>123</v>
      </c>
      <c r="E181" s="221" t="s">
        <v>19</v>
      </c>
      <c r="F181" s="222" t="s">
        <v>265</v>
      </c>
      <c r="G181" s="220"/>
      <c r="H181" s="223">
        <v>311.34199999999998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123</v>
      </c>
      <c r="AU181" s="229" t="s">
        <v>79</v>
      </c>
      <c r="AV181" s="13" t="s">
        <v>79</v>
      </c>
      <c r="AW181" s="13" t="s">
        <v>33</v>
      </c>
      <c r="AX181" s="13" t="s">
        <v>72</v>
      </c>
      <c r="AY181" s="229" t="s">
        <v>110</v>
      </c>
    </row>
    <row r="182" s="14" customFormat="1">
      <c r="A182" s="14"/>
      <c r="B182" s="230"/>
      <c r="C182" s="231"/>
      <c r="D182" s="217" t="s">
        <v>123</v>
      </c>
      <c r="E182" s="232" t="s">
        <v>19</v>
      </c>
      <c r="F182" s="233" t="s">
        <v>125</v>
      </c>
      <c r="G182" s="231"/>
      <c r="H182" s="234">
        <v>400.62200000000001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123</v>
      </c>
      <c r="AU182" s="240" t="s">
        <v>79</v>
      </c>
      <c r="AV182" s="14" t="s">
        <v>117</v>
      </c>
      <c r="AW182" s="14" t="s">
        <v>33</v>
      </c>
      <c r="AX182" s="14" t="s">
        <v>77</v>
      </c>
      <c r="AY182" s="240" t="s">
        <v>110</v>
      </c>
    </row>
    <row r="183" s="2" customFormat="1" ht="16.5" customHeight="1">
      <c r="A183" s="40"/>
      <c r="B183" s="41"/>
      <c r="C183" s="262" t="s">
        <v>266</v>
      </c>
      <c r="D183" s="262" t="s">
        <v>267</v>
      </c>
      <c r="E183" s="263" t="s">
        <v>268</v>
      </c>
      <c r="F183" s="264" t="s">
        <v>269</v>
      </c>
      <c r="G183" s="265" t="s">
        <v>249</v>
      </c>
      <c r="H183" s="266">
        <v>801.24400000000003</v>
      </c>
      <c r="I183" s="267"/>
      <c r="J183" s="268">
        <f>ROUND(I183*H183,2)</f>
        <v>0</v>
      </c>
      <c r="K183" s="264" t="s">
        <v>116</v>
      </c>
      <c r="L183" s="269"/>
      <c r="M183" s="270" t="s">
        <v>19</v>
      </c>
      <c r="N183" s="271" t="s">
        <v>43</v>
      </c>
      <c r="O183" s="86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0" t="s">
        <v>166</v>
      </c>
      <c r="AT183" s="210" t="s">
        <v>267</v>
      </c>
      <c r="AU183" s="210" t="s">
        <v>79</v>
      </c>
      <c r="AY183" s="19" t="s">
        <v>110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9" t="s">
        <v>77</v>
      </c>
      <c r="BK183" s="211">
        <f>ROUND(I183*H183,2)</f>
        <v>0</v>
      </c>
      <c r="BL183" s="19" t="s">
        <v>117</v>
      </c>
      <c r="BM183" s="210" t="s">
        <v>270</v>
      </c>
    </row>
    <row r="184" s="2" customFormat="1">
      <c r="A184" s="40"/>
      <c r="B184" s="41"/>
      <c r="C184" s="42"/>
      <c r="D184" s="212" t="s">
        <v>119</v>
      </c>
      <c r="E184" s="42"/>
      <c r="F184" s="213" t="s">
        <v>271</v>
      </c>
      <c r="G184" s="42"/>
      <c r="H184" s="42"/>
      <c r="I184" s="214"/>
      <c r="J184" s="42"/>
      <c r="K184" s="42"/>
      <c r="L184" s="46"/>
      <c r="M184" s="215"/>
      <c r="N184" s="216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119</v>
      </c>
      <c r="AU184" s="19" t="s">
        <v>79</v>
      </c>
    </row>
    <row r="185" s="13" customFormat="1">
      <c r="A185" s="13"/>
      <c r="B185" s="219"/>
      <c r="C185" s="220"/>
      <c r="D185" s="217" t="s">
        <v>123</v>
      </c>
      <c r="E185" s="220"/>
      <c r="F185" s="222" t="s">
        <v>272</v>
      </c>
      <c r="G185" s="220"/>
      <c r="H185" s="223">
        <v>801.24400000000003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9" t="s">
        <v>123</v>
      </c>
      <c r="AU185" s="229" t="s">
        <v>79</v>
      </c>
      <c r="AV185" s="13" t="s">
        <v>79</v>
      </c>
      <c r="AW185" s="13" t="s">
        <v>4</v>
      </c>
      <c r="AX185" s="13" t="s">
        <v>77</v>
      </c>
      <c r="AY185" s="229" t="s">
        <v>110</v>
      </c>
    </row>
    <row r="186" s="2" customFormat="1" ht="33" customHeight="1">
      <c r="A186" s="40"/>
      <c r="B186" s="41"/>
      <c r="C186" s="199" t="s">
        <v>273</v>
      </c>
      <c r="D186" s="199" t="s">
        <v>112</v>
      </c>
      <c r="E186" s="200" t="s">
        <v>274</v>
      </c>
      <c r="F186" s="201" t="s">
        <v>275</v>
      </c>
      <c r="G186" s="202" t="s">
        <v>115</v>
      </c>
      <c r="H186" s="203">
        <v>828.91999999999996</v>
      </c>
      <c r="I186" s="204"/>
      <c r="J186" s="205">
        <f>ROUND(I186*H186,2)</f>
        <v>0</v>
      </c>
      <c r="K186" s="201" t="s">
        <v>116</v>
      </c>
      <c r="L186" s="46"/>
      <c r="M186" s="206" t="s">
        <v>19</v>
      </c>
      <c r="N186" s="207" t="s">
        <v>43</v>
      </c>
      <c r="O186" s="86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0" t="s">
        <v>117</v>
      </c>
      <c r="AT186" s="210" t="s">
        <v>112</v>
      </c>
      <c r="AU186" s="210" t="s">
        <v>79</v>
      </c>
      <c r="AY186" s="19" t="s">
        <v>110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9" t="s">
        <v>77</v>
      </c>
      <c r="BK186" s="211">
        <f>ROUND(I186*H186,2)</f>
        <v>0</v>
      </c>
      <c r="BL186" s="19" t="s">
        <v>117</v>
      </c>
      <c r="BM186" s="210" t="s">
        <v>276</v>
      </c>
    </row>
    <row r="187" s="2" customFormat="1">
      <c r="A187" s="40"/>
      <c r="B187" s="41"/>
      <c r="C187" s="42"/>
      <c r="D187" s="212" t="s">
        <v>119</v>
      </c>
      <c r="E187" s="42"/>
      <c r="F187" s="213" t="s">
        <v>277</v>
      </c>
      <c r="G187" s="42"/>
      <c r="H187" s="42"/>
      <c r="I187" s="214"/>
      <c r="J187" s="42"/>
      <c r="K187" s="42"/>
      <c r="L187" s="46"/>
      <c r="M187" s="215"/>
      <c r="N187" s="216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119</v>
      </c>
      <c r="AU187" s="19" t="s">
        <v>79</v>
      </c>
    </row>
    <row r="188" s="13" customFormat="1">
      <c r="A188" s="13"/>
      <c r="B188" s="219"/>
      <c r="C188" s="220"/>
      <c r="D188" s="217" t="s">
        <v>123</v>
      </c>
      <c r="E188" s="221" t="s">
        <v>19</v>
      </c>
      <c r="F188" s="222" t="s">
        <v>278</v>
      </c>
      <c r="G188" s="220"/>
      <c r="H188" s="223">
        <v>236.72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123</v>
      </c>
      <c r="AU188" s="229" t="s">
        <v>79</v>
      </c>
      <c r="AV188" s="13" t="s">
        <v>79</v>
      </c>
      <c r="AW188" s="13" t="s">
        <v>33</v>
      </c>
      <c r="AX188" s="13" t="s">
        <v>72</v>
      </c>
      <c r="AY188" s="229" t="s">
        <v>110</v>
      </c>
    </row>
    <row r="189" s="13" customFormat="1">
      <c r="A189" s="13"/>
      <c r="B189" s="219"/>
      <c r="C189" s="220"/>
      <c r="D189" s="217" t="s">
        <v>123</v>
      </c>
      <c r="E189" s="221" t="s">
        <v>19</v>
      </c>
      <c r="F189" s="222" t="s">
        <v>279</v>
      </c>
      <c r="G189" s="220"/>
      <c r="H189" s="223">
        <v>592.20000000000005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9" t="s">
        <v>123</v>
      </c>
      <c r="AU189" s="229" t="s">
        <v>79</v>
      </c>
      <c r="AV189" s="13" t="s">
        <v>79</v>
      </c>
      <c r="AW189" s="13" t="s">
        <v>33</v>
      </c>
      <c r="AX189" s="13" t="s">
        <v>72</v>
      </c>
      <c r="AY189" s="229" t="s">
        <v>110</v>
      </c>
    </row>
    <row r="190" s="14" customFormat="1">
      <c r="A190" s="14"/>
      <c r="B190" s="230"/>
      <c r="C190" s="231"/>
      <c r="D190" s="217" t="s">
        <v>123</v>
      </c>
      <c r="E190" s="232" t="s">
        <v>19</v>
      </c>
      <c r="F190" s="233" t="s">
        <v>125</v>
      </c>
      <c r="G190" s="231"/>
      <c r="H190" s="234">
        <v>828.91999999999996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123</v>
      </c>
      <c r="AU190" s="240" t="s">
        <v>79</v>
      </c>
      <c r="AV190" s="14" t="s">
        <v>117</v>
      </c>
      <c r="AW190" s="14" t="s">
        <v>33</v>
      </c>
      <c r="AX190" s="14" t="s">
        <v>77</v>
      </c>
      <c r="AY190" s="240" t="s">
        <v>110</v>
      </c>
    </row>
    <row r="191" s="12" customFormat="1" ht="22.8" customHeight="1">
      <c r="A191" s="12"/>
      <c r="B191" s="183"/>
      <c r="C191" s="184"/>
      <c r="D191" s="185" t="s">
        <v>71</v>
      </c>
      <c r="E191" s="197" t="s">
        <v>131</v>
      </c>
      <c r="F191" s="197" t="s">
        <v>280</v>
      </c>
      <c r="G191" s="184"/>
      <c r="H191" s="184"/>
      <c r="I191" s="187"/>
      <c r="J191" s="198">
        <f>BK191</f>
        <v>0</v>
      </c>
      <c r="K191" s="184"/>
      <c r="L191" s="189"/>
      <c r="M191" s="190"/>
      <c r="N191" s="191"/>
      <c r="O191" s="191"/>
      <c r="P191" s="192">
        <f>SUM(P192:P194)</f>
        <v>0</v>
      </c>
      <c r="Q191" s="191"/>
      <c r="R191" s="192">
        <f>SUM(R192:R194)</f>
        <v>0</v>
      </c>
      <c r="S191" s="191"/>
      <c r="T191" s="193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4" t="s">
        <v>77</v>
      </c>
      <c r="AT191" s="195" t="s">
        <v>71</v>
      </c>
      <c r="AU191" s="195" t="s">
        <v>77</v>
      </c>
      <c r="AY191" s="194" t="s">
        <v>110</v>
      </c>
      <c r="BK191" s="196">
        <f>SUM(BK192:BK194)</f>
        <v>0</v>
      </c>
    </row>
    <row r="192" s="2" customFormat="1" ht="16.5" customHeight="1">
      <c r="A192" s="40"/>
      <c r="B192" s="41"/>
      <c r="C192" s="199" t="s">
        <v>281</v>
      </c>
      <c r="D192" s="199" t="s">
        <v>112</v>
      </c>
      <c r="E192" s="200" t="s">
        <v>282</v>
      </c>
      <c r="F192" s="201" t="s">
        <v>283</v>
      </c>
      <c r="G192" s="202" t="s">
        <v>284</v>
      </c>
      <c r="H192" s="203">
        <v>782</v>
      </c>
      <c r="I192" s="204"/>
      <c r="J192" s="205">
        <f>ROUND(I192*H192,2)</f>
        <v>0</v>
      </c>
      <c r="K192" s="201" t="s">
        <v>116</v>
      </c>
      <c r="L192" s="46"/>
      <c r="M192" s="206" t="s">
        <v>19</v>
      </c>
      <c r="N192" s="207" t="s">
        <v>43</v>
      </c>
      <c r="O192" s="86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0" t="s">
        <v>117</v>
      </c>
      <c r="AT192" s="210" t="s">
        <v>112</v>
      </c>
      <c r="AU192" s="210" t="s">
        <v>79</v>
      </c>
      <c r="AY192" s="19" t="s">
        <v>110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9" t="s">
        <v>77</v>
      </c>
      <c r="BK192" s="211">
        <f>ROUND(I192*H192,2)</f>
        <v>0</v>
      </c>
      <c r="BL192" s="19" t="s">
        <v>117</v>
      </c>
      <c r="BM192" s="210" t="s">
        <v>285</v>
      </c>
    </row>
    <row r="193" s="2" customFormat="1">
      <c r="A193" s="40"/>
      <c r="B193" s="41"/>
      <c r="C193" s="42"/>
      <c r="D193" s="212" t="s">
        <v>119</v>
      </c>
      <c r="E193" s="42"/>
      <c r="F193" s="213" t="s">
        <v>286</v>
      </c>
      <c r="G193" s="42"/>
      <c r="H193" s="42"/>
      <c r="I193" s="214"/>
      <c r="J193" s="42"/>
      <c r="K193" s="42"/>
      <c r="L193" s="46"/>
      <c r="M193" s="215"/>
      <c r="N193" s="216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119</v>
      </c>
      <c r="AU193" s="19" t="s">
        <v>79</v>
      </c>
    </row>
    <row r="194" s="13" customFormat="1">
      <c r="A194" s="13"/>
      <c r="B194" s="219"/>
      <c r="C194" s="220"/>
      <c r="D194" s="217" t="s">
        <v>123</v>
      </c>
      <c r="E194" s="221" t="s">
        <v>19</v>
      </c>
      <c r="F194" s="222" t="s">
        <v>287</v>
      </c>
      <c r="G194" s="220"/>
      <c r="H194" s="223">
        <v>782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123</v>
      </c>
      <c r="AU194" s="229" t="s">
        <v>79</v>
      </c>
      <c r="AV194" s="13" t="s">
        <v>79</v>
      </c>
      <c r="AW194" s="13" t="s">
        <v>33</v>
      </c>
      <c r="AX194" s="13" t="s">
        <v>77</v>
      </c>
      <c r="AY194" s="229" t="s">
        <v>110</v>
      </c>
    </row>
    <row r="195" s="12" customFormat="1" ht="22.8" customHeight="1">
      <c r="A195" s="12"/>
      <c r="B195" s="183"/>
      <c r="C195" s="184"/>
      <c r="D195" s="185" t="s">
        <v>71</v>
      </c>
      <c r="E195" s="197" t="s">
        <v>117</v>
      </c>
      <c r="F195" s="197" t="s">
        <v>288</v>
      </c>
      <c r="G195" s="184"/>
      <c r="H195" s="184"/>
      <c r="I195" s="187"/>
      <c r="J195" s="198">
        <f>BK195</f>
        <v>0</v>
      </c>
      <c r="K195" s="184"/>
      <c r="L195" s="189"/>
      <c r="M195" s="190"/>
      <c r="N195" s="191"/>
      <c r="O195" s="191"/>
      <c r="P195" s="192">
        <f>SUM(P196:P212)</f>
        <v>0</v>
      </c>
      <c r="Q195" s="191"/>
      <c r="R195" s="192">
        <f>SUM(R196:R212)</f>
        <v>0.84748080000000003</v>
      </c>
      <c r="S195" s="191"/>
      <c r="T195" s="193">
        <f>SUM(T196:T212)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4" t="s">
        <v>77</v>
      </c>
      <c r="AT195" s="195" t="s">
        <v>71</v>
      </c>
      <c r="AU195" s="195" t="s">
        <v>77</v>
      </c>
      <c r="AY195" s="194" t="s">
        <v>110</v>
      </c>
      <c r="BK195" s="196">
        <f>SUM(BK196:BK212)</f>
        <v>0</v>
      </c>
    </row>
    <row r="196" s="2" customFormat="1" ht="21.75" customHeight="1">
      <c r="A196" s="40"/>
      <c r="B196" s="41"/>
      <c r="C196" s="199" t="s">
        <v>289</v>
      </c>
      <c r="D196" s="199" t="s">
        <v>112</v>
      </c>
      <c r="E196" s="200" t="s">
        <v>290</v>
      </c>
      <c r="F196" s="201" t="s">
        <v>291</v>
      </c>
      <c r="G196" s="202" t="s">
        <v>162</v>
      </c>
      <c r="H196" s="203">
        <v>96.203999999999994</v>
      </c>
      <c r="I196" s="204"/>
      <c r="J196" s="205">
        <f>ROUND(I196*H196,2)</f>
        <v>0</v>
      </c>
      <c r="K196" s="201" t="s">
        <v>116</v>
      </c>
      <c r="L196" s="46"/>
      <c r="M196" s="206" t="s">
        <v>19</v>
      </c>
      <c r="N196" s="207" t="s">
        <v>43</v>
      </c>
      <c r="O196" s="86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0" t="s">
        <v>117</v>
      </c>
      <c r="AT196" s="210" t="s">
        <v>112</v>
      </c>
      <c r="AU196" s="210" t="s">
        <v>79</v>
      </c>
      <c r="AY196" s="19" t="s">
        <v>110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9" t="s">
        <v>77</v>
      </c>
      <c r="BK196" s="211">
        <f>ROUND(I196*H196,2)</f>
        <v>0</v>
      </c>
      <c r="BL196" s="19" t="s">
        <v>117</v>
      </c>
      <c r="BM196" s="210" t="s">
        <v>292</v>
      </c>
    </row>
    <row r="197" s="2" customFormat="1">
      <c r="A197" s="40"/>
      <c r="B197" s="41"/>
      <c r="C197" s="42"/>
      <c r="D197" s="212" t="s">
        <v>119</v>
      </c>
      <c r="E197" s="42"/>
      <c r="F197" s="213" t="s">
        <v>293</v>
      </c>
      <c r="G197" s="42"/>
      <c r="H197" s="42"/>
      <c r="I197" s="214"/>
      <c r="J197" s="42"/>
      <c r="K197" s="42"/>
      <c r="L197" s="46"/>
      <c r="M197" s="215"/>
      <c r="N197" s="216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119</v>
      </c>
      <c r="AU197" s="19" t="s">
        <v>79</v>
      </c>
    </row>
    <row r="198" s="13" customFormat="1">
      <c r="A198" s="13"/>
      <c r="B198" s="219"/>
      <c r="C198" s="220"/>
      <c r="D198" s="217" t="s">
        <v>123</v>
      </c>
      <c r="E198" s="221" t="s">
        <v>19</v>
      </c>
      <c r="F198" s="222" t="s">
        <v>294</v>
      </c>
      <c r="G198" s="220"/>
      <c r="H198" s="223">
        <v>25.824000000000002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123</v>
      </c>
      <c r="AU198" s="229" t="s">
        <v>79</v>
      </c>
      <c r="AV198" s="13" t="s">
        <v>79</v>
      </c>
      <c r="AW198" s="13" t="s">
        <v>33</v>
      </c>
      <c r="AX198" s="13" t="s">
        <v>72</v>
      </c>
      <c r="AY198" s="229" t="s">
        <v>110</v>
      </c>
    </row>
    <row r="199" s="13" customFormat="1">
      <c r="A199" s="13"/>
      <c r="B199" s="219"/>
      <c r="C199" s="220"/>
      <c r="D199" s="217" t="s">
        <v>123</v>
      </c>
      <c r="E199" s="221" t="s">
        <v>19</v>
      </c>
      <c r="F199" s="222" t="s">
        <v>295</v>
      </c>
      <c r="G199" s="220"/>
      <c r="H199" s="223">
        <v>70.379999999999995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9" t="s">
        <v>123</v>
      </c>
      <c r="AU199" s="229" t="s">
        <v>79</v>
      </c>
      <c r="AV199" s="13" t="s">
        <v>79</v>
      </c>
      <c r="AW199" s="13" t="s">
        <v>33</v>
      </c>
      <c r="AX199" s="13" t="s">
        <v>72</v>
      </c>
      <c r="AY199" s="229" t="s">
        <v>110</v>
      </c>
    </row>
    <row r="200" s="14" customFormat="1">
      <c r="A200" s="14"/>
      <c r="B200" s="230"/>
      <c r="C200" s="231"/>
      <c r="D200" s="217" t="s">
        <v>123</v>
      </c>
      <c r="E200" s="232" t="s">
        <v>19</v>
      </c>
      <c r="F200" s="233" t="s">
        <v>125</v>
      </c>
      <c r="G200" s="231"/>
      <c r="H200" s="234">
        <v>96.203999999999994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123</v>
      </c>
      <c r="AU200" s="240" t="s">
        <v>79</v>
      </c>
      <c r="AV200" s="14" t="s">
        <v>117</v>
      </c>
      <c r="AW200" s="14" t="s">
        <v>33</v>
      </c>
      <c r="AX200" s="14" t="s">
        <v>77</v>
      </c>
      <c r="AY200" s="240" t="s">
        <v>110</v>
      </c>
    </row>
    <row r="201" s="2" customFormat="1" ht="24.15" customHeight="1">
      <c r="A201" s="40"/>
      <c r="B201" s="41"/>
      <c r="C201" s="199" t="s">
        <v>296</v>
      </c>
      <c r="D201" s="199" t="s">
        <v>112</v>
      </c>
      <c r="E201" s="200" t="s">
        <v>297</v>
      </c>
      <c r="F201" s="201" t="s">
        <v>298</v>
      </c>
      <c r="G201" s="202" t="s">
        <v>162</v>
      </c>
      <c r="H201" s="203">
        <v>3.0720000000000001</v>
      </c>
      <c r="I201" s="204"/>
      <c r="J201" s="205">
        <f>ROUND(I201*H201,2)</f>
        <v>0</v>
      </c>
      <c r="K201" s="201" t="s">
        <v>116</v>
      </c>
      <c r="L201" s="46"/>
      <c r="M201" s="206" t="s">
        <v>19</v>
      </c>
      <c r="N201" s="207" t="s">
        <v>43</v>
      </c>
      <c r="O201" s="86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0" t="s">
        <v>117</v>
      </c>
      <c r="AT201" s="210" t="s">
        <v>112</v>
      </c>
      <c r="AU201" s="210" t="s">
        <v>79</v>
      </c>
      <c r="AY201" s="19" t="s">
        <v>110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9" t="s">
        <v>77</v>
      </c>
      <c r="BK201" s="211">
        <f>ROUND(I201*H201,2)</f>
        <v>0</v>
      </c>
      <c r="BL201" s="19" t="s">
        <v>117</v>
      </c>
      <c r="BM201" s="210" t="s">
        <v>299</v>
      </c>
    </row>
    <row r="202" s="2" customFormat="1">
      <c r="A202" s="40"/>
      <c r="B202" s="41"/>
      <c r="C202" s="42"/>
      <c r="D202" s="212" t="s">
        <v>119</v>
      </c>
      <c r="E202" s="42"/>
      <c r="F202" s="213" t="s">
        <v>300</v>
      </c>
      <c r="G202" s="42"/>
      <c r="H202" s="42"/>
      <c r="I202" s="214"/>
      <c r="J202" s="42"/>
      <c r="K202" s="42"/>
      <c r="L202" s="46"/>
      <c r="M202" s="215"/>
      <c r="N202" s="216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119</v>
      </c>
      <c r="AU202" s="19" t="s">
        <v>79</v>
      </c>
    </row>
    <row r="203" s="13" customFormat="1">
      <c r="A203" s="13"/>
      <c r="B203" s="219"/>
      <c r="C203" s="220"/>
      <c r="D203" s="217" t="s">
        <v>123</v>
      </c>
      <c r="E203" s="221" t="s">
        <v>19</v>
      </c>
      <c r="F203" s="222" t="s">
        <v>301</v>
      </c>
      <c r="G203" s="220"/>
      <c r="H203" s="223">
        <v>3.0720000000000001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123</v>
      </c>
      <c r="AU203" s="229" t="s">
        <v>79</v>
      </c>
      <c r="AV203" s="13" t="s">
        <v>79</v>
      </c>
      <c r="AW203" s="13" t="s">
        <v>33</v>
      </c>
      <c r="AX203" s="13" t="s">
        <v>77</v>
      </c>
      <c r="AY203" s="229" t="s">
        <v>110</v>
      </c>
    </row>
    <row r="204" s="2" customFormat="1" ht="24.15" customHeight="1">
      <c r="A204" s="40"/>
      <c r="B204" s="41"/>
      <c r="C204" s="199" t="s">
        <v>302</v>
      </c>
      <c r="D204" s="199" t="s">
        <v>112</v>
      </c>
      <c r="E204" s="200" t="s">
        <v>303</v>
      </c>
      <c r="F204" s="201" t="s">
        <v>304</v>
      </c>
      <c r="G204" s="202" t="s">
        <v>115</v>
      </c>
      <c r="H204" s="203">
        <v>7.6799999999999997</v>
      </c>
      <c r="I204" s="204"/>
      <c r="J204" s="205">
        <f>ROUND(I204*H204,2)</f>
        <v>0</v>
      </c>
      <c r="K204" s="201" t="s">
        <v>116</v>
      </c>
      <c r="L204" s="46"/>
      <c r="M204" s="206" t="s">
        <v>19</v>
      </c>
      <c r="N204" s="207" t="s">
        <v>43</v>
      </c>
      <c r="O204" s="86"/>
      <c r="P204" s="208">
        <f>O204*H204</f>
        <v>0</v>
      </c>
      <c r="Q204" s="208">
        <v>0.0063200000000000001</v>
      </c>
      <c r="R204" s="208">
        <f>Q204*H204</f>
        <v>0.0485376</v>
      </c>
      <c r="S204" s="208">
        <v>0</v>
      </c>
      <c r="T204" s="209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0" t="s">
        <v>117</v>
      </c>
      <c r="AT204" s="210" t="s">
        <v>112</v>
      </c>
      <c r="AU204" s="210" t="s">
        <v>79</v>
      </c>
      <c r="AY204" s="19" t="s">
        <v>110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9" t="s">
        <v>77</v>
      </c>
      <c r="BK204" s="211">
        <f>ROUND(I204*H204,2)</f>
        <v>0</v>
      </c>
      <c r="BL204" s="19" t="s">
        <v>117</v>
      </c>
      <c r="BM204" s="210" t="s">
        <v>305</v>
      </c>
    </row>
    <row r="205" s="2" customFormat="1">
      <c r="A205" s="40"/>
      <c r="B205" s="41"/>
      <c r="C205" s="42"/>
      <c r="D205" s="212" t="s">
        <v>119</v>
      </c>
      <c r="E205" s="42"/>
      <c r="F205" s="213" t="s">
        <v>306</v>
      </c>
      <c r="G205" s="42"/>
      <c r="H205" s="42"/>
      <c r="I205" s="214"/>
      <c r="J205" s="42"/>
      <c r="K205" s="42"/>
      <c r="L205" s="46"/>
      <c r="M205" s="215"/>
      <c r="N205" s="216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119</v>
      </c>
      <c r="AU205" s="19" t="s">
        <v>79</v>
      </c>
    </row>
    <row r="206" s="13" customFormat="1">
      <c r="A206" s="13"/>
      <c r="B206" s="219"/>
      <c r="C206" s="220"/>
      <c r="D206" s="217" t="s">
        <v>123</v>
      </c>
      <c r="E206" s="221" t="s">
        <v>19</v>
      </c>
      <c r="F206" s="222" t="s">
        <v>307</v>
      </c>
      <c r="G206" s="220"/>
      <c r="H206" s="223">
        <v>7.6799999999999997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9" t="s">
        <v>123</v>
      </c>
      <c r="AU206" s="229" t="s">
        <v>79</v>
      </c>
      <c r="AV206" s="13" t="s">
        <v>79</v>
      </c>
      <c r="AW206" s="13" t="s">
        <v>33</v>
      </c>
      <c r="AX206" s="13" t="s">
        <v>77</v>
      </c>
      <c r="AY206" s="229" t="s">
        <v>110</v>
      </c>
    </row>
    <row r="207" s="2" customFormat="1" ht="16.5" customHeight="1">
      <c r="A207" s="40"/>
      <c r="B207" s="41"/>
      <c r="C207" s="199" t="s">
        <v>308</v>
      </c>
      <c r="D207" s="199" t="s">
        <v>112</v>
      </c>
      <c r="E207" s="200" t="s">
        <v>309</v>
      </c>
      <c r="F207" s="201" t="s">
        <v>310</v>
      </c>
      <c r="G207" s="202" t="s">
        <v>249</v>
      </c>
      <c r="H207" s="203">
        <v>0.108</v>
      </c>
      <c r="I207" s="204"/>
      <c r="J207" s="205">
        <f>ROUND(I207*H207,2)</f>
        <v>0</v>
      </c>
      <c r="K207" s="201" t="s">
        <v>116</v>
      </c>
      <c r="L207" s="46"/>
      <c r="M207" s="206" t="s">
        <v>19</v>
      </c>
      <c r="N207" s="207" t="s">
        <v>43</v>
      </c>
      <c r="O207" s="86"/>
      <c r="P207" s="208">
        <f>O207*H207</f>
        <v>0</v>
      </c>
      <c r="Q207" s="208">
        <v>0.85540000000000005</v>
      </c>
      <c r="R207" s="208">
        <f>Q207*H207</f>
        <v>0.092383199999999999</v>
      </c>
      <c r="S207" s="208">
        <v>0</v>
      </c>
      <c r="T207" s="209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0" t="s">
        <v>117</v>
      </c>
      <c r="AT207" s="210" t="s">
        <v>112</v>
      </c>
      <c r="AU207" s="210" t="s">
        <v>79</v>
      </c>
      <c r="AY207" s="19" t="s">
        <v>110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9" t="s">
        <v>77</v>
      </c>
      <c r="BK207" s="211">
        <f>ROUND(I207*H207,2)</f>
        <v>0</v>
      </c>
      <c r="BL207" s="19" t="s">
        <v>117</v>
      </c>
      <c r="BM207" s="210" t="s">
        <v>311</v>
      </c>
    </row>
    <row r="208" s="2" customFormat="1">
      <c r="A208" s="40"/>
      <c r="B208" s="41"/>
      <c r="C208" s="42"/>
      <c r="D208" s="212" t="s">
        <v>119</v>
      </c>
      <c r="E208" s="42"/>
      <c r="F208" s="213" t="s">
        <v>312</v>
      </c>
      <c r="G208" s="42"/>
      <c r="H208" s="42"/>
      <c r="I208" s="214"/>
      <c r="J208" s="42"/>
      <c r="K208" s="42"/>
      <c r="L208" s="46"/>
      <c r="M208" s="215"/>
      <c r="N208" s="216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119</v>
      </c>
      <c r="AU208" s="19" t="s">
        <v>79</v>
      </c>
    </row>
    <row r="209" s="13" customFormat="1">
      <c r="A209" s="13"/>
      <c r="B209" s="219"/>
      <c r="C209" s="220"/>
      <c r="D209" s="217" t="s">
        <v>123</v>
      </c>
      <c r="E209" s="221" t="s">
        <v>19</v>
      </c>
      <c r="F209" s="222" t="s">
        <v>313</v>
      </c>
      <c r="G209" s="220"/>
      <c r="H209" s="223">
        <v>0.108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9" t="s">
        <v>123</v>
      </c>
      <c r="AU209" s="229" t="s">
        <v>79</v>
      </c>
      <c r="AV209" s="13" t="s">
        <v>79</v>
      </c>
      <c r="AW209" s="13" t="s">
        <v>33</v>
      </c>
      <c r="AX209" s="13" t="s">
        <v>77</v>
      </c>
      <c r="AY209" s="229" t="s">
        <v>110</v>
      </c>
    </row>
    <row r="210" s="2" customFormat="1" ht="24.15" customHeight="1">
      <c r="A210" s="40"/>
      <c r="B210" s="41"/>
      <c r="C210" s="199" t="s">
        <v>314</v>
      </c>
      <c r="D210" s="199" t="s">
        <v>112</v>
      </c>
      <c r="E210" s="200" t="s">
        <v>315</v>
      </c>
      <c r="F210" s="201" t="s">
        <v>316</v>
      </c>
      <c r="G210" s="202" t="s">
        <v>317</v>
      </c>
      <c r="H210" s="203">
        <v>8</v>
      </c>
      <c r="I210" s="204"/>
      <c r="J210" s="205">
        <f>ROUND(I210*H210,2)</f>
        <v>0</v>
      </c>
      <c r="K210" s="201" t="s">
        <v>116</v>
      </c>
      <c r="L210" s="46"/>
      <c r="M210" s="206" t="s">
        <v>19</v>
      </c>
      <c r="N210" s="207" t="s">
        <v>43</v>
      </c>
      <c r="O210" s="86"/>
      <c r="P210" s="208">
        <f>O210*H210</f>
        <v>0</v>
      </c>
      <c r="Q210" s="208">
        <v>0.088319999999999996</v>
      </c>
      <c r="R210" s="208">
        <f>Q210*H210</f>
        <v>0.70655999999999997</v>
      </c>
      <c r="S210" s="208">
        <v>0</v>
      </c>
      <c r="T210" s="209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0" t="s">
        <v>117</v>
      </c>
      <c r="AT210" s="210" t="s">
        <v>112</v>
      </c>
      <c r="AU210" s="210" t="s">
        <v>79</v>
      </c>
      <c r="AY210" s="19" t="s">
        <v>110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9" t="s">
        <v>77</v>
      </c>
      <c r="BK210" s="211">
        <f>ROUND(I210*H210,2)</f>
        <v>0</v>
      </c>
      <c r="BL210" s="19" t="s">
        <v>117</v>
      </c>
      <c r="BM210" s="210" t="s">
        <v>318</v>
      </c>
    </row>
    <row r="211" s="2" customFormat="1">
      <c r="A211" s="40"/>
      <c r="B211" s="41"/>
      <c r="C211" s="42"/>
      <c r="D211" s="212" t="s">
        <v>119</v>
      </c>
      <c r="E211" s="42"/>
      <c r="F211" s="213" t="s">
        <v>319</v>
      </c>
      <c r="G211" s="42"/>
      <c r="H211" s="42"/>
      <c r="I211" s="214"/>
      <c r="J211" s="42"/>
      <c r="K211" s="42"/>
      <c r="L211" s="46"/>
      <c r="M211" s="215"/>
      <c r="N211" s="216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119</v>
      </c>
      <c r="AU211" s="19" t="s">
        <v>79</v>
      </c>
    </row>
    <row r="212" s="13" customFormat="1">
      <c r="A212" s="13"/>
      <c r="B212" s="219"/>
      <c r="C212" s="220"/>
      <c r="D212" s="217" t="s">
        <v>123</v>
      </c>
      <c r="E212" s="221" t="s">
        <v>19</v>
      </c>
      <c r="F212" s="222" t="s">
        <v>320</v>
      </c>
      <c r="G212" s="220"/>
      <c r="H212" s="223">
        <v>8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9" t="s">
        <v>123</v>
      </c>
      <c r="AU212" s="229" t="s">
        <v>79</v>
      </c>
      <c r="AV212" s="13" t="s">
        <v>79</v>
      </c>
      <c r="AW212" s="13" t="s">
        <v>33</v>
      </c>
      <c r="AX212" s="13" t="s">
        <v>77</v>
      </c>
      <c r="AY212" s="229" t="s">
        <v>110</v>
      </c>
    </row>
    <row r="213" s="12" customFormat="1" ht="22.8" customHeight="1">
      <c r="A213" s="12"/>
      <c r="B213" s="183"/>
      <c r="C213" s="184"/>
      <c r="D213" s="185" t="s">
        <v>71</v>
      </c>
      <c r="E213" s="197" t="s">
        <v>145</v>
      </c>
      <c r="F213" s="197" t="s">
        <v>321</v>
      </c>
      <c r="G213" s="184"/>
      <c r="H213" s="184"/>
      <c r="I213" s="187"/>
      <c r="J213" s="198">
        <f>BK213</f>
        <v>0</v>
      </c>
      <c r="K213" s="184"/>
      <c r="L213" s="189"/>
      <c r="M213" s="190"/>
      <c r="N213" s="191"/>
      <c r="O213" s="191"/>
      <c r="P213" s="192">
        <f>SUM(P214:P243)</f>
        <v>0</v>
      </c>
      <c r="Q213" s="191"/>
      <c r="R213" s="192">
        <f>SUM(R214:R243)</f>
        <v>45.136239000000003</v>
      </c>
      <c r="S213" s="191"/>
      <c r="T213" s="193">
        <f>SUM(T214:T243)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4" t="s">
        <v>77</v>
      </c>
      <c r="AT213" s="195" t="s">
        <v>71</v>
      </c>
      <c r="AU213" s="195" t="s">
        <v>77</v>
      </c>
      <c r="AY213" s="194" t="s">
        <v>110</v>
      </c>
      <c r="BK213" s="196">
        <f>SUM(BK214:BK243)</f>
        <v>0</v>
      </c>
    </row>
    <row r="214" s="2" customFormat="1" ht="21.75" customHeight="1">
      <c r="A214" s="40"/>
      <c r="B214" s="41"/>
      <c r="C214" s="199" t="s">
        <v>322</v>
      </c>
      <c r="D214" s="199" t="s">
        <v>112</v>
      </c>
      <c r="E214" s="200" t="s">
        <v>323</v>
      </c>
      <c r="F214" s="201" t="s">
        <v>324</v>
      </c>
      <c r="G214" s="202" t="s">
        <v>115</v>
      </c>
      <c r="H214" s="203">
        <v>36.399999999999999</v>
      </c>
      <c r="I214" s="204"/>
      <c r="J214" s="205">
        <f>ROUND(I214*H214,2)</f>
        <v>0</v>
      </c>
      <c r="K214" s="201" t="s">
        <v>116</v>
      </c>
      <c r="L214" s="46"/>
      <c r="M214" s="206" t="s">
        <v>19</v>
      </c>
      <c r="N214" s="207" t="s">
        <v>43</v>
      </c>
      <c r="O214" s="86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0" t="s">
        <v>117</v>
      </c>
      <c r="AT214" s="210" t="s">
        <v>112</v>
      </c>
      <c r="AU214" s="210" t="s">
        <v>79</v>
      </c>
      <c r="AY214" s="19" t="s">
        <v>110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9" t="s">
        <v>77</v>
      </c>
      <c r="BK214" s="211">
        <f>ROUND(I214*H214,2)</f>
        <v>0</v>
      </c>
      <c r="BL214" s="19" t="s">
        <v>117</v>
      </c>
      <c r="BM214" s="210" t="s">
        <v>325</v>
      </c>
    </row>
    <row r="215" s="2" customFormat="1">
      <c r="A215" s="40"/>
      <c r="B215" s="41"/>
      <c r="C215" s="42"/>
      <c r="D215" s="212" t="s">
        <v>119</v>
      </c>
      <c r="E215" s="42"/>
      <c r="F215" s="213" t="s">
        <v>326</v>
      </c>
      <c r="G215" s="42"/>
      <c r="H215" s="42"/>
      <c r="I215" s="214"/>
      <c r="J215" s="42"/>
      <c r="K215" s="42"/>
      <c r="L215" s="46"/>
      <c r="M215" s="215"/>
      <c r="N215" s="21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119</v>
      </c>
      <c r="AU215" s="19" t="s">
        <v>79</v>
      </c>
    </row>
    <row r="216" s="13" customFormat="1">
      <c r="A216" s="13"/>
      <c r="B216" s="219"/>
      <c r="C216" s="220"/>
      <c r="D216" s="217" t="s">
        <v>123</v>
      </c>
      <c r="E216" s="221" t="s">
        <v>19</v>
      </c>
      <c r="F216" s="222" t="s">
        <v>327</v>
      </c>
      <c r="G216" s="220"/>
      <c r="H216" s="223">
        <v>36.399999999999999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9" t="s">
        <v>123</v>
      </c>
      <c r="AU216" s="229" t="s">
        <v>79</v>
      </c>
      <c r="AV216" s="13" t="s">
        <v>79</v>
      </c>
      <c r="AW216" s="13" t="s">
        <v>33</v>
      </c>
      <c r="AX216" s="13" t="s">
        <v>77</v>
      </c>
      <c r="AY216" s="229" t="s">
        <v>110</v>
      </c>
    </row>
    <row r="217" s="2" customFormat="1" ht="16.5" customHeight="1">
      <c r="A217" s="40"/>
      <c r="B217" s="41"/>
      <c r="C217" s="199" t="s">
        <v>328</v>
      </c>
      <c r="D217" s="199" t="s">
        <v>112</v>
      </c>
      <c r="E217" s="200" t="s">
        <v>329</v>
      </c>
      <c r="F217" s="201" t="s">
        <v>330</v>
      </c>
      <c r="G217" s="202" t="s">
        <v>115</v>
      </c>
      <c r="H217" s="203">
        <v>75.150000000000006</v>
      </c>
      <c r="I217" s="204"/>
      <c r="J217" s="205">
        <f>ROUND(I217*H217,2)</f>
        <v>0</v>
      </c>
      <c r="K217" s="201" t="s">
        <v>116</v>
      </c>
      <c r="L217" s="46"/>
      <c r="M217" s="206" t="s">
        <v>19</v>
      </c>
      <c r="N217" s="207" t="s">
        <v>43</v>
      </c>
      <c r="O217" s="86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0" t="s">
        <v>117</v>
      </c>
      <c r="AT217" s="210" t="s">
        <v>112</v>
      </c>
      <c r="AU217" s="210" t="s">
        <v>79</v>
      </c>
      <c r="AY217" s="19" t="s">
        <v>110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9" t="s">
        <v>77</v>
      </c>
      <c r="BK217" s="211">
        <f>ROUND(I217*H217,2)</f>
        <v>0</v>
      </c>
      <c r="BL217" s="19" t="s">
        <v>117</v>
      </c>
      <c r="BM217" s="210" t="s">
        <v>331</v>
      </c>
    </row>
    <row r="218" s="2" customFormat="1">
      <c r="A218" s="40"/>
      <c r="B218" s="41"/>
      <c r="C218" s="42"/>
      <c r="D218" s="212" t="s">
        <v>119</v>
      </c>
      <c r="E218" s="42"/>
      <c r="F218" s="213" t="s">
        <v>332</v>
      </c>
      <c r="G218" s="42"/>
      <c r="H218" s="42"/>
      <c r="I218" s="214"/>
      <c r="J218" s="42"/>
      <c r="K218" s="42"/>
      <c r="L218" s="46"/>
      <c r="M218" s="215"/>
      <c r="N218" s="216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119</v>
      </c>
      <c r="AU218" s="19" t="s">
        <v>79</v>
      </c>
    </row>
    <row r="219" s="13" customFormat="1">
      <c r="A219" s="13"/>
      <c r="B219" s="219"/>
      <c r="C219" s="220"/>
      <c r="D219" s="217" t="s">
        <v>123</v>
      </c>
      <c r="E219" s="221" t="s">
        <v>19</v>
      </c>
      <c r="F219" s="222" t="s">
        <v>333</v>
      </c>
      <c r="G219" s="220"/>
      <c r="H219" s="223">
        <v>26.550000000000001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9" t="s">
        <v>123</v>
      </c>
      <c r="AU219" s="229" t="s">
        <v>79</v>
      </c>
      <c r="AV219" s="13" t="s">
        <v>79</v>
      </c>
      <c r="AW219" s="13" t="s">
        <v>33</v>
      </c>
      <c r="AX219" s="13" t="s">
        <v>72</v>
      </c>
      <c r="AY219" s="229" t="s">
        <v>110</v>
      </c>
    </row>
    <row r="220" s="13" customFormat="1">
      <c r="A220" s="13"/>
      <c r="B220" s="219"/>
      <c r="C220" s="220"/>
      <c r="D220" s="217" t="s">
        <v>123</v>
      </c>
      <c r="E220" s="221" t="s">
        <v>19</v>
      </c>
      <c r="F220" s="222" t="s">
        <v>334</v>
      </c>
      <c r="G220" s="220"/>
      <c r="H220" s="223">
        <v>48.600000000000001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9" t="s">
        <v>123</v>
      </c>
      <c r="AU220" s="229" t="s">
        <v>79</v>
      </c>
      <c r="AV220" s="13" t="s">
        <v>79</v>
      </c>
      <c r="AW220" s="13" t="s">
        <v>33</v>
      </c>
      <c r="AX220" s="13" t="s">
        <v>72</v>
      </c>
      <c r="AY220" s="229" t="s">
        <v>110</v>
      </c>
    </row>
    <row r="221" s="14" customFormat="1">
      <c r="A221" s="14"/>
      <c r="B221" s="230"/>
      <c r="C221" s="231"/>
      <c r="D221" s="217" t="s">
        <v>123</v>
      </c>
      <c r="E221" s="232" t="s">
        <v>19</v>
      </c>
      <c r="F221" s="233" t="s">
        <v>125</v>
      </c>
      <c r="G221" s="231"/>
      <c r="H221" s="234">
        <v>75.150000000000006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0" t="s">
        <v>123</v>
      </c>
      <c r="AU221" s="240" t="s">
        <v>79</v>
      </c>
      <c r="AV221" s="14" t="s">
        <v>117</v>
      </c>
      <c r="AW221" s="14" t="s">
        <v>33</v>
      </c>
      <c r="AX221" s="14" t="s">
        <v>77</v>
      </c>
      <c r="AY221" s="240" t="s">
        <v>110</v>
      </c>
    </row>
    <row r="222" s="2" customFormat="1" ht="24.15" customHeight="1">
      <c r="A222" s="40"/>
      <c r="B222" s="41"/>
      <c r="C222" s="199" t="s">
        <v>335</v>
      </c>
      <c r="D222" s="199" t="s">
        <v>112</v>
      </c>
      <c r="E222" s="200" t="s">
        <v>336</v>
      </c>
      <c r="F222" s="201" t="s">
        <v>337</v>
      </c>
      <c r="G222" s="202" t="s">
        <v>115</v>
      </c>
      <c r="H222" s="203">
        <v>36.399999999999999</v>
      </c>
      <c r="I222" s="204"/>
      <c r="J222" s="205">
        <f>ROUND(I222*H222,2)</f>
        <v>0</v>
      </c>
      <c r="K222" s="201" t="s">
        <v>116</v>
      </c>
      <c r="L222" s="46"/>
      <c r="M222" s="206" t="s">
        <v>19</v>
      </c>
      <c r="N222" s="207" t="s">
        <v>43</v>
      </c>
      <c r="O222" s="86"/>
      <c r="P222" s="208">
        <f>O222*H222</f>
        <v>0</v>
      </c>
      <c r="Q222" s="208">
        <v>0.26375999999999999</v>
      </c>
      <c r="R222" s="208">
        <f>Q222*H222</f>
        <v>9.6008639999999996</v>
      </c>
      <c r="S222" s="208">
        <v>0</v>
      </c>
      <c r="T222" s="209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0" t="s">
        <v>117</v>
      </c>
      <c r="AT222" s="210" t="s">
        <v>112</v>
      </c>
      <c r="AU222" s="210" t="s">
        <v>79</v>
      </c>
      <c r="AY222" s="19" t="s">
        <v>110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9" t="s">
        <v>77</v>
      </c>
      <c r="BK222" s="211">
        <f>ROUND(I222*H222,2)</f>
        <v>0</v>
      </c>
      <c r="BL222" s="19" t="s">
        <v>117</v>
      </c>
      <c r="BM222" s="210" t="s">
        <v>338</v>
      </c>
    </row>
    <row r="223" s="2" customFormat="1">
      <c r="A223" s="40"/>
      <c r="B223" s="41"/>
      <c r="C223" s="42"/>
      <c r="D223" s="212" t="s">
        <v>119</v>
      </c>
      <c r="E223" s="42"/>
      <c r="F223" s="213" t="s">
        <v>339</v>
      </c>
      <c r="G223" s="42"/>
      <c r="H223" s="42"/>
      <c r="I223" s="214"/>
      <c r="J223" s="42"/>
      <c r="K223" s="42"/>
      <c r="L223" s="46"/>
      <c r="M223" s="215"/>
      <c r="N223" s="216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119</v>
      </c>
      <c r="AU223" s="19" t="s">
        <v>79</v>
      </c>
    </row>
    <row r="224" s="13" customFormat="1">
      <c r="A224" s="13"/>
      <c r="B224" s="219"/>
      <c r="C224" s="220"/>
      <c r="D224" s="217" t="s">
        <v>123</v>
      </c>
      <c r="E224" s="221" t="s">
        <v>19</v>
      </c>
      <c r="F224" s="222" t="s">
        <v>327</v>
      </c>
      <c r="G224" s="220"/>
      <c r="H224" s="223">
        <v>36.399999999999999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9" t="s">
        <v>123</v>
      </c>
      <c r="AU224" s="229" t="s">
        <v>79</v>
      </c>
      <c r="AV224" s="13" t="s">
        <v>79</v>
      </c>
      <c r="AW224" s="13" t="s">
        <v>33</v>
      </c>
      <c r="AX224" s="13" t="s">
        <v>77</v>
      </c>
      <c r="AY224" s="229" t="s">
        <v>110</v>
      </c>
    </row>
    <row r="225" s="2" customFormat="1" ht="24.15" customHeight="1">
      <c r="A225" s="40"/>
      <c r="B225" s="41"/>
      <c r="C225" s="199" t="s">
        <v>340</v>
      </c>
      <c r="D225" s="199" t="s">
        <v>112</v>
      </c>
      <c r="E225" s="200" t="s">
        <v>341</v>
      </c>
      <c r="F225" s="201" t="s">
        <v>342</v>
      </c>
      <c r="G225" s="202" t="s">
        <v>115</v>
      </c>
      <c r="H225" s="203">
        <v>4.0499999999999998</v>
      </c>
      <c r="I225" s="204"/>
      <c r="J225" s="205">
        <f>ROUND(I225*H225,2)</f>
        <v>0</v>
      </c>
      <c r="K225" s="201" t="s">
        <v>116</v>
      </c>
      <c r="L225" s="46"/>
      <c r="M225" s="206" t="s">
        <v>19</v>
      </c>
      <c r="N225" s="207" t="s">
        <v>43</v>
      </c>
      <c r="O225" s="86"/>
      <c r="P225" s="208">
        <f>O225*H225</f>
        <v>0</v>
      </c>
      <c r="Q225" s="208">
        <v>0.34499999999999997</v>
      </c>
      <c r="R225" s="208">
        <f>Q225*H225</f>
        <v>1.3972499999999999</v>
      </c>
      <c r="S225" s="208">
        <v>0</v>
      </c>
      <c r="T225" s="209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0" t="s">
        <v>117</v>
      </c>
      <c r="AT225" s="210" t="s">
        <v>112</v>
      </c>
      <c r="AU225" s="210" t="s">
        <v>79</v>
      </c>
      <c r="AY225" s="19" t="s">
        <v>110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9" t="s">
        <v>77</v>
      </c>
      <c r="BK225" s="211">
        <f>ROUND(I225*H225,2)</f>
        <v>0</v>
      </c>
      <c r="BL225" s="19" t="s">
        <v>117</v>
      </c>
      <c r="BM225" s="210" t="s">
        <v>343</v>
      </c>
    </row>
    <row r="226" s="2" customFormat="1">
      <c r="A226" s="40"/>
      <c r="B226" s="41"/>
      <c r="C226" s="42"/>
      <c r="D226" s="212" t="s">
        <v>119</v>
      </c>
      <c r="E226" s="42"/>
      <c r="F226" s="213" t="s">
        <v>344</v>
      </c>
      <c r="G226" s="42"/>
      <c r="H226" s="42"/>
      <c r="I226" s="214"/>
      <c r="J226" s="42"/>
      <c r="K226" s="42"/>
      <c r="L226" s="46"/>
      <c r="M226" s="215"/>
      <c r="N226" s="216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119</v>
      </c>
      <c r="AU226" s="19" t="s">
        <v>79</v>
      </c>
    </row>
    <row r="227" s="13" customFormat="1">
      <c r="A227" s="13"/>
      <c r="B227" s="219"/>
      <c r="C227" s="220"/>
      <c r="D227" s="217" t="s">
        <v>123</v>
      </c>
      <c r="E227" s="221" t="s">
        <v>19</v>
      </c>
      <c r="F227" s="222" t="s">
        <v>345</v>
      </c>
      <c r="G227" s="220"/>
      <c r="H227" s="223">
        <v>4.0499999999999998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9" t="s">
        <v>123</v>
      </c>
      <c r="AU227" s="229" t="s">
        <v>79</v>
      </c>
      <c r="AV227" s="13" t="s">
        <v>79</v>
      </c>
      <c r="AW227" s="13" t="s">
        <v>33</v>
      </c>
      <c r="AX227" s="13" t="s">
        <v>77</v>
      </c>
      <c r="AY227" s="229" t="s">
        <v>110</v>
      </c>
    </row>
    <row r="228" s="2" customFormat="1" ht="24.15" customHeight="1">
      <c r="A228" s="40"/>
      <c r="B228" s="41"/>
      <c r="C228" s="199" t="s">
        <v>346</v>
      </c>
      <c r="D228" s="199" t="s">
        <v>112</v>
      </c>
      <c r="E228" s="200" t="s">
        <v>347</v>
      </c>
      <c r="F228" s="201" t="s">
        <v>348</v>
      </c>
      <c r="G228" s="202" t="s">
        <v>115</v>
      </c>
      <c r="H228" s="203">
        <v>50.049999999999997</v>
      </c>
      <c r="I228" s="204"/>
      <c r="J228" s="205">
        <f>ROUND(I228*H228,2)</f>
        <v>0</v>
      </c>
      <c r="K228" s="201" t="s">
        <v>116</v>
      </c>
      <c r="L228" s="46"/>
      <c r="M228" s="206" t="s">
        <v>19</v>
      </c>
      <c r="N228" s="207" t="s">
        <v>43</v>
      </c>
      <c r="O228" s="86"/>
      <c r="P228" s="208">
        <f>O228*H228</f>
        <v>0</v>
      </c>
      <c r="Q228" s="208">
        <v>0.46000000000000002</v>
      </c>
      <c r="R228" s="208">
        <f>Q228*H228</f>
        <v>23.023</v>
      </c>
      <c r="S228" s="208">
        <v>0</v>
      </c>
      <c r="T228" s="209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0" t="s">
        <v>117</v>
      </c>
      <c r="AT228" s="210" t="s">
        <v>112</v>
      </c>
      <c r="AU228" s="210" t="s">
        <v>79</v>
      </c>
      <c r="AY228" s="19" t="s">
        <v>110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9" t="s">
        <v>77</v>
      </c>
      <c r="BK228" s="211">
        <f>ROUND(I228*H228,2)</f>
        <v>0</v>
      </c>
      <c r="BL228" s="19" t="s">
        <v>117</v>
      </c>
      <c r="BM228" s="210" t="s">
        <v>349</v>
      </c>
    </row>
    <row r="229" s="2" customFormat="1">
      <c r="A229" s="40"/>
      <c r="B229" s="41"/>
      <c r="C229" s="42"/>
      <c r="D229" s="212" t="s">
        <v>119</v>
      </c>
      <c r="E229" s="42"/>
      <c r="F229" s="213" t="s">
        <v>350</v>
      </c>
      <c r="G229" s="42"/>
      <c r="H229" s="42"/>
      <c r="I229" s="214"/>
      <c r="J229" s="42"/>
      <c r="K229" s="42"/>
      <c r="L229" s="46"/>
      <c r="M229" s="215"/>
      <c r="N229" s="216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119</v>
      </c>
      <c r="AU229" s="19" t="s">
        <v>79</v>
      </c>
    </row>
    <row r="230" s="13" customFormat="1">
      <c r="A230" s="13"/>
      <c r="B230" s="219"/>
      <c r="C230" s="220"/>
      <c r="D230" s="217" t="s">
        <v>123</v>
      </c>
      <c r="E230" s="221" t="s">
        <v>19</v>
      </c>
      <c r="F230" s="222" t="s">
        <v>351</v>
      </c>
      <c r="G230" s="220"/>
      <c r="H230" s="223">
        <v>46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9" t="s">
        <v>123</v>
      </c>
      <c r="AU230" s="229" t="s">
        <v>79</v>
      </c>
      <c r="AV230" s="13" t="s">
        <v>79</v>
      </c>
      <c r="AW230" s="13" t="s">
        <v>33</v>
      </c>
      <c r="AX230" s="13" t="s">
        <v>72</v>
      </c>
      <c r="AY230" s="229" t="s">
        <v>110</v>
      </c>
    </row>
    <row r="231" s="13" customFormat="1">
      <c r="A231" s="13"/>
      <c r="B231" s="219"/>
      <c r="C231" s="220"/>
      <c r="D231" s="217" t="s">
        <v>123</v>
      </c>
      <c r="E231" s="221" t="s">
        <v>19</v>
      </c>
      <c r="F231" s="222" t="s">
        <v>352</v>
      </c>
      <c r="G231" s="220"/>
      <c r="H231" s="223">
        <v>4.0499999999999998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123</v>
      </c>
      <c r="AU231" s="229" t="s">
        <v>79</v>
      </c>
      <c r="AV231" s="13" t="s">
        <v>79</v>
      </c>
      <c r="AW231" s="13" t="s">
        <v>33</v>
      </c>
      <c r="AX231" s="13" t="s">
        <v>72</v>
      </c>
      <c r="AY231" s="229" t="s">
        <v>110</v>
      </c>
    </row>
    <row r="232" s="14" customFormat="1">
      <c r="A232" s="14"/>
      <c r="B232" s="230"/>
      <c r="C232" s="231"/>
      <c r="D232" s="217" t="s">
        <v>123</v>
      </c>
      <c r="E232" s="232" t="s">
        <v>19</v>
      </c>
      <c r="F232" s="233" t="s">
        <v>125</v>
      </c>
      <c r="G232" s="231"/>
      <c r="H232" s="234">
        <v>50.049999999999997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123</v>
      </c>
      <c r="AU232" s="240" t="s">
        <v>79</v>
      </c>
      <c r="AV232" s="14" t="s">
        <v>117</v>
      </c>
      <c r="AW232" s="14" t="s">
        <v>33</v>
      </c>
      <c r="AX232" s="14" t="s">
        <v>77</v>
      </c>
      <c r="AY232" s="240" t="s">
        <v>110</v>
      </c>
    </row>
    <row r="233" s="2" customFormat="1" ht="21.75" customHeight="1">
      <c r="A233" s="40"/>
      <c r="B233" s="41"/>
      <c r="C233" s="199" t="s">
        <v>353</v>
      </c>
      <c r="D233" s="199" t="s">
        <v>112</v>
      </c>
      <c r="E233" s="200" t="s">
        <v>354</v>
      </c>
      <c r="F233" s="201" t="s">
        <v>355</v>
      </c>
      <c r="G233" s="202" t="s">
        <v>115</v>
      </c>
      <c r="H233" s="203">
        <v>54.600000000000001</v>
      </c>
      <c r="I233" s="204"/>
      <c r="J233" s="205">
        <f>ROUND(I233*H233,2)</f>
        <v>0</v>
      </c>
      <c r="K233" s="201" t="s">
        <v>116</v>
      </c>
      <c r="L233" s="46"/>
      <c r="M233" s="206" t="s">
        <v>19</v>
      </c>
      <c r="N233" s="207" t="s">
        <v>43</v>
      </c>
      <c r="O233" s="86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9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0" t="s">
        <v>117</v>
      </c>
      <c r="AT233" s="210" t="s">
        <v>112</v>
      </c>
      <c r="AU233" s="210" t="s">
        <v>79</v>
      </c>
      <c r="AY233" s="19" t="s">
        <v>110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9" t="s">
        <v>77</v>
      </c>
      <c r="BK233" s="211">
        <f>ROUND(I233*H233,2)</f>
        <v>0</v>
      </c>
      <c r="BL233" s="19" t="s">
        <v>117</v>
      </c>
      <c r="BM233" s="210" t="s">
        <v>356</v>
      </c>
    </row>
    <row r="234" s="2" customFormat="1">
      <c r="A234" s="40"/>
      <c r="B234" s="41"/>
      <c r="C234" s="42"/>
      <c r="D234" s="212" t="s">
        <v>119</v>
      </c>
      <c r="E234" s="42"/>
      <c r="F234" s="213" t="s">
        <v>357</v>
      </c>
      <c r="G234" s="42"/>
      <c r="H234" s="42"/>
      <c r="I234" s="214"/>
      <c r="J234" s="42"/>
      <c r="K234" s="42"/>
      <c r="L234" s="46"/>
      <c r="M234" s="215"/>
      <c r="N234" s="216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119</v>
      </c>
      <c r="AU234" s="19" t="s">
        <v>79</v>
      </c>
    </row>
    <row r="235" s="13" customFormat="1">
      <c r="A235" s="13"/>
      <c r="B235" s="219"/>
      <c r="C235" s="220"/>
      <c r="D235" s="217" t="s">
        <v>123</v>
      </c>
      <c r="E235" s="221" t="s">
        <v>19</v>
      </c>
      <c r="F235" s="222" t="s">
        <v>358</v>
      </c>
      <c r="G235" s="220"/>
      <c r="H235" s="223">
        <v>54.600000000000001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123</v>
      </c>
      <c r="AU235" s="229" t="s">
        <v>79</v>
      </c>
      <c r="AV235" s="13" t="s">
        <v>79</v>
      </c>
      <c r="AW235" s="13" t="s">
        <v>33</v>
      </c>
      <c r="AX235" s="13" t="s">
        <v>77</v>
      </c>
      <c r="AY235" s="229" t="s">
        <v>110</v>
      </c>
    </row>
    <row r="236" s="2" customFormat="1" ht="16.5" customHeight="1">
      <c r="A236" s="40"/>
      <c r="B236" s="41"/>
      <c r="C236" s="199" t="s">
        <v>359</v>
      </c>
      <c r="D236" s="199" t="s">
        <v>112</v>
      </c>
      <c r="E236" s="200" t="s">
        <v>360</v>
      </c>
      <c r="F236" s="201" t="s">
        <v>361</v>
      </c>
      <c r="G236" s="202" t="s">
        <v>115</v>
      </c>
      <c r="H236" s="203">
        <v>46</v>
      </c>
      <c r="I236" s="204"/>
      <c r="J236" s="205">
        <f>ROUND(I236*H236,2)</f>
        <v>0</v>
      </c>
      <c r="K236" s="201" t="s">
        <v>116</v>
      </c>
      <c r="L236" s="46"/>
      <c r="M236" s="206" t="s">
        <v>19</v>
      </c>
      <c r="N236" s="207" t="s">
        <v>43</v>
      </c>
      <c r="O236" s="86"/>
      <c r="P236" s="208">
        <f>O236*H236</f>
        <v>0</v>
      </c>
      <c r="Q236" s="208">
        <v>0</v>
      </c>
      <c r="R236" s="208">
        <f>Q236*H236</f>
        <v>0</v>
      </c>
      <c r="S236" s="208">
        <v>0</v>
      </c>
      <c r="T236" s="209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0" t="s">
        <v>117</v>
      </c>
      <c r="AT236" s="210" t="s">
        <v>112</v>
      </c>
      <c r="AU236" s="210" t="s">
        <v>79</v>
      </c>
      <c r="AY236" s="19" t="s">
        <v>110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9" t="s">
        <v>77</v>
      </c>
      <c r="BK236" s="211">
        <f>ROUND(I236*H236,2)</f>
        <v>0</v>
      </c>
      <c r="BL236" s="19" t="s">
        <v>117</v>
      </c>
      <c r="BM236" s="210" t="s">
        <v>362</v>
      </c>
    </row>
    <row r="237" s="2" customFormat="1">
      <c r="A237" s="40"/>
      <c r="B237" s="41"/>
      <c r="C237" s="42"/>
      <c r="D237" s="212" t="s">
        <v>119</v>
      </c>
      <c r="E237" s="42"/>
      <c r="F237" s="213" t="s">
        <v>363</v>
      </c>
      <c r="G237" s="42"/>
      <c r="H237" s="42"/>
      <c r="I237" s="214"/>
      <c r="J237" s="42"/>
      <c r="K237" s="42"/>
      <c r="L237" s="46"/>
      <c r="M237" s="215"/>
      <c r="N237" s="216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119</v>
      </c>
      <c r="AU237" s="19" t="s">
        <v>79</v>
      </c>
    </row>
    <row r="238" s="13" customFormat="1">
      <c r="A238" s="13"/>
      <c r="B238" s="219"/>
      <c r="C238" s="220"/>
      <c r="D238" s="217" t="s">
        <v>123</v>
      </c>
      <c r="E238" s="221" t="s">
        <v>19</v>
      </c>
      <c r="F238" s="222" t="s">
        <v>364</v>
      </c>
      <c r="G238" s="220"/>
      <c r="H238" s="223">
        <v>46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9" t="s">
        <v>123</v>
      </c>
      <c r="AU238" s="229" t="s">
        <v>79</v>
      </c>
      <c r="AV238" s="13" t="s">
        <v>79</v>
      </c>
      <c r="AW238" s="13" t="s">
        <v>33</v>
      </c>
      <c r="AX238" s="13" t="s">
        <v>77</v>
      </c>
      <c r="AY238" s="229" t="s">
        <v>110</v>
      </c>
    </row>
    <row r="239" s="2" customFormat="1" ht="37.8" customHeight="1">
      <c r="A239" s="40"/>
      <c r="B239" s="41"/>
      <c r="C239" s="199" t="s">
        <v>365</v>
      </c>
      <c r="D239" s="199" t="s">
        <v>112</v>
      </c>
      <c r="E239" s="200" t="s">
        <v>366</v>
      </c>
      <c r="F239" s="201" t="s">
        <v>367</v>
      </c>
      <c r="G239" s="202" t="s">
        <v>115</v>
      </c>
      <c r="H239" s="203">
        <v>41.299999999999997</v>
      </c>
      <c r="I239" s="204"/>
      <c r="J239" s="205">
        <f>ROUND(I239*H239,2)</f>
        <v>0</v>
      </c>
      <c r="K239" s="201" t="s">
        <v>116</v>
      </c>
      <c r="L239" s="46"/>
      <c r="M239" s="206" t="s">
        <v>19</v>
      </c>
      <c r="N239" s="207" t="s">
        <v>43</v>
      </c>
      <c r="O239" s="86"/>
      <c r="P239" s="208">
        <f>O239*H239</f>
        <v>0</v>
      </c>
      <c r="Q239" s="208">
        <v>0.084250000000000005</v>
      </c>
      <c r="R239" s="208">
        <f>Q239*H239</f>
        <v>3.4795250000000002</v>
      </c>
      <c r="S239" s="208">
        <v>0</v>
      </c>
      <c r="T239" s="209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0" t="s">
        <v>117</v>
      </c>
      <c r="AT239" s="210" t="s">
        <v>112</v>
      </c>
      <c r="AU239" s="210" t="s">
        <v>79</v>
      </c>
      <c r="AY239" s="19" t="s">
        <v>110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9" t="s">
        <v>77</v>
      </c>
      <c r="BK239" s="211">
        <f>ROUND(I239*H239,2)</f>
        <v>0</v>
      </c>
      <c r="BL239" s="19" t="s">
        <v>117</v>
      </c>
      <c r="BM239" s="210" t="s">
        <v>368</v>
      </c>
    </row>
    <row r="240" s="2" customFormat="1">
      <c r="A240" s="40"/>
      <c r="B240" s="41"/>
      <c r="C240" s="42"/>
      <c r="D240" s="212" t="s">
        <v>119</v>
      </c>
      <c r="E240" s="42"/>
      <c r="F240" s="213" t="s">
        <v>369</v>
      </c>
      <c r="G240" s="42"/>
      <c r="H240" s="42"/>
      <c r="I240" s="214"/>
      <c r="J240" s="42"/>
      <c r="K240" s="42"/>
      <c r="L240" s="46"/>
      <c r="M240" s="215"/>
      <c r="N240" s="216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119</v>
      </c>
      <c r="AU240" s="19" t="s">
        <v>79</v>
      </c>
    </row>
    <row r="241" s="2" customFormat="1" ht="37.8" customHeight="1">
      <c r="A241" s="40"/>
      <c r="B241" s="41"/>
      <c r="C241" s="199" t="s">
        <v>370</v>
      </c>
      <c r="D241" s="199" t="s">
        <v>112</v>
      </c>
      <c r="E241" s="200" t="s">
        <v>371</v>
      </c>
      <c r="F241" s="201" t="s">
        <v>372</v>
      </c>
      <c r="G241" s="202" t="s">
        <v>115</v>
      </c>
      <c r="H241" s="203">
        <v>75.599999999999994</v>
      </c>
      <c r="I241" s="204"/>
      <c r="J241" s="205">
        <f>ROUND(I241*H241,2)</f>
        <v>0</v>
      </c>
      <c r="K241" s="201" t="s">
        <v>116</v>
      </c>
      <c r="L241" s="46"/>
      <c r="M241" s="206" t="s">
        <v>19</v>
      </c>
      <c r="N241" s="207" t="s">
        <v>43</v>
      </c>
      <c r="O241" s="86"/>
      <c r="P241" s="208">
        <f>O241*H241</f>
        <v>0</v>
      </c>
      <c r="Q241" s="208">
        <v>0.10100000000000001</v>
      </c>
      <c r="R241" s="208">
        <f>Q241*H241</f>
        <v>7.6356000000000002</v>
      </c>
      <c r="S241" s="208">
        <v>0</v>
      </c>
      <c r="T241" s="209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0" t="s">
        <v>117</v>
      </c>
      <c r="AT241" s="210" t="s">
        <v>112</v>
      </c>
      <c r="AU241" s="210" t="s">
        <v>79</v>
      </c>
      <c r="AY241" s="19" t="s">
        <v>110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9" t="s">
        <v>77</v>
      </c>
      <c r="BK241" s="211">
        <f>ROUND(I241*H241,2)</f>
        <v>0</v>
      </c>
      <c r="BL241" s="19" t="s">
        <v>117</v>
      </c>
      <c r="BM241" s="210" t="s">
        <v>373</v>
      </c>
    </row>
    <row r="242" s="2" customFormat="1">
      <c r="A242" s="40"/>
      <c r="B242" s="41"/>
      <c r="C242" s="42"/>
      <c r="D242" s="212" t="s">
        <v>119</v>
      </c>
      <c r="E242" s="42"/>
      <c r="F242" s="213" t="s">
        <v>374</v>
      </c>
      <c r="G242" s="42"/>
      <c r="H242" s="42"/>
      <c r="I242" s="214"/>
      <c r="J242" s="42"/>
      <c r="K242" s="42"/>
      <c r="L242" s="46"/>
      <c r="M242" s="215"/>
      <c r="N242" s="216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119</v>
      </c>
      <c r="AU242" s="19" t="s">
        <v>79</v>
      </c>
    </row>
    <row r="243" s="2" customFormat="1">
      <c r="A243" s="40"/>
      <c r="B243" s="41"/>
      <c r="C243" s="42"/>
      <c r="D243" s="217" t="s">
        <v>121</v>
      </c>
      <c r="E243" s="42"/>
      <c r="F243" s="218" t="s">
        <v>375</v>
      </c>
      <c r="G243" s="42"/>
      <c r="H243" s="42"/>
      <c r="I243" s="214"/>
      <c r="J243" s="42"/>
      <c r="K243" s="42"/>
      <c r="L243" s="46"/>
      <c r="M243" s="215"/>
      <c r="N243" s="216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121</v>
      </c>
      <c r="AU243" s="19" t="s">
        <v>79</v>
      </c>
    </row>
    <row r="244" s="12" customFormat="1" ht="22.8" customHeight="1">
      <c r="A244" s="12"/>
      <c r="B244" s="183"/>
      <c r="C244" s="184"/>
      <c r="D244" s="185" t="s">
        <v>71</v>
      </c>
      <c r="E244" s="197" t="s">
        <v>166</v>
      </c>
      <c r="F244" s="197" t="s">
        <v>376</v>
      </c>
      <c r="G244" s="184"/>
      <c r="H244" s="184"/>
      <c r="I244" s="187"/>
      <c r="J244" s="198">
        <f>BK244</f>
        <v>0</v>
      </c>
      <c r="K244" s="184"/>
      <c r="L244" s="189"/>
      <c r="M244" s="190"/>
      <c r="N244" s="191"/>
      <c r="O244" s="191"/>
      <c r="P244" s="192">
        <f>SUM(P245:P289)</f>
        <v>0</v>
      </c>
      <c r="Q244" s="191"/>
      <c r="R244" s="192">
        <f>SUM(R245:R289)</f>
        <v>35.952932499999996</v>
      </c>
      <c r="S244" s="191"/>
      <c r="T244" s="193">
        <f>SUM(T245:T289)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4" t="s">
        <v>77</v>
      </c>
      <c r="AT244" s="195" t="s">
        <v>71</v>
      </c>
      <c r="AU244" s="195" t="s">
        <v>77</v>
      </c>
      <c r="AY244" s="194" t="s">
        <v>110</v>
      </c>
      <c r="BK244" s="196">
        <f>SUM(BK245:BK289)</f>
        <v>0</v>
      </c>
    </row>
    <row r="245" s="2" customFormat="1" ht="24.15" customHeight="1">
      <c r="A245" s="40"/>
      <c r="B245" s="41"/>
      <c r="C245" s="199" t="s">
        <v>377</v>
      </c>
      <c r="D245" s="199" t="s">
        <v>112</v>
      </c>
      <c r="E245" s="200" t="s">
        <v>378</v>
      </c>
      <c r="F245" s="201" t="s">
        <v>379</v>
      </c>
      <c r="G245" s="202" t="s">
        <v>284</v>
      </c>
      <c r="H245" s="203">
        <v>310</v>
      </c>
      <c r="I245" s="204"/>
      <c r="J245" s="205">
        <f>ROUND(I245*H245,2)</f>
        <v>0</v>
      </c>
      <c r="K245" s="201" t="s">
        <v>116</v>
      </c>
      <c r="L245" s="46"/>
      <c r="M245" s="206" t="s">
        <v>19</v>
      </c>
      <c r="N245" s="207" t="s">
        <v>43</v>
      </c>
      <c r="O245" s="86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0" t="s">
        <v>117</v>
      </c>
      <c r="AT245" s="210" t="s">
        <v>112</v>
      </c>
      <c r="AU245" s="210" t="s">
        <v>79</v>
      </c>
      <c r="AY245" s="19" t="s">
        <v>110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9" t="s">
        <v>77</v>
      </c>
      <c r="BK245" s="211">
        <f>ROUND(I245*H245,2)</f>
        <v>0</v>
      </c>
      <c r="BL245" s="19" t="s">
        <v>117</v>
      </c>
      <c r="BM245" s="210" t="s">
        <v>380</v>
      </c>
    </row>
    <row r="246" s="2" customFormat="1">
      <c r="A246" s="40"/>
      <c r="B246" s="41"/>
      <c r="C246" s="42"/>
      <c r="D246" s="212" t="s">
        <v>119</v>
      </c>
      <c r="E246" s="42"/>
      <c r="F246" s="213" t="s">
        <v>381</v>
      </c>
      <c r="G246" s="42"/>
      <c r="H246" s="42"/>
      <c r="I246" s="214"/>
      <c r="J246" s="42"/>
      <c r="K246" s="42"/>
      <c r="L246" s="46"/>
      <c r="M246" s="215"/>
      <c r="N246" s="216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119</v>
      </c>
      <c r="AU246" s="19" t="s">
        <v>79</v>
      </c>
    </row>
    <row r="247" s="2" customFormat="1" ht="16.5" customHeight="1">
      <c r="A247" s="40"/>
      <c r="B247" s="41"/>
      <c r="C247" s="262" t="s">
        <v>382</v>
      </c>
      <c r="D247" s="262" t="s">
        <v>267</v>
      </c>
      <c r="E247" s="263" t="s">
        <v>383</v>
      </c>
      <c r="F247" s="264" t="s">
        <v>384</v>
      </c>
      <c r="G247" s="265" t="s">
        <v>284</v>
      </c>
      <c r="H247" s="266">
        <v>314.64999999999998</v>
      </c>
      <c r="I247" s="267"/>
      <c r="J247" s="268">
        <f>ROUND(I247*H247,2)</f>
        <v>0</v>
      </c>
      <c r="K247" s="264" t="s">
        <v>116</v>
      </c>
      <c r="L247" s="269"/>
      <c r="M247" s="270" t="s">
        <v>19</v>
      </c>
      <c r="N247" s="271" t="s">
        <v>43</v>
      </c>
      <c r="O247" s="86"/>
      <c r="P247" s="208">
        <f>O247*H247</f>
        <v>0</v>
      </c>
      <c r="Q247" s="208">
        <v>0.0010499999999999999</v>
      </c>
      <c r="R247" s="208">
        <f>Q247*H247</f>
        <v>0.33038249999999997</v>
      </c>
      <c r="S247" s="208">
        <v>0</v>
      </c>
      <c r="T247" s="209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0" t="s">
        <v>166</v>
      </c>
      <c r="AT247" s="210" t="s">
        <v>267</v>
      </c>
      <c r="AU247" s="210" t="s">
        <v>79</v>
      </c>
      <c r="AY247" s="19" t="s">
        <v>110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9" t="s">
        <v>77</v>
      </c>
      <c r="BK247" s="211">
        <f>ROUND(I247*H247,2)</f>
        <v>0</v>
      </c>
      <c r="BL247" s="19" t="s">
        <v>117</v>
      </c>
      <c r="BM247" s="210" t="s">
        <v>385</v>
      </c>
    </row>
    <row r="248" s="2" customFormat="1">
      <c r="A248" s="40"/>
      <c r="B248" s="41"/>
      <c r="C248" s="42"/>
      <c r="D248" s="212" t="s">
        <v>119</v>
      </c>
      <c r="E248" s="42"/>
      <c r="F248" s="213" t="s">
        <v>386</v>
      </c>
      <c r="G248" s="42"/>
      <c r="H248" s="42"/>
      <c r="I248" s="214"/>
      <c r="J248" s="42"/>
      <c r="K248" s="42"/>
      <c r="L248" s="46"/>
      <c r="M248" s="215"/>
      <c r="N248" s="216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119</v>
      </c>
      <c r="AU248" s="19" t="s">
        <v>79</v>
      </c>
    </row>
    <row r="249" s="13" customFormat="1">
      <c r="A249" s="13"/>
      <c r="B249" s="219"/>
      <c r="C249" s="220"/>
      <c r="D249" s="217" t="s">
        <v>123</v>
      </c>
      <c r="E249" s="220"/>
      <c r="F249" s="222" t="s">
        <v>387</v>
      </c>
      <c r="G249" s="220"/>
      <c r="H249" s="223">
        <v>314.64999999999998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9" t="s">
        <v>123</v>
      </c>
      <c r="AU249" s="229" t="s">
        <v>79</v>
      </c>
      <c r="AV249" s="13" t="s">
        <v>79</v>
      </c>
      <c r="AW249" s="13" t="s">
        <v>4</v>
      </c>
      <c r="AX249" s="13" t="s">
        <v>77</v>
      </c>
      <c r="AY249" s="229" t="s">
        <v>110</v>
      </c>
    </row>
    <row r="250" s="2" customFormat="1" ht="24.15" customHeight="1">
      <c r="A250" s="40"/>
      <c r="B250" s="41"/>
      <c r="C250" s="199" t="s">
        <v>388</v>
      </c>
      <c r="D250" s="199" t="s">
        <v>112</v>
      </c>
      <c r="E250" s="200" t="s">
        <v>389</v>
      </c>
      <c r="F250" s="201" t="s">
        <v>390</v>
      </c>
      <c r="G250" s="202" t="s">
        <v>284</v>
      </c>
      <c r="H250" s="203">
        <v>648</v>
      </c>
      <c r="I250" s="204"/>
      <c r="J250" s="205">
        <f>ROUND(I250*H250,2)</f>
        <v>0</v>
      </c>
      <c r="K250" s="201" t="s">
        <v>116</v>
      </c>
      <c r="L250" s="46"/>
      <c r="M250" s="206" t="s">
        <v>19</v>
      </c>
      <c r="N250" s="207" t="s">
        <v>43</v>
      </c>
      <c r="O250" s="86"/>
      <c r="P250" s="208">
        <f>O250*H250</f>
        <v>0</v>
      </c>
      <c r="Q250" s="208">
        <v>0.0027599999999999999</v>
      </c>
      <c r="R250" s="208">
        <f>Q250*H250</f>
        <v>1.7884799999999999</v>
      </c>
      <c r="S250" s="208">
        <v>0</v>
      </c>
      <c r="T250" s="209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0" t="s">
        <v>117</v>
      </c>
      <c r="AT250" s="210" t="s">
        <v>112</v>
      </c>
      <c r="AU250" s="210" t="s">
        <v>79</v>
      </c>
      <c r="AY250" s="19" t="s">
        <v>110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9" t="s">
        <v>77</v>
      </c>
      <c r="BK250" s="211">
        <f>ROUND(I250*H250,2)</f>
        <v>0</v>
      </c>
      <c r="BL250" s="19" t="s">
        <v>117</v>
      </c>
      <c r="BM250" s="210" t="s">
        <v>391</v>
      </c>
    </row>
    <row r="251" s="2" customFormat="1">
      <c r="A251" s="40"/>
      <c r="B251" s="41"/>
      <c r="C251" s="42"/>
      <c r="D251" s="212" t="s">
        <v>119</v>
      </c>
      <c r="E251" s="42"/>
      <c r="F251" s="213" t="s">
        <v>392</v>
      </c>
      <c r="G251" s="42"/>
      <c r="H251" s="42"/>
      <c r="I251" s="214"/>
      <c r="J251" s="42"/>
      <c r="K251" s="42"/>
      <c r="L251" s="46"/>
      <c r="M251" s="215"/>
      <c r="N251" s="216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119</v>
      </c>
      <c r="AU251" s="19" t="s">
        <v>79</v>
      </c>
    </row>
    <row r="252" s="2" customFormat="1" ht="24.15" customHeight="1">
      <c r="A252" s="40"/>
      <c r="B252" s="41"/>
      <c r="C252" s="199" t="s">
        <v>393</v>
      </c>
      <c r="D252" s="199" t="s">
        <v>112</v>
      </c>
      <c r="E252" s="200" t="s">
        <v>394</v>
      </c>
      <c r="F252" s="201" t="s">
        <v>395</v>
      </c>
      <c r="G252" s="202" t="s">
        <v>284</v>
      </c>
      <c r="H252" s="203">
        <v>134</v>
      </c>
      <c r="I252" s="204"/>
      <c r="J252" s="205">
        <f>ROUND(I252*H252,2)</f>
        <v>0</v>
      </c>
      <c r="K252" s="201" t="s">
        <v>116</v>
      </c>
      <c r="L252" s="46"/>
      <c r="M252" s="206" t="s">
        <v>19</v>
      </c>
      <c r="N252" s="207" t="s">
        <v>43</v>
      </c>
      <c r="O252" s="86"/>
      <c r="P252" s="208">
        <f>O252*H252</f>
        <v>0</v>
      </c>
      <c r="Q252" s="208">
        <v>0.0044000000000000003</v>
      </c>
      <c r="R252" s="208">
        <f>Q252*H252</f>
        <v>0.58960000000000001</v>
      </c>
      <c r="S252" s="208">
        <v>0</v>
      </c>
      <c r="T252" s="209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0" t="s">
        <v>117</v>
      </c>
      <c r="AT252" s="210" t="s">
        <v>112</v>
      </c>
      <c r="AU252" s="210" t="s">
        <v>79</v>
      </c>
      <c r="AY252" s="19" t="s">
        <v>110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9" t="s">
        <v>77</v>
      </c>
      <c r="BK252" s="211">
        <f>ROUND(I252*H252,2)</f>
        <v>0</v>
      </c>
      <c r="BL252" s="19" t="s">
        <v>117</v>
      </c>
      <c r="BM252" s="210" t="s">
        <v>396</v>
      </c>
    </row>
    <row r="253" s="2" customFormat="1">
      <c r="A253" s="40"/>
      <c r="B253" s="41"/>
      <c r="C253" s="42"/>
      <c r="D253" s="212" t="s">
        <v>119</v>
      </c>
      <c r="E253" s="42"/>
      <c r="F253" s="213" t="s">
        <v>397</v>
      </c>
      <c r="G253" s="42"/>
      <c r="H253" s="42"/>
      <c r="I253" s="214"/>
      <c r="J253" s="42"/>
      <c r="K253" s="42"/>
      <c r="L253" s="46"/>
      <c r="M253" s="215"/>
      <c r="N253" s="216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119</v>
      </c>
      <c r="AU253" s="19" t="s">
        <v>79</v>
      </c>
    </row>
    <row r="254" s="2" customFormat="1" ht="16.5" customHeight="1">
      <c r="A254" s="40"/>
      <c r="B254" s="41"/>
      <c r="C254" s="199" t="s">
        <v>398</v>
      </c>
      <c r="D254" s="199" t="s">
        <v>112</v>
      </c>
      <c r="E254" s="200" t="s">
        <v>399</v>
      </c>
      <c r="F254" s="201" t="s">
        <v>400</v>
      </c>
      <c r="G254" s="202" t="s">
        <v>284</v>
      </c>
      <c r="H254" s="203">
        <v>1092</v>
      </c>
      <c r="I254" s="204"/>
      <c r="J254" s="205">
        <f>ROUND(I254*H254,2)</f>
        <v>0</v>
      </c>
      <c r="K254" s="201" t="s">
        <v>19</v>
      </c>
      <c r="L254" s="46"/>
      <c r="M254" s="206" t="s">
        <v>19</v>
      </c>
      <c r="N254" s="207" t="s">
        <v>43</v>
      </c>
      <c r="O254" s="86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0" t="s">
        <v>117</v>
      </c>
      <c r="AT254" s="210" t="s">
        <v>112</v>
      </c>
      <c r="AU254" s="210" t="s">
        <v>79</v>
      </c>
      <c r="AY254" s="19" t="s">
        <v>110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9" t="s">
        <v>77</v>
      </c>
      <c r="BK254" s="211">
        <f>ROUND(I254*H254,2)</f>
        <v>0</v>
      </c>
      <c r="BL254" s="19" t="s">
        <v>117</v>
      </c>
      <c r="BM254" s="210" t="s">
        <v>401</v>
      </c>
    </row>
    <row r="255" s="13" customFormat="1">
      <c r="A255" s="13"/>
      <c r="B255" s="219"/>
      <c r="C255" s="220"/>
      <c r="D255" s="217" t="s">
        <v>123</v>
      </c>
      <c r="E255" s="221" t="s">
        <v>19</v>
      </c>
      <c r="F255" s="222" t="s">
        <v>402</v>
      </c>
      <c r="G255" s="220"/>
      <c r="H255" s="223">
        <v>310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9" t="s">
        <v>123</v>
      </c>
      <c r="AU255" s="229" t="s">
        <v>79</v>
      </c>
      <c r="AV255" s="13" t="s">
        <v>79</v>
      </c>
      <c r="AW255" s="13" t="s">
        <v>33</v>
      </c>
      <c r="AX255" s="13" t="s">
        <v>72</v>
      </c>
      <c r="AY255" s="229" t="s">
        <v>110</v>
      </c>
    </row>
    <row r="256" s="13" customFormat="1">
      <c r="A256" s="13"/>
      <c r="B256" s="219"/>
      <c r="C256" s="220"/>
      <c r="D256" s="217" t="s">
        <v>123</v>
      </c>
      <c r="E256" s="221" t="s">
        <v>19</v>
      </c>
      <c r="F256" s="222" t="s">
        <v>287</v>
      </c>
      <c r="G256" s="220"/>
      <c r="H256" s="223">
        <v>782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9" t="s">
        <v>123</v>
      </c>
      <c r="AU256" s="229" t="s">
        <v>79</v>
      </c>
      <c r="AV256" s="13" t="s">
        <v>79</v>
      </c>
      <c r="AW256" s="13" t="s">
        <v>33</v>
      </c>
      <c r="AX256" s="13" t="s">
        <v>72</v>
      </c>
      <c r="AY256" s="229" t="s">
        <v>110</v>
      </c>
    </row>
    <row r="257" s="14" customFormat="1">
      <c r="A257" s="14"/>
      <c r="B257" s="230"/>
      <c r="C257" s="231"/>
      <c r="D257" s="217" t="s">
        <v>123</v>
      </c>
      <c r="E257" s="232" t="s">
        <v>19</v>
      </c>
      <c r="F257" s="233" t="s">
        <v>125</v>
      </c>
      <c r="G257" s="231"/>
      <c r="H257" s="234">
        <v>1092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123</v>
      </c>
      <c r="AU257" s="240" t="s">
        <v>79</v>
      </c>
      <c r="AV257" s="14" t="s">
        <v>117</v>
      </c>
      <c r="AW257" s="14" t="s">
        <v>33</v>
      </c>
      <c r="AX257" s="14" t="s">
        <v>77</v>
      </c>
      <c r="AY257" s="240" t="s">
        <v>110</v>
      </c>
    </row>
    <row r="258" s="2" customFormat="1" ht="16.5" customHeight="1">
      <c r="A258" s="40"/>
      <c r="B258" s="41"/>
      <c r="C258" s="199" t="s">
        <v>403</v>
      </c>
      <c r="D258" s="199" t="s">
        <v>112</v>
      </c>
      <c r="E258" s="200" t="s">
        <v>404</v>
      </c>
      <c r="F258" s="201" t="s">
        <v>405</v>
      </c>
      <c r="G258" s="202" t="s">
        <v>284</v>
      </c>
      <c r="H258" s="203">
        <v>310</v>
      </c>
      <c r="I258" s="204"/>
      <c r="J258" s="205">
        <f>ROUND(I258*H258,2)</f>
        <v>0</v>
      </c>
      <c r="K258" s="201" t="s">
        <v>116</v>
      </c>
      <c r="L258" s="46"/>
      <c r="M258" s="206" t="s">
        <v>19</v>
      </c>
      <c r="N258" s="207" t="s">
        <v>43</v>
      </c>
      <c r="O258" s="86"/>
      <c r="P258" s="208">
        <f>O258*H258</f>
        <v>0</v>
      </c>
      <c r="Q258" s="208">
        <v>0</v>
      </c>
      <c r="R258" s="208">
        <f>Q258*H258</f>
        <v>0</v>
      </c>
      <c r="S258" s="208">
        <v>0</v>
      </c>
      <c r="T258" s="209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0" t="s">
        <v>117</v>
      </c>
      <c r="AT258" s="210" t="s">
        <v>112</v>
      </c>
      <c r="AU258" s="210" t="s">
        <v>79</v>
      </c>
      <c r="AY258" s="19" t="s">
        <v>110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9" t="s">
        <v>77</v>
      </c>
      <c r="BK258" s="211">
        <f>ROUND(I258*H258,2)</f>
        <v>0</v>
      </c>
      <c r="BL258" s="19" t="s">
        <v>117</v>
      </c>
      <c r="BM258" s="210" t="s">
        <v>406</v>
      </c>
    </row>
    <row r="259" s="2" customFormat="1">
      <c r="A259" s="40"/>
      <c r="B259" s="41"/>
      <c r="C259" s="42"/>
      <c r="D259" s="212" t="s">
        <v>119</v>
      </c>
      <c r="E259" s="42"/>
      <c r="F259" s="213" t="s">
        <v>407</v>
      </c>
      <c r="G259" s="42"/>
      <c r="H259" s="42"/>
      <c r="I259" s="214"/>
      <c r="J259" s="42"/>
      <c r="K259" s="42"/>
      <c r="L259" s="46"/>
      <c r="M259" s="215"/>
      <c r="N259" s="216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119</v>
      </c>
      <c r="AU259" s="19" t="s">
        <v>79</v>
      </c>
    </row>
    <row r="260" s="13" customFormat="1">
      <c r="A260" s="13"/>
      <c r="B260" s="219"/>
      <c r="C260" s="220"/>
      <c r="D260" s="217" t="s">
        <v>123</v>
      </c>
      <c r="E260" s="221" t="s">
        <v>19</v>
      </c>
      <c r="F260" s="222" t="s">
        <v>402</v>
      </c>
      <c r="G260" s="220"/>
      <c r="H260" s="223">
        <v>310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9" t="s">
        <v>123</v>
      </c>
      <c r="AU260" s="229" t="s">
        <v>79</v>
      </c>
      <c r="AV260" s="13" t="s">
        <v>79</v>
      </c>
      <c r="AW260" s="13" t="s">
        <v>33</v>
      </c>
      <c r="AX260" s="13" t="s">
        <v>77</v>
      </c>
      <c r="AY260" s="229" t="s">
        <v>110</v>
      </c>
    </row>
    <row r="261" s="2" customFormat="1" ht="16.5" customHeight="1">
      <c r="A261" s="40"/>
      <c r="B261" s="41"/>
      <c r="C261" s="199" t="s">
        <v>408</v>
      </c>
      <c r="D261" s="199" t="s">
        <v>112</v>
      </c>
      <c r="E261" s="200" t="s">
        <v>409</v>
      </c>
      <c r="F261" s="201" t="s">
        <v>410</v>
      </c>
      <c r="G261" s="202" t="s">
        <v>284</v>
      </c>
      <c r="H261" s="203">
        <v>782</v>
      </c>
      <c r="I261" s="204"/>
      <c r="J261" s="205">
        <f>ROUND(I261*H261,2)</f>
        <v>0</v>
      </c>
      <c r="K261" s="201" t="s">
        <v>116</v>
      </c>
      <c r="L261" s="46"/>
      <c r="M261" s="206" t="s">
        <v>19</v>
      </c>
      <c r="N261" s="207" t="s">
        <v>43</v>
      </c>
      <c r="O261" s="86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0" t="s">
        <v>117</v>
      </c>
      <c r="AT261" s="210" t="s">
        <v>112</v>
      </c>
      <c r="AU261" s="210" t="s">
        <v>79</v>
      </c>
      <c r="AY261" s="19" t="s">
        <v>110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9" t="s">
        <v>77</v>
      </c>
      <c r="BK261" s="211">
        <f>ROUND(I261*H261,2)</f>
        <v>0</v>
      </c>
      <c r="BL261" s="19" t="s">
        <v>117</v>
      </c>
      <c r="BM261" s="210" t="s">
        <v>411</v>
      </c>
    </row>
    <row r="262" s="2" customFormat="1">
      <c r="A262" s="40"/>
      <c r="B262" s="41"/>
      <c r="C262" s="42"/>
      <c r="D262" s="212" t="s">
        <v>119</v>
      </c>
      <c r="E262" s="42"/>
      <c r="F262" s="213" t="s">
        <v>412</v>
      </c>
      <c r="G262" s="42"/>
      <c r="H262" s="42"/>
      <c r="I262" s="214"/>
      <c r="J262" s="42"/>
      <c r="K262" s="42"/>
      <c r="L262" s="46"/>
      <c r="M262" s="215"/>
      <c r="N262" s="216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119</v>
      </c>
      <c r="AU262" s="19" t="s">
        <v>79</v>
      </c>
    </row>
    <row r="263" s="13" customFormat="1">
      <c r="A263" s="13"/>
      <c r="B263" s="219"/>
      <c r="C263" s="220"/>
      <c r="D263" s="217" t="s">
        <v>123</v>
      </c>
      <c r="E263" s="221" t="s">
        <v>19</v>
      </c>
      <c r="F263" s="222" t="s">
        <v>287</v>
      </c>
      <c r="G263" s="220"/>
      <c r="H263" s="223">
        <v>782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9" t="s">
        <v>123</v>
      </c>
      <c r="AU263" s="229" t="s">
        <v>79</v>
      </c>
      <c r="AV263" s="13" t="s">
        <v>79</v>
      </c>
      <c r="AW263" s="13" t="s">
        <v>33</v>
      </c>
      <c r="AX263" s="13" t="s">
        <v>77</v>
      </c>
      <c r="AY263" s="229" t="s">
        <v>110</v>
      </c>
    </row>
    <row r="264" s="2" customFormat="1" ht="21.75" customHeight="1">
      <c r="A264" s="40"/>
      <c r="B264" s="41"/>
      <c r="C264" s="199" t="s">
        <v>413</v>
      </c>
      <c r="D264" s="199" t="s">
        <v>112</v>
      </c>
      <c r="E264" s="200" t="s">
        <v>414</v>
      </c>
      <c r="F264" s="201" t="s">
        <v>415</v>
      </c>
      <c r="G264" s="202" t="s">
        <v>317</v>
      </c>
      <c r="H264" s="203">
        <v>7</v>
      </c>
      <c r="I264" s="204"/>
      <c r="J264" s="205">
        <f>ROUND(I264*H264,2)</f>
        <v>0</v>
      </c>
      <c r="K264" s="201" t="s">
        <v>19</v>
      </c>
      <c r="L264" s="46"/>
      <c r="M264" s="206" t="s">
        <v>19</v>
      </c>
      <c r="N264" s="207" t="s">
        <v>43</v>
      </c>
      <c r="O264" s="86"/>
      <c r="P264" s="208">
        <f>O264*H264</f>
        <v>0</v>
      </c>
      <c r="Q264" s="208">
        <v>2.4793599999999998</v>
      </c>
      <c r="R264" s="208">
        <f>Q264*H264</f>
        <v>17.355519999999999</v>
      </c>
      <c r="S264" s="208">
        <v>0</v>
      </c>
      <c r="T264" s="209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0" t="s">
        <v>117</v>
      </c>
      <c r="AT264" s="210" t="s">
        <v>112</v>
      </c>
      <c r="AU264" s="210" t="s">
        <v>79</v>
      </c>
      <c r="AY264" s="19" t="s">
        <v>110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9" t="s">
        <v>77</v>
      </c>
      <c r="BK264" s="211">
        <f>ROUND(I264*H264,2)</f>
        <v>0</v>
      </c>
      <c r="BL264" s="19" t="s">
        <v>117</v>
      </c>
      <c r="BM264" s="210" t="s">
        <v>416</v>
      </c>
    </row>
    <row r="265" s="2" customFormat="1" ht="24.15" customHeight="1">
      <c r="A265" s="40"/>
      <c r="B265" s="41"/>
      <c r="C265" s="262" t="s">
        <v>417</v>
      </c>
      <c r="D265" s="262" t="s">
        <v>267</v>
      </c>
      <c r="E265" s="263" t="s">
        <v>418</v>
      </c>
      <c r="F265" s="264" t="s">
        <v>419</v>
      </c>
      <c r="G265" s="265" t="s">
        <v>317</v>
      </c>
      <c r="H265" s="266">
        <v>7</v>
      </c>
      <c r="I265" s="267"/>
      <c r="J265" s="268">
        <f>ROUND(I265*H265,2)</f>
        <v>0</v>
      </c>
      <c r="K265" s="264" t="s">
        <v>19</v>
      </c>
      <c r="L265" s="269"/>
      <c r="M265" s="270" t="s">
        <v>19</v>
      </c>
      <c r="N265" s="271" t="s">
        <v>43</v>
      </c>
      <c r="O265" s="86"/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9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0" t="s">
        <v>166</v>
      </c>
      <c r="AT265" s="210" t="s">
        <v>267</v>
      </c>
      <c r="AU265" s="210" t="s">
        <v>79</v>
      </c>
      <c r="AY265" s="19" t="s">
        <v>110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9" t="s">
        <v>77</v>
      </c>
      <c r="BK265" s="211">
        <f>ROUND(I265*H265,2)</f>
        <v>0</v>
      </c>
      <c r="BL265" s="19" t="s">
        <v>117</v>
      </c>
      <c r="BM265" s="210" t="s">
        <v>420</v>
      </c>
    </row>
    <row r="266" s="2" customFormat="1" ht="21.75" customHeight="1">
      <c r="A266" s="40"/>
      <c r="B266" s="41"/>
      <c r="C266" s="199" t="s">
        <v>421</v>
      </c>
      <c r="D266" s="199" t="s">
        <v>112</v>
      </c>
      <c r="E266" s="200" t="s">
        <v>422</v>
      </c>
      <c r="F266" s="201" t="s">
        <v>423</v>
      </c>
      <c r="G266" s="202" t="s">
        <v>317</v>
      </c>
      <c r="H266" s="203">
        <v>1</v>
      </c>
      <c r="I266" s="204"/>
      <c r="J266" s="205">
        <f>ROUND(I266*H266,2)</f>
        <v>0</v>
      </c>
      <c r="K266" s="201" t="s">
        <v>19</v>
      </c>
      <c r="L266" s="46"/>
      <c r="M266" s="206" t="s">
        <v>19</v>
      </c>
      <c r="N266" s="207" t="s">
        <v>43</v>
      </c>
      <c r="O266" s="86"/>
      <c r="P266" s="208">
        <f>O266*H266</f>
        <v>0</v>
      </c>
      <c r="Q266" s="208">
        <v>2.4793599999999998</v>
      </c>
      <c r="R266" s="208">
        <f>Q266*H266</f>
        <v>2.4793599999999998</v>
      </c>
      <c r="S266" s="208">
        <v>0</v>
      </c>
      <c r="T266" s="209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0" t="s">
        <v>117</v>
      </c>
      <c r="AT266" s="210" t="s">
        <v>112</v>
      </c>
      <c r="AU266" s="210" t="s">
        <v>79</v>
      </c>
      <c r="AY266" s="19" t="s">
        <v>110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9" t="s">
        <v>77</v>
      </c>
      <c r="BK266" s="211">
        <f>ROUND(I266*H266,2)</f>
        <v>0</v>
      </c>
      <c r="BL266" s="19" t="s">
        <v>117</v>
      </c>
      <c r="BM266" s="210" t="s">
        <v>424</v>
      </c>
    </row>
    <row r="267" s="2" customFormat="1" ht="24.15" customHeight="1">
      <c r="A267" s="40"/>
      <c r="B267" s="41"/>
      <c r="C267" s="262" t="s">
        <v>425</v>
      </c>
      <c r="D267" s="262" t="s">
        <v>267</v>
      </c>
      <c r="E267" s="263" t="s">
        <v>426</v>
      </c>
      <c r="F267" s="264" t="s">
        <v>427</v>
      </c>
      <c r="G267" s="265" t="s">
        <v>317</v>
      </c>
      <c r="H267" s="266">
        <v>1</v>
      </c>
      <c r="I267" s="267"/>
      <c r="J267" s="268">
        <f>ROUND(I267*H267,2)</f>
        <v>0</v>
      </c>
      <c r="K267" s="264" t="s">
        <v>19</v>
      </c>
      <c r="L267" s="269"/>
      <c r="M267" s="270" t="s">
        <v>19</v>
      </c>
      <c r="N267" s="271" t="s">
        <v>43</v>
      </c>
      <c r="O267" s="86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0" t="s">
        <v>166</v>
      </c>
      <c r="AT267" s="210" t="s">
        <v>267</v>
      </c>
      <c r="AU267" s="210" t="s">
        <v>79</v>
      </c>
      <c r="AY267" s="19" t="s">
        <v>110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9" t="s">
        <v>77</v>
      </c>
      <c r="BK267" s="211">
        <f>ROUND(I267*H267,2)</f>
        <v>0</v>
      </c>
      <c r="BL267" s="19" t="s">
        <v>117</v>
      </c>
      <c r="BM267" s="210" t="s">
        <v>428</v>
      </c>
    </row>
    <row r="268" s="2" customFormat="1" ht="24.15" customHeight="1">
      <c r="A268" s="40"/>
      <c r="B268" s="41"/>
      <c r="C268" s="199" t="s">
        <v>429</v>
      </c>
      <c r="D268" s="199" t="s">
        <v>112</v>
      </c>
      <c r="E268" s="200" t="s">
        <v>430</v>
      </c>
      <c r="F268" s="201" t="s">
        <v>431</v>
      </c>
      <c r="G268" s="202" t="s">
        <v>317</v>
      </c>
      <c r="H268" s="203">
        <v>71</v>
      </c>
      <c r="I268" s="204"/>
      <c r="J268" s="205">
        <f>ROUND(I268*H268,2)</f>
        <v>0</v>
      </c>
      <c r="K268" s="201" t="s">
        <v>19</v>
      </c>
      <c r="L268" s="46"/>
      <c r="M268" s="206" t="s">
        <v>19</v>
      </c>
      <c r="N268" s="207" t="s">
        <v>43</v>
      </c>
      <c r="O268" s="86"/>
      <c r="P268" s="208">
        <f>O268*H268</f>
        <v>0</v>
      </c>
      <c r="Q268" s="208">
        <v>0.058029999999999998</v>
      </c>
      <c r="R268" s="208">
        <f>Q268*H268</f>
        <v>4.1201299999999996</v>
      </c>
      <c r="S268" s="208">
        <v>0</v>
      </c>
      <c r="T268" s="209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0" t="s">
        <v>117</v>
      </c>
      <c r="AT268" s="210" t="s">
        <v>112</v>
      </c>
      <c r="AU268" s="210" t="s">
        <v>79</v>
      </c>
      <c r="AY268" s="19" t="s">
        <v>110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9" t="s">
        <v>77</v>
      </c>
      <c r="BK268" s="211">
        <f>ROUND(I268*H268,2)</f>
        <v>0</v>
      </c>
      <c r="BL268" s="19" t="s">
        <v>117</v>
      </c>
      <c r="BM268" s="210" t="s">
        <v>432</v>
      </c>
    </row>
    <row r="269" s="2" customFormat="1">
      <c r="A269" s="40"/>
      <c r="B269" s="41"/>
      <c r="C269" s="42"/>
      <c r="D269" s="217" t="s">
        <v>121</v>
      </c>
      <c r="E269" s="42"/>
      <c r="F269" s="218" t="s">
        <v>433</v>
      </c>
      <c r="G269" s="42"/>
      <c r="H269" s="42"/>
      <c r="I269" s="214"/>
      <c r="J269" s="42"/>
      <c r="K269" s="42"/>
      <c r="L269" s="46"/>
      <c r="M269" s="215"/>
      <c r="N269" s="216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121</v>
      </c>
      <c r="AU269" s="19" t="s">
        <v>79</v>
      </c>
    </row>
    <row r="270" s="2" customFormat="1" ht="33" customHeight="1">
      <c r="A270" s="40"/>
      <c r="B270" s="41"/>
      <c r="C270" s="199" t="s">
        <v>434</v>
      </c>
      <c r="D270" s="199" t="s">
        <v>112</v>
      </c>
      <c r="E270" s="200" t="s">
        <v>435</v>
      </c>
      <c r="F270" s="201" t="s">
        <v>436</v>
      </c>
      <c r="G270" s="202" t="s">
        <v>317</v>
      </c>
      <c r="H270" s="203">
        <v>14</v>
      </c>
      <c r="I270" s="204"/>
      <c r="J270" s="205">
        <f>ROUND(I270*H270,2)</f>
        <v>0</v>
      </c>
      <c r="K270" s="201" t="s">
        <v>19</v>
      </c>
      <c r="L270" s="46"/>
      <c r="M270" s="206" t="s">
        <v>19</v>
      </c>
      <c r="N270" s="207" t="s">
        <v>43</v>
      </c>
      <c r="O270" s="86"/>
      <c r="P270" s="208">
        <f>O270*H270</f>
        <v>0</v>
      </c>
      <c r="Q270" s="208">
        <v>0.064509999999999998</v>
      </c>
      <c r="R270" s="208">
        <f>Q270*H270</f>
        <v>0.90313999999999994</v>
      </c>
      <c r="S270" s="208">
        <v>0</v>
      </c>
      <c r="T270" s="209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0" t="s">
        <v>117</v>
      </c>
      <c r="AT270" s="210" t="s">
        <v>112</v>
      </c>
      <c r="AU270" s="210" t="s">
        <v>79</v>
      </c>
      <c r="AY270" s="19" t="s">
        <v>110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9" t="s">
        <v>77</v>
      </c>
      <c r="BK270" s="211">
        <f>ROUND(I270*H270,2)</f>
        <v>0</v>
      </c>
      <c r="BL270" s="19" t="s">
        <v>117</v>
      </c>
      <c r="BM270" s="210" t="s">
        <v>437</v>
      </c>
    </row>
    <row r="271" s="2" customFormat="1">
      <c r="A271" s="40"/>
      <c r="B271" s="41"/>
      <c r="C271" s="42"/>
      <c r="D271" s="217" t="s">
        <v>121</v>
      </c>
      <c r="E271" s="42"/>
      <c r="F271" s="218" t="s">
        <v>433</v>
      </c>
      <c r="G271" s="42"/>
      <c r="H271" s="42"/>
      <c r="I271" s="214"/>
      <c r="J271" s="42"/>
      <c r="K271" s="42"/>
      <c r="L271" s="46"/>
      <c r="M271" s="215"/>
      <c r="N271" s="216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121</v>
      </c>
      <c r="AU271" s="19" t="s">
        <v>79</v>
      </c>
    </row>
    <row r="272" s="2" customFormat="1" ht="24.15" customHeight="1">
      <c r="A272" s="40"/>
      <c r="B272" s="41"/>
      <c r="C272" s="199" t="s">
        <v>438</v>
      </c>
      <c r="D272" s="199" t="s">
        <v>112</v>
      </c>
      <c r="E272" s="200" t="s">
        <v>439</v>
      </c>
      <c r="F272" s="201" t="s">
        <v>440</v>
      </c>
      <c r="G272" s="202" t="s">
        <v>317</v>
      </c>
      <c r="H272" s="203">
        <v>85</v>
      </c>
      <c r="I272" s="204"/>
      <c r="J272" s="205">
        <f>ROUND(I272*H272,2)</f>
        <v>0</v>
      </c>
      <c r="K272" s="201" t="s">
        <v>116</v>
      </c>
      <c r="L272" s="46"/>
      <c r="M272" s="206" t="s">
        <v>19</v>
      </c>
      <c r="N272" s="207" t="s">
        <v>43</v>
      </c>
      <c r="O272" s="86"/>
      <c r="P272" s="208">
        <f>O272*H272</f>
        <v>0</v>
      </c>
      <c r="Q272" s="208">
        <v>0.01136</v>
      </c>
      <c r="R272" s="208">
        <f>Q272*H272</f>
        <v>0.96560000000000001</v>
      </c>
      <c r="S272" s="208">
        <v>0</v>
      </c>
      <c r="T272" s="209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0" t="s">
        <v>117</v>
      </c>
      <c r="AT272" s="210" t="s">
        <v>112</v>
      </c>
      <c r="AU272" s="210" t="s">
        <v>79</v>
      </c>
      <c r="AY272" s="19" t="s">
        <v>110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9" t="s">
        <v>77</v>
      </c>
      <c r="BK272" s="211">
        <f>ROUND(I272*H272,2)</f>
        <v>0</v>
      </c>
      <c r="BL272" s="19" t="s">
        <v>117</v>
      </c>
      <c r="BM272" s="210" t="s">
        <v>441</v>
      </c>
    </row>
    <row r="273" s="2" customFormat="1">
      <c r="A273" s="40"/>
      <c r="B273" s="41"/>
      <c r="C273" s="42"/>
      <c r="D273" s="212" t="s">
        <v>119</v>
      </c>
      <c r="E273" s="42"/>
      <c r="F273" s="213" t="s">
        <v>442</v>
      </c>
      <c r="G273" s="42"/>
      <c r="H273" s="42"/>
      <c r="I273" s="214"/>
      <c r="J273" s="42"/>
      <c r="K273" s="42"/>
      <c r="L273" s="46"/>
      <c r="M273" s="215"/>
      <c r="N273" s="216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119</v>
      </c>
      <c r="AU273" s="19" t="s">
        <v>79</v>
      </c>
    </row>
    <row r="274" s="2" customFormat="1" ht="24.15" customHeight="1">
      <c r="A274" s="40"/>
      <c r="B274" s="41"/>
      <c r="C274" s="199" t="s">
        <v>443</v>
      </c>
      <c r="D274" s="199" t="s">
        <v>112</v>
      </c>
      <c r="E274" s="200" t="s">
        <v>444</v>
      </c>
      <c r="F274" s="201" t="s">
        <v>445</v>
      </c>
      <c r="G274" s="202" t="s">
        <v>317</v>
      </c>
      <c r="H274" s="203">
        <v>85</v>
      </c>
      <c r="I274" s="204"/>
      <c r="J274" s="205">
        <f>ROUND(I274*H274,2)</f>
        <v>0</v>
      </c>
      <c r="K274" s="201" t="s">
        <v>116</v>
      </c>
      <c r="L274" s="46"/>
      <c r="M274" s="206" t="s">
        <v>19</v>
      </c>
      <c r="N274" s="207" t="s">
        <v>43</v>
      </c>
      <c r="O274" s="86"/>
      <c r="P274" s="208">
        <f>O274*H274</f>
        <v>0</v>
      </c>
      <c r="Q274" s="208">
        <v>0.0062199999999999998</v>
      </c>
      <c r="R274" s="208">
        <f>Q274*H274</f>
        <v>0.52869999999999995</v>
      </c>
      <c r="S274" s="208">
        <v>0</v>
      </c>
      <c r="T274" s="209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0" t="s">
        <v>117</v>
      </c>
      <c r="AT274" s="210" t="s">
        <v>112</v>
      </c>
      <c r="AU274" s="210" t="s">
        <v>79</v>
      </c>
      <c r="AY274" s="19" t="s">
        <v>110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9" t="s">
        <v>77</v>
      </c>
      <c r="BK274" s="211">
        <f>ROUND(I274*H274,2)</f>
        <v>0</v>
      </c>
      <c r="BL274" s="19" t="s">
        <v>117</v>
      </c>
      <c r="BM274" s="210" t="s">
        <v>446</v>
      </c>
    </row>
    <row r="275" s="2" customFormat="1">
      <c r="A275" s="40"/>
      <c r="B275" s="41"/>
      <c r="C275" s="42"/>
      <c r="D275" s="212" t="s">
        <v>119</v>
      </c>
      <c r="E275" s="42"/>
      <c r="F275" s="213" t="s">
        <v>447</v>
      </c>
      <c r="G275" s="42"/>
      <c r="H275" s="42"/>
      <c r="I275" s="214"/>
      <c r="J275" s="42"/>
      <c r="K275" s="42"/>
      <c r="L275" s="46"/>
      <c r="M275" s="215"/>
      <c r="N275" s="216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119</v>
      </c>
      <c r="AU275" s="19" t="s">
        <v>79</v>
      </c>
    </row>
    <row r="276" s="2" customFormat="1" ht="24.15" customHeight="1">
      <c r="A276" s="40"/>
      <c r="B276" s="41"/>
      <c r="C276" s="199" t="s">
        <v>448</v>
      </c>
      <c r="D276" s="199" t="s">
        <v>112</v>
      </c>
      <c r="E276" s="200" t="s">
        <v>449</v>
      </c>
      <c r="F276" s="201" t="s">
        <v>450</v>
      </c>
      <c r="G276" s="202" t="s">
        <v>317</v>
      </c>
      <c r="H276" s="203">
        <v>85</v>
      </c>
      <c r="I276" s="204"/>
      <c r="J276" s="205">
        <f>ROUND(I276*H276,2)</f>
        <v>0</v>
      </c>
      <c r="K276" s="201" t="s">
        <v>116</v>
      </c>
      <c r="L276" s="46"/>
      <c r="M276" s="206" t="s">
        <v>19</v>
      </c>
      <c r="N276" s="207" t="s">
        <v>43</v>
      </c>
      <c r="O276" s="86"/>
      <c r="P276" s="208">
        <f>O276*H276</f>
        <v>0</v>
      </c>
      <c r="Q276" s="208">
        <v>0</v>
      </c>
      <c r="R276" s="208">
        <f>Q276*H276</f>
        <v>0</v>
      </c>
      <c r="S276" s="208">
        <v>0</v>
      </c>
      <c r="T276" s="209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0" t="s">
        <v>117</v>
      </c>
      <c r="AT276" s="210" t="s">
        <v>112</v>
      </c>
      <c r="AU276" s="210" t="s">
        <v>79</v>
      </c>
      <c r="AY276" s="19" t="s">
        <v>110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9" t="s">
        <v>77</v>
      </c>
      <c r="BK276" s="211">
        <f>ROUND(I276*H276,2)</f>
        <v>0</v>
      </c>
      <c r="BL276" s="19" t="s">
        <v>117</v>
      </c>
      <c r="BM276" s="210" t="s">
        <v>451</v>
      </c>
    </row>
    <row r="277" s="2" customFormat="1">
      <c r="A277" s="40"/>
      <c r="B277" s="41"/>
      <c r="C277" s="42"/>
      <c r="D277" s="212" t="s">
        <v>119</v>
      </c>
      <c r="E277" s="42"/>
      <c r="F277" s="213" t="s">
        <v>452</v>
      </c>
      <c r="G277" s="42"/>
      <c r="H277" s="42"/>
      <c r="I277" s="214"/>
      <c r="J277" s="42"/>
      <c r="K277" s="42"/>
      <c r="L277" s="46"/>
      <c r="M277" s="215"/>
      <c r="N277" s="216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119</v>
      </c>
      <c r="AU277" s="19" t="s">
        <v>79</v>
      </c>
    </row>
    <row r="278" s="2" customFormat="1" ht="24.15" customHeight="1">
      <c r="A278" s="40"/>
      <c r="B278" s="41"/>
      <c r="C278" s="199" t="s">
        <v>453</v>
      </c>
      <c r="D278" s="199" t="s">
        <v>112</v>
      </c>
      <c r="E278" s="200" t="s">
        <v>454</v>
      </c>
      <c r="F278" s="201" t="s">
        <v>455</v>
      </c>
      <c r="G278" s="202" t="s">
        <v>317</v>
      </c>
      <c r="H278" s="203">
        <v>85</v>
      </c>
      <c r="I278" s="204"/>
      <c r="J278" s="205">
        <f>ROUND(I278*H278,2)</f>
        <v>0</v>
      </c>
      <c r="K278" s="201" t="s">
        <v>116</v>
      </c>
      <c r="L278" s="46"/>
      <c r="M278" s="206" t="s">
        <v>19</v>
      </c>
      <c r="N278" s="207" t="s">
        <v>43</v>
      </c>
      <c r="O278" s="86"/>
      <c r="P278" s="208">
        <f>O278*H278</f>
        <v>0</v>
      </c>
      <c r="Q278" s="208">
        <v>0.054539999999999998</v>
      </c>
      <c r="R278" s="208">
        <f>Q278*H278</f>
        <v>4.6358999999999995</v>
      </c>
      <c r="S278" s="208">
        <v>0</v>
      </c>
      <c r="T278" s="209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0" t="s">
        <v>117</v>
      </c>
      <c r="AT278" s="210" t="s">
        <v>112</v>
      </c>
      <c r="AU278" s="210" t="s">
        <v>79</v>
      </c>
      <c r="AY278" s="19" t="s">
        <v>110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9" t="s">
        <v>77</v>
      </c>
      <c r="BK278" s="211">
        <f>ROUND(I278*H278,2)</f>
        <v>0</v>
      </c>
      <c r="BL278" s="19" t="s">
        <v>117</v>
      </c>
      <c r="BM278" s="210" t="s">
        <v>456</v>
      </c>
    </row>
    <row r="279" s="2" customFormat="1">
      <c r="A279" s="40"/>
      <c r="B279" s="41"/>
      <c r="C279" s="42"/>
      <c r="D279" s="212" t="s">
        <v>119</v>
      </c>
      <c r="E279" s="42"/>
      <c r="F279" s="213" t="s">
        <v>457</v>
      </c>
      <c r="G279" s="42"/>
      <c r="H279" s="42"/>
      <c r="I279" s="214"/>
      <c r="J279" s="42"/>
      <c r="K279" s="42"/>
      <c r="L279" s="46"/>
      <c r="M279" s="215"/>
      <c r="N279" s="216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119</v>
      </c>
      <c r="AU279" s="19" t="s">
        <v>79</v>
      </c>
    </row>
    <row r="280" s="2" customFormat="1" ht="16.5" customHeight="1">
      <c r="A280" s="40"/>
      <c r="B280" s="41"/>
      <c r="C280" s="199" t="s">
        <v>458</v>
      </c>
      <c r="D280" s="199" t="s">
        <v>112</v>
      </c>
      <c r="E280" s="200" t="s">
        <v>459</v>
      </c>
      <c r="F280" s="201" t="s">
        <v>460</v>
      </c>
      <c r="G280" s="202" t="s">
        <v>317</v>
      </c>
      <c r="H280" s="203">
        <v>8</v>
      </c>
      <c r="I280" s="204"/>
      <c r="J280" s="205">
        <f>ROUND(I280*H280,2)</f>
        <v>0</v>
      </c>
      <c r="K280" s="201" t="s">
        <v>116</v>
      </c>
      <c r="L280" s="46"/>
      <c r="M280" s="206" t="s">
        <v>19</v>
      </c>
      <c r="N280" s="207" t="s">
        <v>43</v>
      </c>
      <c r="O280" s="86"/>
      <c r="P280" s="208">
        <f>O280*H280</f>
        <v>0</v>
      </c>
      <c r="Q280" s="208">
        <v>0.21734000000000001</v>
      </c>
      <c r="R280" s="208">
        <f>Q280*H280</f>
        <v>1.73872</v>
      </c>
      <c r="S280" s="208">
        <v>0</v>
      </c>
      <c r="T280" s="209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0" t="s">
        <v>117</v>
      </c>
      <c r="AT280" s="210" t="s">
        <v>112</v>
      </c>
      <c r="AU280" s="210" t="s">
        <v>79</v>
      </c>
      <c r="AY280" s="19" t="s">
        <v>110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9" t="s">
        <v>77</v>
      </c>
      <c r="BK280" s="211">
        <f>ROUND(I280*H280,2)</f>
        <v>0</v>
      </c>
      <c r="BL280" s="19" t="s">
        <v>117</v>
      </c>
      <c r="BM280" s="210" t="s">
        <v>461</v>
      </c>
    </row>
    <row r="281" s="2" customFormat="1">
      <c r="A281" s="40"/>
      <c r="B281" s="41"/>
      <c r="C281" s="42"/>
      <c r="D281" s="212" t="s">
        <v>119</v>
      </c>
      <c r="E281" s="42"/>
      <c r="F281" s="213" t="s">
        <v>462</v>
      </c>
      <c r="G281" s="42"/>
      <c r="H281" s="42"/>
      <c r="I281" s="214"/>
      <c r="J281" s="42"/>
      <c r="K281" s="42"/>
      <c r="L281" s="46"/>
      <c r="M281" s="215"/>
      <c r="N281" s="216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119</v>
      </c>
      <c r="AU281" s="19" t="s">
        <v>79</v>
      </c>
    </row>
    <row r="282" s="13" customFormat="1">
      <c r="A282" s="13"/>
      <c r="B282" s="219"/>
      <c r="C282" s="220"/>
      <c r="D282" s="217" t="s">
        <v>123</v>
      </c>
      <c r="E282" s="221" t="s">
        <v>19</v>
      </c>
      <c r="F282" s="222" t="s">
        <v>463</v>
      </c>
      <c r="G282" s="220"/>
      <c r="H282" s="223">
        <v>8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9" t="s">
        <v>123</v>
      </c>
      <c r="AU282" s="229" t="s">
        <v>79</v>
      </c>
      <c r="AV282" s="13" t="s">
        <v>79</v>
      </c>
      <c r="AW282" s="13" t="s">
        <v>33</v>
      </c>
      <c r="AX282" s="13" t="s">
        <v>77</v>
      </c>
      <c r="AY282" s="229" t="s">
        <v>110</v>
      </c>
    </row>
    <row r="283" s="2" customFormat="1" ht="16.5" customHeight="1">
      <c r="A283" s="40"/>
      <c r="B283" s="41"/>
      <c r="C283" s="262" t="s">
        <v>464</v>
      </c>
      <c r="D283" s="262" t="s">
        <v>267</v>
      </c>
      <c r="E283" s="263" t="s">
        <v>465</v>
      </c>
      <c r="F283" s="264" t="s">
        <v>466</v>
      </c>
      <c r="G283" s="265" t="s">
        <v>317</v>
      </c>
      <c r="H283" s="266">
        <v>8</v>
      </c>
      <c r="I283" s="267"/>
      <c r="J283" s="268">
        <f>ROUND(I283*H283,2)</f>
        <v>0</v>
      </c>
      <c r="K283" s="264" t="s">
        <v>116</v>
      </c>
      <c r="L283" s="269"/>
      <c r="M283" s="270" t="s">
        <v>19</v>
      </c>
      <c r="N283" s="271" t="s">
        <v>43</v>
      </c>
      <c r="O283" s="86"/>
      <c r="P283" s="208">
        <f>O283*H283</f>
        <v>0</v>
      </c>
      <c r="Q283" s="208">
        <v>0.054600000000000003</v>
      </c>
      <c r="R283" s="208">
        <f>Q283*H283</f>
        <v>0.43680000000000002</v>
      </c>
      <c r="S283" s="208">
        <v>0</v>
      </c>
      <c r="T283" s="209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0" t="s">
        <v>166</v>
      </c>
      <c r="AT283" s="210" t="s">
        <v>267</v>
      </c>
      <c r="AU283" s="210" t="s">
        <v>79</v>
      </c>
      <c r="AY283" s="19" t="s">
        <v>110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9" t="s">
        <v>77</v>
      </c>
      <c r="BK283" s="211">
        <f>ROUND(I283*H283,2)</f>
        <v>0</v>
      </c>
      <c r="BL283" s="19" t="s">
        <v>117</v>
      </c>
      <c r="BM283" s="210" t="s">
        <v>467</v>
      </c>
    </row>
    <row r="284" s="2" customFormat="1">
      <c r="A284" s="40"/>
      <c r="B284" s="41"/>
      <c r="C284" s="42"/>
      <c r="D284" s="212" t="s">
        <v>119</v>
      </c>
      <c r="E284" s="42"/>
      <c r="F284" s="213" t="s">
        <v>468</v>
      </c>
      <c r="G284" s="42"/>
      <c r="H284" s="42"/>
      <c r="I284" s="214"/>
      <c r="J284" s="42"/>
      <c r="K284" s="42"/>
      <c r="L284" s="46"/>
      <c r="M284" s="215"/>
      <c r="N284" s="216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119</v>
      </c>
      <c r="AU284" s="19" t="s">
        <v>79</v>
      </c>
    </row>
    <row r="285" s="2" customFormat="1" ht="16.5" customHeight="1">
      <c r="A285" s="40"/>
      <c r="B285" s="41"/>
      <c r="C285" s="199" t="s">
        <v>469</v>
      </c>
      <c r="D285" s="199" t="s">
        <v>112</v>
      </c>
      <c r="E285" s="200" t="s">
        <v>470</v>
      </c>
      <c r="F285" s="201" t="s">
        <v>471</v>
      </c>
      <c r="G285" s="202" t="s">
        <v>284</v>
      </c>
      <c r="H285" s="203">
        <v>310</v>
      </c>
      <c r="I285" s="204"/>
      <c r="J285" s="205">
        <f>ROUND(I285*H285,2)</f>
        <v>0</v>
      </c>
      <c r="K285" s="201" t="s">
        <v>116</v>
      </c>
      <c r="L285" s="46"/>
      <c r="M285" s="206" t="s">
        <v>19</v>
      </c>
      <c r="N285" s="207" t="s">
        <v>43</v>
      </c>
      <c r="O285" s="86"/>
      <c r="P285" s="208">
        <f>O285*H285</f>
        <v>0</v>
      </c>
      <c r="Q285" s="208">
        <v>0.00019000000000000001</v>
      </c>
      <c r="R285" s="208">
        <f>Q285*H285</f>
        <v>0.058900000000000001</v>
      </c>
      <c r="S285" s="208">
        <v>0</v>
      </c>
      <c r="T285" s="209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0" t="s">
        <v>117</v>
      </c>
      <c r="AT285" s="210" t="s">
        <v>112</v>
      </c>
      <c r="AU285" s="210" t="s">
        <v>79</v>
      </c>
      <c r="AY285" s="19" t="s">
        <v>110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9" t="s">
        <v>77</v>
      </c>
      <c r="BK285" s="211">
        <f>ROUND(I285*H285,2)</f>
        <v>0</v>
      </c>
      <c r="BL285" s="19" t="s">
        <v>117</v>
      </c>
      <c r="BM285" s="210" t="s">
        <v>472</v>
      </c>
    </row>
    <row r="286" s="2" customFormat="1">
      <c r="A286" s="40"/>
      <c r="B286" s="41"/>
      <c r="C286" s="42"/>
      <c r="D286" s="212" t="s">
        <v>119</v>
      </c>
      <c r="E286" s="42"/>
      <c r="F286" s="213" t="s">
        <v>473</v>
      </c>
      <c r="G286" s="42"/>
      <c r="H286" s="42"/>
      <c r="I286" s="214"/>
      <c r="J286" s="42"/>
      <c r="K286" s="42"/>
      <c r="L286" s="46"/>
      <c r="M286" s="215"/>
      <c r="N286" s="216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119</v>
      </c>
      <c r="AU286" s="19" t="s">
        <v>79</v>
      </c>
    </row>
    <row r="287" s="13" customFormat="1">
      <c r="A287" s="13"/>
      <c r="B287" s="219"/>
      <c r="C287" s="220"/>
      <c r="D287" s="217" t="s">
        <v>123</v>
      </c>
      <c r="E287" s="221" t="s">
        <v>19</v>
      </c>
      <c r="F287" s="222" t="s">
        <v>474</v>
      </c>
      <c r="G287" s="220"/>
      <c r="H287" s="223">
        <v>310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9" t="s">
        <v>123</v>
      </c>
      <c r="AU287" s="229" t="s">
        <v>79</v>
      </c>
      <c r="AV287" s="13" t="s">
        <v>79</v>
      </c>
      <c r="AW287" s="13" t="s">
        <v>33</v>
      </c>
      <c r="AX287" s="13" t="s">
        <v>77</v>
      </c>
      <c r="AY287" s="229" t="s">
        <v>110</v>
      </c>
    </row>
    <row r="288" s="2" customFormat="1" ht="16.5" customHeight="1">
      <c r="A288" s="40"/>
      <c r="B288" s="41"/>
      <c r="C288" s="199" t="s">
        <v>475</v>
      </c>
      <c r="D288" s="199" t="s">
        <v>112</v>
      </c>
      <c r="E288" s="200" t="s">
        <v>476</v>
      </c>
      <c r="F288" s="201" t="s">
        <v>477</v>
      </c>
      <c r="G288" s="202" t="s">
        <v>284</v>
      </c>
      <c r="H288" s="203">
        <v>310</v>
      </c>
      <c r="I288" s="204"/>
      <c r="J288" s="205">
        <f>ROUND(I288*H288,2)</f>
        <v>0</v>
      </c>
      <c r="K288" s="201" t="s">
        <v>116</v>
      </c>
      <c r="L288" s="46"/>
      <c r="M288" s="206" t="s">
        <v>19</v>
      </c>
      <c r="N288" s="207" t="s">
        <v>43</v>
      </c>
      <c r="O288" s="86"/>
      <c r="P288" s="208">
        <f>O288*H288</f>
        <v>0</v>
      </c>
      <c r="Q288" s="208">
        <v>6.9999999999999994E-05</v>
      </c>
      <c r="R288" s="208">
        <f>Q288*H288</f>
        <v>0.021699999999999997</v>
      </c>
      <c r="S288" s="208">
        <v>0</v>
      </c>
      <c r="T288" s="209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0" t="s">
        <v>117</v>
      </c>
      <c r="AT288" s="210" t="s">
        <v>112</v>
      </c>
      <c r="AU288" s="210" t="s">
        <v>79</v>
      </c>
      <c r="AY288" s="19" t="s">
        <v>110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9" t="s">
        <v>77</v>
      </c>
      <c r="BK288" s="211">
        <f>ROUND(I288*H288,2)</f>
        <v>0</v>
      </c>
      <c r="BL288" s="19" t="s">
        <v>117</v>
      </c>
      <c r="BM288" s="210" t="s">
        <v>478</v>
      </c>
    </row>
    <row r="289" s="2" customFormat="1">
      <c r="A289" s="40"/>
      <c r="B289" s="41"/>
      <c r="C289" s="42"/>
      <c r="D289" s="212" t="s">
        <v>119</v>
      </c>
      <c r="E289" s="42"/>
      <c r="F289" s="213" t="s">
        <v>479</v>
      </c>
      <c r="G289" s="42"/>
      <c r="H289" s="42"/>
      <c r="I289" s="214"/>
      <c r="J289" s="42"/>
      <c r="K289" s="42"/>
      <c r="L289" s="46"/>
      <c r="M289" s="215"/>
      <c r="N289" s="216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119</v>
      </c>
      <c r="AU289" s="19" t="s">
        <v>79</v>
      </c>
    </row>
    <row r="290" s="12" customFormat="1" ht="22.8" customHeight="1">
      <c r="A290" s="12"/>
      <c r="B290" s="183"/>
      <c r="C290" s="184"/>
      <c r="D290" s="185" t="s">
        <v>71</v>
      </c>
      <c r="E290" s="197" t="s">
        <v>176</v>
      </c>
      <c r="F290" s="197" t="s">
        <v>480</v>
      </c>
      <c r="G290" s="184"/>
      <c r="H290" s="184"/>
      <c r="I290" s="187"/>
      <c r="J290" s="198">
        <f>BK290</f>
        <v>0</v>
      </c>
      <c r="K290" s="184"/>
      <c r="L290" s="189"/>
      <c r="M290" s="190"/>
      <c r="N290" s="191"/>
      <c r="O290" s="191"/>
      <c r="P290" s="192">
        <f>SUM(P291:P312)</f>
        <v>0</v>
      </c>
      <c r="Q290" s="191"/>
      <c r="R290" s="192">
        <f>SUM(R291:R312)</f>
        <v>0.41462599999999999</v>
      </c>
      <c r="S290" s="191"/>
      <c r="T290" s="193">
        <f>SUM(T291:T312)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94" t="s">
        <v>77</v>
      </c>
      <c r="AT290" s="195" t="s">
        <v>71</v>
      </c>
      <c r="AU290" s="195" t="s">
        <v>77</v>
      </c>
      <c r="AY290" s="194" t="s">
        <v>110</v>
      </c>
      <c r="BK290" s="196">
        <f>SUM(BK291:BK312)</f>
        <v>0</v>
      </c>
    </row>
    <row r="291" s="2" customFormat="1" ht="16.5" customHeight="1">
      <c r="A291" s="40"/>
      <c r="B291" s="41"/>
      <c r="C291" s="199" t="s">
        <v>481</v>
      </c>
      <c r="D291" s="199" t="s">
        <v>112</v>
      </c>
      <c r="E291" s="200" t="s">
        <v>482</v>
      </c>
      <c r="F291" s="201" t="s">
        <v>483</v>
      </c>
      <c r="G291" s="202" t="s">
        <v>284</v>
      </c>
      <c r="H291" s="203">
        <v>93.400000000000006</v>
      </c>
      <c r="I291" s="204"/>
      <c r="J291" s="205">
        <f>ROUND(I291*H291,2)</f>
        <v>0</v>
      </c>
      <c r="K291" s="201" t="s">
        <v>19</v>
      </c>
      <c r="L291" s="46"/>
      <c r="M291" s="206" t="s">
        <v>19</v>
      </c>
      <c r="N291" s="207" t="s">
        <v>43</v>
      </c>
      <c r="O291" s="86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0" t="s">
        <v>117</v>
      </c>
      <c r="AT291" s="210" t="s">
        <v>112</v>
      </c>
      <c r="AU291" s="210" t="s">
        <v>79</v>
      </c>
      <c r="AY291" s="19" t="s">
        <v>110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9" t="s">
        <v>77</v>
      </c>
      <c r="BK291" s="211">
        <f>ROUND(I291*H291,2)</f>
        <v>0</v>
      </c>
      <c r="BL291" s="19" t="s">
        <v>117</v>
      </c>
      <c r="BM291" s="210" t="s">
        <v>484</v>
      </c>
    </row>
    <row r="292" s="2" customFormat="1" ht="24.15" customHeight="1">
      <c r="A292" s="40"/>
      <c r="B292" s="41"/>
      <c r="C292" s="199" t="s">
        <v>485</v>
      </c>
      <c r="D292" s="199" t="s">
        <v>112</v>
      </c>
      <c r="E292" s="200" t="s">
        <v>486</v>
      </c>
      <c r="F292" s="201" t="s">
        <v>487</v>
      </c>
      <c r="G292" s="202" t="s">
        <v>284</v>
      </c>
      <c r="H292" s="203">
        <v>109.40000000000001</v>
      </c>
      <c r="I292" s="204"/>
      <c r="J292" s="205">
        <f>ROUND(I292*H292,2)</f>
        <v>0</v>
      </c>
      <c r="K292" s="201" t="s">
        <v>116</v>
      </c>
      <c r="L292" s="46"/>
      <c r="M292" s="206" t="s">
        <v>19</v>
      </c>
      <c r="N292" s="207" t="s">
        <v>43</v>
      </c>
      <c r="O292" s="86"/>
      <c r="P292" s="208">
        <f>O292*H292</f>
        <v>0</v>
      </c>
      <c r="Q292" s="208">
        <v>0.0037599999999999999</v>
      </c>
      <c r="R292" s="208">
        <f>Q292*H292</f>
        <v>0.41134399999999999</v>
      </c>
      <c r="S292" s="208">
        <v>0</v>
      </c>
      <c r="T292" s="209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0" t="s">
        <v>117</v>
      </c>
      <c r="AT292" s="210" t="s">
        <v>112</v>
      </c>
      <c r="AU292" s="210" t="s">
        <v>79</v>
      </c>
      <c r="AY292" s="19" t="s">
        <v>110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9" t="s">
        <v>77</v>
      </c>
      <c r="BK292" s="211">
        <f>ROUND(I292*H292,2)</f>
        <v>0</v>
      </c>
      <c r="BL292" s="19" t="s">
        <v>117</v>
      </c>
      <c r="BM292" s="210" t="s">
        <v>488</v>
      </c>
    </row>
    <row r="293" s="2" customFormat="1">
      <c r="A293" s="40"/>
      <c r="B293" s="41"/>
      <c r="C293" s="42"/>
      <c r="D293" s="212" t="s">
        <v>119</v>
      </c>
      <c r="E293" s="42"/>
      <c r="F293" s="213" t="s">
        <v>489</v>
      </c>
      <c r="G293" s="42"/>
      <c r="H293" s="42"/>
      <c r="I293" s="214"/>
      <c r="J293" s="42"/>
      <c r="K293" s="42"/>
      <c r="L293" s="46"/>
      <c r="M293" s="215"/>
      <c r="N293" s="216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119</v>
      </c>
      <c r="AU293" s="19" t="s">
        <v>79</v>
      </c>
    </row>
    <row r="294" s="2" customFormat="1" ht="24.15" customHeight="1">
      <c r="A294" s="40"/>
      <c r="B294" s="41"/>
      <c r="C294" s="199" t="s">
        <v>490</v>
      </c>
      <c r="D294" s="199" t="s">
        <v>112</v>
      </c>
      <c r="E294" s="200" t="s">
        <v>491</v>
      </c>
      <c r="F294" s="201" t="s">
        <v>492</v>
      </c>
      <c r="G294" s="202" t="s">
        <v>284</v>
      </c>
      <c r="H294" s="203">
        <v>109.40000000000001</v>
      </c>
      <c r="I294" s="204"/>
      <c r="J294" s="205">
        <f>ROUND(I294*H294,2)</f>
        <v>0</v>
      </c>
      <c r="K294" s="201" t="s">
        <v>116</v>
      </c>
      <c r="L294" s="46"/>
      <c r="M294" s="206" t="s">
        <v>19</v>
      </c>
      <c r="N294" s="207" t="s">
        <v>43</v>
      </c>
      <c r="O294" s="86"/>
      <c r="P294" s="208">
        <f>O294*H294</f>
        <v>0</v>
      </c>
      <c r="Q294" s="208">
        <v>0</v>
      </c>
      <c r="R294" s="208">
        <f>Q294*H294</f>
        <v>0</v>
      </c>
      <c r="S294" s="208">
        <v>0</v>
      </c>
      <c r="T294" s="209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0" t="s">
        <v>117</v>
      </c>
      <c r="AT294" s="210" t="s">
        <v>112</v>
      </c>
      <c r="AU294" s="210" t="s">
        <v>79</v>
      </c>
      <c r="AY294" s="19" t="s">
        <v>110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9" t="s">
        <v>77</v>
      </c>
      <c r="BK294" s="211">
        <f>ROUND(I294*H294,2)</f>
        <v>0</v>
      </c>
      <c r="BL294" s="19" t="s">
        <v>117</v>
      </c>
      <c r="BM294" s="210" t="s">
        <v>493</v>
      </c>
    </row>
    <row r="295" s="2" customFormat="1">
      <c r="A295" s="40"/>
      <c r="B295" s="41"/>
      <c r="C295" s="42"/>
      <c r="D295" s="212" t="s">
        <v>119</v>
      </c>
      <c r="E295" s="42"/>
      <c r="F295" s="213" t="s">
        <v>494</v>
      </c>
      <c r="G295" s="42"/>
      <c r="H295" s="42"/>
      <c r="I295" s="214"/>
      <c r="J295" s="42"/>
      <c r="K295" s="42"/>
      <c r="L295" s="46"/>
      <c r="M295" s="215"/>
      <c r="N295" s="216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119</v>
      </c>
      <c r="AU295" s="19" t="s">
        <v>79</v>
      </c>
    </row>
    <row r="296" s="2" customFormat="1" ht="24.15" customHeight="1">
      <c r="A296" s="40"/>
      <c r="B296" s="41"/>
      <c r="C296" s="199" t="s">
        <v>495</v>
      </c>
      <c r="D296" s="199" t="s">
        <v>112</v>
      </c>
      <c r="E296" s="200" t="s">
        <v>496</v>
      </c>
      <c r="F296" s="201" t="s">
        <v>497</v>
      </c>
      <c r="G296" s="202" t="s">
        <v>284</v>
      </c>
      <c r="H296" s="203">
        <v>93.400000000000006</v>
      </c>
      <c r="I296" s="204"/>
      <c r="J296" s="205">
        <f>ROUND(I296*H296,2)</f>
        <v>0</v>
      </c>
      <c r="K296" s="201" t="s">
        <v>116</v>
      </c>
      <c r="L296" s="46"/>
      <c r="M296" s="206" t="s">
        <v>19</v>
      </c>
      <c r="N296" s="207" t="s">
        <v>43</v>
      </c>
      <c r="O296" s="86"/>
      <c r="P296" s="208">
        <f>O296*H296</f>
        <v>0</v>
      </c>
      <c r="Q296" s="208">
        <v>0</v>
      </c>
      <c r="R296" s="208">
        <f>Q296*H296</f>
        <v>0</v>
      </c>
      <c r="S296" s="208">
        <v>0</v>
      </c>
      <c r="T296" s="209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0" t="s">
        <v>117</v>
      </c>
      <c r="AT296" s="210" t="s">
        <v>112</v>
      </c>
      <c r="AU296" s="210" t="s">
        <v>79</v>
      </c>
      <c r="AY296" s="19" t="s">
        <v>110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9" t="s">
        <v>77</v>
      </c>
      <c r="BK296" s="211">
        <f>ROUND(I296*H296,2)</f>
        <v>0</v>
      </c>
      <c r="BL296" s="19" t="s">
        <v>117</v>
      </c>
      <c r="BM296" s="210" t="s">
        <v>498</v>
      </c>
    </row>
    <row r="297" s="2" customFormat="1">
      <c r="A297" s="40"/>
      <c r="B297" s="41"/>
      <c r="C297" s="42"/>
      <c r="D297" s="212" t="s">
        <v>119</v>
      </c>
      <c r="E297" s="42"/>
      <c r="F297" s="213" t="s">
        <v>499</v>
      </c>
      <c r="G297" s="42"/>
      <c r="H297" s="42"/>
      <c r="I297" s="214"/>
      <c r="J297" s="42"/>
      <c r="K297" s="42"/>
      <c r="L297" s="46"/>
      <c r="M297" s="215"/>
      <c r="N297" s="216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119</v>
      </c>
      <c r="AU297" s="19" t="s">
        <v>79</v>
      </c>
    </row>
    <row r="298" s="2" customFormat="1" ht="16.5" customHeight="1">
      <c r="A298" s="40"/>
      <c r="B298" s="41"/>
      <c r="C298" s="199" t="s">
        <v>500</v>
      </c>
      <c r="D298" s="199" t="s">
        <v>112</v>
      </c>
      <c r="E298" s="200" t="s">
        <v>501</v>
      </c>
      <c r="F298" s="201" t="s">
        <v>502</v>
      </c>
      <c r="G298" s="202" t="s">
        <v>284</v>
      </c>
      <c r="H298" s="203">
        <v>93.400000000000006</v>
      </c>
      <c r="I298" s="204"/>
      <c r="J298" s="205">
        <f>ROUND(I298*H298,2)</f>
        <v>0</v>
      </c>
      <c r="K298" s="201" t="s">
        <v>116</v>
      </c>
      <c r="L298" s="46"/>
      <c r="M298" s="206" t="s">
        <v>19</v>
      </c>
      <c r="N298" s="207" t="s">
        <v>43</v>
      </c>
      <c r="O298" s="86"/>
      <c r="P298" s="208">
        <f>O298*H298</f>
        <v>0</v>
      </c>
      <c r="Q298" s="208">
        <v>0</v>
      </c>
      <c r="R298" s="208">
        <f>Q298*H298</f>
        <v>0</v>
      </c>
      <c r="S298" s="208">
        <v>0</v>
      </c>
      <c r="T298" s="209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0" t="s">
        <v>117</v>
      </c>
      <c r="AT298" s="210" t="s">
        <v>112</v>
      </c>
      <c r="AU298" s="210" t="s">
        <v>79</v>
      </c>
      <c r="AY298" s="19" t="s">
        <v>110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9" t="s">
        <v>77</v>
      </c>
      <c r="BK298" s="211">
        <f>ROUND(I298*H298,2)</f>
        <v>0</v>
      </c>
      <c r="BL298" s="19" t="s">
        <v>117</v>
      </c>
      <c r="BM298" s="210" t="s">
        <v>503</v>
      </c>
    </row>
    <row r="299" s="2" customFormat="1">
      <c r="A299" s="40"/>
      <c r="B299" s="41"/>
      <c r="C299" s="42"/>
      <c r="D299" s="212" t="s">
        <v>119</v>
      </c>
      <c r="E299" s="42"/>
      <c r="F299" s="213" t="s">
        <v>504</v>
      </c>
      <c r="G299" s="42"/>
      <c r="H299" s="42"/>
      <c r="I299" s="214"/>
      <c r="J299" s="42"/>
      <c r="K299" s="42"/>
      <c r="L299" s="46"/>
      <c r="M299" s="215"/>
      <c r="N299" s="216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119</v>
      </c>
      <c r="AU299" s="19" t="s">
        <v>79</v>
      </c>
    </row>
    <row r="300" s="13" customFormat="1">
      <c r="A300" s="13"/>
      <c r="B300" s="219"/>
      <c r="C300" s="220"/>
      <c r="D300" s="217" t="s">
        <v>123</v>
      </c>
      <c r="E300" s="221" t="s">
        <v>19</v>
      </c>
      <c r="F300" s="222" t="s">
        <v>505</v>
      </c>
      <c r="G300" s="220"/>
      <c r="H300" s="223">
        <v>93.400000000000006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29" t="s">
        <v>123</v>
      </c>
      <c r="AU300" s="229" t="s">
        <v>79</v>
      </c>
      <c r="AV300" s="13" t="s">
        <v>79</v>
      </c>
      <c r="AW300" s="13" t="s">
        <v>33</v>
      </c>
      <c r="AX300" s="13" t="s">
        <v>72</v>
      </c>
      <c r="AY300" s="229" t="s">
        <v>110</v>
      </c>
    </row>
    <row r="301" s="14" customFormat="1">
      <c r="A301" s="14"/>
      <c r="B301" s="230"/>
      <c r="C301" s="231"/>
      <c r="D301" s="217" t="s">
        <v>123</v>
      </c>
      <c r="E301" s="232" t="s">
        <v>19</v>
      </c>
      <c r="F301" s="233" t="s">
        <v>506</v>
      </c>
      <c r="G301" s="231"/>
      <c r="H301" s="234">
        <v>93.400000000000006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123</v>
      </c>
      <c r="AU301" s="240" t="s">
        <v>79</v>
      </c>
      <c r="AV301" s="14" t="s">
        <v>117</v>
      </c>
      <c r="AW301" s="14" t="s">
        <v>33</v>
      </c>
      <c r="AX301" s="14" t="s">
        <v>77</v>
      </c>
      <c r="AY301" s="240" t="s">
        <v>110</v>
      </c>
    </row>
    <row r="302" s="2" customFormat="1" ht="16.5" customHeight="1">
      <c r="A302" s="40"/>
      <c r="B302" s="41"/>
      <c r="C302" s="199" t="s">
        <v>507</v>
      </c>
      <c r="D302" s="199" t="s">
        <v>112</v>
      </c>
      <c r="E302" s="200" t="s">
        <v>508</v>
      </c>
      <c r="F302" s="201" t="s">
        <v>509</v>
      </c>
      <c r="G302" s="202" t="s">
        <v>284</v>
      </c>
      <c r="H302" s="203">
        <v>109.40000000000001</v>
      </c>
      <c r="I302" s="204"/>
      <c r="J302" s="205">
        <f>ROUND(I302*H302,2)</f>
        <v>0</v>
      </c>
      <c r="K302" s="201" t="s">
        <v>116</v>
      </c>
      <c r="L302" s="46"/>
      <c r="M302" s="206" t="s">
        <v>19</v>
      </c>
      <c r="N302" s="207" t="s">
        <v>43</v>
      </c>
      <c r="O302" s="86"/>
      <c r="P302" s="208">
        <f>O302*H302</f>
        <v>0</v>
      </c>
      <c r="Q302" s="208">
        <v>3.0000000000000001E-05</v>
      </c>
      <c r="R302" s="208">
        <f>Q302*H302</f>
        <v>0.0032820000000000002</v>
      </c>
      <c r="S302" s="208">
        <v>0</v>
      </c>
      <c r="T302" s="209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0" t="s">
        <v>117</v>
      </c>
      <c r="AT302" s="210" t="s">
        <v>112</v>
      </c>
      <c r="AU302" s="210" t="s">
        <v>79</v>
      </c>
      <c r="AY302" s="19" t="s">
        <v>110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9" t="s">
        <v>77</v>
      </c>
      <c r="BK302" s="211">
        <f>ROUND(I302*H302,2)</f>
        <v>0</v>
      </c>
      <c r="BL302" s="19" t="s">
        <v>117</v>
      </c>
      <c r="BM302" s="210" t="s">
        <v>510</v>
      </c>
    </row>
    <row r="303" s="2" customFormat="1">
      <c r="A303" s="40"/>
      <c r="B303" s="41"/>
      <c r="C303" s="42"/>
      <c r="D303" s="212" t="s">
        <v>119</v>
      </c>
      <c r="E303" s="42"/>
      <c r="F303" s="213" t="s">
        <v>511</v>
      </c>
      <c r="G303" s="42"/>
      <c r="H303" s="42"/>
      <c r="I303" s="214"/>
      <c r="J303" s="42"/>
      <c r="K303" s="42"/>
      <c r="L303" s="46"/>
      <c r="M303" s="215"/>
      <c r="N303" s="216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119</v>
      </c>
      <c r="AU303" s="19" t="s">
        <v>79</v>
      </c>
    </row>
    <row r="304" s="13" customFormat="1">
      <c r="A304" s="13"/>
      <c r="B304" s="219"/>
      <c r="C304" s="220"/>
      <c r="D304" s="217" t="s">
        <v>123</v>
      </c>
      <c r="E304" s="221" t="s">
        <v>19</v>
      </c>
      <c r="F304" s="222" t="s">
        <v>512</v>
      </c>
      <c r="G304" s="220"/>
      <c r="H304" s="223">
        <v>109.40000000000001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9" t="s">
        <v>123</v>
      </c>
      <c r="AU304" s="229" t="s">
        <v>79</v>
      </c>
      <c r="AV304" s="13" t="s">
        <v>79</v>
      </c>
      <c r="AW304" s="13" t="s">
        <v>33</v>
      </c>
      <c r="AX304" s="13" t="s">
        <v>77</v>
      </c>
      <c r="AY304" s="229" t="s">
        <v>110</v>
      </c>
    </row>
    <row r="305" s="2" customFormat="1" ht="16.5" customHeight="1">
      <c r="A305" s="40"/>
      <c r="B305" s="41"/>
      <c r="C305" s="199" t="s">
        <v>513</v>
      </c>
      <c r="D305" s="199" t="s">
        <v>112</v>
      </c>
      <c r="E305" s="200" t="s">
        <v>514</v>
      </c>
      <c r="F305" s="201" t="s">
        <v>515</v>
      </c>
      <c r="G305" s="202" t="s">
        <v>115</v>
      </c>
      <c r="H305" s="203">
        <v>46</v>
      </c>
      <c r="I305" s="204"/>
      <c r="J305" s="205">
        <f>ROUND(I305*H305,2)</f>
        <v>0</v>
      </c>
      <c r="K305" s="201" t="s">
        <v>116</v>
      </c>
      <c r="L305" s="46"/>
      <c r="M305" s="206" t="s">
        <v>19</v>
      </c>
      <c r="N305" s="207" t="s">
        <v>43</v>
      </c>
      <c r="O305" s="86"/>
      <c r="P305" s="208">
        <f>O305*H305</f>
        <v>0</v>
      </c>
      <c r="Q305" s="208">
        <v>0</v>
      </c>
      <c r="R305" s="208">
        <f>Q305*H305</f>
        <v>0</v>
      </c>
      <c r="S305" s="208">
        <v>0</v>
      </c>
      <c r="T305" s="209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0" t="s">
        <v>117</v>
      </c>
      <c r="AT305" s="210" t="s">
        <v>112</v>
      </c>
      <c r="AU305" s="210" t="s">
        <v>79</v>
      </c>
      <c r="AY305" s="19" t="s">
        <v>110</v>
      </c>
      <c r="BE305" s="211">
        <f>IF(N305="základní",J305,0)</f>
        <v>0</v>
      </c>
      <c r="BF305" s="211">
        <f>IF(N305="snížená",J305,0)</f>
        <v>0</v>
      </c>
      <c r="BG305" s="211">
        <f>IF(N305="zákl. přenesená",J305,0)</f>
        <v>0</v>
      </c>
      <c r="BH305" s="211">
        <f>IF(N305="sníž. přenesená",J305,0)</f>
        <v>0</v>
      </c>
      <c r="BI305" s="211">
        <f>IF(N305="nulová",J305,0)</f>
        <v>0</v>
      </c>
      <c r="BJ305" s="19" t="s">
        <v>77</v>
      </c>
      <c r="BK305" s="211">
        <f>ROUND(I305*H305,2)</f>
        <v>0</v>
      </c>
      <c r="BL305" s="19" t="s">
        <v>117</v>
      </c>
      <c r="BM305" s="210" t="s">
        <v>516</v>
      </c>
    </row>
    <row r="306" s="2" customFormat="1">
      <c r="A306" s="40"/>
      <c r="B306" s="41"/>
      <c r="C306" s="42"/>
      <c r="D306" s="212" t="s">
        <v>119</v>
      </c>
      <c r="E306" s="42"/>
      <c r="F306" s="213" t="s">
        <v>517</v>
      </c>
      <c r="G306" s="42"/>
      <c r="H306" s="42"/>
      <c r="I306" s="214"/>
      <c r="J306" s="42"/>
      <c r="K306" s="42"/>
      <c r="L306" s="46"/>
      <c r="M306" s="215"/>
      <c r="N306" s="216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119</v>
      </c>
      <c r="AU306" s="19" t="s">
        <v>79</v>
      </c>
    </row>
    <row r="307" s="2" customFormat="1">
      <c r="A307" s="40"/>
      <c r="B307" s="41"/>
      <c r="C307" s="42"/>
      <c r="D307" s="217" t="s">
        <v>121</v>
      </c>
      <c r="E307" s="42"/>
      <c r="F307" s="218" t="s">
        <v>518</v>
      </c>
      <c r="G307" s="42"/>
      <c r="H307" s="42"/>
      <c r="I307" s="214"/>
      <c r="J307" s="42"/>
      <c r="K307" s="42"/>
      <c r="L307" s="46"/>
      <c r="M307" s="215"/>
      <c r="N307" s="216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121</v>
      </c>
      <c r="AU307" s="19" t="s">
        <v>79</v>
      </c>
    </row>
    <row r="308" s="13" customFormat="1">
      <c r="A308" s="13"/>
      <c r="B308" s="219"/>
      <c r="C308" s="220"/>
      <c r="D308" s="217" t="s">
        <v>123</v>
      </c>
      <c r="E308" s="221" t="s">
        <v>19</v>
      </c>
      <c r="F308" s="222" t="s">
        <v>519</v>
      </c>
      <c r="G308" s="220"/>
      <c r="H308" s="223">
        <v>46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9" t="s">
        <v>123</v>
      </c>
      <c r="AU308" s="229" t="s">
        <v>79</v>
      </c>
      <c r="AV308" s="13" t="s">
        <v>79</v>
      </c>
      <c r="AW308" s="13" t="s">
        <v>33</v>
      </c>
      <c r="AX308" s="13" t="s">
        <v>77</v>
      </c>
      <c r="AY308" s="229" t="s">
        <v>110</v>
      </c>
    </row>
    <row r="309" s="2" customFormat="1" ht="37.8" customHeight="1">
      <c r="A309" s="40"/>
      <c r="B309" s="41"/>
      <c r="C309" s="199" t="s">
        <v>520</v>
      </c>
      <c r="D309" s="199" t="s">
        <v>112</v>
      </c>
      <c r="E309" s="200" t="s">
        <v>521</v>
      </c>
      <c r="F309" s="201" t="s">
        <v>522</v>
      </c>
      <c r="G309" s="202" t="s">
        <v>115</v>
      </c>
      <c r="H309" s="203">
        <v>75.599999999999994</v>
      </c>
      <c r="I309" s="204"/>
      <c r="J309" s="205">
        <f>ROUND(I309*H309,2)</f>
        <v>0</v>
      </c>
      <c r="K309" s="201" t="s">
        <v>116</v>
      </c>
      <c r="L309" s="46"/>
      <c r="M309" s="206" t="s">
        <v>19</v>
      </c>
      <c r="N309" s="207" t="s">
        <v>43</v>
      </c>
      <c r="O309" s="86"/>
      <c r="P309" s="208">
        <f>O309*H309</f>
        <v>0</v>
      </c>
      <c r="Q309" s="208">
        <v>0</v>
      </c>
      <c r="R309" s="208">
        <f>Q309*H309</f>
        <v>0</v>
      </c>
      <c r="S309" s="208">
        <v>0</v>
      </c>
      <c r="T309" s="209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0" t="s">
        <v>117</v>
      </c>
      <c r="AT309" s="210" t="s">
        <v>112</v>
      </c>
      <c r="AU309" s="210" t="s">
        <v>79</v>
      </c>
      <c r="AY309" s="19" t="s">
        <v>110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9" t="s">
        <v>77</v>
      </c>
      <c r="BK309" s="211">
        <f>ROUND(I309*H309,2)</f>
        <v>0</v>
      </c>
      <c r="BL309" s="19" t="s">
        <v>117</v>
      </c>
      <c r="BM309" s="210" t="s">
        <v>523</v>
      </c>
    </row>
    <row r="310" s="2" customFormat="1">
      <c r="A310" s="40"/>
      <c r="B310" s="41"/>
      <c r="C310" s="42"/>
      <c r="D310" s="212" t="s">
        <v>119</v>
      </c>
      <c r="E310" s="42"/>
      <c r="F310" s="213" t="s">
        <v>524</v>
      </c>
      <c r="G310" s="42"/>
      <c r="H310" s="42"/>
      <c r="I310" s="214"/>
      <c r="J310" s="42"/>
      <c r="K310" s="42"/>
      <c r="L310" s="46"/>
      <c r="M310" s="215"/>
      <c r="N310" s="216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119</v>
      </c>
      <c r="AU310" s="19" t="s">
        <v>79</v>
      </c>
    </row>
    <row r="311" s="2" customFormat="1" ht="33" customHeight="1">
      <c r="A311" s="40"/>
      <c r="B311" s="41"/>
      <c r="C311" s="199" t="s">
        <v>525</v>
      </c>
      <c r="D311" s="199" t="s">
        <v>112</v>
      </c>
      <c r="E311" s="200" t="s">
        <v>526</v>
      </c>
      <c r="F311" s="201" t="s">
        <v>527</v>
      </c>
      <c r="G311" s="202" t="s">
        <v>115</v>
      </c>
      <c r="H311" s="203">
        <v>41.299999999999997</v>
      </c>
      <c r="I311" s="204"/>
      <c r="J311" s="205">
        <f>ROUND(I311*H311,2)</f>
        <v>0</v>
      </c>
      <c r="K311" s="201" t="s">
        <v>116</v>
      </c>
      <c r="L311" s="46"/>
      <c r="M311" s="206" t="s">
        <v>19</v>
      </c>
      <c r="N311" s="207" t="s">
        <v>43</v>
      </c>
      <c r="O311" s="86"/>
      <c r="P311" s="208">
        <f>O311*H311</f>
        <v>0</v>
      </c>
      <c r="Q311" s="208">
        <v>0</v>
      </c>
      <c r="R311" s="208">
        <f>Q311*H311</f>
        <v>0</v>
      </c>
      <c r="S311" s="208">
        <v>0</v>
      </c>
      <c r="T311" s="209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0" t="s">
        <v>117</v>
      </c>
      <c r="AT311" s="210" t="s">
        <v>112</v>
      </c>
      <c r="AU311" s="210" t="s">
        <v>79</v>
      </c>
      <c r="AY311" s="19" t="s">
        <v>110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9" t="s">
        <v>77</v>
      </c>
      <c r="BK311" s="211">
        <f>ROUND(I311*H311,2)</f>
        <v>0</v>
      </c>
      <c r="BL311" s="19" t="s">
        <v>117</v>
      </c>
      <c r="BM311" s="210" t="s">
        <v>528</v>
      </c>
    </row>
    <row r="312" s="2" customFormat="1">
      <c r="A312" s="40"/>
      <c r="B312" s="41"/>
      <c r="C312" s="42"/>
      <c r="D312" s="212" t="s">
        <v>119</v>
      </c>
      <c r="E312" s="42"/>
      <c r="F312" s="213" t="s">
        <v>529</v>
      </c>
      <c r="G312" s="42"/>
      <c r="H312" s="42"/>
      <c r="I312" s="214"/>
      <c r="J312" s="42"/>
      <c r="K312" s="42"/>
      <c r="L312" s="46"/>
      <c r="M312" s="215"/>
      <c r="N312" s="216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119</v>
      </c>
      <c r="AU312" s="19" t="s">
        <v>79</v>
      </c>
    </row>
    <row r="313" s="12" customFormat="1" ht="22.8" customHeight="1">
      <c r="A313" s="12"/>
      <c r="B313" s="183"/>
      <c r="C313" s="184"/>
      <c r="D313" s="185" t="s">
        <v>71</v>
      </c>
      <c r="E313" s="197" t="s">
        <v>530</v>
      </c>
      <c r="F313" s="197" t="s">
        <v>531</v>
      </c>
      <c r="G313" s="184"/>
      <c r="H313" s="184"/>
      <c r="I313" s="187"/>
      <c r="J313" s="198">
        <f>BK313</f>
        <v>0</v>
      </c>
      <c r="K313" s="184"/>
      <c r="L313" s="189"/>
      <c r="M313" s="190"/>
      <c r="N313" s="191"/>
      <c r="O313" s="191"/>
      <c r="P313" s="192">
        <f>SUM(P314:P329)</f>
        <v>0</v>
      </c>
      <c r="Q313" s="191"/>
      <c r="R313" s="192">
        <f>SUM(R314:R329)</f>
        <v>0</v>
      </c>
      <c r="S313" s="191"/>
      <c r="T313" s="193">
        <f>SUM(T314:T329)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94" t="s">
        <v>77</v>
      </c>
      <c r="AT313" s="195" t="s">
        <v>71</v>
      </c>
      <c r="AU313" s="195" t="s">
        <v>77</v>
      </c>
      <c r="AY313" s="194" t="s">
        <v>110</v>
      </c>
      <c r="BK313" s="196">
        <f>SUM(BK314:BK329)</f>
        <v>0</v>
      </c>
    </row>
    <row r="314" s="2" customFormat="1" ht="24.15" customHeight="1">
      <c r="A314" s="40"/>
      <c r="B314" s="41"/>
      <c r="C314" s="199" t="s">
        <v>532</v>
      </c>
      <c r="D314" s="199" t="s">
        <v>112</v>
      </c>
      <c r="E314" s="200" t="s">
        <v>533</v>
      </c>
      <c r="F314" s="201" t="s">
        <v>534</v>
      </c>
      <c r="G314" s="202" t="s">
        <v>249</v>
      </c>
      <c r="H314" s="203">
        <v>58.607999999999997</v>
      </c>
      <c r="I314" s="204"/>
      <c r="J314" s="205">
        <f>ROUND(I314*H314,2)</f>
        <v>0</v>
      </c>
      <c r="K314" s="201" t="s">
        <v>116</v>
      </c>
      <c r="L314" s="46"/>
      <c r="M314" s="206" t="s">
        <v>19</v>
      </c>
      <c r="N314" s="207" t="s">
        <v>43</v>
      </c>
      <c r="O314" s="86"/>
      <c r="P314" s="208">
        <f>O314*H314</f>
        <v>0</v>
      </c>
      <c r="Q314" s="208">
        <v>0</v>
      </c>
      <c r="R314" s="208">
        <f>Q314*H314</f>
        <v>0</v>
      </c>
      <c r="S314" s="208">
        <v>0</v>
      </c>
      <c r="T314" s="209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0" t="s">
        <v>117</v>
      </c>
      <c r="AT314" s="210" t="s">
        <v>112</v>
      </c>
      <c r="AU314" s="210" t="s">
        <v>79</v>
      </c>
      <c r="AY314" s="19" t="s">
        <v>110</v>
      </c>
      <c r="BE314" s="211">
        <f>IF(N314="základní",J314,0)</f>
        <v>0</v>
      </c>
      <c r="BF314" s="211">
        <f>IF(N314="snížená",J314,0)</f>
        <v>0</v>
      </c>
      <c r="BG314" s="211">
        <f>IF(N314="zákl. přenesená",J314,0)</f>
        <v>0</v>
      </c>
      <c r="BH314" s="211">
        <f>IF(N314="sníž. přenesená",J314,0)</f>
        <v>0</v>
      </c>
      <c r="BI314" s="211">
        <f>IF(N314="nulová",J314,0)</f>
        <v>0</v>
      </c>
      <c r="BJ314" s="19" t="s">
        <v>77</v>
      </c>
      <c r="BK314" s="211">
        <f>ROUND(I314*H314,2)</f>
        <v>0</v>
      </c>
      <c r="BL314" s="19" t="s">
        <v>117</v>
      </c>
      <c r="BM314" s="210" t="s">
        <v>535</v>
      </c>
    </row>
    <row r="315" s="2" customFormat="1">
      <c r="A315" s="40"/>
      <c r="B315" s="41"/>
      <c r="C315" s="42"/>
      <c r="D315" s="212" t="s">
        <v>119</v>
      </c>
      <c r="E315" s="42"/>
      <c r="F315" s="213" t="s">
        <v>536</v>
      </c>
      <c r="G315" s="42"/>
      <c r="H315" s="42"/>
      <c r="I315" s="214"/>
      <c r="J315" s="42"/>
      <c r="K315" s="42"/>
      <c r="L315" s="46"/>
      <c r="M315" s="215"/>
      <c r="N315" s="216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119</v>
      </c>
      <c r="AU315" s="19" t="s">
        <v>79</v>
      </c>
    </row>
    <row r="316" s="2" customFormat="1" ht="24.15" customHeight="1">
      <c r="A316" s="40"/>
      <c r="B316" s="41"/>
      <c r="C316" s="199" t="s">
        <v>537</v>
      </c>
      <c r="D316" s="199" t="s">
        <v>112</v>
      </c>
      <c r="E316" s="200" t="s">
        <v>538</v>
      </c>
      <c r="F316" s="201" t="s">
        <v>539</v>
      </c>
      <c r="G316" s="202" t="s">
        <v>249</v>
      </c>
      <c r="H316" s="203">
        <v>257.32799999999997</v>
      </c>
      <c r="I316" s="204"/>
      <c r="J316" s="205">
        <f>ROUND(I316*H316,2)</f>
        <v>0</v>
      </c>
      <c r="K316" s="201" t="s">
        <v>116</v>
      </c>
      <c r="L316" s="46"/>
      <c r="M316" s="206" t="s">
        <v>19</v>
      </c>
      <c r="N316" s="207" t="s">
        <v>43</v>
      </c>
      <c r="O316" s="86"/>
      <c r="P316" s="208">
        <f>O316*H316</f>
        <v>0</v>
      </c>
      <c r="Q316" s="208">
        <v>0</v>
      </c>
      <c r="R316" s="208">
        <f>Q316*H316</f>
        <v>0</v>
      </c>
      <c r="S316" s="208">
        <v>0</v>
      </c>
      <c r="T316" s="209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0" t="s">
        <v>117</v>
      </c>
      <c r="AT316" s="210" t="s">
        <v>112</v>
      </c>
      <c r="AU316" s="210" t="s">
        <v>79</v>
      </c>
      <c r="AY316" s="19" t="s">
        <v>110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9" t="s">
        <v>77</v>
      </c>
      <c r="BK316" s="211">
        <f>ROUND(I316*H316,2)</f>
        <v>0</v>
      </c>
      <c r="BL316" s="19" t="s">
        <v>117</v>
      </c>
      <c r="BM316" s="210" t="s">
        <v>540</v>
      </c>
    </row>
    <row r="317" s="2" customFormat="1">
      <c r="A317" s="40"/>
      <c r="B317" s="41"/>
      <c r="C317" s="42"/>
      <c r="D317" s="212" t="s">
        <v>119</v>
      </c>
      <c r="E317" s="42"/>
      <c r="F317" s="213" t="s">
        <v>541</v>
      </c>
      <c r="G317" s="42"/>
      <c r="H317" s="42"/>
      <c r="I317" s="214"/>
      <c r="J317" s="42"/>
      <c r="K317" s="42"/>
      <c r="L317" s="46"/>
      <c r="M317" s="215"/>
      <c r="N317" s="216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119</v>
      </c>
      <c r="AU317" s="19" t="s">
        <v>79</v>
      </c>
    </row>
    <row r="318" s="2" customFormat="1">
      <c r="A318" s="40"/>
      <c r="B318" s="41"/>
      <c r="C318" s="42"/>
      <c r="D318" s="217" t="s">
        <v>121</v>
      </c>
      <c r="E318" s="42"/>
      <c r="F318" s="218" t="s">
        <v>542</v>
      </c>
      <c r="G318" s="42"/>
      <c r="H318" s="42"/>
      <c r="I318" s="214"/>
      <c r="J318" s="42"/>
      <c r="K318" s="42"/>
      <c r="L318" s="46"/>
      <c r="M318" s="215"/>
      <c r="N318" s="216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121</v>
      </c>
      <c r="AU318" s="19" t="s">
        <v>79</v>
      </c>
    </row>
    <row r="319" s="13" customFormat="1">
      <c r="A319" s="13"/>
      <c r="B319" s="219"/>
      <c r="C319" s="220"/>
      <c r="D319" s="217" t="s">
        <v>123</v>
      </c>
      <c r="E319" s="221" t="s">
        <v>19</v>
      </c>
      <c r="F319" s="222" t="s">
        <v>543</v>
      </c>
      <c r="G319" s="220"/>
      <c r="H319" s="223">
        <v>257.32799999999997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9" t="s">
        <v>123</v>
      </c>
      <c r="AU319" s="229" t="s">
        <v>79</v>
      </c>
      <c r="AV319" s="13" t="s">
        <v>79</v>
      </c>
      <c r="AW319" s="13" t="s">
        <v>33</v>
      </c>
      <c r="AX319" s="13" t="s">
        <v>72</v>
      </c>
      <c r="AY319" s="229" t="s">
        <v>110</v>
      </c>
    </row>
    <row r="320" s="14" customFormat="1">
      <c r="A320" s="14"/>
      <c r="B320" s="230"/>
      <c r="C320" s="231"/>
      <c r="D320" s="217" t="s">
        <v>123</v>
      </c>
      <c r="E320" s="232" t="s">
        <v>19</v>
      </c>
      <c r="F320" s="233" t="s">
        <v>125</v>
      </c>
      <c r="G320" s="231"/>
      <c r="H320" s="234">
        <v>257.32799999999997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123</v>
      </c>
      <c r="AU320" s="240" t="s">
        <v>79</v>
      </c>
      <c r="AV320" s="14" t="s">
        <v>117</v>
      </c>
      <c r="AW320" s="14" t="s">
        <v>33</v>
      </c>
      <c r="AX320" s="14" t="s">
        <v>77</v>
      </c>
      <c r="AY320" s="240" t="s">
        <v>110</v>
      </c>
    </row>
    <row r="321" s="2" customFormat="1" ht="24.15" customHeight="1">
      <c r="A321" s="40"/>
      <c r="B321" s="41"/>
      <c r="C321" s="199" t="s">
        <v>544</v>
      </c>
      <c r="D321" s="199" t="s">
        <v>112</v>
      </c>
      <c r="E321" s="200" t="s">
        <v>545</v>
      </c>
      <c r="F321" s="201" t="s">
        <v>546</v>
      </c>
      <c r="G321" s="202" t="s">
        <v>249</v>
      </c>
      <c r="H321" s="203">
        <v>14.949999999999999</v>
      </c>
      <c r="I321" s="204"/>
      <c r="J321" s="205">
        <f>ROUND(I321*H321,2)</f>
        <v>0</v>
      </c>
      <c r="K321" s="201" t="s">
        <v>116</v>
      </c>
      <c r="L321" s="46"/>
      <c r="M321" s="206" t="s">
        <v>19</v>
      </c>
      <c r="N321" s="207" t="s">
        <v>43</v>
      </c>
      <c r="O321" s="86"/>
      <c r="P321" s="208">
        <f>O321*H321</f>
        <v>0</v>
      </c>
      <c r="Q321" s="208">
        <v>0</v>
      </c>
      <c r="R321" s="208">
        <f>Q321*H321</f>
        <v>0</v>
      </c>
      <c r="S321" s="208">
        <v>0</v>
      </c>
      <c r="T321" s="209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0" t="s">
        <v>117</v>
      </c>
      <c r="AT321" s="210" t="s">
        <v>112</v>
      </c>
      <c r="AU321" s="210" t="s">
        <v>79</v>
      </c>
      <c r="AY321" s="19" t="s">
        <v>110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9" t="s">
        <v>77</v>
      </c>
      <c r="BK321" s="211">
        <f>ROUND(I321*H321,2)</f>
        <v>0</v>
      </c>
      <c r="BL321" s="19" t="s">
        <v>117</v>
      </c>
      <c r="BM321" s="210" t="s">
        <v>547</v>
      </c>
    </row>
    <row r="322" s="2" customFormat="1">
      <c r="A322" s="40"/>
      <c r="B322" s="41"/>
      <c r="C322" s="42"/>
      <c r="D322" s="212" t="s">
        <v>119</v>
      </c>
      <c r="E322" s="42"/>
      <c r="F322" s="213" t="s">
        <v>548</v>
      </c>
      <c r="G322" s="42"/>
      <c r="H322" s="42"/>
      <c r="I322" s="214"/>
      <c r="J322" s="42"/>
      <c r="K322" s="42"/>
      <c r="L322" s="46"/>
      <c r="M322" s="215"/>
      <c r="N322" s="216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119</v>
      </c>
      <c r="AU322" s="19" t="s">
        <v>79</v>
      </c>
    </row>
    <row r="323" s="13" customFormat="1">
      <c r="A323" s="13"/>
      <c r="B323" s="219"/>
      <c r="C323" s="220"/>
      <c r="D323" s="217" t="s">
        <v>123</v>
      </c>
      <c r="E323" s="221" t="s">
        <v>19</v>
      </c>
      <c r="F323" s="222" t="s">
        <v>549</v>
      </c>
      <c r="G323" s="220"/>
      <c r="H323" s="223">
        <v>14.949999999999999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9" t="s">
        <v>123</v>
      </c>
      <c r="AU323" s="229" t="s">
        <v>79</v>
      </c>
      <c r="AV323" s="13" t="s">
        <v>79</v>
      </c>
      <c r="AW323" s="13" t="s">
        <v>33</v>
      </c>
      <c r="AX323" s="13" t="s">
        <v>77</v>
      </c>
      <c r="AY323" s="229" t="s">
        <v>110</v>
      </c>
    </row>
    <row r="324" s="2" customFormat="1" ht="24.15" customHeight="1">
      <c r="A324" s="40"/>
      <c r="B324" s="41"/>
      <c r="C324" s="199" t="s">
        <v>550</v>
      </c>
      <c r="D324" s="199" t="s">
        <v>112</v>
      </c>
      <c r="E324" s="200" t="s">
        <v>551</v>
      </c>
      <c r="F324" s="201" t="s">
        <v>248</v>
      </c>
      <c r="G324" s="202" t="s">
        <v>249</v>
      </c>
      <c r="H324" s="203">
        <v>7.3630000000000004</v>
      </c>
      <c r="I324" s="204"/>
      <c r="J324" s="205">
        <f>ROUND(I324*H324,2)</f>
        <v>0</v>
      </c>
      <c r="K324" s="201" t="s">
        <v>116</v>
      </c>
      <c r="L324" s="46"/>
      <c r="M324" s="206" t="s">
        <v>19</v>
      </c>
      <c r="N324" s="207" t="s">
        <v>43</v>
      </c>
      <c r="O324" s="86"/>
      <c r="P324" s="208">
        <f>O324*H324</f>
        <v>0</v>
      </c>
      <c r="Q324" s="208">
        <v>0</v>
      </c>
      <c r="R324" s="208">
        <f>Q324*H324</f>
        <v>0</v>
      </c>
      <c r="S324" s="208">
        <v>0</v>
      </c>
      <c r="T324" s="209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0" t="s">
        <v>117</v>
      </c>
      <c r="AT324" s="210" t="s">
        <v>112</v>
      </c>
      <c r="AU324" s="210" t="s">
        <v>79</v>
      </c>
      <c r="AY324" s="19" t="s">
        <v>110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9" t="s">
        <v>77</v>
      </c>
      <c r="BK324" s="211">
        <f>ROUND(I324*H324,2)</f>
        <v>0</v>
      </c>
      <c r="BL324" s="19" t="s">
        <v>117</v>
      </c>
      <c r="BM324" s="210" t="s">
        <v>552</v>
      </c>
    </row>
    <row r="325" s="2" customFormat="1">
      <c r="A325" s="40"/>
      <c r="B325" s="41"/>
      <c r="C325" s="42"/>
      <c r="D325" s="212" t="s">
        <v>119</v>
      </c>
      <c r="E325" s="42"/>
      <c r="F325" s="213" t="s">
        <v>553</v>
      </c>
      <c r="G325" s="42"/>
      <c r="H325" s="42"/>
      <c r="I325" s="214"/>
      <c r="J325" s="42"/>
      <c r="K325" s="42"/>
      <c r="L325" s="46"/>
      <c r="M325" s="215"/>
      <c r="N325" s="216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119</v>
      </c>
      <c r="AU325" s="19" t="s">
        <v>79</v>
      </c>
    </row>
    <row r="326" s="13" customFormat="1">
      <c r="A326" s="13"/>
      <c r="B326" s="219"/>
      <c r="C326" s="220"/>
      <c r="D326" s="217" t="s">
        <v>123</v>
      </c>
      <c r="E326" s="221" t="s">
        <v>19</v>
      </c>
      <c r="F326" s="222" t="s">
        <v>554</v>
      </c>
      <c r="G326" s="220"/>
      <c r="H326" s="223">
        <v>7.3630000000000004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9" t="s">
        <v>123</v>
      </c>
      <c r="AU326" s="229" t="s">
        <v>79</v>
      </c>
      <c r="AV326" s="13" t="s">
        <v>79</v>
      </c>
      <c r="AW326" s="13" t="s">
        <v>33</v>
      </c>
      <c r="AX326" s="13" t="s">
        <v>77</v>
      </c>
      <c r="AY326" s="229" t="s">
        <v>110</v>
      </c>
    </row>
    <row r="327" s="2" customFormat="1" ht="24.15" customHeight="1">
      <c r="A327" s="40"/>
      <c r="B327" s="41"/>
      <c r="C327" s="199" t="s">
        <v>555</v>
      </c>
      <c r="D327" s="199" t="s">
        <v>112</v>
      </c>
      <c r="E327" s="200" t="s">
        <v>556</v>
      </c>
      <c r="F327" s="201" t="s">
        <v>557</v>
      </c>
      <c r="G327" s="202" t="s">
        <v>249</v>
      </c>
      <c r="H327" s="203">
        <v>6.2789999999999999</v>
      </c>
      <c r="I327" s="204"/>
      <c r="J327" s="205">
        <f>ROUND(I327*H327,2)</f>
        <v>0</v>
      </c>
      <c r="K327" s="201" t="s">
        <v>116</v>
      </c>
      <c r="L327" s="46"/>
      <c r="M327" s="206" t="s">
        <v>19</v>
      </c>
      <c r="N327" s="207" t="s">
        <v>43</v>
      </c>
      <c r="O327" s="86"/>
      <c r="P327" s="208">
        <f>O327*H327</f>
        <v>0</v>
      </c>
      <c r="Q327" s="208">
        <v>0</v>
      </c>
      <c r="R327" s="208">
        <f>Q327*H327</f>
        <v>0</v>
      </c>
      <c r="S327" s="208">
        <v>0</v>
      </c>
      <c r="T327" s="209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0" t="s">
        <v>117</v>
      </c>
      <c r="AT327" s="210" t="s">
        <v>112</v>
      </c>
      <c r="AU327" s="210" t="s">
        <v>79</v>
      </c>
      <c r="AY327" s="19" t="s">
        <v>110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9" t="s">
        <v>77</v>
      </c>
      <c r="BK327" s="211">
        <f>ROUND(I327*H327,2)</f>
        <v>0</v>
      </c>
      <c r="BL327" s="19" t="s">
        <v>117</v>
      </c>
      <c r="BM327" s="210" t="s">
        <v>558</v>
      </c>
    </row>
    <row r="328" s="2" customFormat="1">
      <c r="A328" s="40"/>
      <c r="B328" s="41"/>
      <c r="C328" s="42"/>
      <c r="D328" s="212" t="s">
        <v>119</v>
      </c>
      <c r="E328" s="42"/>
      <c r="F328" s="213" t="s">
        <v>559</v>
      </c>
      <c r="G328" s="42"/>
      <c r="H328" s="42"/>
      <c r="I328" s="214"/>
      <c r="J328" s="42"/>
      <c r="K328" s="42"/>
      <c r="L328" s="46"/>
      <c r="M328" s="215"/>
      <c r="N328" s="216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119</v>
      </c>
      <c r="AU328" s="19" t="s">
        <v>79</v>
      </c>
    </row>
    <row r="329" s="13" customFormat="1">
      <c r="A329" s="13"/>
      <c r="B329" s="219"/>
      <c r="C329" s="220"/>
      <c r="D329" s="217" t="s">
        <v>123</v>
      </c>
      <c r="E329" s="221" t="s">
        <v>19</v>
      </c>
      <c r="F329" s="222" t="s">
        <v>560</v>
      </c>
      <c r="G329" s="220"/>
      <c r="H329" s="223">
        <v>6.2789999999999999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9" t="s">
        <v>123</v>
      </c>
      <c r="AU329" s="229" t="s">
        <v>79</v>
      </c>
      <c r="AV329" s="13" t="s">
        <v>79</v>
      </c>
      <c r="AW329" s="13" t="s">
        <v>33</v>
      </c>
      <c r="AX329" s="13" t="s">
        <v>77</v>
      </c>
      <c r="AY329" s="229" t="s">
        <v>110</v>
      </c>
    </row>
    <row r="330" s="12" customFormat="1" ht="22.8" customHeight="1">
      <c r="A330" s="12"/>
      <c r="B330" s="183"/>
      <c r="C330" s="184"/>
      <c r="D330" s="185" t="s">
        <v>71</v>
      </c>
      <c r="E330" s="197" t="s">
        <v>561</v>
      </c>
      <c r="F330" s="197" t="s">
        <v>562</v>
      </c>
      <c r="G330" s="184"/>
      <c r="H330" s="184"/>
      <c r="I330" s="187"/>
      <c r="J330" s="198">
        <f>BK330</f>
        <v>0</v>
      </c>
      <c r="K330" s="184"/>
      <c r="L330" s="189"/>
      <c r="M330" s="190"/>
      <c r="N330" s="191"/>
      <c r="O330" s="191"/>
      <c r="P330" s="192">
        <f>SUM(P331:P332)</f>
        <v>0</v>
      </c>
      <c r="Q330" s="191"/>
      <c r="R330" s="192">
        <f>SUM(R331:R332)</f>
        <v>0</v>
      </c>
      <c r="S330" s="191"/>
      <c r="T330" s="193">
        <f>SUM(T331:T332)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94" t="s">
        <v>77</v>
      </c>
      <c r="AT330" s="195" t="s">
        <v>71</v>
      </c>
      <c r="AU330" s="195" t="s">
        <v>77</v>
      </c>
      <c r="AY330" s="194" t="s">
        <v>110</v>
      </c>
      <c r="BK330" s="196">
        <f>SUM(BK331:BK332)</f>
        <v>0</v>
      </c>
    </row>
    <row r="331" s="2" customFormat="1" ht="24.15" customHeight="1">
      <c r="A331" s="40"/>
      <c r="B331" s="41"/>
      <c r="C331" s="199" t="s">
        <v>563</v>
      </c>
      <c r="D331" s="199" t="s">
        <v>112</v>
      </c>
      <c r="E331" s="200" t="s">
        <v>564</v>
      </c>
      <c r="F331" s="201" t="s">
        <v>565</v>
      </c>
      <c r="G331" s="202" t="s">
        <v>249</v>
      </c>
      <c r="H331" s="203">
        <v>88.197000000000003</v>
      </c>
      <c r="I331" s="204"/>
      <c r="J331" s="205">
        <f>ROUND(I331*H331,2)</f>
        <v>0</v>
      </c>
      <c r="K331" s="201" t="s">
        <v>116</v>
      </c>
      <c r="L331" s="46"/>
      <c r="M331" s="206" t="s">
        <v>19</v>
      </c>
      <c r="N331" s="207" t="s">
        <v>43</v>
      </c>
      <c r="O331" s="86"/>
      <c r="P331" s="208">
        <f>O331*H331</f>
        <v>0</v>
      </c>
      <c r="Q331" s="208">
        <v>0</v>
      </c>
      <c r="R331" s="208">
        <f>Q331*H331</f>
        <v>0</v>
      </c>
      <c r="S331" s="208">
        <v>0</v>
      </c>
      <c r="T331" s="209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0" t="s">
        <v>117</v>
      </c>
      <c r="AT331" s="210" t="s">
        <v>112</v>
      </c>
      <c r="AU331" s="210" t="s">
        <v>79</v>
      </c>
      <c r="AY331" s="19" t="s">
        <v>110</v>
      </c>
      <c r="BE331" s="211">
        <f>IF(N331="základní",J331,0)</f>
        <v>0</v>
      </c>
      <c r="BF331" s="211">
        <f>IF(N331="snížená",J331,0)</f>
        <v>0</v>
      </c>
      <c r="BG331" s="211">
        <f>IF(N331="zákl. přenesená",J331,0)</f>
        <v>0</v>
      </c>
      <c r="BH331" s="211">
        <f>IF(N331="sníž. přenesená",J331,0)</f>
        <v>0</v>
      </c>
      <c r="BI331" s="211">
        <f>IF(N331="nulová",J331,0)</f>
        <v>0</v>
      </c>
      <c r="BJ331" s="19" t="s">
        <v>77</v>
      </c>
      <c r="BK331" s="211">
        <f>ROUND(I331*H331,2)</f>
        <v>0</v>
      </c>
      <c r="BL331" s="19" t="s">
        <v>117</v>
      </c>
      <c r="BM331" s="210" t="s">
        <v>566</v>
      </c>
    </row>
    <row r="332" s="2" customFormat="1">
      <c r="A332" s="40"/>
      <c r="B332" s="41"/>
      <c r="C332" s="42"/>
      <c r="D332" s="212" t="s">
        <v>119</v>
      </c>
      <c r="E332" s="42"/>
      <c r="F332" s="213" t="s">
        <v>567</v>
      </c>
      <c r="G332" s="42"/>
      <c r="H332" s="42"/>
      <c r="I332" s="214"/>
      <c r="J332" s="42"/>
      <c r="K332" s="42"/>
      <c r="L332" s="46"/>
      <c r="M332" s="272"/>
      <c r="N332" s="273"/>
      <c r="O332" s="274"/>
      <c r="P332" s="274"/>
      <c r="Q332" s="274"/>
      <c r="R332" s="274"/>
      <c r="S332" s="274"/>
      <c r="T332" s="275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119</v>
      </c>
      <c r="AU332" s="19" t="s">
        <v>79</v>
      </c>
    </row>
    <row r="333" s="2" customFormat="1" ht="6.96" customHeight="1">
      <c r="A333" s="40"/>
      <c r="B333" s="61"/>
      <c r="C333" s="62"/>
      <c r="D333" s="62"/>
      <c r="E333" s="62"/>
      <c r="F333" s="62"/>
      <c r="G333" s="62"/>
      <c r="H333" s="62"/>
      <c r="I333" s="62"/>
      <c r="J333" s="62"/>
      <c r="K333" s="62"/>
      <c r="L333" s="46"/>
      <c r="M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</row>
  </sheetData>
  <sheetProtection sheet="1" autoFilter="0" formatColumns="0" formatRows="0" objects="1" scenarios="1" spinCount="100000" saltValue="YmNFWIZ5ioxEWS/U69WwlW/KqvTzOtwyzVWl/RtfCb8WTjgv4fSKSQin/wRHiv2NiTJgeptVdRFXtqr4VJKiaA==" hashValue="7V+gFngsHUQ6viFZNeOYBKtdPC80YdeeOPcWsbqCsGUQx1ujpMMK/XUF4SJ4I6n3zqEZ8VeUOKsG4N1BNBBfBA==" algorithmName="SHA-512" password="CC35"/>
  <autoFilter ref="C81:K332"/>
  <mergeCells count="6">
    <mergeCell ref="E7:H7"/>
    <mergeCell ref="E16:H16"/>
    <mergeCell ref="E25:H25"/>
    <mergeCell ref="E46:H46"/>
    <mergeCell ref="E74:H74"/>
    <mergeCell ref="L2:V2"/>
  </mergeCells>
  <hyperlinks>
    <hyperlink ref="F86" r:id="rId1" display="https://podminky.urs.cz/item/CS_URS_2021_02/113106121"/>
    <hyperlink ref="F91" r:id="rId2" display="https://podminky.urs.cz/item/CS_URS_2021_02/113106123"/>
    <hyperlink ref="F95" r:id="rId3" display="https://podminky.urs.cz/item/CS_URS_2021_02/113107171"/>
    <hyperlink ref="F100" r:id="rId4" display="https://podminky.urs.cz/item/CS_URS_2021_02/113107321"/>
    <hyperlink ref="F104" r:id="rId5" display="https://podminky.urs.cz/item/CS_URS_2021_02/113107322"/>
    <hyperlink ref="F108" r:id="rId6" display="https://podminky.urs.cz/item/CS_URS_2021_02/113154123"/>
    <hyperlink ref="F112" r:id="rId7" display="https://podminky.urs.cz/item/CS_URS_2021_02/120001101"/>
    <hyperlink ref="F115" r:id="rId8" display="https://podminky.urs.cz/item/CS_URS_2021_02/131151203"/>
    <hyperlink ref="F123" r:id="rId9" display="https://podminky.urs.cz/item/CS_URS_2021_02/131251202"/>
    <hyperlink ref="F131" r:id="rId10" display="https://podminky.urs.cz/item/CS_URS_2021_02/132154205"/>
    <hyperlink ref="F139" r:id="rId11" display="https://podminky.urs.cz/item/CS_URS_2021_02/132254205"/>
    <hyperlink ref="F147" r:id="rId12" display="https://podminky.urs.cz/item/CS_URS_2021_02/151201101"/>
    <hyperlink ref="F152" r:id="rId13" display="https://podminky.urs.cz/item/CS_URS_2021_02/151201111"/>
    <hyperlink ref="F154" r:id="rId14" display="https://podminky.urs.cz/item/CS_URS_2021_02/151201201"/>
    <hyperlink ref="F158" r:id="rId15" display="https://podminky.urs.cz/item/CS_URS_2021_02/151201211"/>
    <hyperlink ref="F160" r:id="rId16" display="https://podminky.urs.cz/item/CS_URS_2021_02/151201301"/>
    <hyperlink ref="F163" r:id="rId17" display="https://podminky.urs.cz/item/CS_URS_2021_02/151201311"/>
    <hyperlink ref="F165" r:id="rId18" display="https://podminky.urs.cz/item/CS_URS_2021_02/162751117"/>
    <hyperlink ref="F168" r:id="rId19" display="https://podminky.urs.cz/item/CS_URS_2021_02/171201201"/>
    <hyperlink ref="F171" r:id="rId20" display="https://podminky.urs.cz/item/CS_URS_2021_02/171201231"/>
    <hyperlink ref="F174" r:id="rId21" display="https://podminky.urs.cz/item/CS_URS_2021_02/174101101"/>
    <hyperlink ref="F179" r:id="rId22" display="https://podminky.urs.cz/item/CS_URS_2021_02/175151101"/>
    <hyperlink ref="F184" r:id="rId23" display="https://podminky.urs.cz/item/CS_URS_2021_02/58331351"/>
    <hyperlink ref="F187" r:id="rId24" display="https://podminky.urs.cz/item/CS_URS_2021_02/181111111"/>
    <hyperlink ref="F193" r:id="rId25" display="https://podminky.urs.cz/item/CS_URS_2021_02/359901211"/>
    <hyperlink ref="F197" r:id="rId26" display="https://podminky.urs.cz/item/CS_URS_2021_02/451572111"/>
    <hyperlink ref="F202" r:id="rId27" display="https://podminky.urs.cz/item/CS_URS_2021_02/452321131"/>
    <hyperlink ref="F205" r:id="rId28" display="https://podminky.urs.cz/item/CS_URS_2021_02/452351101"/>
    <hyperlink ref="F208" r:id="rId29" display="https://podminky.urs.cz/item/CS_URS_2021_02/452368211"/>
    <hyperlink ref="F211" r:id="rId30" display="https://podminky.urs.cz/item/CS_URS_2021_02/452386111"/>
    <hyperlink ref="F215" r:id="rId31" display="https://podminky.urs.cz/item/CS_URS_2021_02/564231111"/>
    <hyperlink ref="F218" r:id="rId32" display="https://podminky.urs.cz/item/CS_URS_2021_02/564851111"/>
    <hyperlink ref="F223" r:id="rId33" display="https://podminky.urs.cz/item/CS_URS_2021_02/565175111"/>
    <hyperlink ref="F226" r:id="rId34" display="https://podminky.urs.cz/item/CS_URS_2021_02/566901132"/>
    <hyperlink ref="F229" r:id="rId35" display="https://podminky.urs.cz/item/CS_URS_2021_02/566901133"/>
    <hyperlink ref="F234" r:id="rId36" display="https://podminky.urs.cz/item/CS_URS_2021_02/578132113"/>
    <hyperlink ref="F237" r:id="rId37" display="https://podminky.urs.cz/item/CS_URS_2021_02/581124115"/>
    <hyperlink ref="F240" r:id="rId38" display="https://podminky.urs.cz/item/CS_URS_2021_02/596211110"/>
    <hyperlink ref="F242" r:id="rId39" display="https://podminky.urs.cz/item/CS_URS_2021_02/596811121"/>
    <hyperlink ref="F246" r:id="rId40" display="https://podminky.urs.cz/item/CS_URS_2021_02/871225201"/>
    <hyperlink ref="F248" r:id="rId41" display="https://podminky.urs.cz/item/CS_URS_2021_02/28613684"/>
    <hyperlink ref="F251" r:id="rId42" display="https://podminky.urs.cz/item/CS_URS_2021_02/871315221"/>
    <hyperlink ref="F253" r:id="rId43" display="https://podminky.urs.cz/item/CS_URS_2021_02/871355221"/>
    <hyperlink ref="F259" r:id="rId44" display="https://podminky.urs.cz/item/CS_URS_2021_02/892241111"/>
    <hyperlink ref="F262" r:id="rId45" display="https://podminky.urs.cz/item/CS_URS_2021_02/892351111"/>
    <hyperlink ref="F273" r:id="rId46" display="https://podminky.urs.cz/item/CS_URS_2021_02/894812231"/>
    <hyperlink ref="F275" r:id="rId47" display="https://podminky.urs.cz/item/CS_URS_2021_02/894812241"/>
    <hyperlink ref="F277" r:id="rId48" display="https://podminky.urs.cz/item/CS_URS_2021_02/894812249"/>
    <hyperlink ref="F279" r:id="rId49" display="https://podminky.urs.cz/item/CS_URS_2021_02/894812262"/>
    <hyperlink ref="F281" r:id="rId50" display="https://podminky.urs.cz/item/CS_URS_2021_02/899104112"/>
    <hyperlink ref="F284" r:id="rId51" display="https://podminky.urs.cz/item/CS_URS_2021_02/55241014"/>
    <hyperlink ref="F286" r:id="rId52" display="https://podminky.urs.cz/item/CS_URS_2021_02/899721111"/>
    <hyperlink ref="F289" r:id="rId53" display="https://podminky.urs.cz/item/CS_URS_2021_02/899722112"/>
    <hyperlink ref="F293" r:id="rId54" display="https://podminky.urs.cz/item/CS_URS_2021_02/919124111"/>
    <hyperlink ref="F295" r:id="rId55" display="https://podminky.urs.cz/item/CS_URS_2021_02/919731112"/>
    <hyperlink ref="F297" r:id="rId56" display="https://podminky.urs.cz/item/CS_URS_2021_02/919731121"/>
    <hyperlink ref="F299" r:id="rId57" display="https://podminky.urs.cz/item/CS_URS_2021_02/919735111"/>
    <hyperlink ref="F303" r:id="rId58" display="https://podminky.urs.cz/item/CS_URS_2021_02/919735123"/>
    <hyperlink ref="F306" r:id="rId59" display="https://podminky.urs.cz/item/CS_URS_2021_02/919741111"/>
    <hyperlink ref="F310" r:id="rId60" display="https://podminky.urs.cz/item/CS_URS_2021_02/979054441"/>
    <hyperlink ref="F312" r:id="rId61" display="https://podminky.urs.cz/item/CS_URS_2021_02/979054451"/>
    <hyperlink ref="F315" r:id="rId62" display="https://podminky.urs.cz/item/CS_URS_2021_02/997221571"/>
    <hyperlink ref="F317" r:id="rId63" display="https://podminky.urs.cz/item/CS_URS_2021_02/997221579"/>
    <hyperlink ref="F322" r:id="rId64" display="https://podminky.urs.cz/item/CS_URS_2021_02/997221861"/>
    <hyperlink ref="F325" r:id="rId65" display="https://podminky.urs.cz/item/CS_URS_2021_02/997221873"/>
    <hyperlink ref="F328" r:id="rId66" display="https://podminky.urs.cz/item/CS_URS_2021_02/997221875"/>
    <hyperlink ref="F332" r:id="rId67" display="https://podminky.urs.cz/item/CS_URS_2021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7" customFormat="1" ht="45" customHeight="1">
      <c r="B3" s="280"/>
      <c r="C3" s="281" t="s">
        <v>568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569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570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571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572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573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574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575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576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577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578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76</v>
      </c>
      <c r="F18" s="287" t="s">
        <v>579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580</v>
      </c>
      <c r="F19" s="287" t="s">
        <v>581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582</v>
      </c>
      <c r="F20" s="287" t="s">
        <v>583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584</v>
      </c>
      <c r="F21" s="287" t="s">
        <v>585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586</v>
      </c>
      <c r="F22" s="287" t="s">
        <v>587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588</v>
      </c>
      <c r="F23" s="287" t="s">
        <v>589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590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591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592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593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594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595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596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597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598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96</v>
      </c>
      <c r="F36" s="287"/>
      <c r="G36" s="287" t="s">
        <v>599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600</v>
      </c>
      <c r="F37" s="287"/>
      <c r="G37" s="287" t="s">
        <v>601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602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603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97</v>
      </c>
      <c r="F40" s="287"/>
      <c r="G40" s="287" t="s">
        <v>604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98</v>
      </c>
      <c r="F41" s="287"/>
      <c r="G41" s="287" t="s">
        <v>605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606</v>
      </c>
      <c r="F42" s="287"/>
      <c r="G42" s="287" t="s">
        <v>607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608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609</v>
      </c>
      <c r="F44" s="287"/>
      <c r="G44" s="287" t="s">
        <v>610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100</v>
      </c>
      <c r="F45" s="287"/>
      <c r="G45" s="287" t="s">
        <v>611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612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613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614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615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616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617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618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619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620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621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622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623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624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625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626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627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628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629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630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631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632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633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634</v>
      </c>
      <c r="D76" s="305"/>
      <c r="E76" s="305"/>
      <c r="F76" s="305" t="s">
        <v>635</v>
      </c>
      <c r="G76" s="306"/>
      <c r="H76" s="305" t="s">
        <v>54</v>
      </c>
      <c r="I76" s="305" t="s">
        <v>57</v>
      </c>
      <c r="J76" s="305" t="s">
        <v>636</v>
      </c>
      <c r="K76" s="304"/>
    </row>
    <row r="77" s="1" customFormat="1" ht="17.25" customHeight="1">
      <c r="B77" s="302"/>
      <c r="C77" s="307" t="s">
        <v>637</v>
      </c>
      <c r="D77" s="307"/>
      <c r="E77" s="307"/>
      <c r="F77" s="308" t="s">
        <v>638</v>
      </c>
      <c r="G77" s="309"/>
      <c r="H77" s="307"/>
      <c r="I77" s="307"/>
      <c r="J77" s="307" t="s">
        <v>639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640</v>
      </c>
      <c r="G79" s="314"/>
      <c r="H79" s="290" t="s">
        <v>641</v>
      </c>
      <c r="I79" s="290" t="s">
        <v>642</v>
      </c>
      <c r="J79" s="290">
        <v>20</v>
      </c>
      <c r="K79" s="304"/>
    </row>
    <row r="80" s="1" customFormat="1" ht="15" customHeight="1">
      <c r="B80" s="302"/>
      <c r="C80" s="290" t="s">
        <v>643</v>
      </c>
      <c r="D80" s="290"/>
      <c r="E80" s="290"/>
      <c r="F80" s="313" t="s">
        <v>640</v>
      </c>
      <c r="G80" s="314"/>
      <c r="H80" s="290" t="s">
        <v>644</v>
      </c>
      <c r="I80" s="290" t="s">
        <v>642</v>
      </c>
      <c r="J80" s="290">
        <v>120</v>
      </c>
      <c r="K80" s="304"/>
    </row>
    <row r="81" s="1" customFormat="1" ht="15" customHeight="1">
      <c r="B81" s="315"/>
      <c r="C81" s="290" t="s">
        <v>645</v>
      </c>
      <c r="D81" s="290"/>
      <c r="E81" s="290"/>
      <c r="F81" s="313" t="s">
        <v>646</v>
      </c>
      <c r="G81" s="314"/>
      <c r="H81" s="290" t="s">
        <v>647</v>
      </c>
      <c r="I81" s="290" t="s">
        <v>642</v>
      </c>
      <c r="J81" s="290">
        <v>50</v>
      </c>
      <c r="K81" s="304"/>
    </row>
    <row r="82" s="1" customFormat="1" ht="15" customHeight="1">
      <c r="B82" s="315"/>
      <c r="C82" s="290" t="s">
        <v>648</v>
      </c>
      <c r="D82" s="290"/>
      <c r="E82" s="290"/>
      <c r="F82" s="313" t="s">
        <v>640</v>
      </c>
      <c r="G82" s="314"/>
      <c r="H82" s="290" t="s">
        <v>649</v>
      </c>
      <c r="I82" s="290" t="s">
        <v>650</v>
      </c>
      <c r="J82" s="290"/>
      <c r="K82" s="304"/>
    </row>
    <row r="83" s="1" customFormat="1" ht="15" customHeight="1">
      <c r="B83" s="315"/>
      <c r="C83" s="316" t="s">
        <v>651</v>
      </c>
      <c r="D83" s="316"/>
      <c r="E83" s="316"/>
      <c r="F83" s="317" t="s">
        <v>646</v>
      </c>
      <c r="G83" s="316"/>
      <c r="H83" s="316" t="s">
        <v>652</v>
      </c>
      <c r="I83" s="316" t="s">
        <v>642</v>
      </c>
      <c r="J83" s="316">
        <v>15</v>
      </c>
      <c r="K83" s="304"/>
    </row>
    <row r="84" s="1" customFormat="1" ht="15" customHeight="1">
      <c r="B84" s="315"/>
      <c r="C84" s="316" t="s">
        <v>653</v>
      </c>
      <c r="D84" s="316"/>
      <c r="E84" s="316"/>
      <c r="F84" s="317" t="s">
        <v>646</v>
      </c>
      <c r="G84" s="316"/>
      <c r="H84" s="316" t="s">
        <v>654</v>
      </c>
      <c r="I84" s="316" t="s">
        <v>642</v>
      </c>
      <c r="J84" s="316">
        <v>15</v>
      </c>
      <c r="K84" s="304"/>
    </row>
    <row r="85" s="1" customFormat="1" ht="15" customHeight="1">
      <c r="B85" s="315"/>
      <c r="C85" s="316" t="s">
        <v>655</v>
      </c>
      <c r="D85" s="316"/>
      <c r="E85" s="316"/>
      <c r="F85" s="317" t="s">
        <v>646</v>
      </c>
      <c r="G85" s="316"/>
      <c r="H85" s="316" t="s">
        <v>656</v>
      </c>
      <c r="I85" s="316" t="s">
        <v>642</v>
      </c>
      <c r="J85" s="316">
        <v>20</v>
      </c>
      <c r="K85" s="304"/>
    </row>
    <row r="86" s="1" customFormat="1" ht="15" customHeight="1">
      <c r="B86" s="315"/>
      <c r="C86" s="316" t="s">
        <v>657</v>
      </c>
      <c r="D86" s="316"/>
      <c r="E86" s="316"/>
      <c r="F86" s="317" t="s">
        <v>646</v>
      </c>
      <c r="G86" s="316"/>
      <c r="H86" s="316" t="s">
        <v>658</v>
      </c>
      <c r="I86" s="316" t="s">
        <v>642</v>
      </c>
      <c r="J86" s="316">
        <v>20</v>
      </c>
      <c r="K86" s="304"/>
    </row>
    <row r="87" s="1" customFormat="1" ht="15" customHeight="1">
      <c r="B87" s="315"/>
      <c r="C87" s="290" t="s">
        <v>659</v>
      </c>
      <c r="D87" s="290"/>
      <c r="E87" s="290"/>
      <c r="F87" s="313" t="s">
        <v>646</v>
      </c>
      <c r="G87" s="314"/>
      <c r="H87" s="290" t="s">
        <v>660</v>
      </c>
      <c r="I87" s="290" t="s">
        <v>642</v>
      </c>
      <c r="J87" s="290">
        <v>50</v>
      </c>
      <c r="K87" s="304"/>
    </row>
    <row r="88" s="1" customFormat="1" ht="15" customHeight="1">
      <c r="B88" s="315"/>
      <c r="C88" s="290" t="s">
        <v>661</v>
      </c>
      <c r="D88" s="290"/>
      <c r="E88" s="290"/>
      <c r="F88" s="313" t="s">
        <v>646</v>
      </c>
      <c r="G88" s="314"/>
      <c r="H88" s="290" t="s">
        <v>662</v>
      </c>
      <c r="I88" s="290" t="s">
        <v>642</v>
      </c>
      <c r="J88" s="290">
        <v>20</v>
      </c>
      <c r="K88" s="304"/>
    </row>
    <row r="89" s="1" customFormat="1" ht="15" customHeight="1">
      <c r="B89" s="315"/>
      <c r="C89" s="290" t="s">
        <v>663</v>
      </c>
      <c r="D89" s="290"/>
      <c r="E89" s="290"/>
      <c r="F89" s="313" t="s">
        <v>646</v>
      </c>
      <c r="G89" s="314"/>
      <c r="H89" s="290" t="s">
        <v>664</v>
      </c>
      <c r="I89" s="290" t="s">
        <v>642</v>
      </c>
      <c r="J89" s="290">
        <v>20</v>
      </c>
      <c r="K89" s="304"/>
    </row>
    <row r="90" s="1" customFormat="1" ht="15" customHeight="1">
      <c r="B90" s="315"/>
      <c r="C90" s="290" t="s">
        <v>665</v>
      </c>
      <c r="D90" s="290"/>
      <c r="E90" s="290"/>
      <c r="F90" s="313" t="s">
        <v>646</v>
      </c>
      <c r="G90" s="314"/>
      <c r="H90" s="290" t="s">
        <v>666</v>
      </c>
      <c r="I90" s="290" t="s">
        <v>642</v>
      </c>
      <c r="J90" s="290">
        <v>50</v>
      </c>
      <c r="K90" s="304"/>
    </row>
    <row r="91" s="1" customFormat="1" ht="15" customHeight="1">
      <c r="B91" s="315"/>
      <c r="C91" s="290" t="s">
        <v>667</v>
      </c>
      <c r="D91" s="290"/>
      <c r="E91" s="290"/>
      <c r="F91" s="313" t="s">
        <v>646</v>
      </c>
      <c r="G91" s="314"/>
      <c r="H91" s="290" t="s">
        <v>667</v>
      </c>
      <c r="I91" s="290" t="s">
        <v>642</v>
      </c>
      <c r="J91" s="290">
        <v>50</v>
      </c>
      <c r="K91" s="304"/>
    </row>
    <row r="92" s="1" customFormat="1" ht="15" customHeight="1">
      <c r="B92" s="315"/>
      <c r="C92" s="290" t="s">
        <v>668</v>
      </c>
      <c r="D92" s="290"/>
      <c r="E92" s="290"/>
      <c r="F92" s="313" t="s">
        <v>646</v>
      </c>
      <c r="G92" s="314"/>
      <c r="H92" s="290" t="s">
        <v>669</v>
      </c>
      <c r="I92" s="290" t="s">
        <v>642</v>
      </c>
      <c r="J92" s="290">
        <v>255</v>
      </c>
      <c r="K92" s="304"/>
    </row>
    <row r="93" s="1" customFormat="1" ht="15" customHeight="1">
      <c r="B93" s="315"/>
      <c r="C93" s="290" t="s">
        <v>670</v>
      </c>
      <c r="D93" s="290"/>
      <c r="E93" s="290"/>
      <c r="F93" s="313" t="s">
        <v>640</v>
      </c>
      <c r="G93" s="314"/>
      <c r="H93" s="290" t="s">
        <v>671</v>
      </c>
      <c r="I93" s="290" t="s">
        <v>672</v>
      </c>
      <c r="J93" s="290"/>
      <c r="K93" s="304"/>
    </row>
    <row r="94" s="1" customFormat="1" ht="15" customHeight="1">
      <c r="B94" s="315"/>
      <c r="C94" s="290" t="s">
        <v>673</v>
      </c>
      <c r="D94" s="290"/>
      <c r="E94" s="290"/>
      <c r="F94" s="313" t="s">
        <v>640</v>
      </c>
      <c r="G94" s="314"/>
      <c r="H94" s="290" t="s">
        <v>674</v>
      </c>
      <c r="I94" s="290" t="s">
        <v>675</v>
      </c>
      <c r="J94" s="290"/>
      <c r="K94" s="304"/>
    </row>
    <row r="95" s="1" customFormat="1" ht="15" customHeight="1">
      <c r="B95" s="315"/>
      <c r="C95" s="290" t="s">
        <v>676</v>
      </c>
      <c r="D95" s="290"/>
      <c r="E95" s="290"/>
      <c r="F95" s="313" t="s">
        <v>640</v>
      </c>
      <c r="G95" s="314"/>
      <c r="H95" s="290" t="s">
        <v>676</v>
      </c>
      <c r="I95" s="290" t="s">
        <v>675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640</v>
      </c>
      <c r="G96" s="314"/>
      <c r="H96" s="290" t="s">
        <v>677</v>
      </c>
      <c r="I96" s="290" t="s">
        <v>675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640</v>
      </c>
      <c r="G97" s="314"/>
      <c r="H97" s="290" t="s">
        <v>678</v>
      </c>
      <c r="I97" s="290" t="s">
        <v>675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679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634</v>
      </c>
      <c r="D103" s="305"/>
      <c r="E103" s="305"/>
      <c r="F103" s="305" t="s">
        <v>635</v>
      </c>
      <c r="G103" s="306"/>
      <c r="H103" s="305" t="s">
        <v>54</v>
      </c>
      <c r="I103" s="305" t="s">
        <v>57</v>
      </c>
      <c r="J103" s="305" t="s">
        <v>636</v>
      </c>
      <c r="K103" s="304"/>
    </row>
    <row r="104" s="1" customFormat="1" ht="17.25" customHeight="1">
      <c r="B104" s="302"/>
      <c r="C104" s="307" t="s">
        <v>637</v>
      </c>
      <c r="D104" s="307"/>
      <c r="E104" s="307"/>
      <c r="F104" s="308" t="s">
        <v>638</v>
      </c>
      <c r="G104" s="309"/>
      <c r="H104" s="307"/>
      <c r="I104" s="307"/>
      <c r="J104" s="307" t="s">
        <v>639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640</v>
      </c>
      <c r="G106" s="290"/>
      <c r="H106" s="290" t="s">
        <v>680</v>
      </c>
      <c r="I106" s="290" t="s">
        <v>642</v>
      </c>
      <c r="J106" s="290">
        <v>20</v>
      </c>
      <c r="K106" s="304"/>
    </row>
    <row r="107" s="1" customFormat="1" ht="15" customHeight="1">
      <c r="B107" s="302"/>
      <c r="C107" s="290" t="s">
        <v>643</v>
      </c>
      <c r="D107" s="290"/>
      <c r="E107" s="290"/>
      <c r="F107" s="313" t="s">
        <v>640</v>
      </c>
      <c r="G107" s="290"/>
      <c r="H107" s="290" t="s">
        <v>680</v>
      </c>
      <c r="I107" s="290" t="s">
        <v>642</v>
      </c>
      <c r="J107" s="290">
        <v>120</v>
      </c>
      <c r="K107" s="304"/>
    </row>
    <row r="108" s="1" customFormat="1" ht="15" customHeight="1">
      <c r="B108" s="315"/>
      <c r="C108" s="290" t="s">
        <v>645</v>
      </c>
      <c r="D108" s="290"/>
      <c r="E108" s="290"/>
      <c r="F108" s="313" t="s">
        <v>646</v>
      </c>
      <c r="G108" s="290"/>
      <c r="H108" s="290" t="s">
        <v>680</v>
      </c>
      <c r="I108" s="290" t="s">
        <v>642</v>
      </c>
      <c r="J108" s="290">
        <v>50</v>
      </c>
      <c r="K108" s="304"/>
    </row>
    <row r="109" s="1" customFormat="1" ht="15" customHeight="1">
      <c r="B109" s="315"/>
      <c r="C109" s="290" t="s">
        <v>648</v>
      </c>
      <c r="D109" s="290"/>
      <c r="E109" s="290"/>
      <c r="F109" s="313" t="s">
        <v>640</v>
      </c>
      <c r="G109" s="290"/>
      <c r="H109" s="290" t="s">
        <v>680</v>
      </c>
      <c r="I109" s="290" t="s">
        <v>650</v>
      </c>
      <c r="J109" s="290"/>
      <c r="K109" s="304"/>
    </row>
    <row r="110" s="1" customFormat="1" ht="15" customHeight="1">
      <c r="B110" s="315"/>
      <c r="C110" s="290" t="s">
        <v>659</v>
      </c>
      <c r="D110" s="290"/>
      <c r="E110" s="290"/>
      <c r="F110" s="313" t="s">
        <v>646</v>
      </c>
      <c r="G110" s="290"/>
      <c r="H110" s="290" t="s">
        <v>680</v>
      </c>
      <c r="I110" s="290" t="s">
        <v>642</v>
      </c>
      <c r="J110" s="290">
        <v>50</v>
      </c>
      <c r="K110" s="304"/>
    </row>
    <row r="111" s="1" customFormat="1" ht="15" customHeight="1">
      <c r="B111" s="315"/>
      <c r="C111" s="290" t="s">
        <v>667</v>
      </c>
      <c r="D111" s="290"/>
      <c r="E111" s="290"/>
      <c r="F111" s="313" t="s">
        <v>646</v>
      </c>
      <c r="G111" s="290"/>
      <c r="H111" s="290" t="s">
        <v>680</v>
      </c>
      <c r="I111" s="290" t="s">
        <v>642</v>
      </c>
      <c r="J111" s="290">
        <v>50</v>
      </c>
      <c r="K111" s="304"/>
    </row>
    <row r="112" s="1" customFormat="1" ht="15" customHeight="1">
      <c r="B112" s="315"/>
      <c r="C112" s="290" t="s">
        <v>665</v>
      </c>
      <c r="D112" s="290"/>
      <c r="E112" s="290"/>
      <c r="F112" s="313" t="s">
        <v>646</v>
      </c>
      <c r="G112" s="290"/>
      <c r="H112" s="290" t="s">
        <v>680</v>
      </c>
      <c r="I112" s="290" t="s">
        <v>642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640</v>
      </c>
      <c r="G113" s="290"/>
      <c r="H113" s="290" t="s">
        <v>681</v>
      </c>
      <c r="I113" s="290" t="s">
        <v>642</v>
      </c>
      <c r="J113" s="290">
        <v>20</v>
      </c>
      <c r="K113" s="304"/>
    </row>
    <row r="114" s="1" customFormat="1" ht="15" customHeight="1">
      <c r="B114" s="315"/>
      <c r="C114" s="290" t="s">
        <v>682</v>
      </c>
      <c r="D114" s="290"/>
      <c r="E114" s="290"/>
      <c r="F114" s="313" t="s">
        <v>640</v>
      </c>
      <c r="G114" s="290"/>
      <c r="H114" s="290" t="s">
        <v>683</v>
      </c>
      <c r="I114" s="290" t="s">
        <v>642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640</v>
      </c>
      <c r="G115" s="290"/>
      <c r="H115" s="290" t="s">
        <v>684</v>
      </c>
      <c r="I115" s="290" t="s">
        <v>675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640</v>
      </c>
      <c r="G116" s="290"/>
      <c r="H116" s="290" t="s">
        <v>685</v>
      </c>
      <c r="I116" s="290" t="s">
        <v>675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640</v>
      </c>
      <c r="G117" s="290"/>
      <c r="H117" s="290" t="s">
        <v>686</v>
      </c>
      <c r="I117" s="290" t="s">
        <v>687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688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634</v>
      </c>
      <c r="D123" s="305"/>
      <c r="E123" s="305"/>
      <c r="F123" s="305" t="s">
        <v>635</v>
      </c>
      <c r="G123" s="306"/>
      <c r="H123" s="305" t="s">
        <v>54</v>
      </c>
      <c r="I123" s="305" t="s">
        <v>57</v>
      </c>
      <c r="J123" s="305" t="s">
        <v>636</v>
      </c>
      <c r="K123" s="334"/>
    </row>
    <row r="124" s="1" customFormat="1" ht="17.25" customHeight="1">
      <c r="B124" s="333"/>
      <c r="C124" s="307" t="s">
        <v>637</v>
      </c>
      <c r="D124" s="307"/>
      <c r="E124" s="307"/>
      <c r="F124" s="308" t="s">
        <v>638</v>
      </c>
      <c r="G124" s="309"/>
      <c r="H124" s="307"/>
      <c r="I124" s="307"/>
      <c r="J124" s="307" t="s">
        <v>639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643</v>
      </c>
      <c r="D126" s="312"/>
      <c r="E126" s="312"/>
      <c r="F126" s="313" t="s">
        <v>640</v>
      </c>
      <c r="G126" s="290"/>
      <c r="H126" s="290" t="s">
        <v>680</v>
      </c>
      <c r="I126" s="290" t="s">
        <v>642</v>
      </c>
      <c r="J126" s="290">
        <v>120</v>
      </c>
      <c r="K126" s="338"/>
    </row>
    <row r="127" s="1" customFormat="1" ht="15" customHeight="1">
      <c r="B127" s="335"/>
      <c r="C127" s="290" t="s">
        <v>689</v>
      </c>
      <c r="D127" s="290"/>
      <c r="E127" s="290"/>
      <c r="F127" s="313" t="s">
        <v>640</v>
      </c>
      <c r="G127" s="290"/>
      <c r="H127" s="290" t="s">
        <v>690</v>
      </c>
      <c r="I127" s="290" t="s">
        <v>642</v>
      </c>
      <c r="J127" s="290" t="s">
        <v>691</v>
      </c>
      <c r="K127" s="338"/>
    </row>
    <row r="128" s="1" customFormat="1" ht="15" customHeight="1">
      <c r="B128" s="335"/>
      <c r="C128" s="290" t="s">
        <v>588</v>
      </c>
      <c r="D128" s="290"/>
      <c r="E128" s="290"/>
      <c r="F128" s="313" t="s">
        <v>640</v>
      </c>
      <c r="G128" s="290"/>
      <c r="H128" s="290" t="s">
        <v>692</v>
      </c>
      <c r="I128" s="290" t="s">
        <v>642</v>
      </c>
      <c r="J128" s="290" t="s">
        <v>691</v>
      </c>
      <c r="K128" s="338"/>
    </row>
    <row r="129" s="1" customFormat="1" ht="15" customHeight="1">
      <c r="B129" s="335"/>
      <c r="C129" s="290" t="s">
        <v>651</v>
      </c>
      <c r="D129" s="290"/>
      <c r="E129" s="290"/>
      <c r="F129" s="313" t="s">
        <v>646</v>
      </c>
      <c r="G129" s="290"/>
      <c r="H129" s="290" t="s">
        <v>652</v>
      </c>
      <c r="I129" s="290" t="s">
        <v>642</v>
      </c>
      <c r="J129" s="290">
        <v>15</v>
      </c>
      <c r="K129" s="338"/>
    </row>
    <row r="130" s="1" customFormat="1" ht="15" customHeight="1">
      <c r="B130" s="335"/>
      <c r="C130" s="316" t="s">
        <v>653</v>
      </c>
      <c r="D130" s="316"/>
      <c r="E130" s="316"/>
      <c r="F130" s="317" t="s">
        <v>646</v>
      </c>
      <c r="G130" s="316"/>
      <c r="H130" s="316" t="s">
        <v>654</v>
      </c>
      <c r="I130" s="316" t="s">
        <v>642</v>
      </c>
      <c r="J130" s="316">
        <v>15</v>
      </c>
      <c r="K130" s="338"/>
    </row>
    <row r="131" s="1" customFormat="1" ht="15" customHeight="1">
      <c r="B131" s="335"/>
      <c r="C131" s="316" t="s">
        <v>655</v>
      </c>
      <c r="D131" s="316"/>
      <c r="E131" s="316"/>
      <c r="F131" s="317" t="s">
        <v>646</v>
      </c>
      <c r="G131" s="316"/>
      <c r="H131" s="316" t="s">
        <v>656</v>
      </c>
      <c r="I131" s="316" t="s">
        <v>642</v>
      </c>
      <c r="J131" s="316">
        <v>20</v>
      </c>
      <c r="K131" s="338"/>
    </row>
    <row r="132" s="1" customFormat="1" ht="15" customHeight="1">
      <c r="B132" s="335"/>
      <c r="C132" s="316" t="s">
        <v>657</v>
      </c>
      <c r="D132" s="316"/>
      <c r="E132" s="316"/>
      <c r="F132" s="317" t="s">
        <v>646</v>
      </c>
      <c r="G132" s="316"/>
      <c r="H132" s="316" t="s">
        <v>658</v>
      </c>
      <c r="I132" s="316" t="s">
        <v>642</v>
      </c>
      <c r="J132" s="316">
        <v>20</v>
      </c>
      <c r="K132" s="338"/>
    </row>
    <row r="133" s="1" customFormat="1" ht="15" customHeight="1">
      <c r="B133" s="335"/>
      <c r="C133" s="290" t="s">
        <v>645</v>
      </c>
      <c r="D133" s="290"/>
      <c r="E133" s="290"/>
      <c r="F133" s="313" t="s">
        <v>646</v>
      </c>
      <c r="G133" s="290"/>
      <c r="H133" s="290" t="s">
        <v>680</v>
      </c>
      <c r="I133" s="290" t="s">
        <v>642</v>
      </c>
      <c r="J133" s="290">
        <v>50</v>
      </c>
      <c r="K133" s="338"/>
    </row>
    <row r="134" s="1" customFormat="1" ht="15" customHeight="1">
      <c r="B134" s="335"/>
      <c r="C134" s="290" t="s">
        <v>659</v>
      </c>
      <c r="D134" s="290"/>
      <c r="E134" s="290"/>
      <c r="F134" s="313" t="s">
        <v>646</v>
      </c>
      <c r="G134" s="290"/>
      <c r="H134" s="290" t="s">
        <v>680</v>
      </c>
      <c r="I134" s="290" t="s">
        <v>642</v>
      </c>
      <c r="J134" s="290">
        <v>50</v>
      </c>
      <c r="K134" s="338"/>
    </row>
    <row r="135" s="1" customFormat="1" ht="15" customHeight="1">
      <c r="B135" s="335"/>
      <c r="C135" s="290" t="s">
        <v>665</v>
      </c>
      <c r="D135" s="290"/>
      <c r="E135" s="290"/>
      <c r="F135" s="313" t="s">
        <v>646</v>
      </c>
      <c r="G135" s="290"/>
      <c r="H135" s="290" t="s">
        <v>680</v>
      </c>
      <c r="I135" s="290" t="s">
        <v>642</v>
      </c>
      <c r="J135" s="290">
        <v>50</v>
      </c>
      <c r="K135" s="338"/>
    </row>
    <row r="136" s="1" customFormat="1" ht="15" customHeight="1">
      <c r="B136" s="335"/>
      <c r="C136" s="290" t="s">
        <v>667</v>
      </c>
      <c r="D136" s="290"/>
      <c r="E136" s="290"/>
      <c r="F136" s="313" t="s">
        <v>646</v>
      </c>
      <c r="G136" s="290"/>
      <c r="H136" s="290" t="s">
        <v>680</v>
      </c>
      <c r="I136" s="290" t="s">
        <v>642</v>
      </c>
      <c r="J136" s="290">
        <v>50</v>
      </c>
      <c r="K136" s="338"/>
    </row>
    <row r="137" s="1" customFormat="1" ht="15" customHeight="1">
      <c r="B137" s="335"/>
      <c r="C137" s="290" t="s">
        <v>668</v>
      </c>
      <c r="D137" s="290"/>
      <c r="E137" s="290"/>
      <c r="F137" s="313" t="s">
        <v>646</v>
      </c>
      <c r="G137" s="290"/>
      <c r="H137" s="290" t="s">
        <v>693</v>
      </c>
      <c r="I137" s="290" t="s">
        <v>642</v>
      </c>
      <c r="J137" s="290">
        <v>255</v>
      </c>
      <c r="K137" s="338"/>
    </row>
    <row r="138" s="1" customFormat="1" ht="15" customHeight="1">
      <c r="B138" s="335"/>
      <c r="C138" s="290" t="s">
        <v>670</v>
      </c>
      <c r="D138" s="290"/>
      <c r="E138" s="290"/>
      <c r="F138" s="313" t="s">
        <v>640</v>
      </c>
      <c r="G138" s="290"/>
      <c r="H138" s="290" t="s">
        <v>694</v>
      </c>
      <c r="I138" s="290" t="s">
        <v>672</v>
      </c>
      <c r="J138" s="290"/>
      <c r="K138" s="338"/>
    </row>
    <row r="139" s="1" customFormat="1" ht="15" customHeight="1">
      <c r="B139" s="335"/>
      <c r="C139" s="290" t="s">
        <v>673</v>
      </c>
      <c r="D139" s="290"/>
      <c r="E139" s="290"/>
      <c r="F139" s="313" t="s">
        <v>640</v>
      </c>
      <c r="G139" s="290"/>
      <c r="H139" s="290" t="s">
        <v>695</v>
      </c>
      <c r="I139" s="290" t="s">
        <v>675</v>
      </c>
      <c r="J139" s="290"/>
      <c r="K139" s="338"/>
    </row>
    <row r="140" s="1" customFormat="1" ht="15" customHeight="1">
      <c r="B140" s="335"/>
      <c r="C140" s="290" t="s">
        <v>676</v>
      </c>
      <c r="D140" s="290"/>
      <c r="E140" s="290"/>
      <c r="F140" s="313" t="s">
        <v>640</v>
      </c>
      <c r="G140" s="290"/>
      <c r="H140" s="290" t="s">
        <v>676</v>
      </c>
      <c r="I140" s="290" t="s">
        <v>675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640</v>
      </c>
      <c r="G141" s="290"/>
      <c r="H141" s="290" t="s">
        <v>696</v>
      </c>
      <c r="I141" s="290" t="s">
        <v>675</v>
      </c>
      <c r="J141" s="290"/>
      <c r="K141" s="338"/>
    </row>
    <row r="142" s="1" customFormat="1" ht="15" customHeight="1">
      <c r="B142" s="335"/>
      <c r="C142" s="290" t="s">
        <v>697</v>
      </c>
      <c r="D142" s="290"/>
      <c r="E142" s="290"/>
      <c r="F142" s="313" t="s">
        <v>640</v>
      </c>
      <c r="G142" s="290"/>
      <c r="H142" s="290" t="s">
        <v>698</v>
      </c>
      <c r="I142" s="290" t="s">
        <v>675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699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634</v>
      </c>
      <c r="D148" s="305"/>
      <c r="E148" s="305"/>
      <c r="F148" s="305" t="s">
        <v>635</v>
      </c>
      <c r="G148" s="306"/>
      <c r="H148" s="305" t="s">
        <v>54</v>
      </c>
      <c r="I148" s="305" t="s">
        <v>57</v>
      </c>
      <c r="J148" s="305" t="s">
        <v>636</v>
      </c>
      <c r="K148" s="304"/>
    </row>
    <row r="149" s="1" customFormat="1" ht="17.25" customHeight="1">
      <c r="B149" s="302"/>
      <c r="C149" s="307" t="s">
        <v>637</v>
      </c>
      <c r="D149" s="307"/>
      <c r="E149" s="307"/>
      <c r="F149" s="308" t="s">
        <v>638</v>
      </c>
      <c r="G149" s="309"/>
      <c r="H149" s="307"/>
      <c r="I149" s="307"/>
      <c r="J149" s="307" t="s">
        <v>639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643</v>
      </c>
      <c r="D151" s="290"/>
      <c r="E151" s="290"/>
      <c r="F151" s="343" t="s">
        <v>640</v>
      </c>
      <c r="G151" s="290"/>
      <c r="H151" s="342" t="s">
        <v>680</v>
      </c>
      <c r="I151" s="342" t="s">
        <v>642</v>
      </c>
      <c r="J151" s="342">
        <v>120</v>
      </c>
      <c r="K151" s="338"/>
    </row>
    <row r="152" s="1" customFormat="1" ht="15" customHeight="1">
      <c r="B152" s="315"/>
      <c r="C152" s="342" t="s">
        <v>689</v>
      </c>
      <c r="D152" s="290"/>
      <c r="E152" s="290"/>
      <c r="F152" s="343" t="s">
        <v>640</v>
      </c>
      <c r="G152" s="290"/>
      <c r="H152" s="342" t="s">
        <v>700</v>
      </c>
      <c r="I152" s="342" t="s">
        <v>642</v>
      </c>
      <c r="J152" s="342" t="s">
        <v>691</v>
      </c>
      <c r="K152" s="338"/>
    </row>
    <row r="153" s="1" customFormat="1" ht="15" customHeight="1">
      <c r="B153" s="315"/>
      <c r="C153" s="342" t="s">
        <v>588</v>
      </c>
      <c r="D153" s="290"/>
      <c r="E153" s="290"/>
      <c r="F153" s="343" t="s">
        <v>640</v>
      </c>
      <c r="G153" s="290"/>
      <c r="H153" s="342" t="s">
        <v>701</v>
      </c>
      <c r="I153" s="342" t="s">
        <v>642</v>
      </c>
      <c r="J153" s="342" t="s">
        <v>691</v>
      </c>
      <c r="K153" s="338"/>
    </row>
    <row r="154" s="1" customFormat="1" ht="15" customHeight="1">
      <c r="B154" s="315"/>
      <c r="C154" s="342" t="s">
        <v>645</v>
      </c>
      <c r="D154" s="290"/>
      <c r="E154" s="290"/>
      <c r="F154" s="343" t="s">
        <v>646</v>
      </c>
      <c r="G154" s="290"/>
      <c r="H154" s="342" t="s">
        <v>680</v>
      </c>
      <c r="I154" s="342" t="s">
        <v>642</v>
      </c>
      <c r="J154" s="342">
        <v>50</v>
      </c>
      <c r="K154" s="338"/>
    </row>
    <row r="155" s="1" customFormat="1" ht="15" customHeight="1">
      <c r="B155" s="315"/>
      <c r="C155" s="342" t="s">
        <v>648</v>
      </c>
      <c r="D155" s="290"/>
      <c r="E155" s="290"/>
      <c r="F155" s="343" t="s">
        <v>640</v>
      </c>
      <c r="G155" s="290"/>
      <c r="H155" s="342" t="s">
        <v>680</v>
      </c>
      <c r="I155" s="342" t="s">
        <v>650</v>
      </c>
      <c r="J155" s="342"/>
      <c r="K155" s="338"/>
    </row>
    <row r="156" s="1" customFormat="1" ht="15" customHeight="1">
      <c r="B156" s="315"/>
      <c r="C156" s="342" t="s">
        <v>659</v>
      </c>
      <c r="D156" s="290"/>
      <c r="E156" s="290"/>
      <c r="F156" s="343" t="s">
        <v>646</v>
      </c>
      <c r="G156" s="290"/>
      <c r="H156" s="342" t="s">
        <v>680</v>
      </c>
      <c r="I156" s="342" t="s">
        <v>642</v>
      </c>
      <c r="J156" s="342">
        <v>50</v>
      </c>
      <c r="K156" s="338"/>
    </row>
    <row r="157" s="1" customFormat="1" ht="15" customHeight="1">
      <c r="B157" s="315"/>
      <c r="C157" s="342" t="s">
        <v>667</v>
      </c>
      <c r="D157" s="290"/>
      <c r="E157" s="290"/>
      <c r="F157" s="343" t="s">
        <v>646</v>
      </c>
      <c r="G157" s="290"/>
      <c r="H157" s="342" t="s">
        <v>680</v>
      </c>
      <c r="I157" s="342" t="s">
        <v>642</v>
      </c>
      <c r="J157" s="342">
        <v>50</v>
      </c>
      <c r="K157" s="338"/>
    </row>
    <row r="158" s="1" customFormat="1" ht="15" customHeight="1">
      <c r="B158" s="315"/>
      <c r="C158" s="342" t="s">
        <v>665</v>
      </c>
      <c r="D158" s="290"/>
      <c r="E158" s="290"/>
      <c r="F158" s="343" t="s">
        <v>646</v>
      </c>
      <c r="G158" s="290"/>
      <c r="H158" s="342" t="s">
        <v>680</v>
      </c>
      <c r="I158" s="342" t="s">
        <v>642</v>
      </c>
      <c r="J158" s="342">
        <v>50</v>
      </c>
      <c r="K158" s="338"/>
    </row>
    <row r="159" s="1" customFormat="1" ht="15" customHeight="1">
      <c r="B159" s="315"/>
      <c r="C159" s="342" t="s">
        <v>83</v>
      </c>
      <c r="D159" s="290"/>
      <c r="E159" s="290"/>
      <c r="F159" s="343" t="s">
        <v>640</v>
      </c>
      <c r="G159" s="290"/>
      <c r="H159" s="342" t="s">
        <v>702</v>
      </c>
      <c r="I159" s="342" t="s">
        <v>642</v>
      </c>
      <c r="J159" s="342" t="s">
        <v>703</v>
      </c>
      <c r="K159" s="338"/>
    </row>
    <row r="160" s="1" customFormat="1" ht="15" customHeight="1">
      <c r="B160" s="315"/>
      <c r="C160" s="342" t="s">
        <v>704</v>
      </c>
      <c r="D160" s="290"/>
      <c r="E160" s="290"/>
      <c r="F160" s="343" t="s">
        <v>640</v>
      </c>
      <c r="G160" s="290"/>
      <c r="H160" s="342" t="s">
        <v>705</v>
      </c>
      <c r="I160" s="342" t="s">
        <v>675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706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634</v>
      </c>
      <c r="D166" s="305"/>
      <c r="E166" s="305"/>
      <c r="F166" s="305" t="s">
        <v>635</v>
      </c>
      <c r="G166" s="347"/>
      <c r="H166" s="348" t="s">
        <v>54</v>
      </c>
      <c r="I166" s="348" t="s">
        <v>57</v>
      </c>
      <c r="J166" s="305" t="s">
        <v>636</v>
      </c>
      <c r="K166" s="282"/>
    </row>
    <row r="167" s="1" customFormat="1" ht="17.25" customHeight="1">
      <c r="B167" s="283"/>
      <c r="C167" s="307" t="s">
        <v>637</v>
      </c>
      <c r="D167" s="307"/>
      <c r="E167" s="307"/>
      <c r="F167" s="308" t="s">
        <v>638</v>
      </c>
      <c r="G167" s="349"/>
      <c r="H167" s="350"/>
      <c r="I167" s="350"/>
      <c r="J167" s="307" t="s">
        <v>639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643</v>
      </c>
      <c r="D169" s="290"/>
      <c r="E169" s="290"/>
      <c r="F169" s="313" t="s">
        <v>640</v>
      </c>
      <c r="G169" s="290"/>
      <c r="H169" s="290" t="s">
        <v>680</v>
      </c>
      <c r="I169" s="290" t="s">
        <v>642</v>
      </c>
      <c r="J169" s="290">
        <v>120</v>
      </c>
      <c r="K169" s="338"/>
    </row>
    <row r="170" s="1" customFormat="1" ht="15" customHeight="1">
      <c r="B170" s="315"/>
      <c r="C170" s="290" t="s">
        <v>689</v>
      </c>
      <c r="D170" s="290"/>
      <c r="E170" s="290"/>
      <c r="F170" s="313" t="s">
        <v>640</v>
      </c>
      <c r="G170" s="290"/>
      <c r="H170" s="290" t="s">
        <v>690</v>
      </c>
      <c r="I170" s="290" t="s">
        <v>642</v>
      </c>
      <c r="J170" s="290" t="s">
        <v>691</v>
      </c>
      <c r="K170" s="338"/>
    </row>
    <row r="171" s="1" customFormat="1" ht="15" customHeight="1">
      <c r="B171" s="315"/>
      <c r="C171" s="290" t="s">
        <v>588</v>
      </c>
      <c r="D171" s="290"/>
      <c r="E171" s="290"/>
      <c r="F171" s="313" t="s">
        <v>640</v>
      </c>
      <c r="G171" s="290"/>
      <c r="H171" s="290" t="s">
        <v>707</v>
      </c>
      <c r="I171" s="290" t="s">
        <v>642</v>
      </c>
      <c r="J171" s="290" t="s">
        <v>691</v>
      </c>
      <c r="K171" s="338"/>
    </row>
    <row r="172" s="1" customFormat="1" ht="15" customHeight="1">
      <c r="B172" s="315"/>
      <c r="C172" s="290" t="s">
        <v>645</v>
      </c>
      <c r="D172" s="290"/>
      <c r="E172" s="290"/>
      <c r="F172" s="313" t="s">
        <v>646</v>
      </c>
      <c r="G172" s="290"/>
      <c r="H172" s="290" t="s">
        <v>707</v>
      </c>
      <c r="I172" s="290" t="s">
        <v>642</v>
      </c>
      <c r="J172" s="290">
        <v>50</v>
      </c>
      <c r="K172" s="338"/>
    </row>
    <row r="173" s="1" customFormat="1" ht="15" customHeight="1">
      <c r="B173" s="315"/>
      <c r="C173" s="290" t="s">
        <v>648</v>
      </c>
      <c r="D173" s="290"/>
      <c r="E173" s="290"/>
      <c r="F173" s="313" t="s">
        <v>640</v>
      </c>
      <c r="G173" s="290"/>
      <c r="H173" s="290" t="s">
        <v>707</v>
      </c>
      <c r="I173" s="290" t="s">
        <v>650</v>
      </c>
      <c r="J173" s="290"/>
      <c r="K173" s="338"/>
    </row>
    <row r="174" s="1" customFormat="1" ht="15" customHeight="1">
      <c r="B174" s="315"/>
      <c r="C174" s="290" t="s">
        <v>659</v>
      </c>
      <c r="D174" s="290"/>
      <c r="E174" s="290"/>
      <c r="F174" s="313" t="s">
        <v>646</v>
      </c>
      <c r="G174" s="290"/>
      <c r="H174" s="290" t="s">
        <v>707</v>
      </c>
      <c r="I174" s="290" t="s">
        <v>642</v>
      </c>
      <c r="J174" s="290">
        <v>50</v>
      </c>
      <c r="K174" s="338"/>
    </row>
    <row r="175" s="1" customFormat="1" ht="15" customHeight="1">
      <c r="B175" s="315"/>
      <c r="C175" s="290" t="s">
        <v>667</v>
      </c>
      <c r="D175" s="290"/>
      <c r="E175" s="290"/>
      <c r="F175" s="313" t="s">
        <v>646</v>
      </c>
      <c r="G175" s="290"/>
      <c r="H175" s="290" t="s">
        <v>707</v>
      </c>
      <c r="I175" s="290" t="s">
        <v>642</v>
      </c>
      <c r="J175" s="290">
        <v>50</v>
      </c>
      <c r="K175" s="338"/>
    </row>
    <row r="176" s="1" customFormat="1" ht="15" customHeight="1">
      <c r="B176" s="315"/>
      <c r="C176" s="290" t="s">
        <v>665</v>
      </c>
      <c r="D176" s="290"/>
      <c r="E176" s="290"/>
      <c r="F176" s="313" t="s">
        <v>646</v>
      </c>
      <c r="G176" s="290"/>
      <c r="H176" s="290" t="s">
        <v>707</v>
      </c>
      <c r="I176" s="290" t="s">
        <v>642</v>
      </c>
      <c r="J176" s="290">
        <v>50</v>
      </c>
      <c r="K176" s="338"/>
    </row>
    <row r="177" s="1" customFormat="1" ht="15" customHeight="1">
      <c r="B177" s="315"/>
      <c r="C177" s="290" t="s">
        <v>96</v>
      </c>
      <c r="D177" s="290"/>
      <c r="E177" s="290"/>
      <c r="F177" s="313" t="s">
        <v>640</v>
      </c>
      <c r="G177" s="290"/>
      <c r="H177" s="290" t="s">
        <v>708</v>
      </c>
      <c r="I177" s="290" t="s">
        <v>709</v>
      </c>
      <c r="J177" s="290"/>
      <c r="K177" s="338"/>
    </row>
    <row r="178" s="1" customFormat="1" ht="15" customHeight="1">
      <c r="B178" s="315"/>
      <c r="C178" s="290" t="s">
        <v>57</v>
      </c>
      <c r="D178" s="290"/>
      <c r="E178" s="290"/>
      <c r="F178" s="313" t="s">
        <v>640</v>
      </c>
      <c r="G178" s="290"/>
      <c r="H178" s="290" t="s">
        <v>710</v>
      </c>
      <c r="I178" s="290" t="s">
        <v>711</v>
      </c>
      <c r="J178" s="290">
        <v>1</v>
      </c>
      <c r="K178" s="338"/>
    </row>
    <row r="179" s="1" customFormat="1" ht="15" customHeight="1">
      <c r="B179" s="315"/>
      <c r="C179" s="290" t="s">
        <v>53</v>
      </c>
      <c r="D179" s="290"/>
      <c r="E179" s="290"/>
      <c r="F179" s="313" t="s">
        <v>640</v>
      </c>
      <c r="G179" s="290"/>
      <c r="H179" s="290" t="s">
        <v>712</v>
      </c>
      <c r="I179" s="290" t="s">
        <v>642</v>
      </c>
      <c r="J179" s="290">
        <v>20</v>
      </c>
      <c r="K179" s="338"/>
    </row>
    <row r="180" s="1" customFormat="1" ht="15" customHeight="1">
      <c r="B180" s="315"/>
      <c r="C180" s="290" t="s">
        <v>54</v>
      </c>
      <c r="D180" s="290"/>
      <c r="E180" s="290"/>
      <c r="F180" s="313" t="s">
        <v>640</v>
      </c>
      <c r="G180" s="290"/>
      <c r="H180" s="290" t="s">
        <v>713</v>
      </c>
      <c r="I180" s="290" t="s">
        <v>642</v>
      </c>
      <c r="J180" s="290">
        <v>255</v>
      </c>
      <c r="K180" s="338"/>
    </row>
    <row r="181" s="1" customFormat="1" ht="15" customHeight="1">
      <c r="B181" s="315"/>
      <c r="C181" s="290" t="s">
        <v>97</v>
      </c>
      <c r="D181" s="290"/>
      <c r="E181" s="290"/>
      <c r="F181" s="313" t="s">
        <v>640</v>
      </c>
      <c r="G181" s="290"/>
      <c r="H181" s="290" t="s">
        <v>604</v>
      </c>
      <c r="I181" s="290" t="s">
        <v>642</v>
      </c>
      <c r="J181" s="290">
        <v>10</v>
      </c>
      <c r="K181" s="338"/>
    </row>
    <row r="182" s="1" customFormat="1" ht="15" customHeight="1">
      <c r="B182" s="315"/>
      <c r="C182" s="290" t="s">
        <v>98</v>
      </c>
      <c r="D182" s="290"/>
      <c r="E182" s="290"/>
      <c r="F182" s="313" t="s">
        <v>640</v>
      </c>
      <c r="G182" s="290"/>
      <c r="H182" s="290" t="s">
        <v>714</v>
      </c>
      <c r="I182" s="290" t="s">
        <v>675</v>
      </c>
      <c r="J182" s="290"/>
      <c r="K182" s="338"/>
    </row>
    <row r="183" s="1" customFormat="1" ht="15" customHeight="1">
      <c r="B183" s="315"/>
      <c r="C183" s="290" t="s">
        <v>715</v>
      </c>
      <c r="D183" s="290"/>
      <c r="E183" s="290"/>
      <c r="F183" s="313" t="s">
        <v>640</v>
      </c>
      <c r="G183" s="290"/>
      <c r="H183" s="290" t="s">
        <v>716</v>
      </c>
      <c r="I183" s="290" t="s">
        <v>675</v>
      </c>
      <c r="J183" s="290"/>
      <c r="K183" s="338"/>
    </row>
    <row r="184" s="1" customFormat="1" ht="15" customHeight="1">
      <c r="B184" s="315"/>
      <c r="C184" s="290" t="s">
        <v>704</v>
      </c>
      <c r="D184" s="290"/>
      <c r="E184" s="290"/>
      <c r="F184" s="313" t="s">
        <v>640</v>
      </c>
      <c r="G184" s="290"/>
      <c r="H184" s="290" t="s">
        <v>717</v>
      </c>
      <c r="I184" s="290" t="s">
        <v>675</v>
      </c>
      <c r="J184" s="290"/>
      <c r="K184" s="338"/>
    </row>
    <row r="185" s="1" customFormat="1" ht="15" customHeight="1">
      <c r="B185" s="315"/>
      <c r="C185" s="290" t="s">
        <v>100</v>
      </c>
      <c r="D185" s="290"/>
      <c r="E185" s="290"/>
      <c r="F185" s="313" t="s">
        <v>646</v>
      </c>
      <c r="G185" s="290"/>
      <c r="H185" s="290" t="s">
        <v>718</v>
      </c>
      <c r="I185" s="290" t="s">
        <v>642</v>
      </c>
      <c r="J185" s="290">
        <v>50</v>
      </c>
      <c r="K185" s="338"/>
    </row>
    <row r="186" s="1" customFormat="1" ht="15" customHeight="1">
      <c r="B186" s="315"/>
      <c r="C186" s="290" t="s">
        <v>719</v>
      </c>
      <c r="D186" s="290"/>
      <c r="E186" s="290"/>
      <c r="F186" s="313" t="s">
        <v>646</v>
      </c>
      <c r="G186" s="290"/>
      <c r="H186" s="290" t="s">
        <v>720</v>
      </c>
      <c r="I186" s="290" t="s">
        <v>721</v>
      </c>
      <c r="J186" s="290"/>
      <c r="K186" s="338"/>
    </row>
    <row r="187" s="1" customFormat="1" ht="15" customHeight="1">
      <c r="B187" s="315"/>
      <c r="C187" s="290" t="s">
        <v>722</v>
      </c>
      <c r="D187" s="290"/>
      <c r="E187" s="290"/>
      <c r="F187" s="313" t="s">
        <v>646</v>
      </c>
      <c r="G187" s="290"/>
      <c r="H187" s="290" t="s">
        <v>723</v>
      </c>
      <c r="I187" s="290" t="s">
        <v>721</v>
      </c>
      <c r="J187" s="290"/>
      <c r="K187" s="338"/>
    </row>
    <row r="188" s="1" customFormat="1" ht="15" customHeight="1">
      <c r="B188" s="315"/>
      <c r="C188" s="290" t="s">
        <v>724</v>
      </c>
      <c r="D188" s="290"/>
      <c r="E188" s="290"/>
      <c r="F188" s="313" t="s">
        <v>646</v>
      </c>
      <c r="G188" s="290"/>
      <c r="H188" s="290" t="s">
        <v>725</v>
      </c>
      <c r="I188" s="290" t="s">
        <v>721</v>
      </c>
      <c r="J188" s="290"/>
      <c r="K188" s="338"/>
    </row>
    <row r="189" s="1" customFormat="1" ht="15" customHeight="1">
      <c r="B189" s="315"/>
      <c r="C189" s="351" t="s">
        <v>726</v>
      </c>
      <c r="D189" s="290"/>
      <c r="E189" s="290"/>
      <c r="F189" s="313" t="s">
        <v>646</v>
      </c>
      <c r="G189" s="290"/>
      <c r="H189" s="290" t="s">
        <v>727</v>
      </c>
      <c r="I189" s="290" t="s">
        <v>728</v>
      </c>
      <c r="J189" s="352" t="s">
        <v>729</v>
      </c>
      <c r="K189" s="338"/>
    </row>
    <row r="190" s="1" customFormat="1" ht="15" customHeight="1">
      <c r="B190" s="315"/>
      <c r="C190" s="351" t="s">
        <v>42</v>
      </c>
      <c r="D190" s="290"/>
      <c r="E190" s="290"/>
      <c r="F190" s="313" t="s">
        <v>640</v>
      </c>
      <c r="G190" s="290"/>
      <c r="H190" s="287" t="s">
        <v>730</v>
      </c>
      <c r="I190" s="290" t="s">
        <v>731</v>
      </c>
      <c r="J190" s="290"/>
      <c r="K190" s="338"/>
    </row>
    <row r="191" s="1" customFormat="1" ht="15" customHeight="1">
      <c r="B191" s="315"/>
      <c r="C191" s="351" t="s">
        <v>732</v>
      </c>
      <c r="D191" s="290"/>
      <c r="E191" s="290"/>
      <c r="F191" s="313" t="s">
        <v>640</v>
      </c>
      <c r="G191" s="290"/>
      <c r="H191" s="290" t="s">
        <v>733</v>
      </c>
      <c r="I191" s="290" t="s">
        <v>675</v>
      </c>
      <c r="J191" s="290"/>
      <c r="K191" s="338"/>
    </row>
    <row r="192" s="1" customFormat="1" ht="15" customHeight="1">
      <c r="B192" s="315"/>
      <c r="C192" s="351" t="s">
        <v>734</v>
      </c>
      <c r="D192" s="290"/>
      <c r="E192" s="290"/>
      <c r="F192" s="313" t="s">
        <v>640</v>
      </c>
      <c r="G192" s="290"/>
      <c r="H192" s="290" t="s">
        <v>735</v>
      </c>
      <c r="I192" s="290" t="s">
        <v>675</v>
      </c>
      <c r="J192" s="290"/>
      <c r="K192" s="338"/>
    </row>
    <row r="193" s="1" customFormat="1" ht="15" customHeight="1">
      <c r="B193" s="315"/>
      <c r="C193" s="351" t="s">
        <v>736</v>
      </c>
      <c r="D193" s="290"/>
      <c r="E193" s="290"/>
      <c r="F193" s="313" t="s">
        <v>646</v>
      </c>
      <c r="G193" s="290"/>
      <c r="H193" s="290" t="s">
        <v>737</v>
      </c>
      <c r="I193" s="290" t="s">
        <v>675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738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739</v>
      </c>
      <c r="D200" s="354"/>
      <c r="E200" s="354"/>
      <c r="F200" s="354" t="s">
        <v>740</v>
      </c>
      <c r="G200" s="355"/>
      <c r="H200" s="354" t="s">
        <v>741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731</v>
      </c>
      <c r="D202" s="290"/>
      <c r="E202" s="290"/>
      <c r="F202" s="313" t="s">
        <v>43</v>
      </c>
      <c r="G202" s="290"/>
      <c r="H202" s="290" t="s">
        <v>742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44</v>
      </c>
      <c r="G203" s="290"/>
      <c r="H203" s="290" t="s">
        <v>743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47</v>
      </c>
      <c r="G204" s="290"/>
      <c r="H204" s="290" t="s">
        <v>744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45</v>
      </c>
      <c r="G205" s="290"/>
      <c r="H205" s="290" t="s">
        <v>745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46</v>
      </c>
      <c r="G206" s="290"/>
      <c r="H206" s="290" t="s">
        <v>746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687</v>
      </c>
      <c r="D208" s="290"/>
      <c r="E208" s="290"/>
      <c r="F208" s="313" t="s">
        <v>76</v>
      </c>
      <c r="G208" s="290"/>
      <c r="H208" s="290" t="s">
        <v>747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582</v>
      </c>
      <c r="G209" s="290"/>
      <c r="H209" s="290" t="s">
        <v>583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580</v>
      </c>
      <c r="G210" s="290"/>
      <c r="H210" s="290" t="s">
        <v>748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584</v>
      </c>
      <c r="G211" s="351"/>
      <c r="H211" s="342" t="s">
        <v>585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586</v>
      </c>
      <c r="G212" s="351"/>
      <c r="H212" s="342" t="s">
        <v>749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711</v>
      </c>
      <c r="D214" s="290"/>
      <c r="E214" s="290"/>
      <c r="F214" s="313">
        <v>1</v>
      </c>
      <c r="G214" s="351"/>
      <c r="H214" s="342" t="s">
        <v>750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751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752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753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Hlavackova</dc:creator>
  <cp:lastModifiedBy>Hlavackova</cp:lastModifiedBy>
  <dcterms:created xsi:type="dcterms:W3CDTF">2021-08-05T13:30:18Z</dcterms:created>
  <dcterms:modified xsi:type="dcterms:W3CDTF">2021-08-05T13:30:21Z</dcterms:modified>
</cp:coreProperties>
</file>