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Přelouč_rozpočet\SOUPIS PRACÍ S VÝKAZEM VÝMĚR\"/>
    </mc:Choice>
  </mc:AlternateContent>
  <bookViews>
    <workbookView xWindow="8445" yWindow="255" windowWidth="19350" windowHeight="14430" activeTab="1"/>
  </bookViews>
  <sheets>
    <sheet name="Rekapitulace stavby" sheetId="1" r:id="rId1"/>
    <sheet name="00 - Vedlejší a ostatní n..." sheetId="2" r:id="rId2"/>
    <sheet name="01 - SO 01 Stavební úprav..." sheetId="3" r:id="rId3"/>
    <sheet name="02.1 - SO 04.1 Zateplení ..." sheetId="4" r:id="rId4"/>
    <sheet name="02.2 - SO 04.2 Zateplení ..." sheetId="5" r:id="rId5"/>
    <sheet name="03 - SO 05 Vodovodní příp..." sheetId="6" r:id="rId6"/>
    <sheet name="04 - SO 06 Teplovodní pří..." sheetId="7" r:id="rId7"/>
    <sheet name="05 - SO 07 Elektropřípojka" sheetId="8" r:id="rId8"/>
    <sheet name="06 - SO 08 Zkrácení NTL p..." sheetId="9" r:id="rId9"/>
  </sheets>
  <definedNames>
    <definedName name="_xlnm._FilterDatabase" localSheetId="1" hidden="1">'00 - Vedlejší a ostatní n...'!$C$121:$K$142</definedName>
    <definedName name="_xlnm._FilterDatabase" localSheetId="2" hidden="1">'01 - SO 01 Stavební úprav...'!$C$149:$K$1000</definedName>
    <definedName name="_xlnm._FilterDatabase" localSheetId="3" hidden="1">'02.1 - SO 04.1 Zateplení ...'!$C$138:$K$692</definedName>
    <definedName name="_xlnm._FilterDatabase" localSheetId="4" hidden="1">'02.2 - SO 04.2 Zateplení ...'!$C$130:$K$357</definedName>
    <definedName name="_xlnm._FilterDatabase" localSheetId="5" hidden="1">'03 - SO 05 Vodovodní příp...'!$C$117:$K$121</definedName>
    <definedName name="_xlnm._FilterDatabase" localSheetId="6" hidden="1">'04 - SO 06 Teplovodní pří...'!$C$117:$K$121</definedName>
    <definedName name="_xlnm._FilterDatabase" localSheetId="7" hidden="1">'05 - SO 07 Elektropřípojka'!$C$117:$K$121</definedName>
    <definedName name="_xlnm._FilterDatabase" localSheetId="8" hidden="1">'06 - SO 08 Zkrácení NTL p...'!$C$117:$K$121</definedName>
    <definedName name="_xlnm.Print_Titles" localSheetId="1">'00 - Vedlejší a ostatní n...'!$121:$121</definedName>
    <definedName name="_xlnm.Print_Titles" localSheetId="2">'01 - SO 01 Stavební úprav...'!$149:$149</definedName>
    <definedName name="_xlnm.Print_Titles" localSheetId="3">'02.1 - SO 04.1 Zateplení ...'!$138:$138</definedName>
    <definedName name="_xlnm.Print_Titles" localSheetId="4">'02.2 - SO 04.2 Zateplení ...'!$130:$130</definedName>
    <definedName name="_xlnm.Print_Titles" localSheetId="5">'03 - SO 05 Vodovodní příp...'!$117:$117</definedName>
    <definedName name="_xlnm.Print_Titles" localSheetId="6">'04 - SO 06 Teplovodní pří...'!$117:$117</definedName>
    <definedName name="_xlnm.Print_Titles" localSheetId="7">'05 - SO 07 Elektropřípojka'!$117:$117</definedName>
    <definedName name="_xlnm.Print_Titles" localSheetId="8">'06 - SO 08 Zkrácení NTL p...'!$117:$117</definedName>
    <definedName name="_xlnm.Print_Titles" localSheetId="0">'Rekapitulace stavby'!$92:$92</definedName>
    <definedName name="_xlnm.Print_Area" localSheetId="1">'00 - Vedlejší a ostatní n...'!$C$4:$J$76,'00 - Vedlejší a ostatní n...'!$C$82:$J$103,'00 - Vedlejší a ostatní n...'!$C$109:$K$142</definedName>
    <definedName name="_xlnm.Print_Area" localSheetId="2">'01 - SO 01 Stavební úprav...'!$C$4:$J$76,'01 - SO 01 Stavební úprav...'!$C$82:$J$131,'01 - SO 01 Stavební úprav...'!$C$137:$K$1000</definedName>
    <definedName name="_xlnm.Print_Area" localSheetId="3">'02.1 - SO 04.1 Zateplení ...'!$C$4:$J$76,'02.1 - SO 04.1 Zateplení ...'!$C$82:$J$120,'02.1 - SO 04.1 Zateplení ...'!$C$126:$K$692</definedName>
    <definedName name="_xlnm.Print_Area" localSheetId="4">'02.2 - SO 04.2 Zateplení ...'!$C$4:$J$76,'02.2 - SO 04.2 Zateplení ...'!$C$82:$J$112,'02.2 - SO 04.2 Zateplení ...'!$C$118:$K$357</definedName>
    <definedName name="_xlnm.Print_Area" localSheetId="5">'03 - SO 05 Vodovodní příp...'!$C$4:$J$76,'03 - SO 05 Vodovodní příp...'!$C$82:$J$99,'03 - SO 05 Vodovodní příp...'!$C$105:$K$121</definedName>
    <definedName name="_xlnm.Print_Area" localSheetId="6">'04 - SO 06 Teplovodní pří...'!$C$4:$J$76,'04 - SO 06 Teplovodní pří...'!$C$82:$J$99,'04 - SO 06 Teplovodní pří...'!$C$105:$K$121</definedName>
    <definedName name="_xlnm.Print_Area" localSheetId="7">'05 - SO 07 Elektropřípojka'!$C$4:$J$76,'05 - SO 07 Elektropřípojka'!$C$82:$J$99,'05 - SO 07 Elektropřípojka'!$C$105:$K$121</definedName>
    <definedName name="_xlnm.Print_Area" localSheetId="8">'06 - SO 08 Zkrácení NTL p...'!$C$4:$J$76,'06 - SO 08 Zkrácení NTL p...'!$C$82:$J$99,'06 - SO 08 Zkrácení NTL p...'!$C$105:$K$121</definedName>
    <definedName name="_xlnm.Print_Area" localSheetId="0">'Rekapitulace stavby'!$D$4:$AO$76,'Rekapitulace stavby'!$C$82:$AQ$103</definedName>
  </definedNames>
  <calcPr calcId="152511"/>
</workbook>
</file>

<file path=xl/calcChain.xml><?xml version="1.0" encoding="utf-8"?>
<calcChain xmlns="http://schemas.openxmlformats.org/spreadsheetml/2006/main">
  <c r="J37" i="9" l="1"/>
  <c r="J36" i="9"/>
  <c r="AY102" i="1"/>
  <c r="J35" i="9"/>
  <c r="AX102" i="1"/>
  <c r="BI121" i="9"/>
  <c r="BH121" i="9"/>
  <c r="F36" i="9" s="1"/>
  <c r="BC102" i="1" s="1"/>
  <c r="BG121" i="9"/>
  <c r="BF121" i="9"/>
  <c r="J34" i="9" s="1"/>
  <c r="AW102" i="1" s="1"/>
  <c r="T121" i="9"/>
  <c r="T120" i="9"/>
  <c r="T119" i="9"/>
  <c r="T118" i="9"/>
  <c r="R121" i="9"/>
  <c r="R120" i="9"/>
  <c r="R119" i="9"/>
  <c r="R118" i="9"/>
  <c r="P121" i="9"/>
  <c r="P120" i="9"/>
  <c r="P119" i="9"/>
  <c r="P118" i="9"/>
  <c r="AU102" i="1"/>
  <c r="J115" i="9"/>
  <c r="J114" i="9"/>
  <c r="F114" i="9"/>
  <c r="F112" i="9"/>
  <c r="E110" i="9"/>
  <c r="J92" i="9"/>
  <c r="J91" i="9"/>
  <c r="F91" i="9"/>
  <c r="F89" i="9"/>
  <c r="E87" i="9"/>
  <c r="J18" i="9"/>
  <c r="E18" i="9"/>
  <c r="F115" i="9"/>
  <c r="J17" i="9"/>
  <c r="J12" i="9"/>
  <c r="J112" i="9"/>
  <c r="E7" i="9"/>
  <c r="E108" i="9"/>
  <c r="J37" i="8"/>
  <c r="J36" i="8"/>
  <c r="AY101" i="1"/>
  <c r="J35" i="8"/>
  <c r="AX101" i="1"/>
  <c r="BI121" i="8"/>
  <c r="F37" i="8" s="1"/>
  <c r="BD101" i="1" s="1"/>
  <c r="BH121" i="8"/>
  <c r="F36" i="8" s="1"/>
  <c r="BC101" i="1" s="1"/>
  <c r="BG121" i="8"/>
  <c r="BF121" i="8"/>
  <c r="T121" i="8"/>
  <c r="T120" i="8"/>
  <c r="T119" i="8"/>
  <c r="T118" i="8"/>
  <c r="R121" i="8"/>
  <c r="R120" i="8"/>
  <c r="R119" i="8"/>
  <c r="R118" i="8"/>
  <c r="P121" i="8"/>
  <c r="P120" i="8"/>
  <c r="P119" i="8"/>
  <c r="P118" i="8"/>
  <c r="AU101" i="1"/>
  <c r="J115" i="8"/>
  <c r="J114" i="8"/>
  <c r="F114" i="8"/>
  <c r="F112" i="8"/>
  <c r="E110" i="8"/>
  <c r="J92" i="8"/>
  <c r="J91" i="8"/>
  <c r="F91" i="8"/>
  <c r="F89" i="8"/>
  <c r="E87" i="8"/>
  <c r="J18" i="8"/>
  <c r="E18" i="8"/>
  <c r="F115" i="8"/>
  <c r="J17" i="8"/>
  <c r="J12" i="8"/>
  <c r="J112" i="8"/>
  <c r="E7" i="8"/>
  <c r="E108" i="8"/>
  <c r="J37" i="7"/>
  <c r="J36" i="7"/>
  <c r="AY100" i="1"/>
  <c r="J35" i="7"/>
  <c r="AX100" i="1"/>
  <c r="BI121" i="7"/>
  <c r="BH121" i="7"/>
  <c r="F36" i="7"/>
  <c r="BC100" i="1"/>
  <c r="BG121" i="7"/>
  <c r="BF121" i="7"/>
  <c r="J34" i="7"/>
  <c r="AW100" i="1"/>
  <c r="T121" i="7"/>
  <c r="T120" i="7"/>
  <c r="T119" i="7"/>
  <c r="T118" i="7"/>
  <c r="R121" i="7"/>
  <c r="R120" i="7"/>
  <c r="R119" i="7"/>
  <c r="R118" i="7"/>
  <c r="P121" i="7"/>
  <c r="P120" i="7"/>
  <c r="P119" i="7"/>
  <c r="P118" i="7"/>
  <c r="AU100" i="1"/>
  <c r="J115" i="7"/>
  <c r="J114" i="7"/>
  <c r="F114" i="7"/>
  <c r="F112" i="7"/>
  <c r="E110" i="7"/>
  <c r="J92" i="7"/>
  <c r="J91" i="7"/>
  <c r="F91" i="7"/>
  <c r="F89" i="7"/>
  <c r="E87" i="7"/>
  <c r="J18" i="7"/>
  <c r="E18" i="7"/>
  <c r="F115" i="7"/>
  <c r="J17" i="7"/>
  <c r="J12" i="7"/>
  <c r="J112" i="7"/>
  <c r="E7" i="7"/>
  <c r="E108" i="7"/>
  <c r="J37" i="6"/>
  <c r="J36" i="6"/>
  <c r="AY99" i="1"/>
  <c r="J35" i="6"/>
  <c r="AX99" i="1"/>
  <c r="BI121" i="6"/>
  <c r="F37" i="6" s="1"/>
  <c r="BD99" i="1" s="1"/>
  <c r="BH121" i="6"/>
  <c r="BG121" i="6"/>
  <c r="F35" i="6" s="1"/>
  <c r="BB99" i="1" s="1"/>
  <c r="BF121" i="6"/>
  <c r="T121" i="6"/>
  <c r="T120" i="6"/>
  <c r="T119" i="6"/>
  <c r="T118" i="6"/>
  <c r="R121" i="6"/>
  <c r="R120" i="6"/>
  <c r="R119" i="6"/>
  <c r="R118" i="6"/>
  <c r="P121" i="6"/>
  <c r="P120" i="6"/>
  <c r="P119" i="6"/>
  <c r="P118" i="6"/>
  <c r="AU99" i="1"/>
  <c r="J115" i="6"/>
  <c r="J114" i="6"/>
  <c r="F114" i="6"/>
  <c r="F112" i="6"/>
  <c r="E110" i="6"/>
  <c r="J92" i="6"/>
  <c r="J91" i="6"/>
  <c r="F91" i="6"/>
  <c r="F89" i="6"/>
  <c r="E87" i="6"/>
  <c r="J18" i="6"/>
  <c r="E18" i="6"/>
  <c r="F92" i="6"/>
  <c r="J17" i="6"/>
  <c r="J12" i="6"/>
  <c r="J112" i="6"/>
  <c r="E7" i="6"/>
  <c r="E108" i="6"/>
  <c r="J37" i="5"/>
  <c r="J36" i="5"/>
  <c r="AY98" i="1"/>
  <c r="J35" i="5"/>
  <c r="AX98" i="1"/>
  <c r="BI357" i="5"/>
  <c r="BH357" i="5"/>
  <c r="BG357" i="5"/>
  <c r="BF357" i="5"/>
  <c r="T357" i="5"/>
  <c r="R357" i="5"/>
  <c r="P357" i="5"/>
  <c r="BI356" i="5"/>
  <c r="BH356" i="5"/>
  <c r="BG356" i="5"/>
  <c r="BF356" i="5"/>
  <c r="T356" i="5"/>
  <c r="R356" i="5"/>
  <c r="P356" i="5"/>
  <c r="BI355" i="5"/>
  <c r="BH355" i="5"/>
  <c r="BG355" i="5"/>
  <c r="BF355" i="5"/>
  <c r="T355" i="5"/>
  <c r="R355" i="5"/>
  <c r="P355" i="5"/>
  <c r="BI354" i="5"/>
  <c r="BH354" i="5"/>
  <c r="BG354" i="5"/>
  <c r="BF354" i="5"/>
  <c r="T354" i="5"/>
  <c r="R354" i="5"/>
  <c r="P354" i="5"/>
  <c r="BI353" i="5"/>
  <c r="BH353" i="5"/>
  <c r="BG353" i="5"/>
  <c r="BF353" i="5"/>
  <c r="T353" i="5"/>
  <c r="R353" i="5"/>
  <c r="P353" i="5"/>
  <c r="BI351" i="5"/>
  <c r="BH351" i="5"/>
  <c r="BG351" i="5"/>
  <c r="BF351" i="5"/>
  <c r="T351" i="5"/>
  <c r="R351" i="5"/>
  <c r="P351" i="5"/>
  <c r="BI349" i="5"/>
  <c r="BH349" i="5"/>
  <c r="BG349" i="5"/>
  <c r="BF349" i="5"/>
  <c r="T349" i="5"/>
  <c r="R349" i="5"/>
  <c r="P349" i="5"/>
  <c r="BI348" i="5"/>
  <c r="BH348" i="5"/>
  <c r="BG348" i="5"/>
  <c r="BF348" i="5"/>
  <c r="T348" i="5"/>
  <c r="R348" i="5"/>
  <c r="P348" i="5"/>
  <c r="BI346" i="5"/>
  <c r="BH346" i="5"/>
  <c r="BG346" i="5"/>
  <c r="BF346" i="5"/>
  <c r="T346" i="5"/>
  <c r="R346" i="5"/>
  <c r="P346" i="5"/>
  <c r="BI345" i="5"/>
  <c r="BH345" i="5"/>
  <c r="BG345" i="5"/>
  <c r="BF345" i="5"/>
  <c r="T345" i="5"/>
  <c r="R345" i="5"/>
  <c r="P345" i="5"/>
  <c r="BI343" i="5"/>
  <c r="BH343" i="5"/>
  <c r="BG343" i="5"/>
  <c r="BF343" i="5"/>
  <c r="T343" i="5"/>
  <c r="R343" i="5"/>
  <c r="P343" i="5"/>
  <c r="BI342" i="5"/>
  <c r="BH342" i="5"/>
  <c r="BG342" i="5"/>
  <c r="BF342" i="5"/>
  <c r="T342" i="5"/>
  <c r="R342" i="5"/>
  <c r="P342" i="5"/>
  <c r="BI338" i="5"/>
  <c r="BH338" i="5"/>
  <c r="BG338" i="5"/>
  <c r="BF338" i="5"/>
  <c r="T338" i="5"/>
  <c r="R338" i="5"/>
  <c r="P338" i="5"/>
  <c r="BI334" i="5"/>
  <c r="BH334" i="5"/>
  <c r="BG334" i="5"/>
  <c r="BF334" i="5"/>
  <c r="T334" i="5"/>
  <c r="R334" i="5"/>
  <c r="P334" i="5"/>
  <c r="BI330" i="5"/>
  <c r="BH330" i="5"/>
  <c r="BG330" i="5"/>
  <c r="BF330" i="5"/>
  <c r="T330" i="5"/>
  <c r="R330" i="5"/>
  <c r="P330" i="5"/>
  <c r="BI329" i="5"/>
  <c r="BH329" i="5"/>
  <c r="BG329" i="5"/>
  <c r="BF329" i="5"/>
  <c r="T329" i="5"/>
  <c r="R329" i="5"/>
  <c r="P329" i="5"/>
  <c r="BI327" i="5"/>
  <c r="BH327" i="5"/>
  <c r="BG327" i="5"/>
  <c r="BF327" i="5"/>
  <c r="T327" i="5"/>
  <c r="R327" i="5"/>
  <c r="P327" i="5"/>
  <c r="BI324" i="5"/>
  <c r="BH324" i="5"/>
  <c r="BG324" i="5"/>
  <c r="BF324" i="5"/>
  <c r="T324" i="5"/>
  <c r="T323" i="5"/>
  <c r="R324" i="5"/>
  <c r="R323" i="5"/>
  <c r="P324" i="5"/>
  <c r="P323" i="5"/>
  <c r="BI322" i="5"/>
  <c r="BH322" i="5"/>
  <c r="BG322" i="5"/>
  <c r="BF322" i="5"/>
  <c r="T322" i="5"/>
  <c r="R322" i="5"/>
  <c r="P322" i="5"/>
  <c r="BI320" i="5"/>
  <c r="BH320" i="5"/>
  <c r="BG320" i="5"/>
  <c r="BF320" i="5"/>
  <c r="T320" i="5"/>
  <c r="R320" i="5"/>
  <c r="P320" i="5"/>
  <c r="BI319" i="5"/>
  <c r="BH319" i="5"/>
  <c r="BG319" i="5"/>
  <c r="BF319" i="5"/>
  <c r="T319" i="5"/>
  <c r="R319" i="5"/>
  <c r="P319" i="5"/>
  <c r="BI317" i="5"/>
  <c r="BH317" i="5"/>
  <c r="BG317" i="5"/>
  <c r="BF317" i="5"/>
  <c r="T317" i="5"/>
  <c r="R317" i="5"/>
  <c r="P317" i="5"/>
  <c r="BI314" i="5"/>
  <c r="BH314" i="5"/>
  <c r="BG314" i="5"/>
  <c r="BF314" i="5"/>
  <c r="T314" i="5"/>
  <c r="T313" i="5"/>
  <c r="R314" i="5"/>
  <c r="R313" i="5"/>
  <c r="P314" i="5"/>
  <c r="P313" i="5"/>
  <c r="BI312" i="5"/>
  <c r="BH312" i="5"/>
  <c r="BG312" i="5"/>
  <c r="BF312" i="5"/>
  <c r="T312" i="5"/>
  <c r="R312" i="5"/>
  <c r="P312" i="5"/>
  <c r="BI311" i="5"/>
  <c r="BH311" i="5"/>
  <c r="BG311" i="5"/>
  <c r="BF311" i="5"/>
  <c r="T311" i="5"/>
  <c r="R311" i="5"/>
  <c r="P311" i="5"/>
  <c r="BI310" i="5"/>
  <c r="BH310" i="5"/>
  <c r="BG310" i="5"/>
  <c r="BF310" i="5"/>
  <c r="T310" i="5"/>
  <c r="R310" i="5"/>
  <c r="P310" i="5"/>
  <c r="BI309" i="5"/>
  <c r="BH309" i="5"/>
  <c r="BG309" i="5"/>
  <c r="BF309" i="5"/>
  <c r="T309" i="5"/>
  <c r="R309" i="5"/>
  <c r="P309" i="5"/>
  <c r="BI308" i="5"/>
  <c r="BH308" i="5"/>
  <c r="BG308" i="5"/>
  <c r="BF308" i="5"/>
  <c r="T308" i="5"/>
  <c r="R308" i="5"/>
  <c r="P308" i="5"/>
  <c r="BI305" i="5"/>
  <c r="BH305" i="5"/>
  <c r="BG305" i="5"/>
  <c r="BF305" i="5"/>
  <c r="T305" i="5"/>
  <c r="R305" i="5"/>
  <c r="P305" i="5"/>
  <c r="BI303" i="5"/>
  <c r="BH303" i="5"/>
  <c r="BG303" i="5"/>
  <c r="BF303" i="5"/>
  <c r="T303" i="5"/>
  <c r="R303" i="5"/>
  <c r="P303" i="5"/>
  <c r="BI301" i="5"/>
  <c r="BH301" i="5"/>
  <c r="BG301" i="5"/>
  <c r="BF301" i="5"/>
  <c r="T301" i="5"/>
  <c r="R301" i="5"/>
  <c r="P301" i="5"/>
  <c r="BI299" i="5"/>
  <c r="BH299" i="5"/>
  <c r="BG299" i="5"/>
  <c r="BF299" i="5"/>
  <c r="T299" i="5"/>
  <c r="R299" i="5"/>
  <c r="P299" i="5"/>
  <c r="BI294" i="5"/>
  <c r="BH294" i="5"/>
  <c r="BG294" i="5"/>
  <c r="BF294" i="5"/>
  <c r="T294" i="5"/>
  <c r="R294" i="5"/>
  <c r="P294" i="5"/>
  <c r="BI290" i="5"/>
  <c r="BH290" i="5"/>
  <c r="BG290" i="5"/>
  <c r="BF290" i="5"/>
  <c r="T290" i="5"/>
  <c r="R290" i="5"/>
  <c r="P290" i="5"/>
  <c r="BI288" i="5"/>
  <c r="BH288" i="5"/>
  <c r="BG288" i="5"/>
  <c r="BF288" i="5"/>
  <c r="T288" i="5"/>
  <c r="R288" i="5"/>
  <c r="P288" i="5"/>
  <c r="BI286" i="5"/>
  <c r="BH286" i="5"/>
  <c r="BG286" i="5"/>
  <c r="BF286" i="5"/>
  <c r="T286" i="5"/>
  <c r="R286" i="5"/>
  <c r="P286" i="5"/>
  <c r="BI281" i="5"/>
  <c r="BH281" i="5"/>
  <c r="BG281" i="5"/>
  <c r="BF281" i="5"/>
  <c r="T281" i="5"/>
  <c r="R281" i="5"/>
  <c r="P281" i="5"/>
  <c r="BI277" i="5"/>
  <c r="BH277" i="5"/>
  <c r="BG277" i="5"/>
  <c r="BF277" i="5"/>
  <c r="T277" i="5"/>
  <c r="R277" i="5"/>
  <c r="P277" i="5"/>
  <c r="BI275" i="5"/>
  <c r="BH275" i="5"/>
  <c r="BG275" i="5"/>
  <c r="BF275" i="5"/>
  <c r="T275" i="5"/>
  <c r="R275" i="5"/>
  <c r="P275" i="5"/>
  <c r="BI274" i="5"/>
  <c r="BH274" i="5"/>
  <c r="BG274" i="5"/>
  <c r="BF274" i="5"/>
  <c r="T274" i="5"/>
  <c r="R274" i="5"/>
  <c r="P274" i="5"/>
  <c r="BI270" i="5"/>
  <c r="BH270" i="5"/>
  <c r="BG270" i="5"/>
  <c r="BF270" i="5"/>
  <c r="T270" i="5"/>
  <c r="R270" i="5"/>
  <c r="P270" i="5"/>
  <c r="BI269" i="5"/>
  <c r="BH269" i="5"/>
  <c r="BG269" i="5"/>
  <c r="BF269" i="5"/>
  <c r="T269" i="5"/>
  <c r="R269" i="5"/>
  <c r="P269" i="5"/>
  <c r="BI265" i="5"/>
  <c r="BH265" i="5"/>
  <c r="BG265" i="5"/>
  <c r="BF265" i="5"/>
  <c r="T265" i="5"/>
  <c r="R265" i="5"/>
  <c r="P265" i="5"/>
  <c r="BI264" i="5"/>
  <c r="BH264" i="5"/>
  <c r="BG264" i="5"/>
  <c r="BF264" i="5"/>
  <c r="T264" i="5"/>
  <c r="R264" i="5"/>
  <c r="P264" i="5"/>
  <c r="BI262" i="5"/>
  <c r="BH262" i="5"/>
  <c r="BG262" i="5"/>
  <c r="BF262" i="5"/>
  <c r="T262" i="5"/>
  <c r="R262" i="5"/>
  <c r="P262" i="5"/>
  <c r="BI261" i="5"/>
  <c r="BH261" i="5"/>
  <c r="BG261" i="5"/>
  <c r="BF261" i="5"/>
  <c r="T261" i="5"/>
  <c r="R261" i="5"/>
  <c r="P261" i="5"/>
  <c r="BI260" i="5"/>
  <c r="BH260" i="5"/>
  <c r="BG260" i="5"/>
  <c r="BF260" i="5"/>
  <c r="T260" i="5"/>
  <c r="R260" i="5"/>
  <c r="P260" i="5"/>
  <c r="BI258" i="5"/>
  <c r="BH258" i="5"/>
  <c r="BG258" i="5"/>
  <c r="BF258" i="5"/>
  <c r="T258" i="5"/>
  <c r="R258" i="5"/>
  <c r="P258" i="5"/>
  <c r="BI257" i="5"/>
  <c r="BH257" i="5"/>
  <c r="BG257" i="5"/>
  <c r="BF257" i="5"/>
  <c r="T257" i="5"/>
  <c r="R257" i="5"/>
  <c r="P257" i="5"/>
  <c r="BI255" i="5"/>
  <c r="BH255" i="5"/>
  <c r="BG255" i="5"/>
  <c r="BF255" i="5"/>
  <c r="T255" i="5"/>
  <c r="R255" i="5"/>
  <c r="P255" i="5"/>
  <c r="BI253" i="5"/>
  <c r="BH253" i="5"/>
  <c r="BG253" i="5"/>
  <c r="BF253" i="5"/>
  <c r="T253" i="5"/>
  <c r="R253" i="5"/>
  <c r="P253" i="5"/>
  <c r="BI252" i="5"/>
  <c r="BH252" i="5"/>
  <c r="BG252" i="5"/>
  <c r="BF252" i="5"/>
  <c r="T252" i="5"/>
  <c r="R252" i="5"/>
  <c r="P252" i="5"/>
  <c r="BI251" i="5"/>
  <c r="BH251" i="5"/>
  <c r="BG251" i="5"/>
  <c r="BF251" i="5"/>
  <c r="T251" i="5"/>
  <c r="R251" i="5"/>
  <c r="P251" i="5"/>
  <c r="BI250" i="5"/>
  <c r="BH250" i="5"/>
  <c r="BG250" i="5"/>
  <c r="BF250" i="5"/>
  <c r="T250" i="5"/>
  <c r="R250" i="5"/>
  <c r="P250" i="5"/>
  <c r="BI246" i="5"/>
  <c r="BH246" i="5"/>
  <c r="BG246" i="5"/>
  <c r="BF246" i="5"/>
  <c r="T246" i="5"/>
  <c r="R246" i="5"/>
  <c r="P246" i="5"/>
  <c r="BI244" i="5"/>
  <c r="BH244" i="5"/>
  <c r="BG244" i="5"/>
  <c r="BF244" i="5"/>
  <c r="T244" i="5"/>
  <c r="R244" i="5"/>
  <c r="P244" i="5"/>
  <c r="BI242" i="5"/>
  <c r="BH242" i="5"/>
  <c r="BG242" i="5"/>
  <c r="BF242" i="5"/>
  <c r="T242" i="5"/>
  <c r="R242" i="5"/>
  <c r="P242" i="5"/>
  <c r="BI240" i="5"/>
  <c r="BH240" i="5"/>
  <c r="BG240" i="5"/>
  <c r="BF240" i="5"/>
  <c r="T240" i="5"/>
  <c r="R240" i="5"/>
  <c r="P240" i="5"/>
  <c r="BI238" i="5"/>
  <c r="BH238" i="5"/>
  <c r="BG238" i="5"/>
  <c r="BF238" i="5"/>
  <c r="T238" i="5"/>
  <c r="R238" i="5"/>
  <c r="P238" i="5"/>
  <c r="BI236" i="5"/>
  <c r="BH236" i="5"/>
  <c r="BG236" i="5"/>
  <c r="BF236" i="5"/>
  <c r="T236" i="5"/>
  <c r="R236" i="5"/>
  <c r="P236" i="5"/>
  <c r="BI235" i="5"/>
  <c r="BH235" i="5"/>
  <c r="BG235" i="5"/>
  <c r="BF235" i="5"/>
  <c r="T235" i="5"/>
  <c r="R235" i="5"/>
  <c r="P235" i="5"/>
  <c r="BI234" i="5"/>
  <c r="BH234" i="5"/>
  <c r="BG234" i="5"/>
  <c r="BF234" i="5"/>
  <c r="T234" i="5"/>
  <c r="R234" i="5"/>
  <c r="P234" i="5"/>
  <c r="BI231" i="5"/>
  <c r="BH231" i="5"/>
  <c r="BG231" i="5"/>
  <c r="BF231" i="5"/>
  <c r="T231" i="5"/>
  <c r="R231" i="5"/>
  <c r="P231" i="5"/>
  <c r="BI229" i="5"/>
  <c r="BH229" i="5"/>
  <c r="BG229" i="5"/>
  <c r="BF229" i="5"/>
  <c r="T229" i="5"/>
  <c r="R229" i="5"/>
  <c r="P229" i="5"/>
  <c r="BI226" i="5"/>
  <c r="BH226" i="5"/>
  <c r="BG226" i="5"/>
  <c r="BF226" i="5"/>
  <c r="T226" i="5"/>
  <c r="R226" i="5"/>
  <c r="P226" i="5"/>
  <c r="BI224" i="5"/>
  <c r="BH224" i="5"/>
  <c r="BG224" i="5"/>
  <c r="BF224" i="5"/>
  <c r="T224" i="5"/>
  <c r="R224" i="5"/>
  <c r="P224" i="5"/>
  <c r="BI222" i="5"/>
  <c r="BH222" i="5"/>
  <c r="BG222" i="5"/>
  <c r="BF222" i="5"/>
  <c r="T222" i="5"/>
  <c r="R222" i="5"/>
  <c r="P222" i="5"/>
  <c r="BI220" i="5"/>
  <c r="BH220" i="5"/>
  <c r="BG220" i="5"/>
  <c r="BF220" i="5"/>
  <c r="T220" i="5"/>
  <c r="R220" i="5"/>
  <c r="P220" i="5"/>
  <c r="BI218" i="5"/>
  <c r="BH218" i="5"/>
  <c r="BG218" i="5"/>
  <c r="BF218" i="5"/>
  <c r="T218" i="5"/>
  <c r="R218" i="5"/>
  <c r="P218" i="5"/>
  <c r="BI212" i="5"/>
  <c r="BH212" i="5"/>
  <c r="BG212" i="5"/>
  <c r="BF212" i="5"/>
  <c r="T212" i="5"/>
  <c r="R212" i="5"/>
  <c r="P212" i="5"/>
  <c r="BI210" i="5"/>
  <c r="BH210" i="5"/>
  <c r="BG210" i="5"/>
  <c r="BF210" i="5"/>
  <c r="T210" i="5"/>
  <c r="R210" i="5"/>
  <c r="P210" i="5"/>
  <c r="BI208" i="5"/>
  <c r="BH208" i="5"/>
  <c r="BG208" i="5"/>
  <c r="BF208" i="5"/>
  <c r="T208" i="5"/>
  <c r="R208" i="5"/>
  <c r="P208" i="5"/>
  <c r="BI206" i="5"/>
  <c r="BH206" i="5"/>
  <c r="BG206" i="5"/>
  <c r="BF206" i="5"/>
  <c r="T206" i="5"/>
  <c r="R206" i="5"/>
  <c r="P206" i="5"/>
  <c r="BI204" i="5"/>
  <c r="BH204" i="5"/>
  <c r="BG204" i="5"/>
  <c r="BF204" i="5"/>
  <c r="T204" i="5"/>
  <c r="R204" i="5"/>
  <c r="P204" i="5"/>
  <c r="BI202" i="5"/>
  <c r="BH202" i="5"/>
  <c r="BG202" i="5"/>
  <c r="BF202" i="5"/>
  <c r="T202" i="5"/>
  <c r="R202" i="5"/>
  <c r="P202" i="5"/>
  <c r="BI200" i="5"/>
  <c r="BH200" i="5"/>
  <c r="BG200" i="5"/>
  <c r="BF200" i="5"/>
  <c r="T200" i="5"/>
  <c r="R200" i="5"/>
  <c r="P200" i="5"/>
  <c r="BI198" i="5"/>
  <c r="BH198" i="5"/>
  <c r="BG198" i="5"/>
  <c r="BF198" i="5"/>
  <c r="T198" i="5"/>
  <c r="R198" i="5"/>
  <c r="P198" i="5"/>
  <c r="BI196" i="5"/>
  <c r="BH196" i="5"/>
  <c r="BG196" i="5"/>
  <c r="BF196" i="5"/>
  <c r="T196" i="5"/>
  <c r="R196" i="5"/>
  <c r="P196" i="5"/>
  <c r="BI195" i="5"/>
  <c r="BH195" i="5"/>
  <c r="BG195" i="5"/>
  <c r="BF195" i="5"/>
  <c r="T195" i="5"/>
  <c r="R195" i="5"/>
  <c r="P195" i="5"/>
  <c r="BI193" i="5"/>
  <c r="BH193" i="5"/>
  <c r="BG193" i="5"/>
  <c r="BF193" i="5"/>
  <c r="T193" i="5"/>
  <c r="R193" i="5"/>
  <c r="P193" i="5"/>
  <c r="BI192" i="5"/>
  <c r="BH192" i="5"/>
  <c r="BG192" i="5"/>
  <c r="BF192" i="5"/>
  <c r="T192" i="5"/>
  <c r="R192" i="5"/>
  <c r="P192" i="5"/>
  <c r="BI191" i="5"/>
  <c r="BH191" i="5"/>
  <c r="BG191" i="5"/>
  <c r="BF191" i="5"/>
  <c r="T191" i="5"/>
  <c r="R191" i="5"/>
  <c r="P191" i="5"/>
  <c r="BI176" i="5"/>
  <c r="BH176" i="5"/>
  <c r="BG176" i="5"/>
  <c r="BF176" i="5"/>
  <c r="T176" i="5"/>
  <c r="R176" i="5"/>
  <c r="P176" i="5"/>
  <c r="BI173" i="5"/>
  <c r="BH173" i="5"/>
  <c r="BG173" i="5"/>
  <c r="BF173" i="5"/>
  <c r="T173" i="5"/>
  <c r="T172" i="5"/>
  <c r="R173" i="5"/>
  <c r="R172" i="5"/>
  <c r="P173" i="5"/>
  <c r="P172" i="5"/>
  <c r="BI170" i="5"/>
  <c r="BH170" i="5"/>
  <c r="BG170" i="5"/>
  <c r="BF170" i="5"/>
  <c r="T170" i="5"/>
  <c r="R170" i="5"/>
  <c r="P170" i="5"/>
  <c r="BI169" i="5"/>
  <c r="BH169" i="5"/>
  <c r="BG169" i="5"/>
  <c r="BF169" i="5"/>
  <c r="T169" i="5"/>
  <c r="R169" i="5"/>
  <c r="P169" i="5"/>
  <c r="BI168" i="5"/>
  <c r="BH168" i="5"/>
  <c r="BG168" i="5"/>
  <c r="BF168" i="5"/>
  <c r="T168" i="5"/>
  <c r="R168" i="5"/>
  <c r="P168" i="5"/>
  <c r="BI166" i="5"/>
  <c r="BH166" i="5"/>
  <c r="BG166" i="5"/>
  <c r="BF166" i="5"/>
  <c r="T166" i="5"/>
  <c r="R166" i="5"/>
  <c r="P166" i="5"/>
  <c r="BI165" i="5"/>
  <c r="BH165" i="5"/>
  <c r="BG165" i="5"/>
  <c r="BF165" i="5"/>
  <c r="T165" i="5"/>
  <c r="R165" i="5"/>
  <c r="P165" i="5"/>
  <c r="BI163" i="5"/>
  <c r="BH163" i="5"/>
  <c r="BG163" i="5"/>
  <c r="BF163" i="5"/>
  <c r="T163" i="5"/>
  <c r="R163" i="5"/>
  <c r="P163"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5" i="5"/>
  <c r="BH155" i="5"/>
  <c r="BG155" i="5"/>
  <c r="BF155" i="5"/>
  <c r="T155" i="5"/>
  <c r="R155" i="5"/>
  <c r="P155" i="5"/>
  <c r="BI154" i="5"/>
  <c r="BH154" i="5"/>
  <c r="BG154" i="5"/>
  <c r="BF154" i="5"/>
  <c r="T154" i="5"/>
  <c r="R154" i="5"/>
  <c r="P154" i="5"/>
  <c r="BI150" i="5"/>
  <c r="BH150" i="5"/>
  <c r="BG150" i="5"/>
  <c r="BF150" i="5"/>
  <c r="T150" i="5"/>
  <c r="R150" i="5"/>
  <c r="P150" i="5"/>
  <c r="BI149" i="5"/>
  <c r="BH149" i="5"/>
  <c r="BG149" i="5"/>
  <c r="BF149" i="5"/>
  <c r="T149" i="5"/>
  <c r="R149" i="5"/>
  <c r="P149" i="5"/>
  <c r="BI147" i="5"/>
  <c r="BH147" i="5"/>
  <c r="BG147" i="5"/>
  <c r="BF147" i="5"/>
  <c r="T147" i="5"/>
  <c r="R147" i="5"/>
  <c r="P147" i="5"/>
  <c r="BI143" i="5"/>
  <c r="BH143" i="5"/>
  <c r="BG143" i="5"/>
  <c r="BF143" i="5"/>
  <c r="T143" i="5"/>
  <c r="R143" i="5"/>
  <c r="P143"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J128" i="5"/>
  <c r="J127" i="5"/>
  <c r="F127" i="5"/>
  <c r="F125" i="5"/>
  <c r="E123" i="5"/>
  <c r="J92" i="5"/>
  <c r="J91" i="5"/>
  <c r="F91" i="5"/>
  <c r="F89" i="5"/>
  <c r="E87" i="5"/>
  <c r="J18" i="5"/>
  <c r="E18" i="5"/>
  <c r="F128" i="5"/>
  <c r="J17" i="5"/>
  <c r="J12" i="5"/>
  <c r="J125" i="5"/>
  <c r="E7" i="5"/>
  <c r="E121" i="5"/>
  <c r="J37" i="4"/>
  <c r="J36" i="4"/>
  <c r="AY97" i="1"/>
  <c r="J35" i="4"/>
  <c r="AX97" i="1"/>
  <c r="BI692" i="4"/>
  <c r="BH692" i="4"/>
  <c r="BG692" i="4"/>
  <c r="BF692" i="4"/>
  <c r="T692" i="4"/>
  <c r="R692" i="4"/>
  <c r="P692" i="4"/>
  <c r="BI691" i="4"/>
  <c r="BH691" i="4"/>
  <c r="BG691" i="4"/>
  <c r="BF691" i="4"/>
  <c r="T691" i="4"/>
  <c r="R691" i="4"/>
  <c r="P691" i="4"/>
  <c r="BI689" i="4"/>
  <c r="BH689" i="4"/>
  <c r="BG689" i="4"/>
  <c r="BF689" i="4"/>
  <c r="T689" i="4"/>
  <c r="R689" i="4"/>
  <c r="P689" i="4"/>
  <c r="BI686" i="4"/>
  <c r="BH686" i="4"/>
  <c r="BG686" i="4"/>
  <c r="BF686" i="4"/>
  <c r="T686" i="4"/>
  <c r="R686" i="4"/>
  <c r="P686" i="4"/>
  <c r="BI685" i="4"/>
  <c r="BH685" i="4"/>
  <c r="BG685" i="4"/>
  <c r="BF685" i="4"/>
  <c r="T685" i="4"/>
  <c r="R685" i="4"/>
  <c r="P685" i="4"/>
  <c r="BI684" i="4"/>
  <c r="BH684" i="4"/>
  <c r="BG684" i="4"/>
  <c r="BF684" i="4"/>
  <c r="T684" i="4"/>
  <c r="R684" i="4"/>
  <c r="P684" i="4"/>
  <c r="BI683" i="4"/>
  <c r="BH683" i="4"/>
  <c r="BG683" i="4"/>
  <c r="BF683" i="4"/>
  <c r="T683" i="4"/>
  <c r="R683" i="4"/>
  <c r="P683" i="4"/>
  <c r="BI682" i="4"/>
  <c r="BH682" i="4"/>
  <c r="BG682" i="4"/>
  <c r="BF682" i="4"/>
  <c r="T682" i="4"/>
  <c r="R682" i="4"/>
  <c r="P682" i="4"/>
  <c r="BI680" i="4"/>
  <c r="BH680" i="4"/>
  <c r="BG680" i="4"/>
  <c r="BF680" i="4"/>
  <c r="T680" i="4"/>
  <c r="R680" i="4"/>
  <c r="P680" i="4"/>
  <c r="BI678" i="4"/>
  <c r="BH678" i="4"/>
  <c r="BG678" i="4"/>
  <c r="BF678" i="4"/>
  <c r="T678" i="4"/>
  <c r="R678" i="4"/>
  <c r="P678" i="4"/>
  <c r="BI677" i="4"/>
  <c r="BH677" i="4"/>
  <c r="BG677" i="4"/>
  <c r="BF677" i="4"/>
  <c r="T677" i="4"/>
  <c r="R677" i="4"/>
  <c r="P677" i="4"/>
  <c r="BI676" i="4"/>
  <c r="BH676" i="4"/>
  <c r="BG676" i="4"/>
  <c r="BF676" i="4"/>
  <c r="T676" i="4"/>
  <c r="R676" i="4"/>
  <c r="P676" i="4"/>
  <c r="BI675" i="4"/>
  <c r="BH675" i="4"/>
  <c r="BG675" i="4"/>
  <c r="BF675" i="4"/>
  <c r="T675" i="4"/>
  <c r="R675" i="4"/>
  <c r="P675" i="4"/>
  <c r="BI673" i="4"/>
  <c r="BH673" i="4"/>
  <c r="BG673" i="4"/>
  <c r="BF673" i="4"/>
  <c r="T673" i="4"/>
  <c r="R673" i="4"/>
  <c r="P673" i="4"/>
  <c r="BI671" i="4"/>
  <c r="BH671" i="4"/>
  <c r="BG671" i="4"/>
  <c r="BF671" i="4"/>
  <c r="T671" i="4"/>
  <c r="R671" i="4"/>
  <c r="P671" i="4"/>
  <c r="BI669" i="4"/>
  <c r="BH669" i="4"/>
  <c r="BG669" i="4"/>
  <c r="BF669" i="4"/>
  <c r="T669" i="4"/>
  <c r="R669" i="4"/>
  <c r="P669" i="4"/>
  <c r="BI668" i="4"/>
  <c r="BH668" i="4"/>
  <c r="BG668" i="4"/>
  <c r="BF668" i="4"/>
  <c r="T668" i="4"/>
  <c r="R668" i="4"/>
  <c r="P668" i="4"/>
  <c r="BI666" i="4"/>
  <c r="BH666" i="4"/>
  <c r="BG666" i="4"/>
  <c r="BF666" i="4"/>
  <c r="T666" i="4"/>
  <c r="R666" i="4"/>
  <c r="P666" i="4"/>
  <c r="BI665" i="4"/>
  <c r="BH665" i="4"/>
  <c r="BG665" i="4"/>
  <c r="BF665" i="4"/>
  <c r="T665" i="4"/>
  <c r="R665" i="4"/>
  <c r="P665" i="4"/>
  <c r="BI660" i="4"/>
  <c r="BH660" i="4"/>
  <c r="BG660" i="4"/>
  <c r="BF660" i="4"/>
  <c r="T660" i="4"/>
  <c r="R660" i="4"/>
  <c r="P660" i="4"/>
  <c r="BI659" i="4"/>
  <c r="BH659" i="4"/>
  <c r="BG659" i="4"/>
  <c r="BF659" i="4"/>
  <c r="T659" i="4"/>
  <c r="R659" i="4"/>
  <c r="P659" i="4"/>
  <c r="BI657" i="4"/>
  <c r="BH657" i="4"/>
  <c r="BG657" i="4"/>
  <c r="BF657" i="4"/>
  <c r="T657" i="4"/>
  <c r="R657" i="4"/>
  <c r="P657" i="4"/>
  <c r="BI655" i="4"/>
  <c r="BH655" i="4"/>
  <c r="BG655" i="4"/>
  <c r="BF655" i="4"/>
  <c r="T655" i="4"/>
  <c r="R655" i="4"/>
  <c r="P655" i="4"/>
  <c r="BI653" i="4"/>
  <c r="BH653" i="4"/>
  <c r="BG653" i="4"/>
  <c r="BF653" i="4"/>
  <c r="T653" i="4"/>
  <c r="R653" i="4"/>
  <c r="P653" i="4"/>
  <c r="BI651" i="4"/>
  <c r="BH651" i="4"/>
  <c r="BG651" i="4"/>
  <c r="BF651" i="4"/>
  <c r="T651" i="4"/>
  <c r="R651" i="4"/>
  <c r="P651" i="4"/>
  <c r="BI646" i="4"/>
  <c r="BH646" i="4"/>
  <c r="BG646" i="4"/>
  <c r="BF646" i="4"/>
  <c r="T646" i="4"/>
  <c r="R646" i="4"/>
  <c r="P646" i="4"/>
  <c r="BI645" i="4"/>
  <c r="BH645" i="4"/>
  <c r="BG645" i="4"/>
  <c r="BF645" i="4"/>
  <c r="T645" i="4"/>
  <c r="R645" i="4"/>
  <c r="P645" i="4"/>
  <c r="BI643" i="4"/>
  <c r="BH643" i="4"/>
  <c r="BG643" i="4"/>
  <c r="BF643" i="4"/>
  <c r="T643" i="4"/>
  <c r="R643" i="4"/>
  <c r="P643" i="4"/>
  <c r="BI641" i="4"/>
  <c r="BH641" i="4"/>
  <c r="BG641" i="4"/>
  <c r="BF641" i="4"/>
  <c r="T641" i="4"/>
  <c r="R641" i="4"/>
  <c r="P641" i="4"/>
  <c r="BI639" i="4"/>
  <c r="BH639" i="4"/>
  <c r="BG639" i="4"/>
  <c r="BF639" i="4"/>
  <c r="T639" i="4"/>
  <c r="R639" i="4"/>
  <c r="P639" i="4"/>
  <c r="BI634" i="4"/>
  <c r="BH634" i="4"/>
  <c r="BG634" i="4"/>
  <c r="BF634" i="4"/>
  <c r="T634" i="4"/>
  <c r="R634" i="4"/>
  <c r="P634" i="4"/>
  <c r="BI632" i="4"/>
  <c r="BH632" i="4"/>
  <c r="BG632" i="4"/>
  <c r="BF632" i="4"/>
  <c r="T632" i="4"/>
  <c r="R632" i="4"/>
  <c r="P632" i="4"/>
  <c r="BI631" i="4"/>
  <c r="BH631" i="4"/>
  <c r="BG631" i="4"/>
  <c r="BF631" i="4"/>
  <c r="T631" i="4"/>
  <c r="R631" i="4"/>
  <c r="P631" i="4"/>
  <c r="BI629" i="4"/>
  <c r="BH629" i="4"/>
  <c r="BG629" i="4"/>
  <c r="BF629" i="4"/>
  <c r="T629" i="4"/>
  <c r="R629" i="4"/>
  <c r="P629" i="4"/>
  <c r="BI627" i="4"/>
  <c r="BH627" i="4"/>
  <c r="BG627" i="4"/>
  <c r="BF627" i="4"/>
  <c r="T627" i="4"/>
  <c r="R627" i="4"/>
  <c r="P627" i="4"/>
  <c r="BI623" i="4"/>
  <c r="BH623" i="4"/>
  <c r="BG623" i="4"/>
  <c r="BF623" i="4"/>
  <c r="T623" i="4"/>
  <c r="R623" i="4"/>
  <c r="P623" i="4"/>
  <c r="BI621" i="4"/>
  <c r="BH621" i="4"/>
  <c r="BG621" i="4"/>
  <c r="BF621" i="4"/>
  <c r="T621" i="4"/>
  <c r="R621" i="4"/>
  <c r="P621" i="4"/>
  <c r="BI619" i="4"/>
  <c r="BH619" i="4"/>
  <c r="BG619" i="4"/>
  <c r="BF619" i="4"/>
  <c r="T619" i="4"/>
  <c r="R619" i="4"/>
  <c r="P619" i="4"/>
  <c r="BI606" i="4"/>
  <c r="BH606" i="4"/>
  <c r="BG606" i="4"/>
  <c r="BF606" i="4"/>
  <c r="T606" i="4"/>
  <c r="R606" i="4"/>
  <c r="P606" i="4"/>
  <c r="BI604" i="4"/>
  <c r="BH604" i="4"/>
  <c r="BG604" i="4"/>
  <c r="BF604" i="4"/>
  <c r="T604" i="4"/>
  <c r="R604" i="4"/>
  <c r="P604" i="4"/>
  <c r="BI602" i="4"/>
  <c r="BH602" i="4"/>
  <c r="BG602" i="4"/>
  <c r="BF602" i="4"/>
  <c r="T602" i="4"/>
  <c r="R602" i="4"/>
  <c r="P602" i="4"/>
  <c r="BI600" i="4"/>
  <c r="BH600" i="4"/>
  <c r="BG600" i="4"/>
  <c r="BF600" i="4"/>
  <c r="T600" i="4"/>
  <c r="R600" i="4"/>
  <c r="P600" i="4"/>
  <c r="BI598" i="4"/>
  <c r="BH598" i="4"/>
  <c r="BG598" i="4"/>
  <c r="BF598" i="4"/>
  <c r="T598" i="4"/>
  <c r="R598" i="4"/>
  <c r="P598" i="4"/>
  <c r="BI596" i="4"/>
  <c r="BH596" i="4"/>
  <c r="BG596" i="4"/>
  <c r="BF596" i="4"/>
  <c r="T596" i="4"/>
  <c r="R596" i="4"/>
  <c r="P596" i="4"/>
  <c r="BI594" i="4"/>
  <c r="BH594" i="4"/>
  <c r="BG594" i="4"/>
  <c r="BF594" i="4"/>
  <c r="T594" i="4"/>
  <c r="R594" i="4"/>
  <c r="P594" i="4"/>
  <c r="BI592" i="4"/>
  <c r="BH592" i="4"/>
  <c r="BG592" i="4"/>
  <c r="BF592" i="4"/>
  <c r="T592" i="4"/>
  <c r="R592" i="4"/>
  <c r="P592" i="4"/>
  <c r="BI590" i="4"/>
  <c r="BH590" i="4"/>
  <c r="BG590" i="4"/>
  <c r="BF590" i="4"/>
  <c r="T590" i="4"/>
  <c r="R590" i="4"/>
  <c r="P590" i="4"/>
  <c r="BI588" i="4"/>
  <c r="BH588" i="4"/>
  <c r="BG588" i="4"/>
  <c r="BF588" i="4"/>
  <c r="T588" i="4"/>
  <c r="R588" i="4"/>
  <c r="P588" i="4"/>
  <c r="BI586" i="4"/>
  <c r="BH586" i="4"/>
  <c r="BG586" i="4"/>
  <c r="BF586" i="4"/>
  <c r="T586" i="4"/>
  <c r="R586" i="4"/>
  <c r="P586" i="4"/>
  <c r="BI580" i="4"/>
  <c r="BH580" i="4"/>
  <c r="BG580" i="4"/>
  <c r="BF580" i="4"/>
  <c r="T580" i="4"/>
  <c r="R580" i="4"/>
  <c r="P580" i="4"/>
  <c r="BI578" i="4"/>
  <c r="BH578" i="4"/>
  <c r="BG578" i="4"/>
  <c r="BF578" i="4"/>
  <c r="T578" i="4"/>
  <c r="R578" i="4"/>
  <c r="P578" i="4"/>
  <c r="BI576" i="4"/>
  <c r="BH576" i="4"/>
  <c r="BG576" i="4"/>
  <c r="BF576" i="4"/>
  <c r="T576" i="4"/>
  <c r="R576" i="4"/>
  <c r="P576" i="4"/>
  <c r="BI574" i="4"/>
  <c r="BH574" i="4"/>
  <c r="BG574" i="4"/>
  <c r="BF574" i="4"/>
  <c r="T574" i="4"/>
  <c r="R574" i="4"/>
  <c r="P574" i="4"/>
  <c r="BI569" i="4"/>
  <c r="BH569" i="4"/>
  <c r="BG569" i="4"/>
  <c r="BF569" i="4"/>
  <c r="T569" i="4"/>
  <c r="R569" i="4"/>
  <c r="P569" i="4"/>
  <c r="BI567" i="4"/>
  <c r="BH567" i="4"/>
  <c r="BG567" i="4"/>
  <c r="BF567" i="4"/>
  <c r="T567" i="4"/>
  <c r="R567" i="4"/>
  <c r="P567" i="4"/>
  <c r="BI565" i="4"/>
  <c r="BH565" i="4"/>
  <c r="BG565" i="4"/>
  <c r="BF565" i="4"/>
  <c r="T565" i="4"/>
  <c r="R565" i="4"/>
  <c r="P565" i="4"/>
  <c r="BI560" i="4"/>
  <c r="BH560" i="4"/>
  <c r="BG560" i="4"/>
  <c r="BF560" i="4"/>
  <c r="T560" i="4"/>
  <c r="R560" i="4"/>
  <c r="P560" i="4"/>
  <c r="BI558" i="4"/>
  <c r="BH558" i="4"/>
  <c r="BG558" i="4"/>
  <c r="BF558" i="4"/>
  <c r="T558" i="4"/>
  <c r="R558" i="4"/>
  <c r="P558" i="4"/>
  <c r="BI553" i="4"/>
  <c r="BH553" i="4"/>
  <c r="BG553" i="4"/>
  <c r="BF553" i="4"/>
  <c r="T553" i="4"/>
  <c r="R553" i="4"/>
  <c r="P553" i="4"/>
  <c r="BI551" i="4"/>
  <c r="BH551" i="4"/>
  <c r="BG551" i="4"/>
  <c r="BF551" i="4"/>
  <c r="T551" i="4"/>
  <c r="R551" i="4"/>
  <c r="P551" i="4"/>
  <c r="BI544" i="4"/>
  <c r="BH544" i="4"/>
  <c r="BG544" i="4"/>
  <c r="BF544" i="4"/>
  <c r="T544" i="4"/>
  <c r="R544" i="4"/>
  <c r="P544" i="4"/>
  <c r="BI542" i="4"/>
  <c r="BH542" i="4"/>
  <c r="BG542" i="4"/>
  <c r="BF542" i="4"/>
  <c r="T542" i="4"/>
  <c r="R542" i="4"/>
  <c r="P542" i="4"/>
  <c r="BI540" i="4"/>
  <c r="BH540" i="4"/>
  <c r="BG540" i="4"/>
  <c r="BF540" i="4"/>
  <c r="T540" i="4"/>
  <c r="R540" i="4"/>
  <c r="P540" i="4"/>
  <c r="BI536" i="4"/>
  <c r="BH536" i="4"/>
  <c r="BG536" i="4"/>
  <c r="BF536" i="4"/>
  <c r="T536" i="4"/>
  <c r="R536" i="4"/>
  <c r="P536" i="4"/>
  <c r="BI530" i="4"/>
  <c r="BH530" i="4"/>
  <c r="BG530" i="4"/>
  <c r="BF530" i="4"/>
  <c r="T530" i="4"/>
  <c r="R530" i="4"/>
  <c r="P530" i="4"/>
  <c r="BI528" i="4"/>
  <c r="BH528" i="4"/>
  <c r="BG528" i="4"/>
  <c r="BF528" i="4"/>
  <c r="T528" i="4"/>
  <c r="R528" i="4"/>
  <c r="P528" i="4"/>
  <c r="BI527" i="4"/>
  <c r="BH527" i="4"/>
  <c r="BG527" i="4"/>
  <c r="BF527" i="4"/>
  <c r="T527" i="4"/>
  <c r="R527" i="4"/>
  <c r="P527" i="4"/>
  <c r="BI526" i="4"/>
  <c r="BH526" i="4"/>
  <c r="BG526" i="4"/>
  <c r="BF526" i="4"/>
  <c r="T526" i="4"/>
  <c r="R526" i="4"/>
  <c r="P526" i="4"/>
  <c r="BI525" i="4"/>
  <c r="BH525" i="4"/>
  <c r="BG525" i="4"/>
  <c r="BF525" i="4"/>
  <c r="T525" i="4"/>
  <c r="R525" i="4"/>
  <c r="P525" i="4"/>
  <c r="BI523" i="4"/>
  <c r="BH523" i="4"/>
  <c r="BG523" i="4"/>
  <c r="BF523" i="4"/>
  <c r="T523" i="4"/>
  <c r="R523" i="4"/>
  <c r="P523" i="4"/>
  <c r="BI521" i="4"/>
  <c r="BH521" i="4"/>
  <c r="BG521" i="4"/>
  <c r="BF521" i="4"/>
  <c r="T521" i="4"/>
  <c r="R521" i="4"/>
  <c r="P521" i="4"/>
  <c r="BI519" i="4"/>
  <c r="BH519" i="4"/>
  <c r="BG519" i="4"/>
  <c r="BF519" i="4"/>
  <c r="T519" i="4"/>
  <c r="R519" i="4"/>
  <c r="P519" i="4"/>
  <c r="BI517" i="4"/>
  <c r="BH517" i="4"/>
  <c r="BG517" i="4"/>
  <c r="BF517" i="4"/>
  <c r="T517" i="4"/>
  <c r="T516" i="4"/>
  <c r="R517" i="4"/>
  <c r="R516" i="4"/>
  <c r="P517" i="4"/>
  <c r="P516" i="4"/>
  <c r="BI515" i="4"/>
  <c r="BH515" i="4"/>
  <c r="BG515" i="4"/>
  <c r="BF515" i="4"/>
  <c r="T515" i="4"/>
  <c r="R515" i="4"/>
  <c r="P515" i="4"/>
  <c r="BI513" i="4"/>
  <c r="BH513" i="4"/>
  <c r="BG513" i="4"/>
  <c r="BF513" i="4"/>
  <c r="T513" i="4"/>
  <c r="R513" i="4"/>
  <c r="P513" i="4"/>
  <c r="BI511" i="4"/>
  <c r="BH511" i="4"/>
  <c r="BG511" i="4"/>
  <c r="BF511" i="4"/>
  <c r="T511" i="4"/>
  <c r="R511" i="4"/>
  <c r="P511" i="4"/>
  <c r="BI509" i="4"/>
  <c r="BH509" i="4"/>
  <c r="BG509" i="4"/>
  <c r="BF509" i="4"/>
  <c r="T509" i="4"/>
  <c r="R509" i="4"/>
  <c r="P509" i="4"/>
  <c r="BI507" i="4"/>
  <c r="BH507" i="4"/>
  <c r="BG507" i="4"/>
  <c r="BF507" i="4"/>
  <c r="T507" i="4"/>
  <c r="R507" i="4"/>
  <c r="P507" i="4"/>
  <c r="BI505" i="4"/>
  <c r="BH505" i="4"/>
  <c r="BG505" i="4"/>
  <c r="BF505" i="4"/>
  <c r="T505" i="4"/>
  <c r="R505" i="4"/>
  <c r="P505" i="4"/>
  <c r="BI503" i="4"/>
  <c r="BH503" i="4"/>
  <c r="BG503" i="4"/>
  <c r="BF503" i="4"/>
  <c r="T503" i="4"/>
  <c r="R503" i="4"/>
  <c r="P503" i="4"/>
  <c r="BI501" i="4"/>
  <c r="BH501" i="4"/>
  <c r="BG501" i="4"/>
  <c r="BF501" i="4"/>
  <c r="T501" i="4"/>
  <c r="R501" i="4"/>
  <c r="P501" i="4"/>
  <c r="BI499" i="4"/>
  <c r="BH499" i="4"/>
  <c r="BG499" i="4"/>
  <c r="BF499" i="4"/>
  <c r="T499" i="4"/>
  <c r="R499" i="4"/>
  <c r="P499" i="4"/>
  <c r="BI497" i="4"/>
  <c r="BH497" i="4"/>
  <c r="BG497" i="4"/>
  <c r="BF497" i="4"/>
  <c r="T497" i="4"/>
  <c r="R497" i="4"/>
  <c r="P497" i="4"/>
  <c r="BI493" i="4"/>
  <c r="BH493" i="4"/>
  <c r="BG493" i="4"/>
  <c r="BF493" i="4"/>
  <c r="T493" i="4"/>
  <c r="R493" i="4"/>
  <c r="P493" i="4"/>
  <c r="BI489" i="4"/>
  <c r="BH489" i="4"/>
  <c r="BG489" i="4"/>
  <c r="BF489" i="4"/>
  <c r="T489" i="4"/>
  <c r="R489" i="4"/>
  <c r="P489" i="4"/>
  <c r="BI487" i="4"/>
  <c r="BH487" i="4"/>
  <c r="BG487" i="4"/>
  <c r="BF487" i="4"/>
  <c r="T487" i="4"/>
  <c r="R487" i="4"/>
  <c r="P487" i="4"/>
  <c r="BI480" i="4"/>
  <c r="BH480" i="4"/>
  <c r="BG480" i="4"/>
  <c r="BF480" i="4"/>
  <c r="T480" i="4"/>
  <c r="R480" i="4"/>
  <c r="P480" i="4"/>
  <c r="BI478" i="4"/>
  <c r="BH478" i="4"/>
  <c r="BG478" i="4"/>
  <c r="BF478" i="4"/>
  <c r="T478" i="4"/>
  <c r="R478" i="4"/>
  <c r="P478" i="4"/>
  <c r="BI473" i="4"/>
  <c r="BH473" i="4"/>
  <c r="BG473" i="4"/>
  <c r="BF473" i="4"/>
  <c r="T473" i="4"/>
  <c r="R473" i="4"/>
  <c r="P473" i="4"/>
  <c r="BI471" i="4"/>
  <c r="BH471" i="4"/>
  <c r="BG471" i="4"/>
  <c r="BF471" i="4"/>
  <c r="T471" i="4"/>
  <c r="R471" i="4"/>
  <c r="P471" i="4"/>
  <c r="BI469" i="4"/>
  <c r="BH469" i="4"/>
  <c r="BG469" i="4"/>
  <c r="BF469" i="4"/>
  <c r="T469" i="4"/>
  <c r="R469" i="4"/>
  <c r="P469" i="4"/>
  <c r="BI465" i="4"/>
  <c r="BH465" i="4"/>
  <c r="BG465" i="4"/>
  <c r="BF465" i="4"/>
  <c r="T465" i="4"/>
  <c r="R465" i="4"/>
  <c r="P465" i="4"/>
  <c r="BI463" i="4"/>
  <c r="BH463" i="4"/>
  <c r="BG463" i="4"/>
  <c r="BF463" i="4"/>
  <c r="T463" i="4"/>
  <c r="R463" i="4"/>
  <c r="P463" i="4"/>
  <c r="BI461" i="4"/>
  <c r="BH461" i="4"/>
  <c r="BG461" i="4"/>
  <c r="BF461" i="4"/>
  <c r="T461" i="4"/>
  <c r="R461" i="4"/>
  <c r="P461" i="4"/>
  <c r="BI459" i="4"/>
  <c r="BH459" i="4"/>
  <c r="BG459" i="4"/>
  <c r="BF459" i="4"/>
  <c r="T459" i="4"/>
  <c r="R459" i="4"/>
  <c r="P459" i="4"/>
  <c r="BI456" i="4"/>
  <c r="BH456" i="4"/>
  <c r="BG456" i="4"/>
  <c r="BF456" i="4"/>
  <c r="T456" i="4"/>
  <c r="R456" i="4"/>
  <c r="P456" i="4"/>
  <c r="BI454" i="4"/>
  <c r="BH454" i="4"/>
  <c r="BG454" i="4"/>
  <c r="BF454" i="4"/>
  <c r="T454" i="4"/>
  <c r="R454" i="4"/>
  <c r="P454" i="4"/>
  <c r="BI453" i="4"/>
  <c r="BH453" i="4"/>
  <c r="BG453" i="4"/>
  <c r="BF453" i="4"/>
  <c r="T453" i="4"/>
  <c r="R453" i="4"/>
  <c r="P453" i="4"/>
  <c r="BI449" i="4"/>
  <c r="BH449" i="4"/>
  <c r="BG449" i="4"/>
  <c r="BF449" i="4"/>
  <c r="T449" i="4"/>
  <c r="R449" i="4"/>
  <c r="P449" i="4"/>
  <c r="BI446" i="4"/>
  <c r="BH446" i="4"/>
  <c r="BG446" i="4"/>
  <c r="BF446" i="4"/>
  <c r="T446" i="4"/>
  <c r="T445" i="4"/>
  <c r="R446" i="4"/>
  <c r="R445" i="4"/>
  <c r="P446" i="4"/>
  <c r="P445" i="4"/>
  <c r="BI443" i="4"/>
  <c r="BH443" i="4"/>
  <c r="BG443" i="4"/>
  <c r="BF443" i="4"/>
  <c r="T443" i="4"/>
  <c r="R443" i="4"/>
  <c r="P443" i="4"/>
  <c r="BI442" i="4"/>
  <c r="BH442" i="4"/>
  <c r="BG442" i="4"/>
  <c r="BF442" i="4"/>
  <c r="T442" i="4"/>
  <c r="R442" i="4"/>
  <c r="P442" i="4"/>
  <c r="BI440" i="4"/>
  <c r="BH440" i="4"/>
  <c r="BG440" i="4"/>
  <c r="BF440" i="4"/>
  <c r="T440" i="4"/>
  <c r="R440" i="4"/>
  <c r="P440" i="4"/>
  <c r="BI439" i="4"/>
  <c r="BH439" i="4"/>
  <c r="BG439" i="4"/>
  <c r="BF439" i="4"/>
  <c r="T439" i="4"/>
  <c r="R439" i="4"/>
  <c r="P439" i="4"/>
  <c r="BI438" i="4"/>
  <c r="BH438" i="4"/>
  <c r="BG438" i="4"/>
  <c r="BF438" i="4"/>
  <c r="T438" i="4"/>
  <c r="R438" i="4"/>
  <c r="P438" i="4"/>
  <c r="BI435" i="4"/>
  <c r="BH435" i="4"/>
  <c r="BG435" i="4"/>
  <c r="BF435" i="4"/>
  <c r="T435" i="4"/>
  <c r="R435" i="4"/>
  <c r="P435" i="4"/>
  <c r="BI433" i="4"/>
  <c r="BH433" i="4"/>
  <c r="BG433" i="4"/>
  <c r="BF433" i="4"/>
  <c r="T433" i="4"/>
  <c r="R433" i="4"/>
  <c r="P433" i="4"/>
  <c r="BI431" i="4"/>
  <c r="BH431" i="4"/>
  <c r="BG431" i="4"/>
  <c r="BF431" i="4"/>
  <c r="T431" i="4"/>
  <c r="R431" i="4"/>
  <c r="P431" i="4"/>
  <c r="BI429" i="4"/>
  <c r="BH429" i="4"/>
  <c r="BG429" i="4"/>
  <c r="BF429" i="4"/>
  <c r="T429" i="4"/>
  <c r="R429" i="4"/>
  <c r="P429" i="4"/>
  <c r="BI423" i="4"/>
  <c r="BH423" i="4"/>
  <c r="BG423" i="4"/>
  <c r="BF423" i="4"/>
  <c r="T423" i="4"/>
  <c r="R423" i="4"/>
  <c r="P423" i="4"/>
  <c r="BI417" i="4"/>
  <c r="BH417" i="4"/>
  <c r="BG417" i="4"/>
  <c r="BF417" i="4"/>
  <c r="T417" i="4"/>
  <c r="R417" i="4"/>
  <c r="P417" i="4"/>
  <c r="BI414" i="4"/>
  <c r="BH414" i="4"/>
  <c r="BG414" i="4"/>
  <c r="BF414" i="4"/>
  <c r="T414" i="4"/>
  <c r="R414" i="4"/>
  <c r="P414" i="4"/>
  <c r="BI412" i="4"/>
  <c r="BH412" i="4"/>
  <c r="BG412" i="4"/>
  <c r="BF412" i="4"/>
  <c r="T412" i="4"/>
  <c r="R412" i="4"/>
  <c r="P412" i="4"/>
  <c r="BI410" i="4"/>
  <c r="BH410" i="4"/>
  <c r="BG410" i="4"/>
  <c r="BF410" i="4"/>
  <c r="T410" i="4"/>
  <c r="R410" i="4"/>
  <c r="P410" i="4"/>
  <c r="BI406" i="4"/>
  <c r="BH406" i="4"/>
  <c r="BG406" i="4"/>
  <c r="BF406" i="4"/>
  <c r="T406" i="4"/>
  <c r="R406" i="4"/>
  <c r="P406" i="4"/>
  <c r="BI404" i="4"/>
  <c r="BH404" i="4"/>
  <c r="BG404" i="4"/>
  <c r="BF404" i="4"/>
  <c r="T404" i="4"/>
  <c r="R404" i="4"/>
  <c r="P404" i="4"/>
  <c r="BI402" i="4"/>
  <c r="BH402" i="4"/>
  <c r="BG402" i="4"/>
  <c r="BF402" i="4"/>
  <c r="T402" i="4"/>
  <c r="R402" i="4"/>
  <c r="P402" i="4"/>
  <c r="BI400" i="4"/>
  <c r="BH400" i="4"/>
  <c r="BG400" i="4"/>
  <c r="BF400" i="4"/>
  <c r="T400" i="4"/>
  <c r="R400" i="4"/>
  <c r="P400" i="4"/>
  <c r="BI398" i="4"/>
  <c r="BH398" i="4"/>
  <c r="BG398" i="4"/>
  <c r="BF398" i="4"/>
  <c r="T398" i="4"/>
  <c r="R398" i="4"/>
  <c r="P398" i="4"/>
  <c r="BI396" i="4"/>
  <c r="BH396" i="4"/>
  <c r="BG396" i="4"/>
  <c r="BF396" i="4"/>
  <c r="T396" i="4"/>
  <c r="R396" i="4"/>
  <c r="P396" i="4"/>
  <c r="BI395" i="4"/>
  <c r="BH395" i="4"/>
  <c r="BG395" i="4"/>
  <c r="BF395" i="4"/>
  <c r="T395" i="4"/>
  <c r="R395" i="4"/>
  <c r="P395" i="4"/>
  <c r="BI394" i="4"/>
  <c r="BH394" i="4"/>
  <c r="BG394" i="4"/>
  <c r="BF394" i="4"/>
  <c r="T394" i="4"/>
  <c r="R394" i="4"/>
  <c r="P394" i="4"/>
  <c r="BI392" i="4"/>
  <c r="BH392" i="4"/>
  <c r="BG392" i="4"/>
  <c r="BF392" i="4"/>
  <c r="T392" i="4"/>
  <c r="R392" i="4"/>
  <c r="P392" i="4"/>
  <c r="BI391" i="4"/>
  <c r="BH391" i="4"/>
  <c r="BG391" i="4"/>
  <c r="BF391" i="4"/>
  <c r="T391" i="4"/>
  <c r="R391" i="4"/>
  <c r="P391" i="4"/>
  <c r="BI390" i="4"/>
  <c r="BH390" i="4"/>
  <c r="BG390" i="4"/>
  <c r="BF390" i="4"/>
  <c r="T390" i="4"/>
  <c r="R390" i="4"/>
  <c r="P390" i="4"/>
  <c r="BI388" i="4"/>
  <c r="BH388" i="4"/>
  <c r="BG388" i="4"/>
  <c r="BF388" i="4"/>
  <c r="T388" i="4"/>
  <c r="R388" i="4"/>
  <c r="P388" i="4"/>
  <c r="BI384" i="4"/>
  <c r="BH384" i="4"/>
  <c r="BG384" i="4"/>
  <c r="BF384" i="4"/>
  <c r="T384" i="4"/>
  <c r="R384" i="4"/>
  <c r="P384" i="4"/>
  <c r="BI382" i="4"/>
  <c r="BH382" i="4"/>
  <c r="BG382" i="4"/>
  <c r="BF382" i="4"/>
  <c r="T382" i="4"/>
  <c r="R382" i="4"/>
  <c r="P382" i="4"/>
  <c r="BI381" i="4"/>
  <c r="BH381" i="4"/>
  <c r="BG381" i="4"/>
  <c r="BF381" i="4"/>
  <c r="T381" i="4"/>
  <c r="R381" i="4"/>
  <c r="P381" i="4"/>
  <c r="BI380" i="4"/>
  <c r="BH380" i="4"/>
  <c r="BG380" i="4"/>
  <c r="BF380" i="4"/>
  <c r="T380" i="4"/>
  <c r="R380" i="4"/>
  <c r="P380" i="4"/>
  <c r="BI378" i="4"/>
  <c r="BH378" i="4"/>
  <c r="BG378" i="4"/>
  <c r="BF378" i="4"/>
  <c r="T378" i="4"/>
  <c r="R378" i="4"/>
  <c r="P378" i="4"/>
  <c r="BI373" i="4"/>
  <c r="BH373" i="4"/>
  <c r="BG373" i="4"/>
  <c r="BF373" i="4"/>
  <c r="T373" i="4"/>
  <c r="R373" i="4"/>
  <c r="P373" i="4"/>
  <c r="BI371" i="4"/>
  <c r="BH371" i="4"/>
  <c r="BG371" i="4"/>
  <c r="BF371" i="4"/>
  <c r="T371" i="4"/>
  <c r="R371" i="4"/>
  <c r="P371" i="4"/>
  <c r="BI370" i="4"/>
  <c r="BH370" i="4"/>
  <c r="BG370" i="4"/>
  <c r="BF370" i="4"/>
  <c r="T370" i="4"/>
  <c r="R370" i="4"/>
  <c r="P370" i="4"/>
  <c r="BI369" i="4"/>
  <c r="BH369" i="4"/>
  <c r="BG369" i="4"/>
  <c r="BF369" i="4"/>
  <c r="T369" i="4"/>
  <c r="R369" i="4"/>
  <c r="P369" i="4"/>
  <c r="BI357" i="4"/>
  <c r="BH357" i="4"/>
  <c r="BG357" i="4"/>
  <c r="BF357" i="4"/>
  <c r="T357" i="4"/>
  <c r="R357" i="4"/>
  <c r="P357" i="4"/>
  <c r="BI355" i="4"/>
  <c r="BH355" i="4"/>
  <c r="BG355" i="4"/>
  <c r="BF355" i="4"/>
  <c r="T355" i="4"/>
  <c r="R355" i="4"/>
  <c r="P355" i="4"/>
  <c r="BI349" i="4"/>
  <c r="BH349" i="4"/>
  <c r="BG349" i="4"/>
  <c r="BF349" i="4"/>
  <c r="T349" i="4"/>
  <c r="R349" i="4"/>
  <c r="P349" i="4"/>
  <c r="BI347" i="4"/>
  <c r="BH347" i="4"/>
  <c r="BG347" i="4"/>
  <c r="BF347" i="4"/>
  <c r="T347" i="4"/>
  <c r="R347" i="4"/>
  <c r="P347" i="4"/>
  <c r="BI323" i="4"/>
  <c r="BH323" i="4"/>
  <c r="BG323" i="4"/>
  <c r="BF323" i="4"/>
  <c r="T323" i="4"/>
  <c r="R323" i="4"/>
  <c r="P323" i="4"/>
  <c r="BI321" i="4"/>
  <c r="BH321" i="4"/>
  <c r="BG321" i="4"/>
  <c r="BF321" i="4"/>
  <c r="T321" i="4"/>
  <c r="R321" i="4"/>
  <c r="P321" i="4"/>
  <c r="BI319" i="4"/>
  <c r="BH319" i="4"/>
  <c r="BG319" i="4"/>
  <c r="BF319" i="4"/>
  <c r="T319" i="4"/>
  <c r="R319" i="4"/>
  <c r="P319" i="4"/>
  <c r="BI317" i="4"/>
  <c r="BH317" i="4"/>
  <c r="BG317" i="4"/>
  <c r="BF317" i="4"/>
  <c r="T317" i="4"/>
  <c r="R317" i="4"/>
  <c r="P317" i="4"/>
  <c r="BI312" i="4"/>
  <c r="BH312" i="4"/>
  <c r="BG312" i="4"/>
  <c r="BF312" i="4"/>
  <c r="T312" i="4"/>
  <c r="R312" i="4"/>
  <c r="P312" i="4"/>
  <c r="BI310" i="4"/>
  <c r="BH310" i="4"/>
  <c r="BG310" i="4"/>
  <c r="BF310" i="4"/>
  <c r="T310" i="4"/>
  <c r="R310" i="4"/>
  <c r="P310" i="4"/>
  <c r="BI296" i="4"/>
  <c r="BH296" i="4"/>
  <c r="BG296" i="4"/>
  <c r="BF296" i="4"/>
  <c r="T296" i="4"/>
  <c r="R296" i="4"/>
  <c r="P296" i="4"/>
  <c r="BI295" i="4"/>
  <c r="BH295" i="4"/>
  <c r="BG295" i="4"/>
  <c r="BF295" i="4"/>
  <c r="T295" i="4"/>
  <c r="R295" i="4"/>
  <c r="P295" i="4"/>
  <c r="BI291" i="4"/>
  <c r="BH291" i="4"/>
  <c r="BG291" i="4"/>
  <c r="BF291" i="4"/>
  <c r="T291" i="4"/>
  <c r="R291" i="4"/>
  <c r="P291" i="4"/>
  <c r="BI289" i="4"/>
  <c r="BH289" i="4"/>
  <c r="BG289" i="4"/>
  <c r="BF289" i="4"/>
  <c r="T289" i="4"/>
  <c r="R289" i="4"/>
  <c r="P289" i="4"/>
  <c r="BI287" i="4"/>
  <c r="BH287" i="4"/>
  <c r="BG287" i="4"/>
  <c r="BF287" i="4"/>
  <c r="T287" i="4"/>
  <c r="R287" i="4"/>
  <c r="P287" i="4"/>
  <c r="BI285" i="4"/>
  <c r="BH285" i="4"/>
  <c r="BG285" i="4"/>
  <c r="BF285" i="4"/>
  <c r="T285" i="4"/>
  <c r="R285" i="4"/>
  <c r="P285" i="4"/>
  <c r="BI279" i="4"/>
  <c r="BH279" i="4"/>
  <c r="BG279" i="4"/>
  <c r="BF279" i="4"/>
  <c r="T279" i="4"/>
  <c r="R279" i="4"/>
  <c r="P279" i="4"/>
  <c r="BI257" i="4"/>
  <c r="BH257" i="4"/>
  <c r="BG257" i="4"/>
  <c r="BF257" i="4"/>
  <c r="T257" i="4"/>
  <c r="R257" i="4"/>
  <c r="P257" i="4"/>
  <c r="BI241" i="4"/>
  <c r="BH241" i="4"/>
  <c r="BG241" i="4"/>
  <c r="BF241" i="4"/>
  <c r="T241" i="4"/>
  <c r="R241" i="4"/>
  <c r="P241" i="4"/>
  <c r="BI240" i="4"/>
  <c r="BH240" i="4"/>
  <c r="BG240" i="4"/>
  <c r="BF240" i="4"/>
  <c r="T240" i="4"/>
  <c r="R240" i="4"/>
  <c r="P240" i="4"/>
  <c r="BI236" i="4"/>
  <c r="BH236" i="4"/>
  <c r="BG236" i="4"/>
  <c r="BF236" i="4"/>
  <c r="T236" i="4"/>
  <c r="R236" i="4"/>
  <c r="P236" i="4"/>
  <c r="BI233" i="4"/>
  <c r="BH233" i="4"/>
  <c r="BG233" i="4"/>
  <c r="BF233" i="4"/>
  <c r="T233" i="4"/>
  <c r="R233" i="4"/>
  <c r="P233" i="4"/>
  <c r="BI231" i="4"/>
  <c r="BH231" i="4"/>
  <c r="BG231" i="4"/>
  <c r="BF231" i="4"/>
  <c r="T231" i="4"/>
  <c r="R231" i="4"/>
  <c r="P231" i="4"/>
  <c r="BI230" i="4"/>
  <c r="BH230" i="4"/>
  <c r="BG230" i="4"/>
  <c r="BF230" i="4"/>
  <c r="T230" i="4"/>
  <c r="R230" i="4"/>
  <c r="P230" i="4"/>
  <c r="BI228" i="4"/>
  <c r="BH228" i="4"/>
  <c r="BG228" i="4"/>
  <c r="BF228" i="4"/>
  <c r="T228" i="4"/>
  <c r="R228" i="4"/>
  <c r="P228" i="4"/>
  <c r="BI227" i="4"/>
  <c r="BH227" i="4"/>
  <c r="BG227" i="4"/>
  <c r="BF227" i="4"/>
  <c r="T227" i="4"/>
  <c r="R227" i="4"/>
  <c r="P227" i="4"/>
  <c r="BI225" i="4"/>
  <c r="BH225" i="4"/>
  <c r="BG225" i="4"/>
  <c r="BF225" i="4"/>
  <c r="T225" i="4"/>
  <c r="R225" i="4"/>
  <c r="P225" i="4"/>
  <c r="BI223" i="4"/>
  <c r="BH223" i="4"/>
  <c r="BG223" i="4"/>
  <c r="BF223" i="4"/>
  <c r="T223" i="4"/>
  <c r="R223" i="4"/>
  <c r="P223" i="4"/>
  <c r="BI210" i="4"/>
  <c r="BH210" i="4"/>
  <c r="BG210" i="4"/>
  <c r="BF210" i="4"/>
  <c r="T210" i="4"/>
  <c r="R210" i="4"/>
  <c r="P210" i="4"/>
  <c r="BI195" i="4"/>
  <c r="BH195" i="4"/>
  <c r="BG195" i="4"/>
  <c r="BF195" i="4"/>
  <c r="T195" i="4"/>
  <c r="R195" i="4"/>
  <c r="P195" i="4"/>
  <c r="BI194" i="4"/>
  <c r="BH194" i="4"/>
  <c r="BG194" i="4"/>
  <c r="BF194" i="4"/>
  <c r="T194" i="4"/>
  <c r="R194" i="4"/>
  <c r="P194" i="4"/>
  <c r="BI193" i="4"/>
  <c r="BH193" i="4"/>
  <c r="BG193" i="4"/>
  <c r="BF193" i="4"/>
  <c r="T193" i="4"/>
  <c r="R193" i="4"/>
  <c r="P193" i="4"/>
  <c r="BI185" i="4"/>
  <c r="BH185" i="4"/>
  <c r="BG185" i="4"/>
  <c r="BF185" i="4"/>
  <c r="T185" i="4"/>
  <c r="R185" i="4"/>
  <c r="P185" i="4"/>
  <c r="BI183" i="4"/>
  <c r="BH183" i="4"/>
  <c r="BG183" i="4"/>
  <c r="BF183" i="4"/>
  <c r="T183" i="4"/>
  <c r="T182" i="4"/>
  <c r="R183" i="4"/>
  <c r="R182" i="4"/>
  <c r="P183" i="4"/>
  <c r="P182" i="4"/>
  <c r="BI181" i="4"/>
  <c r="BH181" i="4"/>
  <c r="BG181" i="4"/>
  <c r="BF181" i="4"/>
  <c r="T181" i="4"/>
  <c r="R181" i="4"/>
  <c r="P181"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0" i="4"/>
  <c r="BH160" i="4"/>
  <c r="BG160" i="4"/>
  <c r="BF160" i="4"/>
  <c r="T160" i="4"/>
  <c r="R160" i="4"/>
  <c r="P160" i="4"/>
  <c r="BI157" i="4"/>
  <c r="BH157" i="4"/>
  <c r="BG157" i="4"/>
  <c r="BF157" i="4"/>
  <c r="T157" i="4"/>
  <c r="R157" i="4"/>
  <c r="P157" i="4"/>
  <c r="BI156" i="4"/>
  <c r="BH156" i="4"/>
  <c r="BG156" i="4"/>
  <c r="BF156" i="4"/>
  <c r="T156" i="4"/>
  <c r="R156" i="4"/>
  <c r="P156" i="4"/>
  <c r="BI155" i="4"/>
  <c r="BH155" i="4"/>
  <c r="BG155" i="4"/>
  <c r="BF155" i="4"/>
  <c r="T155" i="4"/>
  <c r="R155" i="4"/>
  <c r="P155" i="4"/>
  <c r="BI151" i="4"/>
  <c r="BH151" i="4"/>
  <c r="BG151" i="4"/>
  <c r="BF151" i="4"/>
  <c r="T151" i="4"/>
  <c r="R151" i="4"/>
  <c r="P151" i="4"/>
  <c r="BI148" i="4"/>
  <c r="BH148" i="4"/>
  <c r="BG148" i="4"/>
  <c r="BF148" i="4"/>
  <c r="T148" i="4"/>
  <c r="R148" i="4"/>
  <c r="P148" i="4"/>
  <c r="BI142" i="4"/>
  <c r="BH142" i="4"/>
  <c r="BG142" i="4"/>
  <c r="BF142" i="4"/>
  <c r="T142" i="4"/>
  <c r="R142" i="4"/>
  <c r="P142" i="4"/>
  <c r="J136" i="4"/>
  <c r="J135" i="4"/>
  <c r="F135" i="4"/>
  <c r="F133" i="4"/>
  <c r="E131" i="4"/>
  <c r="J92" i="4"/>
  <c r="J91" i="4"/>
  <c r="F91" i="4"/>
  <c r="F89" i="4"/>
  <c r="E87" i="4"/>
  <c r="J18" i="4"/>
  <c r="E18" i="4"/>
  <c r="F92" i="4"/>
  <c r="J17" i="4"/>
  <c r="J12" i="4"/>
  <c r="J89" i="4"/>
  <c r="E7" i="4"/>
  <c r="E85" i="4"/>
  <c r="J37" i="3"/>
  <c r="J36" i="3"/>
  <c r="AY96" i="1"/>
  <c r="J35" i="3"/>
  <c r="AX96" i="1"/>
  <c r="BI1000" i="3"/>
  <c r="BH1000" i="3"/>
  <c r="BG1000" i="3"/>
  <c r="BF1000" i="3"/>
  <c r="T1000" i="3"/>
  <c r="T999" i="3"/>
  <c r="T998" i="3"/>
  <c r="R1000" i="3"/>
  <c r="R999" i="3"/>
  <c r="R998" i="3"/>
  <c r="P1000" i="3"/>
  <c r="P999" i="3"/>
  <c r="P998" i="3"/>
  <c r="BI997" i="3"/>
  <c r="BH997" i="3"/>
  <c r="BG997" i="3"/>
  <c r="BF997" i="3"/>
  <c r="T997" i="3"/>
  <c r="T996" i="3"/>
  <c r="R997" i="3"/>
  <c r="R996" i="3"/>
  <c r="P997" i="3"/>
  <c r="P996" i="3"/>
  <c r="BI957" i="3"/>
  <c r="BH957" i="3"/>
  <c r="BG957" i="3"/>
  <c r="BF957" i="3"/>
  <c r="T957" i="3"/>
  <c r="R957" i="3"/>
  <c r="P957" i="3"/>
  <c r="BI956" i="3"/>
  <c r="BH956" i="3"/>
  <c r="BG956" i="3"/>
  <c r="BF956" i="3"/>
  <c r="T956" i="3"/>
  <c r="R956" i="3"/>
  <c r="P956" i="3"/>
  <c r="BI953" i="3"/>
  <c r="BH953" i="3"/>
  <c r="BG953" i="3"/>
  <c r="BF953" i="3"/>
  <c r="T953" i="3"/>
  <c r="R953" i="3"/>
  <c r="P953" i="3"/>
  <c r="BI914" i="3"/>
  <c r="BH914" i="3"/>
  <c r="BG914" i="3"/>
  <c r="BF914" i="3"/>
  <c r="T914" i="3"/>
  <c r="R914" i="3"/>
  <c r="P914" i="3"/>
  <c r="BI913" i="3"/>
  <c r="BH913" i="3"/>
  <c r="BG913" i="3"/>
  <c r="BF913" i="3"/>
  <c r="T913" i="3"/>
  <c r="R913" i="3"/>
  <c r="P913" i="3"/>
  <c r="BI874" i="3"/>
  <c r="BH874" i="3"/>
  <c r="BG874" i="3"/>
  <c r="BF874" i="3"/>
  <c r="T874" i="3"/>
  <c r="R874" i="3"/>
  <c r="P874" i="3"/>
  <c r="BI861" i="3"/>
  <c r="BH861" i="3"/>
  <c r="BG861" i="3"/>
  <c r="BF861" i="3"/>
  <c r="T861" i="3"/>
  <c r="R861" i="3"/>
  <c r="P861" i="3"/>
  <c r="BI860" i="3"/>
  <c r="BH860" i="3"/>
  <c r="BG860" i="3"/>
  <c r="BF860" i="3"/>
  <c r="T860" i="3"/>
  <c r="R860" i="3"/>
  <c r="P860" i="3"/>
  <c r="BI859" i="3"/>
  <c r="BH859" i="3"/>
  <c r="BG859" i="3"/>
  <c r="BF859" i="3"/>
  <c r="T859" i="3"/>
  <c r="R859" i="3"/>
  <c r="P859" i="3"/>
  <c r="BI852" i="3"/>
  <c r="BH852" i="3"/>
  <c r="BG852" i="3"/>
  <c r="BF852" i="3"/>
  <c r="T852" i="3"/>
  <c r="R852" i="3"/>
  <c r="P852" i="3"/>
  <c r="BI851" i="3"/>
  <c r="BH851" i="3"/>
  <c r="BG851" i="3"/>
  <c r="BF851" i="3"/>
  <c r="T851" i="3"/>
  <c r="R851" i="3"/>
  <c r="P851" i="3"/>
  <c r="BI850" i="3"/>
  <c r="BH850" i="3"/>
  <c r="BG850" i="3"/>
  <c r="BF850" i="3"/>
  <c r="T850" i="3"/>
  <c r="R850" i="3"/>
  <c r="P850" i="3"/>
  <c r="BI848" i="3"/>
  <c r="BH848" i="3"/>
  <c r="BG848" i="3"/>
  <c r="BF848" i="3"/>
  <c r="T848" i="3"/>
  <c r="R848" i="3"/>
  <c r="P848" i="3"/>
  <c r="BI847" i="3"/>
  <c r="BH847" i="3"/>
  <c r="BG847" i="3"/>
  <c r="BF847" i="3"/>
  <c r="T847" i="3"/>
  <c r="R847" i="3"/>
  <c r="P847" i="3"/>
  <c r="BI845" i="3"/>
  <c r="BH845" i="3"/>
  <c r="BG845" i="3"/>
  <c r="BF845" i="3"/>
  <c r="T845" i="3"/>
  <c r="R845" i="3"/>
  <c r="P845" i="3"/>
  <c r="BI844" i="3"/>
  <c r="BH844" i="3"/>
  <c r="BG844" i="3"/>
  <c r="BF844" i="3"/>
  <c r="T844" i="3"/>
  <c r="R844" i="3"/>
  <c r="P844" i="3"/>
  <c r="BI843" i="3"/>
  <c r="BH843" i="3"/>
  <c r="BG843" i="3"/>
  <c r="BF843" i="3"/>
  <c r="T843" i="3"/>
  <c r="R843" i="3"/>
  <c r="P843" i="3"/>
  <c r="BI842" i="3"/>
  <c r="BH842" i="3"/>
  <c r="BG842" i="3"/>
  <c r="BF842" i="3"/>
  <c r="T842" i="3"/>
  <c r="R842" i="3"/>
  <c r="P842" i="3"/>
  <c r="BI841" i="3"/>
  <c r="BH841" i="3"/>
  <c r="BG841" i="3"/>
  <c r="BF841" i="3"/>
  <c r="T841" i="3"/>
  <c r="R841" i="3"/>
  <c r="P841" i="3"/>
  <c r="BI839" i="3"/>
  <c r="BH839" i="3"/>
  <c r="BG839" i="3"/>
  <c r="BF839" i="3"/>
  <c r="T839" i="3"/>
  <c r="R839" i="3"/>
  <c r="P839" i="3"/>
  <c r="BI826" i="3"/>
  <c r="BH826" i="3"/>
  <c r="BG826" i="3"/>
  <c r="BF826" i="3"/>
  <c r="T826" i="3"/>
  <c r="R826" i="3"/>
  <c r="P826" i="3"/>
  <c r="BI824" i="3"/>
  <c r="BH824" i="3"/>
  <c r="BG824" i="3"/>
  <c r="BF824" i="3"/>
  <c r="T824" i="3"/>
  <c r="R824" i="3"/>
  <c r="P824" i="3"/>
  <c r="BI822" i="3"/>
  <c r="BH822" i="3"/>
  <c r="BG822" i="3"/>
  <c r="BF822" i="3"/>
  <c r="T822" i="3"/>
  <c r="R822" i="3"/>
  <c r="P822" i="3"/>
  <c r="BI821" i="3"/>
  <c r="BH821" i="3"/>
  <c r="BG821" i="3"/>
  <c r="BF821" i="3"/>
  <c r="T821" i="3"/>
  <c r="R821" i="3"/>
  <c r="P821" i="3"/>
  <c r="BI819" i="3"/>
  <c r="BH819" i="3"/>
  <c r="BG819" i="3"/>
  <c r="BF819" i="3"/>
  <c r="T819" i="3"/>
  <c r="R819" i="3"/>
  <c r="P819" i="3"/>
  <c r="BI817" i="3"/>
  <c r="BH817" i="3"/>
  <c r="BG817" i="3"/>
  <c r="BF817" i="3"/>
  <c r="T817" i="3"/>
  <c r="R817" i="3"/>
  <c r="P817" i="3"/>
  <c r="BI812" i="3"/>
  <c r="BH812" i="3"/>
  <c r="BG812" i="3"/>
  <c r="BF812" i="3"/>
  <c r="T812" i="3"/>
  <c r="R812" i="3"/>
  <c r="P812" i="3"/>
  <c r="BI807" i="3"/>
  <c r="BH807" i="3"/>
  <c r="BG807" i="3"/>
  <c r="BF807" i="3"/>
  <c r="T807" i="3"/>
  <c r="R807" i="3"/>
  <c r="P807" i="3"/>
  <c r="BI802" i="3"/>
  <c r="BH802" i="3"/>
  <c r="BG802" i="3"/>
  <c r="BF802" i="3"/>
  <c r="T802" i="3"/>
  <c r="R802" i="3"/>
  <c r="P802" i="3"/>
  <c r="BI797" i="3"/>
  <c r="BH797" i="3"/>
  <c r="BG797" i="3"/>
  <c r="BF797" i="3"/>
  <c r="T797" i="3"/>
  <c r="R797" i="3"/>
  <c r="P797" i="3"/>
  <c r="BI792" i="3"/>
  <c r="BH792" i="3"/>
  <c r="BG792" i="3"/>
  <c r="BF792" i="3"/>
  <c r="T792" i="3"/>
  <c r="R792" i="3"/>
  <c r="P792" i="3"/>
  <c r="BI791" i="3"/>
  <c r="BH791" i="3"/>
  <c r="BG791" i="3"/>
  <c r="BF791" i="3"/>
  <c r="T791" i="3"/>
  <c r="R791" i="3"/>
  <c r="P791" i="3"/>
  <c r="BI786" i="3"/>
  <c r="BH786" i="3"/>
  <c r="BG786" i="3"/>
  <c r="BF786" i="3"/>
  <c r="T786" i="3"/>
  <c r="R786" i="3"/>
  <c r="P786" i="3"/>
  <c r="BI781" i="3"/>
  <c r="BH781" i="3"/>
  <c r="BG781" i="3"/>
  <c r="BF781" i="3"/>
  <c r="T781" i="3"/>
  <c r="R781" i="3"/>
  <c r="P781" i="3"/>
  <c r="BI776" i="3"/>
  <c r="BH776" i="3"/>
  <c r="BG776" i="3"/>
  <c r="BF776" i="3"/>
  <c r="T776" i="3"/>
  <c r="T775" i="3"/>
  <c r="R776" i="3"/>
  <c r="R775" i="3"/>
  <c r="P776" i="3"/>
  <c r="P775" i="3"/>
  <c r="BI774" i="3"/>
  <c r="BH774" i="3"/>
  <c r="BG774" i="3"/>
  <c r="BF774" i="3"/>
  <c r="T774" i="3"/>
  <c r="R774" i="3"/>
  <c r="P774" i="3"/>
  <c r="BI773" i="3"/>
  <c r="BH773" i="3"/>
  <c r="BG773" i="3"/>
  <c r="BF773" i="3"/>
  <c r="T773" i="3"/>
  <c r="R773" i="3"/>
  <c r="P773" i="3"/>
  <c r="BI768" i="3"/>
  <c r="BH768" i="3"/>
  <c r="BG768" i="3"/>
  <c r="BF768" i="3"/>
  <c r="T768" i="3"/>
  <c r="R768" i="3"/>
  <c r="P768" i="3"/>
  <c r="BI767" i="3"/>
  <c r="BH767" i="3"/>
  <c r="BG767" i="3"/>
  <c r="BF767" i="3"/>
  <c r="T767" i="3"/>
  <c r="R767" i="3"/>
  <c r="P767" i="3"/>
  <c r="BI766" i="3"/>
  <c r="BH766" i="3"/>
  <c r="BG766" i="3"/>
  <c r="BF766" i="3"/>
  <c r="T766" i="3"/>
  <c r="R766" i="3"/>
  <c r="P766" i="3"/>
  <c r="BI762" i="3"/>
  <c r="BH762" i="3"/>
  <c r="BG762" i="3"/>
  <c r="BF762" i="3"/>
  <c r="T762" i="3"/>
  <c r="R762" i="3"/>
  <c r="P762" i="3"/>
  <c r="BI756" i="3"/>
  <c r="BH756" i="3"/>
  <c r="BG756" i="3"/>
  <c r="BF756" i="3"/>
  <c r="T756" i="3"/>
  <c r="R756" i="3"/>
  <c r="P756" i="3"/>
  <c r="BI748" i="3"/>
  <c r="BH748" i="3"/>
  <c r="BG748" i="3"/>
  <c r="BF748" i="3"/>
  <c r="T748" i="3"/>
  <c r="R748" i="3"/>
  <c r="P748" i="3"/>
  <c r="BI746" i="3"/>
  <c r="BH746" i="3"/>
  <c r="BG746" i="3"/>
  <c r="BF746" i="3"/>
  <c r="T746" i="3"/>
  <c r="R746" i="3"/>
  <c r="P746" i="3"/>
  <c r="BI744" i="3"/>
  <c r="BH744" i="3"/>
  <c r="BG744" i="3"/>
  <c r="BF744" i="3"/>
  <c r="T744" i="3"/>
  <c r="R744" i="3"/>
  <c r="P744" i="3"/>
  <c r="BI743" i="3"/>
  <c r="BH743" i="3"/>
  <c r="BG743" i="3"/>
  <c r="BF743" i="3"/>
  <c r="T743" i="3"/>
  <c r="R743" i="3"/>
  <c r="P743" i="3"/>
  <c r="BI741" i="3"/>
  <c r="BH741" i="3"/>
  <c r="BG741" i="3"/>
  <c r="BF741" i="3"/>
  <c r="T741" i="3"/>
  <c r="R741" i="3"/>
  <c r="P741" i="3"/>
  <c r="BI739" i="3"/>
  <c r="BH739" i="3"/>
  <c r="BG739" i="3"/>
  <c r="BF739" i="3"/>
  <c r="T739" i="3"/>
  <c r="R739" i="3"/>
  <c r="P739" i="3"/>
  <c r="BI737" i="3"/>
  <c r="BH737" i="3"/>
  <c r="BG737" i="3"/>
  <c r="BF737" i="3"/>
  <c r="T737" i="3"/>
  <c r="R737" i="3"/>
  <c r="P737" i="3"/>
  <c r="BI735" i="3"/>
  <c r="BH735" i="3"/>
  <c r="BG735" i="3"/>
  <c r="BF735" i="3"/>
  <c r="T735" i="3"/>
  <c r="R735" i="3"/>
  <c r="P735" i="3"/>
  <c r="BI730" i="3"/>
  <c r="BH730" i="3"/>
  <c r="BG730" i="3"/>
  <c r="BF730" i="3"/>
  <c r="T730" i="3"/>
  <c r="R730" i="3"/>
  <c r="P730" i="3"/>
  <c r="BI728" i="3"/>
  <c r="BH728" i="3"/>
  <c r="BG728" i="3"/>
  <c r="BF728" i="3"/>
  <c r="T728" i="3"/>
  <c r="R728" i="3"/>
  <c r="P728" i="3"/>
  <c r="BI727" i="3"/>
  <c r="BH727" i="3"/>
  <c r="BG727" i="3"/>
  <c r="BF727" i="3"/>
  <c r="T727" i="3"/>
  <c r="R727" i="3"/>
  <c r="P727" i="3"/>
  <c r="BI725" i="3"/>
  <c r="BH725" i="3"/>
  <c r="BG725" i="3"/>
  <c r="BF725" i="3"/>
  <c r="T725" i="3"/>
  <c r="R725" i="3"/>
  <c r="P725" i="3"/>
  <c r="BI724" i="3"/>
  <c r="BH724" i="3"/>
  <c r="BG724" i="3"/>
  <c r="BF724" i="3"/>
  <c r="T724" i="3"/>
  <c r="R724" i="3"/>
  <c r="P724" i="3"/>
  <c r="BI722" i="3"/>
  <c r="BH722" i="3"/>
  <c r="BG722" i="3"/>
  <c r="BF722" i="3"/>
  <c r="T722" i="3"/>
  <c r="R722" i="3"/>
  <c r="P722" i="3"/>
  <c r="BI721" i="3"/>
  <c r="BH721" i="3"/>
  <c r="BG721" i="3"/>
  <c r="BF721" i="3"/>
  <c r="T721" i="3"/>
  <c r="R721" i="3"/>
  <c r="P721" i="3"/>
  <c r="BI719" i="3"/>
  <c r="BH719" i="3"/>
  <c r="BG719" i="3"/>
  <c r="BF719" i="3"/>
  <c r="T719" i="3"/>
  <c r="R719" i="3"/>
  <c r="P719" i="3"/>
  <c r="BI717" i="3"/>
  <c r="BH717" i="3"/>
  <c r="BG717" i="3"/>
  <c r="BF717" i="3"/>
  <c r="T717" i="3"/>
  <c r="R717" i="3"/>
  <c r="P717" i="3"/>
  <c r="BI715" i="3"/>
  <c r="BH715" i="3"/>
  <c r="BG715" i="3"/>
  <c r="BF715" i="3"/>
  <c r="T715" i="3"/>
  <c r="R715" i="3"/>
  <c r="P715" i="3"/>
  <c r="BI713" i="3"/>
  <c r="BH713" i="3"/>
  <c r="BG713" i="3"/>
  <c r="BF713" i="3"/>
  <c r="T713" i="3"/>
  <c r="R713" i="3"/>
  <c r="P713" i="3"/>
  <c r="BI712" i="3"/>
  <c r="BH712" i="3"/>
  <c r="BG712" i="3"/>
  <c r="BF712" i="3"/>
  <c r="T712" i="3"/>
  <c r="R712" i="3"/>
  <c r="P712" i="3"/>
  <c r="BI711" i="3"/>
  <c r="BH711" i="3"/>
  <c r="BG711" i="3"/>
  <c r="BF711" i="3"/>
  <c r="T711" i="3"/>
  <c r="R711" i="3"/>
  <c r="P711" i="3"/>
  <c r="BI710" i="3"/>
  <c r="BH710" i="3"/>
  <c r="BG710" i="3"/>
  <c r="BF710" i="3"/>
  <c r="T710" i="3"/>
  <c r="R710" i="3"/>
  <c r="P710" i="3"/>
  <c r="BI709" i="3"/>
  <c r="BH709" i="3"/>
  <c r="BG709" i="3"/>
  <c r="BF709" i="3"/>
  <c r="T709" i="3"/>
  <c r="R709" i="3"/>
  <c r="P709" i="3"/>
  <c r="BI707" i="3"/>
  <c r="BH707" i="3"/>
  <c r="BG707" i="3"/>
  <c r="BF707" i="3"/>
  <c r="T707" i="3"/>
  <c r="R707" i="3"/>
  <c r="P707" i="3"/>
  <c r="BI705" i="3"/>
  <c r="BH705" i="3"/>
  <c r="BG705" i="3"/>
  <c r="BF705" i="3"/>
  <c r="T705" i="3"/>
  <c r="R705" i="3"/>
  <c r="P705" i="3"/>
  <c r="BI703" i="3"/>
  <c r="BH703" i="3"/>
  <c r="BG703" i="3"/>
  <c r="BF703" i="3"/>
  <c r="T703" i="3"/>
  <c r="R703" i="3"/>
  <c r="P703" i="3"/>
  <c r="BI702" i="3"/>
  <c r="BH702" i="3"/>
  <c r="BG702" i="3"/>
  <c r="BF702" i="3"/>
  <c r="T702" i="3"/>
  <c r="R702" i="3"/>
  <c r="P702" i="3"/>
  <c r="BI700" i="3"/>
  <c r="BH700" i="3"/>
  <c r="BG700" i="3"/>
  <c r="BF700" i="3"/>
  <c r="T700" i="3"/>
  <c r="R700" i="3"/>
  <c r="P700" i="3"/>
  <c r="BI699" i="3"/>
  <c r="BH699" i="3"/>
  <c r="BG699" i="3"/>
  <c r="BF699" i="3"/>
  <c r="T699" i="3"/>
  <c r="R699" i="3"/>
  <c r="P699" i="3"/>
  <c r="BI697" i="3"/>
  <c r="BH697" i="3"/>
  <c r="BG697" i="3"/>
  <c r="BF697" i="3"/>
  <c r="T697" i="3"/>
  <c r="R697" i="3"/>
  <c r="P697" i="3"/>
  <c r="BI696" i="3"/>
  <c r="BH696" i="3"/>
  <c r="BG696" i="3"/>
  <c r="BF696" i="3"/>
  <c r="T696" i="3"/>
  <c r="R696" i="3"/>
  <c r="P696" i="3"/>
  <c r="BI695" i="3"/>
  <c r="BH695" i="3"/>
  <c r="BG695" i="3"/>
  <c r="BF695" i="3"/>
  <c r="T695" i="3"/>
  <c r="R695" i="3"/>
  <c r="P695" i="3"/>
  <c r="BI691" i="3"/>
  <c r="BH691" i="3"/>
  <c r="BG691" i="3"/>
  <c r="BF691" i="3"/>
  <c r="T691" i="3"/>
  <c r="R691" i="3"/>
  <c r="P691" i="3"/>
  <c r="BI690" i="3"/>
  <c r="BH690" i="3"/>
  <c r="BG690" i="3"/>
  <c r="BF690" i="3"/>
  <c r="T690" i="3"/>
  <c r="R690" i="3"/>
  <c r="P690" i="3"/>
  <c r="BI689" i="3"/>
  <c r="BH689" i="3"/>
  <c r="BG689" i="3"/>
  <c r="BF689" i="3"/>
  <c r="T689" i="3"/>
  <c r="R689" i="3"/>
  <c r="P689" i="3"/>
  <c r="BI688" i="3"/>
  <c r="BH688" i="3"/>
  <c r="BG688" i="3"/>
  <c r="BF688" i="3"/>
  <c r="T688" i="3"/>
  <c r="R688" i="3"/>
  <c r="P688" i="3"/>
  <c r="BI687" i="3"/>
  <c r="BH687" i="3"/>
  <c r="BG687" i="3"/>
  <c r="BF687" i="3"/>
  <c r="T687" i="3"/>
  <c r="R687" i="3"/>
  <c r="P687" i="3"/>
  <c r="BI686" i="3"/>
  <c r="BH686" i="3"/>
  <c r="BG686" i="3"/>
  <c r="BF686" i="3"/>
  <c r="T686" i="3"/>
  <c r="R686" i="3"/>
  <c r="P686" i="3"/>
  <c r="BI685" i="3"/>
  <c r="BH685" i="3"/>
  <c r="BG685" i="3"/>
  <c r="BF685" i="3"/>
  <c r="T685" i="3"/>
  <c r="R685" i="3"/>
  <c r="P685" i="3"/>
  <c r="BI677" i="3"/>
  <c r="BH677" i="3"/>
  <c r="BG677" i="3"/>
  <c r="BF677" i="3"/>
  <c r="T677" i="3"/>
  <c r="R677" i="3"/>
  <c r="P677" i="3"/>
  <c r="BI675" i="3"/>
  <c r="BH675" i="3"/>
  <c r="BG675" i="3"/>
  <c r="BF675" i="3"/>
  <c r="T675" i="3"/>
  <c r="R675" i="3"/>
  <c r="P675" i="3"/>
  <c r="BI673" i="3"/>
  <c r="BH673" i="3"/>
  <c r="BG673" i="3"/>
  <c r="BF673" i="3"/>
  <c r="T673" i="3"/>
  <c r="R673" i="3"/>
  <c r="P673" i="3"/>
  <c r="BI672" i="3"/>
  <c r="BH672" i="3"/>
  <c r="BG672" i="3"/>
  <c r="BF672" i="3"/>
  <c r="T672" i="3"/>
  <c r="R672" i="3"/>
  <c r="P672" i="3"/>
  <c r="BI670" i="3"/>
  <c r="BH670" i="3"/>
  <c r="BG670" i="3"/>
  <c r="BF670" i="3"/>
  <c r="T670" i="3"/>
  <c r="R670" i="3"/>
  <c r="P670" i="3"/>
  <c r="BI669" i="3"/>
  <c r="BH669" i="3"/>
  <c r="BG669" i="3"/>
  <c r="BF669" i="3"/>
  <c r="T669" i="3"/>
  <c r="R669" i="3"/>
  <c r="P669" i="3"/>
  <c r="BI668" i="3"/>
  <c r="BH668" i="3"/>
  <c r="BG668" i="3"/>
  <c r="BF668" i="3"/>
  <c r="T668" i="3"/>
  <c r="R668" i="3"/>
  <c r="P668" i="3"/>
  <c r="BI667" i="3"/>
  <c r="BH667" i="3"/>
  <c r="BG667" i="3"/>
  <c r="BF667" i="3"/>
  <c r="T667" i="3"/>
  <c r="R667" i="3"/>
  <c r="P667" i="3"/>
  <c r="BI662" i="3"/>
  <c r="BH662" i="3"/>
  <c r="BG662" i="3"/>
  <c r="BF662" i="3"/>
  <c r="T662" i="3"/>
  <c r="R662" i="3"/>
  <c r="P662" i="3"/>
  <c r="BI660" i="3"/>
  <c r="BH660" i="3"/>
  <c r="BG660" i="3"/>
  <c r="BF660" i="3"/>
  <c r="T660" i="3"/>
  <c r="R660" i="3"/>
  <c r="P660" i="3"/>
  <c r="BI658" i="3"/>
  <c r="BH658" i="3"/>
  <c r="BG658" i="3"/>
  <c r="BF658" i="3"/>
  <c r="T658" i="3"/>
  <c r="R658" i="3"/>
  <c r="P658" i="3"/>
  <c r="BI649" i="3"/>
  <c r="BH649" i="3"/>
  <c r="BG649" i="3"/>
  <c r="BF649" i="3"/>
  <c r="T649" i="3"/>
  <c r="R649" i="3"/>
  <c r="P649" i="3"/>
  <c r="BI647" i="3"/>
  <c r="BH647" i="3"/>
  <c r="BG647" i="3"/>
  <c r="BF647" i="3"/>
  <c r="T647" i="3"/>
  <c r="R647" i="3"/>
  <c r="P647" i="3"/>
  <c r="BI636" i="3"/>
  <c r="BH636" i="3"/>
  <c r="BG636" i="3"/>
  <c r="BF636" i="3"/>
  <c r="T636" i="3"/>
  <c r="R636" i="3"/>
  <c r="P636" i="3"/>
  <c r="BI634" i="3"/>
  <c r="BH634" i="3"/>
  <c r="BG634" i="3"/>
  <c r="BF634" i="3"/>
  <c r="T634" i="3"/>
  <c r="R634" i="3"/>
  <c r="P634" i="3"/>
  <c r="BI632" i="3"/>
  <c r="BH632" i="3"/>
  <c r="BG632" i="3"/>
  <c r="BF632" i="3"/>
  <c r="T632" i="3"/>
  <c r="R632" i="3"/>
  <c r="P632" i="3"/>
  <c r="BI630" i="3"/>
  <c r="BH630" i="3"/>
  <c r="BG630" i="3"/>
  <c r="BF630" i="3"/>
  <c r="T630" i="3"/>
  <c r="R630" i="3"/>
  <c r="P630" i="3"/>
  <c r="BI628" i="3"/>
  <c r="BH628" i="3"/>
  <c r="BG628" i="3"/>
  <c r="BF628" i="3"/>
  <c r="T628" i="3"/>
  <c r="T627" i="3"/>
  <c r="R628" i="3"/>
  <c r="R627" i="3"/>
  <c r="P628" i="3"/>
  <c r="P627" i="3"/>
  <c r="BI626" i="3"/>
  <c r="BH626" i="3"/>
  <c r="BG626" i="3"/>
  <c r="BF626" i="3"/>
  <c r="T626" i="3"/>
  <c r="R626" i="3"/>
  <c r="P626" i="3"/>
  <c r="BI625" i="3"/>
  <c r="BH625" i="3"/>
  <c r="BG625" i="3"/>
  <c r="BF625" i="3"/>
  <c r="T625" i="3"/>
  <c r="R625" i="3"/>
  <c r="P625" i="3"/>
  <c r="BI624" i="3"/>
  <c r="BH624" i="3"/>
  <c r="BG624" i="3"/>
  <c r="BF624" i="3"/>
  <c r="T624" i="3"/>
  <c r="R624" i="3"/>
  <c r="P624" i="3"/>
  <c r="BI622" i="3"/>
  <c r="BH622" i="3"/>
  <c r="BG622" i="3"/>
  <c r="BF622" i="3"/>
  <c r="T622" i="3"/>
  <c r="T621" i="3"/>
  <c r="R622" i="3"/>
  <c r="R621" i="3"/>
  <c r="P622" i="3"/>
  <c r="P621" i="3"/>
  <c r="BI620" i="3"/>
  <c r="BH620" i="3"/>
  <c r="BG620" i="3"/>
  <c r="BF620" i="3"/>
  <c r="T620" i="3"/>
  <c r="T619" i="3"/>
  <c r="R620" i="3"/>
  <c r="R619" i="3"/>
  <c r="P620" i="3"/>
  <c r="P619" i="3"/>
  <c r="BI618" i="3"/>
  <c r="BH618" i="3"/>
  <c r="BG618" i="3"/>
  <c r="BF618" i="3"/>
  <c r="T618" i="3"/>
  <c r="T617" i="3"/>
  <c r="R618" i="3"/>
  <c r="R617" i="3"/>
  <c r="P618" i="3"/>
  <c r="P617" i="3"/>
  <c r="BI616" i="3"/>
  <c r="BH616" i="3"/>
  <c r="BG616" i="3"/>
  <c r="BF616" i="3"/>
  <c r="T616" i="3"/>
  <c r="T615" i="3"/>
  <c r="R616" i="3"/>
  <c r="R615" i="3"/>
  <c r="P616" i="3"/>
  <c r="P615" i="3"/>
  <c r="BI614" i="3"/>
  <c r="BH614" i="3"/>
  <c r="BG614" i="3"/>
  <c r="BF614" i="3"/>
  <c r="T614" i="3"/>
  <c r="R614" i="3"/>
  <c r="P614" i="3"/>
  <c r="BI612" i="3"/>
  <c r="BH612" i="3"/>
  <c r="BG612" i="3"/>
  <c r="BF612" i="3"/>
  <c r="T612" i="3"/>
  <c r="R612" i="3"/>
  <c r="P612" i="3"/>
  <c r="BI608" i="3"/>
  <c r="BH608" i="3"/>
  <c r="BG608" i="3"/>
  <c r="BF608" i="3"/>
  <c r="T608" i="3"/>
  <c r="R608" i="3"/>
  <c r="P608" i="3"/>
  <c r="BI606" i="3"/>
  <c r="BH606" i="3"/>
  <c r="BG606" i="3"/>
  <c r="BF606" i="3"/>
  <c r="T606" i="3"/>
  <c r="R606" i="3"/>
  <c r="P606" i="3"/>
  <c r="BI604" i="3"/>
  <c r="BH604" i="3"/>
  <c r="BG604" i="3"/>
  <c r="BF604" i="3"/>
  <c r="T604" i="3"/>
  <c r="R604" i="3"/>
  <c r="P604" i="3"/>
  <c r="BI603" i="3"/>
  <c r="BH603" i="3"/>
  <c r="BG603" i="3"/>
  <c r="BF603" i="3"/>
  <c r="T603" i="3"/>
  <c r="R603" i="3"/>
  <c r="P603" i="3"/>
  <c r="BI601" i="3"/>
  <c r="BH601" i="3"/>
  <c r="BG601" i="3"/>
  <c r="BF601" i="3"/>
  <c r="T601" i="3"/>
  <c r="R601" i="3"/>
  <c r="P601" i="3"/>
  <c r="BI597" i="3"/>
  <c r="BH597" i="3"/>
  <c r="BG597" i="3"/>
  <c r="BF597" i="3"/>
  <c r="T597" i="3"/>
  <c r="R597" i="3"/>
  <c r="P597" i="3"/>
  <c r="BI592" i="3"/>
  <c r="BH592" i="3"/>
  <c r="BG592" i="3"/>
  <c r="BF592" i="3"/>
  <c r="T592" i="3"/>
  <c r="R592" i="3"/>
  <c r="P592" i="3"/>
  <c r="BI590" i="3"/>
  <c r="BH590" i="3"/>
  <c r="BG590" i="3"/>
  <c r="BF590" i="3"/>
  <c r="T590" i="3"/>
  <c r="R590" i="3"/>
  <c r="P590" i="3"/>
  <c r="BI588" i="3"/>
  <c r="BH588" i="3"/>
  <c r="BG588" i="3"/>
  <c r="BF588" i="3"/>
  <c r="T588" i="3"/>
  <c r="R588" i="3"/>
  <c r="P588" i="3"/>
  <c r="BI586" i="3"/>
  <c r="BH586" i="3"/>
  <c r="BG586" i="3"/>
  <c r="BF586" i="3"/>
  <c r="T586" i="3"/>
  <c r="R586" i="3"/>
  <c r="P586" i="3"/>
  <c r="BI584" i="3"/>
  <c r="BH584" i="3"/>
  <c r="BG584" i="3"/>
  <c r="BF584" i="3"/>
  <c r="T584" i="3"/>
  <c r="R584" i="3"/>
  <c r="P584" i="3"/>
  <c r="BI583" i="3"/>
  <c r="BH583" i="3"/>
  <c r="BG583" i="3"/>
  <c r="BF583" i="3"/>
  <c r="T583" i="3"/>
  <c r="R583" i="3"/>
  <c r="P583" i="3"/>
  <c r="BI581" i="3"/>
  <c r="BH581" i="3"/>
  <c r="BG581" i="3"/>
  <c r="BF581" i="3"/>
  <c r="T581" i="3"/>
  <c r="R581" i="3"/>
  <c r="P581" i="3"/>
  <c r="BI577" i="3"/>
  <c r="BH577" i="3"/>
  <c r="BG577" i="3"/>
  <c r="BF577" i="3"/>
  <c r="T577" i="3"/>
  <c r="R577" i="3"/>
  <c r="P577" i="3"/>
  <c r="BI572" i="3"/>
  <c r="BH572" i="3"/>
  <c r="BG572" i="3"/>
  <c r="BF572" i="3"/>
  <c r="T572" i="3"/>
  <c r="R572" i="3"/>
  <c r="P572" i="3"/>
  <c r="BI569" i="3"/>
  <c r="BH569" i="3"/>
  <c r="BG569" i="3"/>
  <c r="BF569" i="3"/>
  <c r="T569" i="3"/>
  <c r="T568" i="3"/>
  <c r="R569" i="3"/>
  <c r="R568" i="3"/>
  <c r="P569" i="3"/>
  <c r="P568" i="3"/>
  <c r="BI566" i="3"/>
  <c r="BH566" i="3"/>
  <c r="BG566" i="3"/>
  <c r="BF566" i="3"/>
  <c r="T566" i="3"/>
  <c r="R566" i="3"/>
  <c r="P566" i="3"/>
  <c r="BI564" i="3"/>
  <c r="BH564" i="3"/>
  <c r="BG564" i="3"/>
  <c r="BF564" i="3"/>
  <c r="T564" i="3"/>
  <c r="R564" i="3"/>
  <c r="P564" i="3"/>
  <c r="BI562" i="3"/>
  <c r="BH562" i="3"/>
  <c r="BG562" i="3"/>
  <c r="BF562" i="3"/>
  <c r="T562" i="3"/>
  <c r="R562" i="3"/>
  <c r="P562" i="3"/>
  <c r="BI561" i="3"/>
  <c r="BH561" i="3"/>
  <c r="BG561" i="3"/>
  <c r="BF561" i="3"/>
  <c r="T561" i="3"/>
  <c r="R561" i="3"/>
  <c r="P561" i="3"/>
  <c r="BI560" i="3"/>
  <c r="BH560" i="3"/>
  <c r="BG560" i="3"/>
  <c r="BF560" i="3"/>
  <c r="T560" i="3"/>
  <c r="R560" i="3"/>
  <c r="P560" i="3"/>
  <c r="BI557" i="3"/>
  <c r="BH557" i="3"/>
  <c r="BG557" i="3"/>
  <c r="BF557" i="3"/>
  <c r="T557" i="3"/>
  <c r="R557" i="3"/>
  <c r="P557" i="3"/>
  <c r="BI555" i="3"/>
  <c r="BH555" i="3"/>
  <c r="BG555" i="3"/>
  <c r="BF555" i="3"/>
  <c r="T555" i="3"/>
  <c r="R555" i="3"/>
  <c r="P555" i="3"/>
  <c r="BI554" i="3"/>
  <c r="BH554" i="3"/>
  <c r="BG554" i="3"/>
  <c r="BF554" i="3"/>
  <c r="T554" i="3"/>
  <c r="R554" i="3"/>
  <c r="P554" i="3"/>
  <c r="BI553" i="3"/>
  <c r="BH553" i="3"/>
  <c r="BG553" i="3"/>
  <c r="BF553" i="3"/>
  <c r="T553" i="3"/>
  <c r="R553" i="3"/>
  <c r="P553" i="3"/>
  <c r="BI547" i="3"/>
  <c r="BH547" i="3"/>
  <c r="BG547" i="3"/>
  <c r="BF547" i="3"/>
  <c r="T547" i="3"/>
  <c r="R547" i="3"/>
  <c r="P547" i="3"/>
  <c r="BI541" i="3"/>
  <c r="BH541" i="3"/>
  <c r="BG541" i="3"/>
  <c r="BF541" i="3"/>
  <c r="T541" i="3"/>
  <c r="R541" i="3"/>
  <c r="P541" i="3"/>
  <c r="BI539" i="3"/>
  <c r="BH539" i="3"/>
  <c r="BG539" i="3"/>
  <c r="BF539" i="3"/>
  <c r="T539" i="3"/>
  <c r="R539" i="3"/>
  <c r="P539" i="3"/>
  <c r="BI537" i="3"/>
  <c r="BH537" i="3"/>
  <c r="BG537" i="3"/>
  <c r="BF537" i="3"/>
  <c r="T537" i="3"/>
  <c r="R537" i="3"/>
  <c r="P537" i="3"/>
  <c r="BI535" i="3"/>
  <c r="BH535" i="3"/>
  <c r="BG535" i="3"/>
  <c r="BF535" i="3"/>
  <c r="T535" i="3"/>
  <c r="R535" i="3"/>
  <c r="P535" i="3"/>
  <c r="BI533" i="3"/>
  <c r="BH533" i="3"/>
  <c r="BG533" i="3"/>
  <c r="BF533" i="3"/>
  <c r="T533" i="3"/>
  <c r="R533" i="3"/>
  <c r="P533" i="3"/>
  <c r="BI532" i="3"/>
  <c r="BH532" i="3"/>
  <c r="BG532" i="3"/>
  <c r="BF532" i="3"/>
  <c r="T532" i="3"/>
  <c r="R532" i="3"/>
  <c r="P532" i="3"/>
  <c r="BI530" i="3"/>
  <c r="BH530" i="3"/>
  <c r="BG530" i="3"/>
  <c r="BF530" i="3"/>
  <c r="T530" i="3"/>
  <c r="R530" i="3"/>
  <c r="P530" i="3"/>
  <c r="BI515" i="3"/>
  <c r="BH515" i="3"/>
  <c r="BG515" i="3"/>
  <c r="BF515" i="3"/>
  <c r="T515" i="3"/>
  <c r="R515" i="3"/>
  <c r="P515" i="3"/>
  <c r="BI505" i="3"/>
  <c r="BH505" i="3"/>
  <c r="BG505" i="3"/>
  <c r="BF505" i="3"/>
  <c r="T505" i="3"/>
  <c r="R505" i="3"/>
  <c r="P505" i="3"/>
  <c r="BI503" i="3"/>
  <c r="BH503" i="3"/>
  <c r="BG503" i="3"/>
  <c r="BF503" i="3"/>
  <c r="T503" i="3"/>
  <c r="R503" i="3"/>
  <c r="P503" i="3"/>
  <c r="BI497" i="3"/>
  <c r="BH497" i="3"/>
  <c r="BG497" i="3"/>
  <c r="BF497" i="3"/>
  <c r="T497" i="3"/>
  <c r="R497" i="3"/>
  <c r="P497" i="3"/>
  <c r="BI492" i="3"/>
  <c r="BH492" i="3"/>
  <c r="BG492" i="3"/>
  <c r="BF492" i="3"/>
  <c r="T492" i="3"/>
  <c r="R492" i="3"/>
  <c r="P492" i="3"/>
  <c r="BI486" i="3"/>
  <c r="BH486" i="3"/>
  <c r="BG486" i="3"/>
  <c r="BF486" i="3"/>
  <c r="T486" i="3"/>
  <c r="R486" i="3"/>
  <c r="P486" i="3"/>
  <c r="BI484" i="3"/>
  <c r="BH484" i="3"/>
  <c r="BG484" i="3"/>
  <c r="BF484" i="3"/>
  <c r="T484" i="3"/>
  <c r="R484" i="3"/>
  <c r="P484" i="3"/>
  <c r="BI478" i="3"/>
  <c r="BH478" i="3"/>
  <c r="BG478" i="3"/>
  <c r="BF478" i="3"/>
  <c r="T478" i="3"/>
  <c r="R478" i="3"/>
  <c r="P478" i="3"/>
  <c r="BI458" i="3"/>
  <c r="BH458" i="3"/>
  <c r="BG458" i="3"/>
  <c r="BF458" i="3"/>
  <c r="T458" i="3"/>
  <c r="R458" i="3"/>
  <c r="P458" i="3"/>
  <c r="BI456" i="3"/>
  <c r="BH456" i="3"/>
  <c r="BG456" i="3"/>
  <c r="BF456" i="3"/>
  <c r="T456" i="3"/>
  <c r="R456" i="3"/>
  <c r="P456" i="3"/>
  <c r="BI450" i="3"/>
  <c r="BH450" i="3"/>
  <c r="BG450" i="3"/>
  <c r="BF450" i="3"/>
  <c r="T450" i="3"/>
  <c r="R450" i="3"/>
  <c r="P450" i="3"/>
  <c r="BI449" i="3"/>
  <c r="BH449" i="3"/>
  <c r="BG449" i="3"/>
  <c r="BF449" i="3"/>
  <c r="T449" i="3"/>
  <c r="R449" i="3"/>
  <c r="P449" i="3"/>
  <c r="BI448" i="3"/>
  <c r="BH448" i="3"/>
  <c r="BG448" i="3"/>
  <c r="BF448" i="3"/>
  <c r="T448" i="3"/>
  <c r="R448" i="3"/>
  <c r="P448" i="3"/>
  <c r="BI442" i="3"/>
  <c r="BH442" i="3"/>
  <c r="BG442" i="3"/>
  <c r="BF442" i="3"/>
  <c r="T442" i="3"/>
  <c r="R442" i="3"/>
  <c r="P442" i="3"/>
  <c r="BI438" i="3"/>
  <c r="BH438" i="3"/>
  <c r="BG438" i="3"/>
  <c r="BF438" i="3"/>
  <c r="T438" i="3"/>
  <c r="R438" i="3"/>
  <c r="P438" i="3"/>
  <c r="BI433" i="3"/>
  <c r="BH433" i="3"/>
  <c r="BG433" i="3"/>
  <c r="BF433" i="3"/>
  <c r="T433" i="3"/>
  <c r="R433" i="3"/>
  <c r="P433" i="3"/>
  <c r="BI429" i="3"/>
  <c r="BH429" i="3"/>
  <c r="BG429" i="3"/>
  <c r="BF429" i="3"/>
  <c r="T429" i="3"/>
  <c r="R429" i="3"/>
  <c r="P429" i="3"/>
  <c r="BI413" i="3"/>
  <c r="BH413" i="3"/>
  <c r="BG413" i="3"/>
  <c r="BF413" i="3"/>
  <c r="T413" i="3"/>
  <c r="R413" i="3"/>
  <c r="P413" i="3"/>
  <c r="BI409" i="3"/>
  <c r="BH409" i="3"/>
  <c r="BG409" i="3"/>
  <c r="BF409" i="3"/>
  <c r="T409" i="3"/>
  <c r="R409" i="3"/>
  <c r="P409" i="3"/>
  <c r="BI404" i="3"/>
  <c r="BH404" i="3"/>
  <c r="BG404" i="3"/>
  <c r="BF404" i="3"/>
  <c r="T404" i="3"/>
  <c r="R404" i="3"/>
  <c r="P404" i="3"/>
  <c r="BI402" i="3"/>
  <c r="BH402" i="3"/>
  <c r="BG402" i="3"/>
  <c r="BF402" i="3"/>
  <c r="T402" i="3"/>
  <c r="R402" i="3"/>
  <c r="P402" i="3"/>
  <c r="BI401" i="3"/>
  <c r="BH401" i="3"/>
  <c r="BG401" i="3"/>
  <c r="BF401" i="3"/>
  <c r="T401" i="3"/>
  <c r="R401" i="3"/>
  <c r="P401" i="3"/>
  <c r="BI399" i="3"/>
  <c r="BH399" i="3"/>
  <c r="BG399" i="3"/>
  <c r="BF399" i="3"/>
  <c r="T399" i="3"/>
  <c r="R399" i="3"/>
  <c r="P399" i="3"/>
  <c r="BI398" i="3"/>
  <c r="BH398" i="3"/>
  <c r="BG398" i="3"/>
  <c r="BF398" i="3"/>
  <c r="T398" i="3"/>
  <c r="R398" i="3"/>
  <c r="P398" i="3"/>
  <c r="BI397" i="3"/>
  <c r="BH397" i="3"/>
  <c r="BG397" i="3"/>
  <c r="BF397" i="3"/>
  <c r="T397" i="3"/>
  <c r="R397" i="3"/>
  <c r="P397" i="3"/>
  <c r="BI393" i="3"/>
  <c r="BH393" i="3"/>
  <c r="BG393" i="3"/>
  <c r="BF393" i="3"/>
  <c r="T393" i="3"/>
  <c r="R393" i="3"/>
  <c r="P393" i="3"/>
  <c r="BI389" i="3"/>
  <c r="BH389" i="3"/>
  <c r="BG389" i="3"/>
  <c r="BF389" i="3"/>
  <c r="T389" i="3"/>
  <c r="R389" i="3"/>
  <c r="P389" i="3"/>
  <c r="BI387" i="3"/>
  <c r="BH387" i="3"/>
  <c r="BG387" i="3"/>
  <c r="BF387" i="3"/>
  <c r="T387" i="3"/>
  <c r="R387" i="3"/>
  <c r="P387" i="3"/>
  <c r="BI386" i="3"/>
  <c r="BH386" i="3"/>
  <c r="BG386" i="3"/>
  <c r="BF386" i="3"/>
  <c r="T386" i="3"/>
  <c r="R386" i="3"/>
  <c r="P386" i="3"/>
  <c r="BI382" i="3"/>
  <c r="BH382" i="3"/>
  <c r="BG382" i="3"/>
  <c r="BF382" i="3"/>
  <c r="T382" i="3"/>
  <c r="R382" i="3"/>
  <c r="P382" i="3"/>
  <c r="BI380" i="3"/>
  <c r="BH380" i="3"/>
  <c r="BG380" i="3"/>
  <c r="BF380" i="3"/>
  <c r="T380" i="3"/>
  <c r="R380" i="3"/>
  <c r="P380" i="3"/>
  <c r="BI378" i="3"/>
  <c r="BH378" i="3"/>
  <c r="BG378" i="3"/>
  <c r="BF378" i="3"/>
  <c r="T378" i="3"/>
  <c r="R378" i="3"/>
  <c r="P378" i="3"/>
  <c r="BI352" i="3"/>
  <c r="BH352" i="3"/>
  <c r="BG352" i="3"/>
  <c r="BF352" i="3"/>
  <c r="T352" i="3"/>
  <c r="R352" i="3"/>
  <c r="P352" i="3"/>
  <c r="BI334" i="3"/>
  <c r="BH334" i="3"/>
  <c r="BG334" i="3"/>
  <c r="BF334" i="3"/>
  <c r="T334" i="3"/>
  <c r="R334" i="3"/>
  <c r="P334" i="3"/>
  <c r="BI332" i="3"/>
  <c r="BH332" i="3"/>
  <c r="BG332" i="3"/>
  <c r="BF332" i="3"/>
  <c r="T332" i="3"/>
  <c r="R332" i="3"/>
  <c r="P332"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2" i="3"/>
  <c r="BH302" i="3"/>
  <c r="BG302" i="3"/>
  <c r="BF302" i="3"/>
  <c r="T302" i="3"/>
  <c r="R302" i="3"/>
  <c r="P302" i="3"/>
  <c r="BI300" i="3"/>
  <c r="BH300" i="3"/>
  <c r="BG300" i="3"/>
  <c r="BF300" i="3"/>
  <c r="T300" i="3"/>
  <c r="R300" i="3"/>
  <c r="P300" i="3"/>
  <c r="BI299" i="3"/>
  <c r="BH299" i="3"/>
  <c r="BG299" i="3"/>
  <c r="BF299" i="3"/>
  <c r="T299" i="3"/>
  <c r="R299" i="3"/>
  <c r="P299" i="3"/>
  <c r="BI292" i="3"/>
  <c r="BH292" i="3"/>
  <c r="BG292" i="3"/>
  <c r="BF292" i="3"/>
  <c r="T292" i="3"/>
  <c r="R292" i="3"/>
  <c r="P292" i="3"/>
  <c r="BI290" i="3"/>
  <c r="BH290" i="3"/>
  <c r="BG290" i="3"/>
  <c r="BF290" i="3"/>
  <c r="T290" i="3"/>
  <c r="R290" i="3"/>
  <c r="P290" i="3"/>
  <c r="BI288" i="3"/>
  <c r="BH288" i="3"/>
  <c r="BG288" i="3"/>
  <c r="BF288" i="3"/>
  <c r="T288" i="3"/>
  <c r="R288" i="3"/>
  <c r="P288" i="3"/>
  <c r="BI284" i="3"/>
  <c r="BH284" i="3"/>
  <c r="BG284" i="3"/>
  <c r="BF284" i="3"/>
  <c r="T284" i="3"/>
  <c r="R284" i="3"/>
  <c r="P284" i="3"/>
  <c r="BI282" i="3"/>
  <c r="BH282" i="3"/>
  <c r="BG282" i="3"/>
  <c r="BF282" i="3"/>
  <c r="T282" i="3"/>
  <c r="R282" i="3"/>
  <c r="P282" i="3"/>
  <c r="BI277" i="3"/>
  <c r="BH277" i="3"/>
  <c r="BG277" i="3"/>
  <c r="BF277" i="3"/>
  <c r="T277" i="3"/>
  <c r="R277" i="3"/>
  <c r="P277" i="3"/>
  <c r="BI276" i="3"/>
  <c r="BH276" i="3"/>
  <c r="BG276" i="3"/>
  <c r="BF276" i="3"/>
  <c r="T276" i="3"/>
  <c r="R276" i="3"/>
  <c r="P276" i="3"/>
  <c r="BI271" i="3"/>
  <c r="BH271" i="3"/>
  <c r="BG271" i="3"/>
  <c r="BF271" i="3"/>
  <c r="T271" i="3"/>
  <c r="R271" i="3"/>
  <c r="P271" i="3"/>
  <c r="BI270" i="3"/>
  <c r="BH270" i="3"/>
  <c r="BG270" i="3"/>
  <c r="BF270" i="3"/>
  <c r="T270" i="3"/>
  <c r="R270" i="3"/>
  <c r="P270" i="3"/>
  <c r="BI267" i="3"/>
  <c r="BH267" i="3"/>
  <c r="BG267" i="3"/>
  <c r="BF267" i="3"/>
  <c r="T267" i="3"/>
  <c r="R267" i="3"/>
  <c r="P267" i="3"/>
  <c r="BI266" i="3"/>
  <c r="BH266" i="3"/>
  <c r="BG266" i="3"/>
  <c r="BF266" i="3"/>
  <c r="T266" i="3"/>
  <c r="R266" i="3"/>
  <c r="P266" i="3"/>
  <c r="BI261" i="3"/>
  <c r="BH261" i="3"/>
  <c r="BG261" i="3"/>
  <c r="BF261" i="3"/>
  <c r="T261" i="3"/>
  <c r="R261" i="3"/>
  <c r="P261" i="3"/>
  <c r="BI259" i="3"/>
  <c r="BH259" i="3"/>
  <c r="BG259" i="3"/>
  <c r="BF259" i="3"/>
  <c r="T259" i="3"/>
  <c r="R259" i="3"/>
  <c r="P259" i="3"/>
  <c r="BI256" i="3"/>
  <c r="BH256" i="3"/>
  <c r="BG256" i="3"/>
  <c r="BF256" i="3"/>
  <c r="T256" i="3"/>
  <c r="R256" i="3"/>
  <c r="P256" i="3"/>
  <c r="BI251" i="3"/>
  <c r="BH251" i="3"/>
  <c r="BG251" i="3"/>
  <c r="BF251" i="3"/>
  <c r="T251" i="3"/>
  <c r="R251" i="3"/>
  <c r="P251" i="3"/>
  <c r="BI246" i="3"/>
  <c r="BH246" i="3"/>
  <c r="BG246" i="3"/>
  <c r="BF246" i="3"/>
  <c r="T246" i="3"/>
  <c r="R246" i="3"/>
  <c r="P246"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23" i="3"/>
  <c r="BH223" i="3"/>
  <c r="BG223" i="3"/>
  <c r="BF223" i="3"/>
  <c r="T223" i="3"/>
  <c r="R223" i="3"/>
  <c r="P223" i="3"/>
  <c r="BI221" i="3"/>
  <c r="BH221" i="3"/>
  <c r="BG221" i="3"/>
  <c r="BF221" i="3"/>
  <c r="T221" i="3"/>
  <c r="R221" i="3"/>
  <c r="P221" i="3"/>
  <c r="BI217" i="3"/>
  <c r="BH217" i="3"/>
  <c r="BG217" i="3"/>
  <c r="BF217" i="3"/>
  <c r="T217" i="3"/>
  <c r="R217" i="3"/>
  <c r="P217" i="3"/>
  <c r="BI215" i="3"/>
  <c r="BH215" i="3"/>
  <c r="BG215" i="3"/>
  <c r="BF215" i="3"/>
  <c r="T215" i="3"/>
  <c r="R215" i="3"/>
  <c r="P215" i="3"/>
  <c r="BI213" i="3"/>
  <c r="BH213" i="3"/>
  <c r="BG213" i="3"/>
  <c r="BF213" i="3"/>
  <c r="T213" i="3"/>
  <c r="R213" i="3"/>
  <c r="P213" i="3"/>
  <c r="BI212" i="3"/>
  <c r="BH212" i="3"/>
  <c r="BG212" i="3"/>
  <c r="BF212" i="3"/>
  <c r="T212" i="3"/>
  <c r="R212" i="3"/>
  <c r="P212" i="3"/>
  <c r="BI211" i="3"/>
  <c r="BH211" i="3"/>
  <c r="BG211" i="3"/>
  <c r="BF211" i="3"/>
  <c r="T211" i="3"/>
  <c r="R211" i="3"/>
  <c r="P211" i="3"/>
  <c r="BI210" i="3"/>
  <c r="BH210" i="3"/>
  <c r="BG210" i="3"/>
  <c r="BF210" i="3"/>
  <c r="T210" i="3"/>
  <c r="R210" i="3"/>
  <c r="P210" i="3"/>
  <c r="BI208" i="3"/>
  <c r="BH208" i="3"/>
  <c r="BG208" i="3"/>
  <c r="BF208" i="3"/>
  <c r="T208" i="3"/>
  <c r="R208" i="3"/>
  <c r="P208" i="3"/>
  <c r="BI206" i="3"/>
  <c r="BH206" i="3"/>
  <c r="BG206" i="3"/>
  <c r="BF206" i="3"/>
  <c r="T206" i="3"/>
  <c r="R206" i="3"/>
  <c r="P206" i="3"/>
  <c r="BI204" i="3"/>
  <c r="BH204" i="3"/>
  <c r="BG204" i="3"/>
  <c r="BF204" i="3"/>
  <c r="T204" i="3"/>
  <c r="R204" i="3"/>
  <c r="P204" i="3"/>
  <c r="BI202" i="3"/>
  <c r="BH202" i="3"/>
  <c r="BG202" i="3"/>
  <c r="BF202" i="3"/>
  <c r="T202" i="3"/>
  <c r="R202" i="3"/>
  <c r="P202" i="3"/>
  <c r="BI201" i="3"/>
  <c r="BH201" i="3"/>
  <c r="BG201" i="3"/>
  <c r="BF201" i="3"/>
  <c r="T201" i="3"/>
  <c r="R201" i="3"/>
  <c r="P201" i="3"/>
  <c r="BI197" i="3"/>
  <c r="BH197" i="3"/>
  <c r="BG197" i="3"/>
  <c r="BF197" i="3"/>
  <c r="T197" i="3"/>
  <c r="R197" i="3"/>
  <c r="P197" i="3"/>
  <c r="BI195" i="3"/>
  <c r="BH195" i="3"/>
  <c r="BG195" i="3"/>
  <c r="BF195" i="3"/>
  <c r="T195" i="3"/>
  <c r="R195" i="3"/>
  <c r="P195" i="3"/>
  <c r="BI192" i="3"/>
  <c r="BH192" i="3"/>
  <c r="BG192" i="3"/>
  <c r="BF192" i="3"/>
  <c r="T192" i="3"/>
  <c r="T191" i="3"/>
  <c r="R192" i="3"/>
  <c r="R191" i="3"/>
  <c r="P192" i="3"/>
  <c r="P191" i="3"/>
  <c r="BI189" i="3"/>
  <c r="BH189" i="3"/>
  <c r="BG189" i="3"/>
  <c r="BF189" i="3"/>
  <c r="T189" i="3"/>
  <c r="R189" i="3"/>
  <c r="P189" i="3"/>
  <c r="BI188" i="3"/>
  <c r="BH188" i="3"/>
  <c r="BG188" i="3"/>
  <c r="BF188" i="3"/>
  <c r="T188" i="3"/>
  <c r="R188" i="3"/>
  <c r="P188" i="3"/>
  <c r="BI187" i="3"/>
  <c r="BH187" i="3"/>
  <c r="BG187" i="3"/>
  <c r="BF187" i="3"/>
  <c r="T187" i="3"/>
  <c r="R187" i="3"/>
  <c r="P187" i="3"/>
  <c r="BI185" i="3"/>
  <c r="BH185" i="3"/>
  <c r="BG185" i="3"/>
  <c r="BF185" i="3"/>
  <c r="T185" i="3"/>
  <c r="R185" i="3"/>
  <c r="P185" i="3"/>
  <c r="BI184" i="3"/>
  <c r="BH184" i="3"/>
  <c r="BG184" i="3"/>
  <c r="BF184" i="3"/>
  <c r="T184" i="3"/>
  <c r="R184" i="3"/>
  <c r="P184" i="3"/>
  <c r="BI182" i="3"/>
  <c r="BH182" i="3"/>
  <c r="BG182" i="3"/>
  <c r="BF182" i="3"/>
  <c r="T182" i="3"/>
  <c r="R182" i="3"/>
  <c r="P182"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4" i="3"/>
  <c r="BH174" i="3"/>
  <c r="BG174" i="3"/>
  <c r="BF174" i="3"/>
  <c r="T174" i="3"/>
  <c r="R174" i="3"/>
  <c r="P174" i="3"/>
  <c r="BI173" i="3"/>
  <c r="BH173" i="3"/>
  <c r="BG173" i="3"/>
  <c r="BF173" i="3"/>
  <c r="T173" i="3"/>
  <c r="R173" i="3"/>
  <c r="P173" i="3"/>
  <c r="BI169" i="3"/>
  <c r="BH169" i="3"/>
  <c r="BG169" i="3"/>
  <c r="BF169" i="3"/>
  <c r="T169" i="3"/>
  <c r="R169" i="3"/>
  <c r="P169" i="3"/>
  <c r="BI168" i="3"/>
  <c r="BH168" i="3"/>
  <c r="BG168" i="3"/>
  <c r="BF168" i="3"/>
  <c r="T168" i="3"/>
  <c r="R168" i="3"/>
  <c r="P168" i="3"/>
  <c r="BI166" i="3"/>
  <c r="BH166" i="3"/>
  <c r="BG166" i="3"/>
  <c r="BF166" i="3"/>
  <c r="T166" i="3"/>
  <c r="R166" i="3"/>
  <c r="P166" i="3"/>
  <c r="BI162" i="3"/>
  <c r="BH162" i="3"/>
  <c r="BG162" i="3"/>
  <c r="BF162" i="3"/>
  <c r="T162" i="3"/>
  <c r="R162" i="3"/>
  <c r="P162" i="3"/>
  <c r="BI161" i="3"/>
  <c r="BH161" i="3"/>
  <c r="BG161" i="3"/>
  <c r="BF161" i="3"/>
  <c r="T161" i="3"/>
  <c r="R161" i="3"/>
  <c r="P161" i="3"/>
  <c r="BI157" i="3"/>
  <c r="BH157" i="3"/>
  <c r="BG157" i="3"/>
  <c r="BF157" i="3"/>
  <c r="T157" i="3"/>
  <c r="R157" i="3"/>
  <c r="P157" i="3"/>
  <c r="BI155" i="3"/>
  <c r="BH155" i="3"/>
  <c r="BG155" i="3"/>
  <c r="BF155" i="3"/>
  <c r="T155" i="3"/>
  <c r="R155" i="3"/>
  <c r="P155" i="3"/>
  <c r="BI153" i="3"/>
  <c r="BH153" i="3"/>
  <c r="BG153" i="3"/>
  <c r="BF153" i="3"/>
  <c r="T153" i="3"/>
  <c r="R153" i="3"/>
  <c r="P153" i="3"/>
  <c r="J147" i="3"/>
  <c r="J146" i="3"/>
  <c r="F146" i="3"/>
  <c r="F144" i="3"/>
  <c r="E142" i="3"/>
  <c r="J92" i="3"/>
  <c r="J91" i="3"/>
  <c r="F91" i="3"/>
  <c r="F89" i="3"/>
  <c r="E87" i="3"/>
  <c r="J18" i="3"/>
  <c r="E18" i="3"/>
  <c r="F147" i="3"/>
  <c r="J17" i="3"/>
  <c r="J12" i="3"/>
  <c r="J89" i="3"/>
  <c r="E7" i="3"/>
  <c r="E140" i="3"/>
  <c r="J37" i="2"/>
  <c r="J36" i="2"/>
  <c r="AY95" i="1"/>
  <c r="J35" i="2"/>
  <c r="AX95" i="1"/>
  <c r="BI141" i="2"/>
  <c r="BH141" i="2"/>
  <c r="BG141" i="2"/>
  <c r="BF141" i="2"/>
  <c r="T141" i="2"/>
  <c r="T140" i="2"/>
  <c r="R141" i="2"/>
  <c r="R140" i="2"/>
  <c r="P141" i="2"/>
  <c r="P140" i="2"/>
  <c r="BI138" i="2"/>
  <c r="BH138" i="2"/>
  <c r="BG138" i="2"/>
  <c r="BF138" i="2"/>
  <c r="T138" i="2"/>
  <c r="T137" i="2"/>
  <c r="R138" i="2"/>
  <c r="R137" i="2"/>
  <c r="P138" i="2"/>
  <c r="P137" i="2"/>
  <c r="BI136" i="2"/>
  <c r="BH136" i="2"/>
  <c r="BG136" i="2"/>
  <c r="BF136" i="2"/>
  <c r="T136" i="2"/>
  <c r="T135" i="2"/>
  <c r="R136" i="2"/>
  <c r="R135" i="2"/>
  <c r="P136" i="2"/>
  <c r="P135" i="2"/>
  <c r="BI133" i="2"/>
  <c r="BH133" i="2"/>
  <c r="BG133" i="2"/>
  <c r="BF133" i="2"/>
  <c r="T133" i="2"/>
  <c r="T132" i="2"/>
  <c r="R133" i="2"/>
  <c r="R132" i="2"/>
  <c r="P133" i="2"/>
  <c r="P132" i="2"/>
  <c r="BI130" i="2"/>
  <c r="BH130" i="2"/>
  <c r="BG130" i="2"/>
  <c r="BF130" i="2"/>
  <c r="T130" i="2"/>
  <c r="R130" i="2"/>
  <c r="P130" i="2"/>
  <c r="BI129" i="2"/>
  <c r="BH129" i="2"/>
  <c r="BG129" i="2"/>
  <c r="BF129" i="2"/>
  <c r="T129" i="2"/>
  <c r="R129" i="2"/>
  <c r="P129" i="2"/>
  <c r="BI128" i="2"/>
  <c r="BH128" i="2"/>
  <c r="BG128" i="2"/>
  <c r="BF128" i="2"/>
  <c r="T128" i="2"/>
  <c r="R128" i="2"/>
  <c r="P128" i="2"/>
  <c r="BI126" i="2"/>
  <c r="BH126" i="2"/>
  <c r="BG126" i="2"/>
  <c r="BF126" i="2"/>
  <c r="T126" i="2"/>
  <c r="R126" i="2"/>
  <c r="P126" i="2"/>
  <c r="BI125" i="2"/>
  <c r="BH125" i="2"/>
  <c r="BG125" i="2"/>
  <c r="BF125" i="2"/>
  <c r="T125" i="2"/>
  <c r="R125" i="2"/>
  <c r="P125" i="2"/>
  <c r="J119" i="2"/>
  <c r="J118" i="2"/>
  <c r="F118" i="2"/>
  <c r="F116" i="2"/>
  <c r="E114" i="2"/>
  <c r="J92" i="2"/>
  <c r="J91" i="2"/>
  <c r="F91" i="2"/>
  <c r="F89" i="2"/>
  <c r="E87" i="2"/>
  <c r="J18" i="2"/>
  <c r="E18" i="2"/>
  <c r="F92" i="2"/>
  <c r="J17" i="2"/>
  <c r="J12" i="2"/>
  <c r="J116" i="2"/>
  <c r="E7" i="2"/>
  <c r="E112" i="2"/>
  <c r="L90" i="1"/>
  <c r="AM90" i="1"/>
  <c r="AM89" i="1"/>
  <c r="L89" i="1"/>
  <c r="AM87" i="1"/>
  <c r="L87" i="1"/>
  <c r="L85" i="1"/>
  <c r="L84" i="1"/>
  <c r="BK121" i="6"/>
  <c r="BK357" i="5"/>
  <c r="J357" i="5"/>
  <c r="BK356" i="5"/>
  <c r="J356" i="5"/>
  <c r="BK355" i="5"/>
  <c r="BK349" i="5"/>
  <c r="BK348" i="5"/>
  <c r="BK343" i="5"/>
  <c r="BK342" i="5"/>
  <c r="J338" i="5"/>
  <c r="BK330" i="5"/>
  <c r="BK329" i="5"/>
  <c r="BK324" i="5"/>
  <c r="J314" i="5"/>
  <c r="BK311" i="5"/>
  <c r="BK310" i="5"/>
  <c r="BK308" i="5"/>
  <c r="BK305" i="5"/>
  <c r="J301" i="5"/>
  <c r="J294" i="5"/>
  <c r="J290" i="5"/>
  <c r="J288" i="5"/>
  <c r="BK286" i="5"/>
  <c r="BK281" i="5"/>
  <c r="BK277" i="5"/>
  <c r="J275" i="5"/>
  <c r="BK274" i="5"/>
  <c r="J270" i="5"/>
  <c r="BK269" i="5"/>
  <c r="J265" i="5"/>
  <c r="J264" i="5"/>
  <c r="BK260" i="5"/>
  <c r="BK258" i="5"/>
  <c r="BK257" i="5"/>
  <c r="BK255" i="5"/>
  <c r="BK253" i="5"/>
  <c r="BK250" i="5"/>
  <c r="J238" i="5"/>
  <c r="BK234" i="5"/>
  <c r="BK229" i="5"/>
  <c r="J222" i="5"/>
  <c r="J218" i="5"/>
  <c r="BK210" i="5"/>
  <c r="J208" i="5"/>
  <c r="BK198" i="5"/>
  <c r="BK196" i="5"/>
  <c r="BK195" i="5"/>
  <c r="BK193" i="5"/>
  <c r="J192" i="5"/>
  <c r="BK169" i="5"/>
  <c r="J165" i="5"/>
  <c r="BK156" i="5"/>
  <c r="J155" i="5"/>
  <c r="BK147" i="5"/>
  <c r="BK143" i="5"/>
  <c r="J142" i="5"/>
  <c r="BK140" i="5"/>
  <c r="J136" i="5"/>
  <c r="J134" i="5"/>
  <c r="BK683" i="4"/>
  <c r="BK678" i="4"/>
  <c r="BK675" i="4"/>
  <c r="J673" i="4"/>
  <c r="J671" i="4"/>
  <c r="BK669" i="4"/>
  <c r="J665" i="4"/>
  <c r="BK659" i="4"/>
  <c r="BK657" i="4"/>
  <c r="J645" i="4"/>
  <c r="J634" i="4"/>
  <c r="BK632" i="4"/>
  <c r="J627" i="4"/>
  <c r="BK606" i="4"/>
  <c r="BK600" i="4"/>
  <c r="J598" i="4"/>
  <c r="BK592" i="4"/>
  <c r="J590" i="4"/>
  <c r="J586" i="4"/>
  <c r="J574" i="4"/>
  <c r="BK569" i="4"/>
  <c r="J560" i="4"/>
  <c r="BK558" i="4"/>
  <c r="J551" i="4"/>
  <c r="J544" i="4"/>
  <c r="BK536" i="4"/>
  <c r="J530" i="4"/>
  <c r="J527" i="4"/>
  <c r="BK525" i="4"/>
  <c r="J521" i="4"/>
  <c r="J517" i="4"/>
  <c r="J513" i="4"/>
  <c r="BK511" i="4"/>
  <c r="J507" i="4"/>
  <c r="BK505" i="4"/>
  <c r="BK497" i="4"/>
  <c r="J493" i="4"/>
  <c r="J487" i="4"/>
  <c r="BK480" i="4"/>
  <c r="J473" i="4"/>
  <c r="BK471" i="4"/>
  <c r="J465" i="4"/>
  <c r="BK461" i="4"/>
  <c r="BK459" i="4"/>
  <c r="J456" i="4"/>
  <c r="J454" i="4"/>
  <c r="BK453" i="4"/>
  <c r="BK446" i="4"/>
  <c r="J442" i="4"/>
  <c r="BK438" i="4"/>
  <c r="BK429" i="4"/>
  <c r="J423" i="4"/>
  <c r="BK417" i="4"/>
  <c r="J412" i="4"/>
  <c r="J410" i="4"/>
  <c r="J404" i="4"/>
  <c r="BK400" i="4"/>
  <c r="BK398" i="4"/>
  <c r="BK396" i="4"/>
  <c r="BK392" i="4"/>
  <c r="BK391" i="4"/>
  <c r="J388" i="4"/>
  <c r="J384" i="4"/>
  <c r="J380" i="4"/>
  <c r="BK378" i="4"/>
  <c r="J373" i="4"/>
  <c r="J357" i="4"/>
  <c r="J321" i="4"/>
  <c r="J312" i="4"/>
  <c r="BK296" i="4"/>
  <c r="BK295" i="4"/>
  <c r="J291" i="4"/>
  <c r="BK289" i="4"/>
  <c r="J285" i="4"/>
  <c r="J240" i="4"/>
  <c r="BK233" i="4"/>
  <c r="BK231" i="4"/>
  <c r="BK228" i="4"/>
  <c r="BK227" i="4"/>
  <c r="BK225" i="4"/>
  <c r="J223" i="4"/>
  <c r="BK210" i="4"/>
  <c r="BK193" i="4"/>
  <c r="J174" i="4"/>
  <c r="J170" i="4"/>
  <c r="BK168" i="4"/>
  <c r="J166" i="4"/>
  <c r="BK157" i="4"/>
  <c r="BK155" i="4"/>
  <c r="BK148" i="4"/>
  <c r="BK142" i="4"/>
  <c r="BK1000" i="3"/>
  <c r="J1000" i="3"/>
  <c r="BK997" i="3"/>
  <c r="J997" i="3"/>
  <c r="BK957" i="3"/>
  <c r="J957" i="3"/>
  <c r="BK956" i="3"/>
  <c r="J956" i="3"/>
  <c r="BK953" i="3"/>
  <c r="J953" i="3"/>
  <c r="BK914" i="3"/>
  <c r="J914" i="3"/>
  <c r="BK913" i="3"/>
  <c r="J913" i="3"/>
  <c r="BK874" i="3"/>
  <c r="J861" i="3"/>
  <c r="BK860" i="3"/>
  <c r="J859" i="3"/>
  <c r="BK852" i="3"/>
  <c r="J850" i="3"/>
  <c r="BK848" i="3"/>
  <c r="BK844" i="3"/>
  <c r="J843" i="3"/>
  <c r="J822" i="3"/>
  <c r="BK819" i="3"/>
  <c r="J812" i="3"/>
  <c r="BK807" i="3"/>
  <c r="J802" i="3"/>
  <c r="BK797" i="3"/>
  <c r="J792" i="3"/>
  <c r="BK791" i="3"/>
  <c r="J781" i="3"/>
  <c r="J776" i="3"/>
  <c r="J774" i="3"/>
  <c r="J773" i="3"/>
  <c r="J768" i="3"/>
  <c r="BK762" i="3"/>
  <c r="J743" i="3"/>
  <c r="J741" i="3"/>
  <c r="J739" i="3"/>
  <c r="BK737" i="3"/>
  <c r="BK735" i="3"/>
  <c r="BK730" i="3"/>
  <c r="BK727" i="3"/>
  <c r="J725" i="3"/>
  <c r="BK722" i="3"/>
  <c r="J721" i="3"/>
  <c r="BK719" i="3"/>
  <c r="J717" i="3"/>
  <c r="J715" i="3"/>
  <c r="J712" i="3"/>
  <c r="BK707" i="3"/>
  <c r="J705" i="3"/>
  <c r="J703" i="3"/>
  <c r="J702" i="3"/>
  <c r="J699" i="3"/>
  <c r="J689" i="3"/>
  <c r="BK685" i="3"/>
  <c r="J668" i="3"/>
  <c r="J658" i="3"/>
  <c r="J647" i="3"/>
  <c r="BK636" i="3"/>
  <c r="BK634" i="3"/>
  <c r="BK628" i="3"/>
  <c r="J626" i="3"/>
  <c r="J625" i="3"/>
  <c r="J622" i="3"/>
  <c r="BK612" i="3"/>
  <c r="J608" i="3"/>
  <c r="J604" i="3"/>
  <c r="J603" i="3"/>
  <c r="J601" i="3"/>
  <c r="J592" i="3"/>
  <c r="BK590" i="3"/>
  <c r="J588" i="3"/>
  <c r="BK586" i="3"/>
  <c r="BK584" i="3"/>
  <c r="J583" i="3"/>
  <c r="BK577" i="3"/>
  <c r="J572" i="3"/>
  <c r="J569" i="3"/>
  <c r="J555" i="3"/>
  <c r="J537" i="3"/>
  <c r="BK535" i="3"/>
  <c r="J533" i="3"/>
  <c r="J530" i="3"/>
  <c r="BK503" i="3"/>
  <c r="BK497" i="3"/>
  <c r="J492" i="3"/>
  <c r="BK486" i="3"/>
  <c r="J449" i="3"/>
  <c r="J442" i="3"/>
  <c r="BK438" i="3"/>
  <c r="J404" i="3"/>
  <c r="J402" i="3"/>
  <c r="BK401" i="3"/>
  <c r="J389" i="3"/>
  <c r="J387" i="3"/>
  <c r="J380" i="3"/>
  <c r="J352" i="3"/>
  <c r="J332" i="3"/>
  <c r="J313" i="3"/>
  <c r="BK307" i="3"/>
  <c r="BK305" i="3"/>
  <c r="J303" i="3"/>
  <c r="BK302" i="3"/>
  <c r="BK300" i="3"/>
  <c r="BK290" i="3"/>
  <c r="BK288" i="3"/>
  <c r="J284" i="3"/>
  <c r="BK276" i="3"/>
  <c r="J261" i="3"/>
  <c r="BK246" i="3"/>
  <c r="J241" i="3"/>
  <c r="BK239" i="3"/>
  <c r="BK233" i="3"/>
  <c r="BK221" i="3"/>
  <c r="J215" i="3"/>
  <c r="BK213" i="3"/>
  <c r="J208" i="3"/>
  <c r="J201" i="3"/>
  <c r="BK197" i="3"/>
  <c r="BK195" i="3"/>
  <c r="BK192" i="3"/>
  <c r="J188" i="3"/>
  <c r="J181" i="3"/>
  <c r="BK179" i="3"/>
  <c r="J177" i="3"/>
  <c r="BK173" i="3"/>
  <c r="BK169" i="3"/>
  <c r="BK168" i="3"/>
  <c r="BK161" i="3"/>
  <c r="J153" i="3"/>
  <c r="J141" i="2"/>
  <c r="J138" i="2"/>
  <c r="J133" i="2"/>
  <c r="J130" i="2"/>
  <c r="J121" i="9"/>
  <c r="BK121" i="7"/>
  <c r="J121" i="7"/>
  <c r="J121" i="6"/>
  <c r="J348" i="5"/>
  <c r="BK346" i="5"/>
  <c r="J345" i="5"/>
  <c r="J343" i="5"/>
  <c r="J342" i="5"/>
  <c r="BK334" i="5"/>
  <c r="J329" i="5"/>
  <c r="J327" i="5"/>
  <c r="J324" i="5"/>
  <c r="J322" i="5"/>
  <c r="BK320" i="5"/>
  <c r="J319" i="5"/>
  <c r="BK317" i="5"/>
  <c r="BK312" i="5"/>
  <c r="J311" i="5"/>
  <c r="BK309" i="5"/>
  <c r="J308" i="5"/>
  <c r="BK299" i="5"/>
  <c r="BK294" i="5"/>
  <c r="J277" i="5"/>
  <c r="BK275" i="5"/>
  <c r="BK270" i="5"/>
  <c r="BK264" i="5"/>
  <c r="J262" i="5"/>
  <c r="J261" i="5"/>
  <c r="J260" i="5"/>
  <c r="J255" i="5"/>
  <c r="J253" i="5"/>
  <c r="BK252" i="5"/>
  <c r="J251" i="5"/>
  <c r="J250" i="5"/>
  <c r="J242" i="5"/>
  <c r="J236" i="5"/>
  <c r="BK235" i="5"/>
  <c r="BK231" i="5"/>
  <c r="J226" i="5"/>
  <c r="J220" i="5"/>
  <c r="BK218" i="5"/>
  <c r="BK212" i="5"/>
  <c r="J206" i="5"/>
  <c r="BK200" i="5"/>
  <c r="BK191" i="5"/>
  <c r="J173" i="5"/>
  <c r="J170" i="5"/>
  <c r="J169" i="5"/>
  <c r="J166" i="5"/>
  <c r="J163" i="5"/>
  <c r="BK160" i="5"/>
  <c r="J158" i="5"/>
  <c r="BK150" i="5"/>
  <c r="BK138" i="5"/>
  <c r="BK134" i="5"/>
  <c r="J684" i="4"/>
  <c r="BK680" i="4"/>
  <c r="J678" i="4"/>
  <c r="J677" i="4"/>
  <c r="BK676" i="4"/>
  <c r="J675" i="4"/>
  <c r="BK673" i="4"/>
  <c r="BK671" i="4"/>
  <c r="J668" i="4"/>
  <c r="J666" i="4"/>
  <c r="J643" i="4"/>
  <c r="BK641" i="4"/>
  <c r="J632" i="4"/>
  <c r="J631" i="4"/>
  <c r="BK629" i="4"/>
  <c r="J623" i="4"/>
  <c r="BK621" i="4"/>
  <c r="BK619" i="4"/>
  <c r="J606" i="4"/>
  <c r="BK604" i="4"/>
  <c r="J602" i="4"/>
  <c r="BK594" i="4"/>
  <c r="J592" i="4"/>
  <c r="BK588" i="4"/>
  <c r="BK580" i="4"/>
  <c r="BK578" i="4"/>
  <c r="BK576" i="4"/>
  <c r="BK574" i="4"/>
  <c r="J567" i="4"/>
  <c r="BK565" i="4"/>
  <c r="BK560" i="4"/>
  <c r="BK553" i="4"/>
  <c r="BK544" i="4"/>
  <c r="BK540" i="4"/>
  <c r="J528" i="4"/>
  <c r="J519" i="4"/>
  <c r="BK513" i="4"/>
  <c r="BK509" i="4"/>
  <c r="BK507" i="4"/>
  <c r="J503" i="4"/>
  <c r="BK501" i="4"/>
  <c r="J499" i="4"/>
  <c r="J489" i="4"/>
  <c r="BK478" i="4"/>
  <c r="J463" i="4"/>
  <c r="J459" i="4"/>
  <c r="BK449" i="4"/>
  <c r="BK440" i="4"/>
  <c r="BK439" i="4"/>
  <c r="J438" i="4"/>
  <c r="J433" i="4"/>
  <c r="BK431" i="4"/>
  <c r="J431" i="4"/>
  <c r="J429" i="4"/>
  <c r="BK423" i="4"/>
  <c r="J414" i="4"/>
  <c r="J402" i="4"/>
  <c r="J396" i="4"/>
  <c r="BK395" i="4"/>
  <c r="J391" i="4"/>
  <c r="J390" i="4"/>
  <c r="J378" i="4"/>
  <c r="BK371" i="4"/>
  <c r="J370" i="4"/>
  <c r="J349" i="4"/>
  <c r="J347" i="4"/>
  <c r="J323" i="4"/>
  <c r="BK319" i="4"/>
  <c r="J317" i="4"/>
  <c r="BK310" i="4"/>
  <c r="J287" i="4"/>
  <c r="J279" i="4"/>
  <c r="BK257" i="4"/>
  <c r="J236" i="4"/>
  <c r="J233" i="4"/>
  <c r="BK230" i="4"/>
  <c r="J228" i="4"/>
  <c r="J195" i="4"/>
  <c r="BK194" i="4"/>
  <c r="J185" i="4"/>
  <c r="BK183" i="4"/>
  <c r="BK180" i="4"/>
  <c r="BK178" i="4"/>
  <c r="J176" i="4"/>
  <c r="BK174" i="4"/>
  <c r="BK172" i="4"/>
  <c r="BK160" i="4"/>
  <c r="J157" i="4"/>
  <c r="BK151" i="4"/>
  <c r="J860" i="3"/>
  <c r="J848" i="3"/>
  <c r="J845" i="3"/>
  <c r="J826" i="3"/>
  <c r="BK824" i="3"/>
  <c r="BK821" i="3"/>
  <c r="J817" i="3"/>
  <c r="BK802" i="3"/>
  <c r="BK792" i="3"/>
  <c r="J767" i="3"/>
  <c r="BK756" i="3"/>
  <c r="BK748" i="3"/>
  <c r="BK746" i="3"/>
  <c r="BK744" i="3"/>
  <c r="J735" i="3"/>
  <c r="J727" i="3"/>
  <c r="BK725" i="3"/>
  <c r="BK712" i="3"/>
  <c r="BK711" i="3"/>
  <c r="BK710" i="3"/>
  <c r="BK709" i="3"/>
  <c r="BK700" i="3"/>
  <c r="BK699" i="3"/>
  <c r="J691" i="3"/>
  <c r="J690" i="3"/>
  <c r="BK689" i="3"/>
  <c r="J688" i="3"/>
  <c r="BK687" i="3"/>
  <c r="BK686" i="3"/>
  <c r="BK675" i="3"/>
  <c r="BK672" i="3"/>
  <c r="BK660" i="3"/>
  <c r="BK632" i="3"/>
  <c r="BK624" i="3"/>
  <c r="J620" i="3"/>
  <c r="BK618" i="3"/>
  <c r="BK616" i="3"/>
  <c r="BK614" i="3"/>
  <c r="J606" i="3"/>
  <c r="BK603" i="3"/>
  <c r="BK601" i="3"/>
  <c r="J597" i="3"/>
  <c r="BK588" i="3"/>
  <c r="BK583" i="3"/>
  <c r="BK581" i="3"/>
  <c r="J566" i="3"/>
  <c r="BK561" i="3"/>
  <c r="BK560" i="3"/>
  <c r="BK554" i="3"/>
  <c r="BK553" i="3"/>
  <c r="BK547" i="3"/>
  <c r="BK541" i="3"/>
  <c r="J539" i="3"/>
  <c r="BK533" i="3"/>
  <c r="BK532" i="3"/>
  <c r="BK530" i="3"/>
  <c r="J515" i="3"/>
  <c r="J505" i="3"/>
  <c r="J497" i="3"/>
  <c r="BK492" i="3"/>
  <c r="J484" i="3"/>
  <c r="BK478" i="3"/>
  <c r="J458" i="3"/>
  <c r="J456" i="3"/>
  <c r="J448" i="3"/>
  <c r="BK442" i="3"/>
  <c r="J438" i="3"/>
  <c r="J433" i="3"/>
  <c r="J413" i="3"/>
  <c r="J409" i="3"/>
  <c r="J401" i="3"/>
  <c r="J399" i="3"/>
  <c r="J393" i="3"/>
  <c r="BK389" i="3"/>
  <c r="BK387" i="3"/>
  <c r="BK386" i="3"/>
  <c r="BK378" i="3"/>
  <c r="BK352" i="3"/>
  <c r="J334" i="3"/>
  <c r="BK313" i="3"/>
  <c r="J309" i="3"/>
  <c r="BK303" i="3"/>
  <c r="J300" i="3"/>
  <c r="BK292" i="3"/>
  <c r="J288" i="3"/>
  <c r="BK284" i="3"/>
  <c r="BK282" i="3"/>
  <c r="J277" i="3"/>
  <c r="BK271" i="3"/>
  <c r="J270" i="3"/>
  <c r="J267" i="3"/>
  <c r="J256" i="3"/>
  <c r="BK251" i="3"/>
  <c r="BK241" i="3"/>
  <c r="BK237" i="3"/>
  <c r="BK235" i="3"/>
  <c r="J233" i="3"/>
  <c r="BK223" i="3"/>
  <c r="J221" i="3"/>
  <c r="J217" i="3"/>
  <c r="BK215" i="3"/>
  <c r="J213" i="3"/>
  <c r="BK212" i="3"/>
  <c r="J211" i="3"/>
  <c r="J206" i="3"/>
  <c r="BK201" i="3"/>
  <c r="BK189" i="3"/>
  <c r="J184" i="3"/>
  <c r="J182" i="3"/>
  <c r="J179" i="3"/>
  <c r="BK177" i="3"/>
  <c r="J169" i="3"/>
  <c r="BK166" i="3"/>
  <c r="J162" i="3"/>
  <c r="J161" i="3"/>
  <c r="J157" i="3"/>
  <c r="BK155" i="3"/>
  <c r="BK153" i="3"/>
  <c r="BK138" i="2"/>
  <c r="J136" i="2"/>
  <c r="BK129" i="2"/>
  <c r="BK128" i="2"/>
  <c r="J126" i="2"/>
  <c r="AS94" i="1"/>
  <c r="BK121" i="8"/>
  <c r="J121" i="8"/>
  <c r="J354" i="5"/>
  <c r="BK353" i="5"/>
  <c r="J351" i="5"/>
  <c r="BK338" i="5"/>
  <c r="J330" i="5"/>
  <c r="BK327" i="5"/>
  <c r="BK319" i="5"/>
  <c r="J317" i="5"/>
  <c r="BK314" i="5"/>
  <c r="J310" i="5"/>
  <c r="J305" i="5"/>
  <c r="BK303" i="5"/>
  <c r="J299" i="5"/>
  <c r="BK290" i="5"/>
  <c r="J286" i="5"/>
  <c r="J281" i="5"/>
  <c r="J274" i="5"/>
  <c r="J269" i="5"/>
  <c r="BK265" i="5"/>
  <c r="BK262" i="5"/>
  <c r="J252" i="5"/>
  <c r="BK251" i="5"/>
  <c r="J246" i="5"/>
  <c r="BK244" i="5"/>
  <c r="BK242" i="5"/>
  <c r="BK240" i="5"/>
  <c r="BK226" i="5"/>
  <c r="BK224" i="5"/>
  <c r="BK220" i="5"/>
  <c r="J212" i="5"/>
  <c r="J210" i="5"/>
  <c r="BK204" i="5"/>
  <c r="J202" i="5"/>
  <c r="J198" i="5"/>
  <c r="J193" i="5"/>
  <c r="BK192" i="5"/>
  <c r="BK176" i="5"/>
  <c r="BK173" i="5"/>
  <c r="J168" i="5"/>
  <c r="BK166" i="5"/>
  <c r="BK163" i="5"/>
  <c r="BK162" i="5"/>
  <c r="J160" i="5"/>
  <c r="BK154" i="5"/>
  <c r="J150" i="5"/>
  <c r="J149" i="5"/>
  <c r="J143" i="5"/>
  <c r="J140" i="5"/>
  <c r="J138" i="5"/>
  <c r="BK136" i="5"/>
  <c r="BK684" i="4"/>
  <c r="J683" i="4"/>
  <c r="J682" i="4"/>
  <c r="BK677" i="4"/>
  <c r="J676" i="4"/>
  <c r="J660" i="4"/>
  <c r="J659" i="4"/>
  <c r="BK655" i="4"/>
  <c r="BK653" i="4"/>
  <c r="BK651" i="4"/>
  <c r="J646" i="4"/>
  <c r="BK645" i="4"/>
  <c r="BK643" i="4"/>
  <c r="J641" i="4"/>
  <c r="BK639" i="4"/>
  <c r="BK627" i="4"/>
  <c r="J604" i="4"/>
  <c r="BK602" i="4"/>
  <c r="J600" i="4"/>
  <c r="BK598" i="4"/>
  <c r="J596" i="4"/>
  <c r="J594" i="4"/>
  <c r="BK586" i="4"/>
  <c r="J578" i="4"/>
  <c r="J576" i="4"/>
  <c r="J569" i="4"/>
  <c r="J553" i="4"/>
  <c r="BK542" i="4"/>
  <c r="BK528" i="4"/>
  <c r="J526" i="4"/>
  <c r="BK523" i="4"/>
  <c r="BK521" i="4"/>
  <c r="J515" i="4"/>
  <c r="J501" i="4"/>
  <c r="BK499" i="4"/>
  <c r="J497" i="4"/>
  <c r="BK493" i="4"/>
  <c r="BK487" i="4"/>
  <c r="J478" i="4"/>
  <c r="J469" i="4"/>
  <c r="BK465" i="4"/>
  <c r="J453" i="4"/>
  <c r="J449" i="4"/>
  <c r="J446" i="4"/>
  <c r="BK443" i="4"/>
  <c r="J440" i="4"/>
  <c r="J439" i="4"/>
  <c r="BK435" i="4"/>
  <c r="BK433" i="4"/>
  <c r="BK410" i="4"/>
  <c r="J406" i="4"/>
  <c r="J400" i="4"/>
  <c r="J398" i="4"/>
  <c r="J395" i="4"/>
  <c r="BK394" i="4"/>
  <c r="BK390" i="4"/>
  <c r="J382" i="4"/>
  <c r="J381" i="4"/>
  <c r="BK380" i="4"/>
  <c r="J371" i="4"/>
  <c r="BK370" i="4"/>
  <c r="BK369" i="4"/>
  <c r="BK357" i="4"/>
  <c r="J355" i="4"/>
  <c r="BK349" i="4"/>
  <c r="BK347" i="4"/>
  <c r="BK323" i="4"/>
  <c r="J296" i="4"/>
  <c r="J295" i="4"/>
  <c r="BK291" i="4"/>
  <c r="BK287" i="4"/>
  <c r="J257" i="4"/>
  <c r="J241" i="4"/>
  <c r="BK240" i="4"/>
  <c r="BK236" i="4"/>
  <c r="J230" i="4"/>
  <c r="J227" i="4"/>
  <c r="J225" i="4"/>
  <c r="J210" i="4"/>
  <c r="BK195" i="4"/>
  <c r="BK185" i="4"/>
  <c r="J183" i="4"/>
  <c r="BK181" i="4"/>
  <c r="BK176" i="4"/>
  <c r="BK156" i="4"/>
  <c r="J151" i="4"/>
  <c r="J874" i="3"/>
  <c r="BK851" i="3"/>
  <c r="BK847" i="3"/>
  <c r="BK845" i="3"/>
  <c r="J844" i="3"/>
  <c r="BK843" i="3"/>
  <c r="BK842" i="3"/>
  <c r="BK841" i="3"/>
  <c r="BK839" i="3"/>
  <c r="BK826" i="3"/>
  <c r="J824" i="3"/>
  <c r="J807" i="3"/>
  <c r="J791" i="3"/>
  <c r="BK786" i="3"/>
  <c r="BK766" i="3"/>
  <c r="J756" i="3"/>
  <c r="J746" i="3"/>
  <c r="J744" i="3"/>
  <c r="J730" i="3"/>
  <c r="J728" i="3"/>
  <c r="J724" i="3"/>
  <c r="J713" i="3"/>
  <c r="J711" i="3"/>
  <c r="BK702" i="3"/>
  <c r="J700" i="3"/>
  <c r="BK697" i="3"/>
  <c r="J686" i="3"/>
  <c r="J685" i="3"/>
  <c r="J677" i="3"/>
  <c r="J675" i="3"/>
  <c r="BK673" i="3"/>
  <c r="J670" i="3"/>
  <c r="J669" i="3"/>
  <c r="J667" i="3"/>
  <c r="J662" i="3"/>
  <c r="J649" i="3"/>
  <c r="BK647" i="3"/>
  <c r="J636" i="3"/>
  <c r="J634" i="3"/>
  <c r="J632" i="3"/>
  <c r="J630" i="3"/>
  <c r="BK626" i="3"/>
  <c r="BK625" i="3"/>
  <c r="BK622" i="3"/>
  <c r="J616" i="3"/>
  <c r="J614" i="3"/>
  <c r="BK597" i="3"/>
  <c r="J590" i="3"/>
  <c r="J581" i="3"/>
  <c r="J577" i="3"/>
  <c r="BK569" i="3"/>
  <c r="BK564" i="3"/>
  <c r="J562" i="3"/>
  <c r="J561" i="3"/>
  <c r="J560" i="3"/>
  <c r="BK557" i="3"/>
  <c r="J554" i="3"/>
  <c r="J553" i="3"/>
  <c r="J547" i="3"/>
  <c r="J535" i="3"/>
  <c r="BK515" i="3"/>
  <c r="BK505" i="3"/>
  <c r="J503" i="3"/>
  <c r="BK484" i="3"/>
  <c r="J478" i="3"/>
  <c r="BK458" i="3"/>
  <c r="BK450" i="3"/>
  <c r="BK449" i="3"/>
  <c r="BK448" i="3"/>
  <c r="J429" i="3"/>
  <c r="BK413" i="3"/>
  <c r="BK404" i="3"/>
  <c r="BK398" i="3"/>
  <c r="J397" i="3"/>
  <c r="BK393" i="3"/>
  <c r="J386" i="3"/>
  <c r="BK382" i="3"/>
  <c r="BK380" i="3"/>
  <c r="J378" i="3"/>
  <c r="BK332" i="3"/>
  <c r="J315" i="3"/>
  <c r="J311" i="3"/>
  <c r="J307" i="3"/>
  <c r="J305" i="3"/>
  <c r="BK299" i="3"/>
  <c r="J292" i="3"/>
  <c r="J290" i="3"/>
  <c r="J271" i="3"/>
  <c r="BK270" i="3"/>
  <c r="BK266" i="3"/>
  <c r="BK259" i="3"/>
  <c r="J246" i="3"/>
  <c r="BK210" i="3"/>
  <c r="BK206" i="3"/>
  <c r="BK204" i="3"/>
  <c r="BK202" i="3"/>
  <c r="J197" i="3"/>
  <c r="BK187" i="3"/>
  <c r="BK185" i="3"/>
  <c r="J175" i="3"/>
  <c r="J174" i="3"/>
  <c r="J173" i="3"/>
  <c r="J168" i="3"/>
  <c r="J166" i="3"/>
  <c r="BK157" i="3"/>
  <c r="J155" i="3"/>
  <c r="BK126" i="2"/>
  <c r="J125" i="2"/>
  <c r="BK121" i="9"/>
  <c r="J355" i="5"/>
  <c r="BK354" i="5"/>
  <c r="J353" i="5"/>
  <c r="BK351" i="5"/>
  <c r="J349" i="5"/>
  <c r="J346" i="5"/>
  <c r="BK345" i="5"/>
  <c r="J334" i="5"/>
  <c r="BK322" i="5"/>
  <c r="J320" i="5"/>
  <c r="J312" i="5"/>
  <c r="J309" i="5"/>
  <c r="J303" i="5"/>
  <c r="BK301" i="5"/>
  <c r="BK288" i="5"/>
  <c r="BK261" i="5"/>
  <c r="J258" i="5"/>
  <c r="J257" i="5"/>
  <c r="BK246" i="5"/>
  <c r="J244" i="5"/>
  <c r="J240" i="5"/>
  <c r="BK238" i="5"/>
  <c r="BK236" i="5"/>
  <c r="J235" i="5"/>
  <c r="J234" i="5"/>
  <c r="J231" i="5"/>
  <c r="J229" i="5"/>
  <c r="J224" i="5"/>
  <c r="BK222" i="5"/>
  <c r="BK208" i="5"/>
  <c r="BK206" i="5"/>
  <c r="J204" i="5"/>
  <c r="BK202" i="5"/>
  <c r="J200" i="5"/>
  <c r="J196" i="5"/>
  <c r="J195" i="5"/>
  <c r="J191" i="5"/>
  <c r="J176" i="5"/>
  <c r="BK170" i="5"/>
  <c r="BK168" i="5"/>
  <c r="BK165" i="5"/>
  <c r="J162" i="5"/>
  <c r="BK158" i="5"/>
  <c r="J156" i="5"/>
  <c r="BK155" i="5"/>
  <c r="J154" i="5"/>
  <c r="BK149" i="5"/>
  <c r="J147" i="5"/>
  <c r="BK142" i="5"/>
  <c r="BK692" i="4"/>
  <c r="J692" i="4"/>
  <c r="BK691" i="4"/>
  <c r="J691" i="4"/>
  <c r="BK689" i="4"/>
  <c r="J689" i="4"/>
  <c r="BK686" i="4"/>
  <c r="J686" i="4"/>
  <c r="BK685" i="4"/>
  <c r="J685" i="4"/>
  <c r="BK682" i="4"/>
  <c r="J680" i="4"/>
  <c r="J669" i="4"/>
  <c r="BK668" i="4"/>
  <c r="BK666" i="4"/>
  <c r="BK665" i="4"/>
  <c r="BK660" i="4"/>
  <c r="J657" i="4"/>
  <c r="J655" i="4"/>
  <c r="J653" i="4"/>
  <c r="J651" i="4"/>
  <c r="BK646" i="4"/>
  <c r="J639" i="4"/>
  <c r="BK634" i="4"/>
  <c r="BK631" i="4"/>
  <c r="J629" i="4"/>
  <c r="BK623" i="4"/>
  <c r="J621" i="4"/>
  <c r="J619" i="4"/>
  <c r="BK596" i="4"/>
  <c r="BK590" i="4"/>
  <c r="J588" i="4"/>
  <c r="J580" i="4"/>
  <c r="BK567" i="4"/>
  <c r="J565" i="4"/>
  <c r="J558" i="4"/>
  <c r="BK551" i="4"/>
  <c r="J542" i="4"/>
  <c r="J540" i="4"/>
  <c r="J536" i="4"/>
  <c r="BK530" i="4"/>
  <c r="BK527" i="4"/>
  <c r="BK526" i="4"/>
  <c r="J525" i="4"/>
  <c r="J523" i="4"/>
  <c r="BK519" i="4"/>
  <c r="BK517" i="4"/>
  <c r="BK515" i="4"/>
  <c r="J511" i="4"/>
  <c r="J509" i="4"/>
  <c r="J505" i="4"/>
  <c r="BK503" i="4"/>
  <c r="BK489" i="4"/>
  <c r="J480" i="4"/>
  <c r="BK473" i="4"/>
  <c r="J471" i="4"/>
  <c r="BK469" i="4"/>
  <c r="BK463" i="4"/>
  <c r="J461" i="4"/>
  <c r="BK456" i="4"/>
  <c r="BK454" i="4"/>
  <c r="J443" i="4"/>
  <c r="BK442" i="4"/>
  <c r="J435" i="4"/>
  <c r="J417" i="4"/>
  <c r="BK414" i="4"/>
  <c r="BK412" i="4"/>
  <c r="BK406" i="4"/>
  <c r="BK404" i="4"/>
  <c r="BK402" i="4"/>
  <c r="J394" i="4"/>
  <c r="J392" i="4"/>
  <c r="BK388" i="4"/>
  <c r="BK384" i="4"/>
  <c r="BK382" i="4"/>
  <c r="BK381" i="4"/>
  <c r="BK373" i="4"/>
  <c r="J369" i="4"/>
  <c r="BK355" i="4"/>
  <c r="BK321" i="4"/>
  <c r="J319" i="4"/>
  <c r="BK317" i="4"/>
  <c r="BK312" i="4"/>
  <c r="J310" i="4"/>
  <c r="J289" i="4"/>
  <c r="BK285" i="4"/>
  <c r="BK279" i="4"/>
  <c r="BK241" i="4"/>
  <c r="J231" i="4"/>
  <c r="BK223" i="4"/>
  <c r="J194" i="4"/>
  <c r="J193" i="4"/>
  <c r="J181" i="4"/>
  <c r="J180" i="4"/>
  <c r="J178" i="4"/>
  <c r="J172" i="4"/>
  <c r="BK170" i="4"/>
  <c r="J168" i="4"/>
  <c r="BK166" i="4"/>
  <c r="J160" i="4"/>
  <c r="J156" i="4"/>
  <c r="J155" i="4"/>
  <c r="J148" i="4"/>
  <c r="J142" i="4"/>
  <c r="BK861" i="3"/>
  <c r="BK859" i="3"/>
  <c r="J852" i="3"/>
  <c r="J851" i="3"/>
  <c r="BK850" i="3"/>
  <c r="J847" i="3"/>
  <c r="J842" i="3"/>
  <c r="J841" i="3"/>
  <c r="J839" i="3"/>
  <c r="BK822" i="3"/>
  <c r="J821" i="3"/>
  <c r="J819" i="3"/>
  <c r="BK817" i="3"/>
  <c r="BK812" i="3"/>
  <c r="J797" i="3"/>
  <c r="J786" i="3"/>
  <c r="BK781" i="3"/>
  <c r="BK776" i="3"/>
  <c r="BK774" i="3"/>
  <c r="BK773" i="3"/>
  <c r="BK768" i="3"/>
  <c r="BK767" i="3"/>
  <c r="J766" i="3"/>
  <c r="J762" i="3"/>
  <c r="J748" i="3"/>
  <c r="BK743" i="3"/>
  <c r="BK741" i="3"/>
  <c r="BK739" i="3"/>
  <c r="J737" i="3"/>
  <c r="BK728" i="3"/>
  <c r="BK724" i="3"/>
  <c r="J722" i="3"/>
  <c r="BK721" i="3"/>
  <c r="J719" i="3"/>
  <c r="BK717" i="3"/>
  <c r="BK715" i="3"/>
  <c r="BK713" i="3"/>
  <c r="J710" i="3"/>
  <c r="J709" i="3"/>
  <c r="J707" i="3"/>
  <c r="BK705" i="3"/>
  <c r="BK703" i="3"/>
  <c r="J697" i="3"/>
  <c r="BK696" i="3"/>
  <c r="J696" i="3"/>
  <c r="BK695" i="3"/>
  <c r="J695" i="3"/>
  <c r="BK691" i="3"/>
  <c r="BK690" i="3"/>
  <c r="BK688" i="3"/>
  <c r="J687" i="3"/>
  <c r="BK677" i="3"/>
  <c r="J673" i="3"/>
  <c r="J672" i="3"/>
  <c r="BK670" i="3"/>
  <c r="BK669" i="3"/>
  <c r="BK668" i="3"/>
  <c r="BK667" i="3"/>
  <c r="BK662" i="3"/>
  <c r="J660" i="3"/>
  <c r="BK658" i="3"/>
  <c r="BK649" i="3"/>
  <c r="BK630" i="3"/>
  <c r="J628" i="3"/>
  <c r="J624" i="3"/>
  <c r="BK620" i="3"/>
  <c r="J618" i="3"/>
  <c r="J612" i="3"/>
  <c r="BK608" i="3"/>
  <c r="BK606" i="3"/>
  <c r="BK604" i="3"/>
  <c r="BK592" i="3"/>
  <c r="J586" i="3"/>
  <c r="J584" i="3"/>
  <c r="BK572" i="3"/>
  <c r="BK566" i="3"/>
  <c r="J564" i="3"/>
  <c r="BK562" i="3"/>
  <c r="J557" i="3"/>
  <c r="BK555" i="3"/>
  <c r="J541" i="3"/>
  <c r="BK539" i="3"/>
  <c r="BK537" i="3"/>
  <c r="J532" i="3"/>
  <c r="J486" i="3"/>
  <c r="BK456" i="3"/>
  <c r="J450" i="3"/>
  <c r="BK433" i="3"/>
  <c r="BK429" i="3"/>
  <c r="BK409" i="3"/>
  <c r="BK402" i="3"/>
  <c r="BK399" i="3"/>
  <c r="J398" i="3"/>
  <c r="BK397" i="3"/>
  <c r="J382" i="3"/>
  <c r="BK334" i="3"/>
  <c r="BK315" i="3"/>
  <c r="BK311" i="3"/>
  <c r="BK309" i="3"/>
  <c r="J302" i="3"/>
  <c r="J299" i="3"/>
  <c r="J282" i="3"/>
  <c r="BK277" i="3"/>
  <c r="J276" i="3"/>
  <c r="BK267" i="3"/>
  <c r="J266" i="3"/>
  <c r="BK261" i="3"/>
  <c r="J259" i="3"/>
  <c r="BK256" i="3"/>
  <c r="J251" i="3"/>
  <c r="J239" i="3"/>
  <c r="J237" i="3"/>
  <c r="J235" i="3"/>
  <c r="J223" i="3"/>
  <c r="BK217" i="3"/>
  <c r="J212" i="3"/>
  <c r="BK211" i="3"/>
  <c r="J210" i="3"/>
  <c r="BK208" i="3"/>
  <c r="J204" i="3"/>
  <c r="J202" i="3"/>
  <c r="J195" i="3"/>
  <c r="J192" i="3"/>
  <c r="J189" i="3"/>
  <c r="BK188" i="3"/>
  <c r="J187" i="3"/>
  <c r="J185" i="3"/>
  <c r="BK184" i="3"/>
  <c r="BK182" i="3"/>
  <c r="BK181" i="3"/>
  <c r="BK175" i="3"/>
  <c r="BK174" i="3"/>
  <c r="BK162" i="3"/>
  <c r="BK141" i="2"/>
  <c r="BK136" i="2"/>
  <c r="BK133" i="2"/>
  <c r="BK130" i="2"/>
  <c r="J129" i="2"/>
  <c r="J128" i="2"/>
  <c r="BK125" i="2"/>
  <c r="F35" i="9"/>
  <c r="BB102" i="1" s="1"/>
  <c r="F37" i="9"/>
  <c r="BD102" i="1" s="1"/>
  <c r="J34" i="8"/>
  <c r="AW101" i="1" s="1"/>
  <c r="F34" i="6"/>
  <c r="BA99" i="1" s="1"/>
  <c r="F35" i="7"/>
  <c r="BB100" i="1"/>
  <c r="F36" i="6"/>
  <c r="BC99" i="1" s="1"/>
  <c r="F35" i="8"/>
  <c r="BB101" i="1" s="1"/>
  <c r="F37" i="7"/>
  <c r="BD100" i="1"/>
  <c r="P124" i="2" l="1"/>
  <c r="P123" i="2"/>
  <c r="P122" i="2"/>
  <c r="AU95" i="1"/>
  <c r="P152" i="3"/>
  <c r="BK194" i="3"/>
  <c r="J194" i="3"/>
  <c r="J100" i="3" s="1"/>
  <c r="BK245" i="3"/>
  <c r="J245" i="3"/>
  <c r="J101" i="3"/>
  <c r="T245" i="3"/>
  <c r="T258" i="3"/>
  <c r="R306" i="3"/>
  <c r="R381" i="3"/>
  <c r="P388" i="3"/>
  <c r="T403" i="3"/>
  <c r="T559" i="3"/>
  <c r="T571" i="3"/>
  <c r="T587" i="3"/>
  <c r="T591" i="3"/>
  <c r="BK623" i="3"/>
  <c r="J623" i="3" s="1"/>
  <c r="J117" i="3" s="1"/>
  <c r="T623" i="3"/>
  <c r="T629" i="3"/>
  <c r="T674" i="3"/>
  <c r="R716" i="3"/>
  <c r="R726" i="3"/>
  <c r="T780" i="3"/>
  <c r="T825" i="3"/>
  <c r="T873" i="3"/>
  <c r="BK159" i="4"/>
  <c r="J159" i="4"/>
  <c r="J99" i="4"/>
  <c r="T159" i="4"/>
  <c r="R184" i="4"/>
  <c r="P235" i="4"/>
  <c r="P368" i="4"/>
  <c r="P372" i="4"/>
  <c r="P383" i="4"/>
  <c r="P399" i="4"/>
  <c r="R437" i="4"/>
  <c r="BK448" i="4"/>
  <c r="J448" i="4"/>
  <c r="J110" i="4"/>
  <c r="T448" i="4"/>
  <c r="T472" i="4"/>
  <c r="BK518" i="4"/>
  <c r="J518" i="4"/>
  <c r="J113" i="4"/>
  <c r="P524" i="4"/>
  <c r="P566" i="4"/>
  <c r="P633" i="4"/>
  <c r="P674" i="4"/>
  <c r="P679" i="4"/>
  <c r="BK688" i="4"/>
  <c r="J688" i="4"/>
  <c r="J119" i="4"/>
  <c r="T133" i="5"/>
  <c r="T175" i="5"/>
  <c r="T207" i="5"/>
  <c r="P233" i="5"/>
  <c r="R280" i="5"/>
  <c r="R307" i="5"/>
  <c r="R316" i="5"/>
  <c r="R326" i="5"/>
  <c r="P350" i="5"/>
  <c r="BK124" i="2"/>
  <c r="J124" i="2" s="1"/>
  <c r="J98" i="2" s="1"/>
  <c r="T124" i="2"/>
  <c r="T123" i="2"/>
  <c r="T122" i="2"/>
  <c r="T152" i="3"/>
  <c r="R194" i="3"/>
  <c r="R245" i="3"/>
  <c r="R258" i="3"/>
  <c r="P306" i="3"/>
  <c r="BK388" i="3"/>
  <c r="J388" i="3" s="1"/>
  <c r="J105" i="3" s="1"/>
  <c r="BK403" i="3"/>
  <c r="J403" i="3" s="1"/>
  <c r="J106" i="3" s="1"/>
  <c r="BK559" i="3"/>
  <c r="J559" i="3" s="1"/>
  <c r="J107" i="3" s="1"/>
  <c r="R571" i="3"/>
  <c r="R587" i="3"/>
  <c r="BK591" i="3"/>
  <c r="J591" i="3"/>
  <c r="J112" i="3"/>
  <c r="P623" i="3"/>
  <c r="R629" i="3"/>
  <c r="R674" i="3"/>
  <c r="P716" i="3"/>
  <c r="P726" i="3"/>
  <c r="BK780" i="3"/>
  <c r="J780" i="3"/>
  <c r="J124" i="3"/>
  <c r="BK825" i="3"/>
  <c r="J825" i="3"/>
  <c r="J125" i="3"/>
  <c r="BK849" i="3"/>
  <c r="J849" i="3"/>
  <c r="J126" i="3"/>
  <c r="T849" i="3"/>
  <c r="BK873" i="3"/>
  <c r="J873" i="3"/>
  <c r="J127" i="3"/>
  <c r="BK141" i="4"/>
  <c r="J141" i="4"/>
  <c r="J98" i="4"/>
  <c r="R141" i="4"/>
  <c r="P159" i="4"/>
  <c r="T184" i="4"/>
  <c r="T235" i="4"/>
  <c r="R368" i="4"/>
  <c r="T372" i="4"/>
  <c r="T383" i="4"/>
  <c r="T399" i="4"/>
  <c r="T437" i="4"/>
  <c r="P448" i="4"/>
  <c r="P472" i="4"/>
  <c r="R518" i="4"/>
  <c r="T518" i="4"/>
  <c r="BK566" i="4"/>
  <c r="J566" i="4"/>
  <c r="J115" i="4"/>
  <c r="BK633" i="4"/>
  <c r="J633" i="4"/>
  <c r="J116" i="4"/>
  <c r="BK674" i="4"/>
  <c r="J674" i="4"/>
  <c r="J117" i="4"/>
  <c r="BK679" i="4"/>
  <c r="J679" i="4"/>
  <c r="J118" i="4"/>
  <c r="R688" i="4"/>
  <c r="R133" i="5"/>
  <c r="R175" i="5"/>
  <c r="R207" i="5"/>
  <c r="R228" i="5"/>
  <c r="T233" i="5"/>
  <c r="T280" i="5"/>
  <c r="T307" i="5"/>
  <c r="BK316" i="5"/>
  <c r="J316" i="5"/>
  <c r="J108" i="5"/>
  <c r="P316" i="5"/>
  <c r="P326" i="5"/>
  <c r="T350" i="5"/>
  <c r="R124" i="2"/>
  <c r="R123" i="2"/>
  <c r="R122" i="2"/>
  <c r="BK152" i="3"/>
  <c r="J152" i="3"/>
  <c r="J98" i="3"/>
  <c r="T194" i="3"/>
  <c r="BK258" i="3"/>
  <c r="J258" i="3"/>
  <c r="J102" i="3"/>
  <c r="BK306" i="3"/>
  <c r="J306" i="3" s="1"/>
  <c r="J103" i="3" s="1"/>
  <c r="BK381" i="3"/>
  <c r="J381" i="3"/>
  <c r="J104" i="3"/>
  <c r="T381" i="3"/>
  <c r="R388" i="3"/>
  <c r="P403" i="3"/>
  <c r="P559" i="3"/>
  <c r="P571" i="3"/>
  <c r="P587" i="3"/>
  <c r="P591" i="3"/>
  <c r="R623" i="3"/>
  <c r="P629" i="3"/>
  <c r="BK674" i="3"/>
  <c r="J674" i="3"/>
  <c r="J120" i="3"/>
  <c r="BK716" i="3"/>
  <c r="J716" i="3"/>
  <c r="J121" i="3"/>
  <c r="T716" i="3"/>
  <c r="T726" i="3"/>
  <c r="P780" i="3"/>
  <c r="P825" i="3"/>
  <c r="P849" i="3"/>
  <c r="R849" i="3"/>
  <c r="R873" i="3"/>
  <c r="T141" i="4"/>
  <c r="BK184" i="4"/>
  <c r="J184" i="4"/>
  <c r="J101" i="4"/>
  <c r="BK235" i="4"/>
  <c r="J235" i="4"/>
  <c r="J102" i="4"/>
  <c r="BK368" i="4"/>
  <c r="J368" i="4"/>
  <c r="J103" i="4"/>
  <c r="T368" i="4"/>
  <c r="R372" i="4"/>
  <c r="R383" i="4"/>
  <c r="R399" i="4"/>
  <c r="P437" i="4"/>
  <c r="R448" i="4"/>
  <c r="R472" i="4"/>
  <c r="BK524" i="4"/>
  <c r="J524" i="4"/>
  <c r="J114" i="4"/>
  <c r="T524" i="4"/>
  <c r="T566" i="4"/>
  <c r="T633" i="4"/>
  <c r="T674" i="4"/>
  <c r="P688" i="4"/>
  <c r="P133" i="5"/>
  <c r="BK175" i="5"/>
  <c r="J175" i="5"/>
  <c r="J100" i="5"/>
  <c r="BK207" i="5"/>
  <c r="J207" i="5"/>
  <c r="J101" i="5"/>
  <c r="BK228" i="5"/>
  <c r="J228" i="5"/>
  <c r="J102" i="5"/>
  <c r="T228" i="5"/>
  <c r="R233" i="5"/>
  <c r="BK280" i="5"/>
  <c r="J280" i="5"/>
  <c r="J104" i="5"/>
  <c r="P307" i="5"/>
  <c r="T316" i="5"/>
  <c r="BK326" i="5"/>
  <c r="J326" i="5"/>
  <c r="J110" i="5"/>
  <c r="BK350" i="5"/>
  <c r="J350" i="5"/>
  <c r="J111" i="5"/>
  <c r="R152" i="3"/>
  <c r="P194" i="3"/>
  <c r="P245" i="3"/>
  <c r="P258" i="3"/>
  <c r="T306" i="3"/>
  <c r="P381" i="3"/>
  <c r="T388" i="3"/>
  <c r="R403" i="3"/>
  <c r="R559" i="3"/>
  <c r="BK571" i="3"/>
  <c r="J571" i="3"/>
  <c r="J110" i="3"/>
  <c r="BK587" i="3"/>
  <c r="J587" i="3"/>
  <c r="J111" i="3"/>
  <c r="R591" i="3"/>
  <c r="BK629" i="3"/>
  <c r="J629" i="3"/>
  <c r="J119" i="3"/>
  <c r="P674" i="3"/>
  <c r="BK726" i="3"/>
  <c r="J726" i="3"/>
  <c r="J122" i="3"/>
  <c r="R780" i="3"/>
  <c r="R825" i="3"/>
  <c r="P873" i="3"/>
  <c r="P141" i="4"/>
  <c r="R159" i="4"/>
  <c r="P184" i="4"/>
  <c r="R235" i="4"/>
  <c r="BK372" i="4"/>
  <c r="J372" i="4"/>
  <c r="J104" i="4"/>
  <c r="BK383" i="4"/>
  <c r="J383" i="4"/>
  <c r="J105" i="4"/>
  <c r="BK399" i="4"/>
  <c r="J399" i="4"/>
  <c r="J106" i="4"/>
  <c r="BK437" i="4"/>
  <c r="J437" i="4"/>
  <c r="J107" i="4"/>
  <c r="BK472" i="4"/>
  <c r="J472" i="4"/>
  <c r="J111" i="4"/>
  <c r="P518" i="4"/>
  <c r="R524" i="4"/>
  <c r="R566" i="4"/>
  <c r="R633" i="4"/>
  <c r="R674" i="4"/>
  <c r="R679" i="4"/>
  <c r="T679" i="4"/>
  <c r="T688" i="4"/>
  <c r="BK133" i="5"/>
  <c r="J133" i="5"/>
  <c r="J98" i="5"/>
  <c r="P175" i="5"/>
  <c r="P207" i="5"/>
  <c r="P228" i="5"/>
  <c r="BK233" i="5"/>
  <c r="J233" i="5"/>
  <c r="J103" i="5"/>
  <c r="P280" i="5"/>
  <c r="BK307" i="5"/>
  <c r="J307" i="5"/>
  <c r="J105" i="5"/>
  <c r="T326" i="5"/>
  <c r="R350" i="5"/>
  <c r="E85" i="2"/>
  <c r="J89" i="2"/>
  <c r="F119" i="2"/>
  <c r="BE125" i="2"/>
  <c r="BE138" i="2"/>
  <c r="BK140" i="2"/>
  <c r="J140" i="2"/>
  <c r="J102" i="2"/>
  <c r="F92" i="3"/>
  <c r="J144" i="3"/>
  <c r="BE153" i="3"/>
  <c r="BE157" i="3"/>
  <c r="BE166" i="3"/>
  <c r="BE174" i="3"/>
  <c r="BE204" i="3"/>
  <c r="BE213" i="3"/>
  <c r="BE215" i="3"/>
  <c r="BE217" i="3"/>
  <c r="BE271" i="3"/>
  <c r="BE290" i="3"/>
  <c r="BE292" i="3"/>
  <c r="BE299" i="3"/>
  <c r="BE303" i="3"/>
  <c r="BE311" i="3"/>
  <c r="BE386" i="3"/>
  <c r="BE387" i="3"/>
  <c r="BE389" i="3"/>
  <c r="BE438" i="3"/>
  <c r="BE448" i="3"/>
  <c r="BE449" i="3"/>
  <c r="BE450" i="3"/>
  <c r="BE492" i="3"/>
  <c r="BE503" i="3"/>
  <c r="BE533" i="3"/>
  <c r="BE541" i="3"/>
  <c r="BE547" i="3"/>
  <c r="BE554" i="3"/>
  <c r="BE566" i="3"/>
  <c r="BE569" i="3"/>
  <c r="BE577" i="3"/>
  <c r="BE588" i="3"/>
  <c r="BE590" i="3"/>
  <c r="BE597" i="3"/>
  <c r="BE612" i="3"/>
  <c r="BE620" i="3"/>
  <c r="BE624" i="3"/>
  <c r="BE625" i="3"/>
  <c r="BE632" i="3"/>
  <c r="BE634" i="3"/>
  <c r="BE636" i="3"/>
  <c r="BE685" i="3"/>
  <c r="BE695" i="3"/>
  <c r="BE697" i="3"/>
  <c r="BE699" i="3"/>
  <c r="BE700" i="3"/>
  <c r="BE707" i="3"/>
  <c r="BE730" i="3"/>
  <c r="BE744" i="3"/>
  <c r="BE748" i="3"/>
  <c r="BE776" i="3"/>
  <c r="BE791" i="3"/>
  <c r="BE797" i="3"/>
  <c r="BE842" i="3"/>
  <c r="BE844" i="3"/>
  <c r="BE845" i="3"/>
  <c r="BK617" i="3"/>
  <c r="J617" i="3"/>
  <c r="J114" i="3" s="1"/>
  <c r="BK627" i="3"/>
  <c r="J627" i="3"/>
  <c r="J118" i="3" s="1"/>
  <c r="BK999" i="3"/>
  <c r="J999" i="3" s="1"/>
  <c r="J130" i="3" s="1"/>
  <c r="J133" i="4"/>
  <c r="BE148" i="4"/>
  <c r="BE174" i="4"/>
  <c r="BE180" i="4"/>
  <c r="BE181" i="4"/>
  <c r="BE195" i="4"/>
  <c r="BE228" i="4"/>
  <c r="BE236" i="4"/>
  <c r="BE289" i="4"/>
  <c r="BE373" i="4"/>
  <c r="BE398" i="4"/>
  <c r="BE423" i="4"/>
  <c r="BE429" i="4"/>
  <c r="BE439" i="4"/>
  <c r="BE449" i="4"/>
  <c r="BE465" i="4"/>
  <c r="BE471" i="4"/>
  <c r="BE497" i="4"/>
  <c r="BE499" i="4"/>
  <c r="BE505" i="4"/>
  <c r="BE513" i="4"/>
  <c r="BE542" i="4"/>
  <c r="BE574" i="4"/>
  <c r="BE576" i="4"/>
  <c r="BE580" i="4"/>
  <c r="BE592" i="4"/>
  <c r="BE596" i="4"/>
  <c r="BE600" i="4"/>
  <c r="BE602" i="4"/>
  <c r="BE604" i="4"/>
  <c r="BE619" i="4"/>
  <c r="BE623" i="4"/>
  <c r="BE641" i="4"/>
  <c r="BE671" i="4"/>
  <c r="BE675" i="4"/>
  <c r="BE677" i="4"/>
  <c r="BE685" i="4"/>
  <c r="BE686" i="4"/>
  <c r="BE689" i="4"/>
  <c r="BE691" i="4"/>
  <c r="BE692" i="4"/>
  <c r="E85" i="5"/>
  <c r="BE134" i="5"/>
  <c r="BE140" i="5"/>
  <c r="BE160" i="5"/>
  <c r="BE162" i="5"/>
  <c r="BE196" i="5"/>
  <c r="BE210" i="5"/>
  <c r="BE212" i="5"/>
  <c r="BE218" i="5"/>
  <c r="BE220" i="5"/>
  <c r="BE222" i="5"/>
  <c r="BE242" i="5"/>
  <c r="BE250" i="5"/>
  <c r="BE252" i="5"/>
  <c r="BE260" i="5"/>
  <c r="BE262" i="5"/>
  <c r="BE264" i="5"/>
  <c r="BE265" i="5"/>
  <c r="BE269" i="5"/>
  <c r="BE277" i="5"/>
  <c r="BE288" i="5"/>
  <c r="BE294" i="5"/>
  <c r="BE303" i="5"/>
  <c r="BE305" i="5"/>
  <c r="BE309" i="5"/>
  <c r="BE324" i="5"/>
  <c r="BE327" i="5"/>
  <c r="BE330" i="5"/>
  <c r="E85" i="6"/>
  <c r="J89" i="6"/>
  <c r="E85" i="7"/>
  <c r="J89" i="7"/>
  <c r="F92" i="7"/>
  <c r="BE130" i="2"/>
  <c r="BE133" i="2"/>
  <c r="BE161" i="3"/>
  <c r="BE168" i="3"/>
  <c r="BE169" i="3"/>
  <c r="BE173" i="3"/>
  <c r="BE175" i="3"/>
  <c r="BE181" i="3"/>
  <c r="BE187" i="3"/>
  <c r="BE189" i="3"/>
  <c r="BE192" i="3"/>
  <c r="BE201" i="3"/>
  <c r="BE211" i="3"/>
  <c r="BE212" i="3"/>
  <c r="BE221" i="3"/>
  <c r="BE223" i="3"/>
  <c r="BE233" i="3"/>
  <c r="BE237" i="3"/>
  <c r="BE239" i="3"/>
  <c r="BE246" i="3"/>
  <c r="BE251" i="3"/>
  <c r="BE256" i="3"/>
  <c r="BE276" i="3"/>
  <c r="BE284" i="3"/>
  <c r="BE300" i="3"/>
  <c r="BE302" i="3"/>
  <c r="BE307" i="3"/>
  <c r="BE399" i="3"/>
  <c r="BE401" i="3"/>
  <c r="BE433" i="3"/>
  <c r="BE486" i="3"/>
  <c r="BE532" i="3"/>
  <c r="BE539" i="3"/>
  <c r="BE560" i="3"/>
  <c r="BE583" i="3"/>
  <c r="BE601" i="3"/>
  <c r="BE604" i="3"/>
  <c r="BE606" i="3"/>
  <c r="BE658" i="3"/>
  <c r="BE667" i="3"/>
  <c r="BE677" i="3"/>
  <c r="BE686" i="3"/>
  <c r="BE689" i="3"/>
  <c r="BE705" i="3"/>
  <c r="BE710" i="3"/>
  <c r="BE725" i="3"/>
  <c r="BE735" i="3"/>
  <c r="BE756" i="3"/>
  <c r="BE774" i="3"/>
  <c r="BE792" i="3"/>
  <c r="BE802" i="3"/>
  <c r="BE812" i="3"/>
  <c r="BE821" i="3"/>
  <c r="BE852" i="3"/>
  <c r="BE859" i="3"/>
  <c r="BE861" i="3"/>
  <c r="BK568" i="3"/>
  <c r="J568" i="3"/>
  <c r="J108" i="3"/>
  <c r="BK615" i="3"/>
  <c r="J615" i="3" s="1"/>
  <c r="J113" i="3" s="1"/>
  <c r="BK996" i="3"/>
  <c r="J996" i="3"/>
  <c r="J128" i="3"/>
  <c r="E129" i="4"/>
  <c r="BE156" i="4"/>
  <c r="BE168" i="4"/>
  <c r="BE172" i="4"/>
  <c r="BE178" i="4"/>
  <c r="BE193" i="4"/>
  <c r="BE210" i="4"/>
  <c r="BE230" i="4"/>
  <c r="BE257" i="4"/>
  <c r="BE279" i="4"/>
  <c r="BE287" i="4"/>
  <c r="BE295" i="4"/>
  <c r="BE296" i="4"/>
  <c r="BE317" i="4"/>
  <c r="BE319" i="4"/>
  <c r="BE378" i="4"/>
  <c r="BE388" i="4"/>
  <c r="BE395" i="4"/>
  <c r="BE400" i="4"/>
  <c r="BE402" i="4"/>
  <c r="BE433" i="4"/>
  <c r="BE438" i="4"/>
  <c r="BE440" i="4"/>
  <c r="BE453" i="4"/>
  <c r="BE454" i="4"/>
  <c r="BE459" i="4"/>
  <c r="BE478" i="4"/>
  <c r="BE501" i="4"/>
  <c r="BE503" i="4"/>
  <c r="BE507" i="4"/>
  <c r="BE511" i="4"/>
  <c r="BE517" i="4"/>
  <c r="BE530" i="4"/>
  <c r="BE558" i="4"/>
  <c r="BE565" i="4"/>
  <c r="BE567" i="4"/>
  <c r="BE569" i="4"/>
  <c r="BE588" i="4"/>
  <c r="BE590" i="4"/>
  <c r="BE606" i="4"/>
  <c r="BE629" i="4"/>
  <c r="BE631" i="4"/>
  <c r="BE632" i="4"/>
  <c r="BE659" i="4"/>
  <c r="BE660" i="4"/>
  <c r="BE666" i="4"/>
  <c r="BE668" i="4"/>
  <c r="BE669" i="4"/>
  <c r="BE673" i="4"/>
  <c r="BE678" i="4"/>
  <c r="BE680" i="4"/>
  <c r="BK182" i="4"/>
  <c r="J182" i="4"/>
  <c r="J100" i="4"/>
  <c r="J89" i="5"/>
  <c r="F92" i="5"/>
  <c r="BE143" i="5"/>
  <c r="BE155" i="5"/>
  <c r="BE156" i="5"/>
  <c r="BE168" i="5"/>
  <c r="BE192" i="5"/>
  <c r="BE206" i="5"/>
  <c r="BE229" i="5"/>
  <c r="BE231" i="5"/>
  <c r="BE234" i="5"/>
  <c r="BE253" i="5"/>
  <c r="BE255" i="5"/>
  <c r="BE257" i="5"/>
  <c r="BE258" i="5"/>
  <c r="BE270" i="5"/>
  <c r="BE274" i="5"/>
  <c r="BE275" i="5"/>
  <c r="BE286" i="5"/>
  <c r="BE299" i="5"/>
  <c r="BE308" i="5"/>
  <c r="BE310" i="5"/>
  <c r="BE311" i="5"/>
  <c r="BE312" i="5"/>
  <c r="BE334" i="5"/>
  <c r="BE338" i="5"/>
  <c r="BE345" i="5"/>
  <c r="BE346" i="5"/>
  <c r="BE355" i="5"/>
  <c r="F115" i="6"/>
  <c r="BE121" i="7"/>
  <c r="J33" i="7"/>
  <c r="AV100" i="1"/>
  <c r="AT100" i="1"/>
  <c r="BK120" i="7"/>
  <c r="J120" i="7"/>
  <c r="J98" i="7"/>
  <c r="E85" i="8"/>
  <c r="J89" i="8"/>
  <c r="F92" i="8"/>
  <c r="BE121" i="8"/>
  <c r="J33" i="8" s="1"/>
  <c r="AV101" i="1" s="1"/>
  <c r="AT101" i="1" s="1"/>
  <c r="BK120" i="8"/>
  <c r="J120" i="8" s="1"/>
  <c r="J98" i="8" s="1"/>
  <c r="E85" i="9"/>
  <c r="J89" i="9"/>
  <c r="F92" i="9"/>
  <c r="BE136" i="2"/>
  <c r="BE141" i="2"/>
  <c r="BK137" i="2"/>
  <c r="J137" i="2"/>
  <c r="J101" i="2"/>
  <c r="BE177" i="3"/>
  <c r="BE179" i="3"/>
  <c r="BE184" i="3"/>
  <c r="BE185" i="3"/>
  <c r="BE195" i="3"/>
  <c r="BE197" i="3"/>
  <c r="BE202" i="3"/>
  <c r="BE208" i="3"/>
  <c r="BE241" i="3"/>
  <c r="BE259" i="3"/>
  <c r="BE266" i="3"/>
  <c r="BE282" i="3"/>
  <c r="BE288" i="3"/>
  <c r="BE305" i="3"/>
  <c r="BE313" i="3"/>
  <c r="BE315" i="3"/>
  <c r="BE402" i="3"/>
  <c r="BE404" i="3"/>
  <c r="BE413" i="3"/>
  <c r="BE497" i="3"/>
  <c r="BE535" i="3"/>
  <c r="BE537" i="3"/>
  <c r="BE555" i="3"/>
  <c r="BE562" i="3"/>
  <c r="BE564" i="3"/>
  <c r="BE572" i="3"/>
  <c r="BE584" i="3"/>
  <c r="BE586" i="3"/>
  <c r="BE608" i="3"/>
  <c r="BE622" i="3"/>
  <c r="BE626" i="3"/>
  <c r="BE628" i="3"/>
  <c r="BE649" i="3"/>
  <c r="BE662" i="3"/>
  <c r="BE668" i="3"/>
  <c r="BE673" i="3"/>
  <c r="BE702" i="3"/>
  <c r="BE703" i="3"/>
  <c r="BE713" i="3"/>
  <c r="BE715" i="3"/>
  <c r="BE717" i="3"/>
  <c r="BE719" i="3"/>
  <c r="BE721" i="3"/>
  <c r="BE722" i="3"/>
  <c r="BE727" i="3"/>
  <c r="BE728" i="3"/>
  <c r="BE737" i="3"/>
  <c r="BE739" i="3"/>
  <c r="BE741" i="3"/>
  <c r="BE743" i="3"/>
  <c r="BE762" i="3"/>
  <c r="BE766" i="3"/>
  <c r="BE767" i="3"/>
  <c r="BE768" i="3"/>
  <c r="BE773" i="3"/>
  <c r="BE807" i="3"/>
  <c r="BE817" i="3"/>
  <c r="BE839" i="3"/>
  <c r="BE841" i="3"/>
  <c r="BE843" i="3"/>
  <c r="BE847" i="3"/>
  <c r="BE848" i="3"/>
  <c r="BE851" i="3"/>
  <c r="BE860" i="3"/>
  <c r="BK191" i="3"/>
  <c r="J191" i="3"/>
  <c r="J99" i="3"/>
  <c r="BK619" i="3"/>
  <c r="J619" i="3"/>
  <c r="J115" i="3" s="1"/>
  <c r="F136" i="4"/>
  <c r="BE142" i="4"/>
  <c r="BE155" i="4"/>
  <c r="BE157" i="4"/>
  <c r="BE166" i="4"/>
  <c r="BE183" i="4"/>
  <c r="BE185" i="4"/>
  <c r="BE223" i="4"/>
  <c r="BE225" i="4"/>
  <c r="BE227" i="4"/>
  <c r="BE231" i="4"/>
  <c r="BE233" i="4"/>
  <c r="BE240" i="4"/>
  <c r="BE357" i="4"/>
  <c r="BE371" i="4"/>
  <c r="BE380" i="4"/>
  <c r="BE381" i="4"/>
  <c r="BE382" i="4"/>
  <c r="BE384" i="4"/>
  <c r="BE390" i="4"/>
  <c r="BE392" i="4"/>
  <c r="BE396" i="4"/>
  <c r="BE404" i="4"/>
  <c r="BE410" i="4"/>
  <c r="BE431" i="4"/>
  <c r="BE442" i="4"/>
  <c r="BE443" i="4"/>
  <c r="BE446" i="4"/>
  <c r="BE456" i="4"/>
  <c r="BE461" i="4"/>
  <c r="BE463" i="4"/>
  <c r="BE469" i="4"/>
  <c r="BE480" i="4"/>
  <c r="BE489" i="4"/>
  <c r="BE515" i="4"/>
  <c r="BE521" i="4"/>
  <c r="BE523" i="4"/>
  <c r="BE525" i="4"/>
  <c r="BE526" i="4"/>
  <c r="BE528" i="4"/>
  <c r="BE540" i="4"/>
  <c r="BE544" i="4"/>
  <c r="BE553" i="4"/>
  <c r="BE578" i="4"/>
  <c r="BE598" i="4"/>
  <c r="BE645" i="4"/>
  <c r="BE651" i="4"/>
  <c r="BE653" i="4"/>
  <c r="BE657" i="4"/>
  <c r="BE682" i="4"/>
  <c r="BE683" i="4"/>
  <c r="BE684" i="4"/>
  <c r="BK516" i="4"/>
  <c r="J516" i="4"/>
  <c r="J112" i="4" s="1"/>
  <c r="BE138" i="5"/>
  <c r="BE142" i="5"/>
  <c r="BE147" i="5"/>
  <c r="BE154" i="5"/>
  <c r="BE163" i="5"/>
  <c r="BE165" i="5"/>
  <c r="BE193" i="5"/>
  <c r="BE195" i="5"/>
  <c r="BE208" i="5"/>
  <c r="BE226" i="5"/>
  <c r="BE238" i="5"/>
  <c r="BE244" i="5"/>
  <c r="BE281" i="5"/>
  <c r="BE290" i="5"/>
  <c r="BE301" i="5"/>
  <c r="BE314" i="5"/>
  <c r="BE329" i="5"/>
  <c r="BE342" i="5"/>
  <c r="BE343" i="5"/>
  <c r="BE348" i="5"/>
  <c r="BE349" i="5"/>
  <c r="BK313" i="5"/>
  <c r="J313" i="5"/>
  <c r="J106" i="5"/>
  <c r="BK120" i="9"/>
  <c r="J120" i="9"/>
  <c r="J98" i="9" s="1"/>
  <c r="BE126" i="2"/>
  <c r="BE128" i="2"/>
  <c r="BE129" i="2"/>
  <c r="BK132" i="2"/>
  <c r="J132" i="2"/>
  <c r="J99" i="2"/>
  <c r="BK135" i="2"/>
  <c r="J135" i="2"/>
  <c r="J100" i="2"/>
  <c r="E85" i="3"/>
  <c r="BE155" i="3"/>
  <c r="BE162" i="3"/>
  <c r="BE182" i="3"/>
  <c r="BE188" i="3"/>
  <c r="BE206" i="3"/>
  <c r="BE210" i="3"/>
  <c r="BE235" i="3"/>
  <c r="BE261" i="3"/>
  <c r="BE267" i="3"/>
  <c r="BE270" i="3"/>
  <c r="BE277" i="3"/>
  <c r="BE309" i="3"/>
  <c r="BE332" i="3"/>
  <c r="BE334" i="3"/>
  <c r="BE352" i="3"/>
  <c r="BE378" i="3"/>
  <c r="BE380" i="3"/>
  <c r="BE382" i="3"/>
  <c r="BE393" i="3"/>
  <c r="BE397" i="3"/>
  <c r="BE398" i="3"/>
  <c r="BE409" i="3"/>
  <c r="BE429" i="3"/>
  <c r="BE442" i="3"/>
  <c r="BE456" i="3"/>
  <c r="BE458" i="3"/>
  <c r="BE478" i="3"/>
  <c r="BE484" i="3"/>
  <c r="BE505" i="3"/>
  <c r="BE515" i="3"/>
  <c r="BE530" i="3"/>
  <c r="BE553" i="3"/>
  <c r="BE557" i="3"/>
  <c r="BE561" i="3"/>
  <c r="BE581" i="3"/>
  <c r="BE592" i="3"/>
  <c r="BE603" i="3"/>
  <c r="BE614" i="3"/>
  <c r="BE616" i="3"/>
  <c r="BE618" i="3"/>
  <c r="BE630" i="3"/>
  <c r="BE647" i="3"/>
  <c r="BE660" i="3"/>
  <c r="BE669" i="3"/>
  <c r="BE670" i="3"/>
  <c r="BE672" i="3"/>
  <c r="BE675" i="3"/>
  <c r="BE687" i="3"/>
  <c r="BE688" i="3"/>
  <c r="BE690" i="3"/>
  <c r="BE691" i="3"/>
  <c r="BE696" i="3"/>
  <c r="BE709" i="3"/>
  <c r="BE711" i="3"/>
  <c r="BE712" i="3"/>
  <c r="BE724" i="3"/>
  <c r="BE746" i="3"/>
  <c r="BE781" i="3"/>
  <c r="BE786" i="3"/>
  <c r="BE819" i="3"/>
  <c r="BE822" i="3"/>
  <c r="BE824" i="3"/>
  <c r="BE826" i="3"/>
  <c r="BE850" i="3"/>
  <c r="BE874" i="3"/>
  <c r="BE913" i="3"/>
  <c r="BE914" i="3"/>
  <c r="BE953" i="3"/>
  <c r="BE956" i="3"/>
  <c r="BE957" i="3"/>
  <c r="BE997" i="3"/>
  <c r="BE1000" i="3"/>
  <c r="BK621" i="3"/>
  <c r="J621" i="3"/>
  <c r="J116" i="3" s="1"/>
  <c r="BK775" i="3"/>
  <c r="J775" i="3"/>
  <c r="J123" i="3"/>
  <c r="BE151" i="4"/>
  <c r="BE160" i="4"/>
  <c r="BE170" i="4"/>
  <c r="BE176" i="4"/>
  <c r="BE194" i="4"/>
  <c r="BE241" i="4"/>
  <c r="BE285" i="4"/>
  <c r="BE291" i="4"/>
  <c r="BE310" i="4"/>
  <c r="BE312" i="4"/>
  <c r="BE321" i="4"/>
  <c r="BE323" i="4"/>
  <c r="BE347" i="4"/>
  <c r="BE349" i="4"/>
  <c r="BE355" i="4"/>
  <c r="BE369" i="4"/>
  <c r="BE370" i="4"/>
  <c r="BE391" i="4"/>
  <c r="BE394" i="4"/>
  <c r="BE406" i="4"/>
  <c r="BE412" i="4"/>
  <c r="BE414" i="4"/>
  <c r="BE417" i="4"/>
  <c r="BE435" i="4"/>
  <c r="BE473" i="4"/>
  <c r="BE487" i="4"/>
  <c r="BE493" i="4"/>
  <c r="BE509" i="4"/>
  <c r="BE519" i="4"/>
  <c r="BE527" i="4"/>
  <c r="BE536" i="4"/>
  <c r="BE551" i="4"/>
  <c r="BE560" i="4"/>
  <c r="BE586" i="4"/>
  <c r="BE594" i="4"/>
  <c r="BE621" i="4"/>
  <c r="BE627" i="4"/>
  <c r="BE634" i="4"/>
  <c r="BE639" i="4"/>
  <c r="BE643" i="4"/>
  <c r="BE646" i="4"/>
  <c r="BE655" i="4"/>
  <c r="BE665" i="4"/>
  <c r="BE676" i="4"/>
  <c r="BK445" i="4"/>
  <c r="J445" i="4"/>
  <c r="J108" i="4"/>
  <c r="BE136" i="5"/>
  <c r="BE149" i="5"/>
  <c r="BE150" i="5"/>
  <c r="BE158" i="5"/>
  <c r="BE166" i="5"/>
  <c r="BE169" i="5"/>
  <c r="BE170" i="5"/>
  <c r="BE173" i="5"/>
  <c r="BE176" i="5"/>
  <c r="BE191" i="5"/>
  <c r="BE198" i="5"/>
  <c r="BE200" i="5"/>
  <c r="BE202" i="5"/>
  <c r="BE204" i="5"/>
  <c r="BE224" i="5"/>
  <c r="BE235" i="5"/>
  <c r="BE236" i="5"/>
  <c r="BE240" i="5"/>
  <c r="BE246" i="5"/>
  <c r="BE251" i="5"/>
  <c r="BE261" i="5"/>
  <c r="BE317" i="5"/>
  <c r="BE319" i="5"/>
  <c r="BE320" i="5"/>
  <c r="BE322" i="5"/>
  <c r="BE351" i="5"/>
  <c r="BE353" i="5"/>
  <c r="BE354" i="5"/>
  <c r="BE356" i="5"/>
  <c r="BE357" i="5"/>
  <c r="BK172" i="5"/>
  <c r="J172" i="5"/>
  <c r="J99" i="5"/>
  <c r="BK323" i="5"/>
  <c r="J323" i="5"/>
  <c r="J109" i="5"/>
  <c r="BE121" i="6"/>
  <c r="J33" i="6" s="1"/>
  <c r="AV99" i="1" s="1"/>
  <c r="BK120" i="6"/>
  <c r="J120" i="6"/>
  <c r="J98" i="6" s="1"/>
  <c r="BE121" i="9"/>
  <c r="F33" i="9"/>
  <c r="AZ102" i="1" s="1"/>
  <c r="F35" i="2"/>
  <c r="BB95" i="1" s="1"/>
  <c r="F35" i="5"/>
  <c r="BB98" i="1"/>
  <c r="F37" i="4"/>
  <c r="BD97" i="1"/>
  <c r="F36" i="2"/>
  <c r="BC95" i="1" s="1"/>
  <c r="J34" i="6"/>
  <c r="AW99" i="1" s="1"/>
  <c r="J34" i="4"/>
  <c r="AW97" i="1"/>
  <c r="F34" i="2"/>
  <c r="BA95" i="1" s="1"/>
  <c r="J34" i="3"/>
  <c r="AW96" i="1" s="1"/>
  <c r="F36" i="4"/>
  <c r="BC97" i="1"/>
  <c r="F35" i="3"/>
  <c r="BB96" i="1" s="1"/>
  <c r="J34" i="5"/>
  <c r="AW98" i="1"/>
  <c r="F34" i="8"/>
  <c r="BA101" i="1"/>
  <c r="F34" i="9"/>
  <c r="BA102" i="1"/>
  <c r="F37" i="3"/>
  <c r="BD96" i="1" s="1"/>
  <c r="F36" i="3"/>
  <c r="BC96" i="1" s="1"/>
  <c r="F34" i="3"/>
  <c r="BA96" i="1" s="1"/>
  <c r="F37" i="5"/>
  <c r="BD98" i="1"/>
  <c r="F34" i="7"/>
  <c r="BA100" i="1"/>
  <c r="F37" i="2"/>
  <c r="BD95" i="1" s="1"/>
  <c r="F34" i="4"/>
  <c r="BA97" i="1"/>
  <c r="F36" i="5"/>
  <c r="BC98" i="1"/>
  <c r="F34" i="5"/>
  <c r="BA98" i="1"/>
  <c r="J34" i="2"/>
  <c r="AW95" i="1" s="1"/>
  <c r="F35" i="4"/>
  <c r="BB97" i="1"/>
  <c r="T315" i="5" l="1"/>
  <c r="P570" i="3"/>
  <c r="R140" i="4"/>
  <c r="T132" i="5"/>
  <c r="T131" i="5"/>
  <c r="T447" i="4"/>
  <c r="T570" i="3"/>
  <c r="P151" i="3"/>
  <c r="P150" i="3"/>
  <c r="AU96" i="1"/>
  <c r="R151" i="3"/>
  <c r="R447" i="4"/>
  <c r="P315" i="5"/>
  <c r="R132" i="5"/>
  <c r="P447" i="4"/>
  <c r="T151" i="3"/>
  <c r="T150" i="3"/>
  <c r="R315" i="5"/>
  <c r="P140" i="4"/>
  <c r="P132" i="5"/>
  <c r="P131" i="5"/>
  <c r="AU98" i="1"/>
  <c r="T140" i="4"/>
  <c r="T139" i="4"/>
  <c r="R570" i="3"/>
  <c r="BK123" i="2"/>
  <c r="J123" i="2" s="1"/>
  <c r="J97" i="2" s="1"/>
  <c r="BK151" i="3"/>
  <c r="J151" i="3" s="1"/>
  <c r="J97" i="3" s="1"/>
  <c r="BK140" i="4"/>
  <c r="J140" i="4"/>
  <c r="J97" i="4"/>
  <c r="BK132" i="5"/>
  <c r="BK119" i="6"/>
  <c r="J119" i="6"/>
  <c r="J97" i="6" s="1"/>
  <c r="BK570" i="3"/>
  <c r="J570" i="3" s="1"/>
  <c r="J109" i="3" s="1"/>
  <c r="BK119" i="7"/>
  <c r="BK118" i="7"/>
  <c r="J118" i="7"/>
  <c r="J30" i="7"/>
  <c r="AG100" i="1"/>
  <c r="AN100" i="1"/>
  <c r="BK119" i="8"/>
  <c r="J119" i="8"/>
  <c r="J97" i="8" s="1"/>
  <c r="BK998" i="3"/>
  <c r="J998" i="3" s="1"/>
  <c r="J129" i="3" s="1"/>
  <c r="BK315" i="5"/>
  <c r="J315" i="5"/>
  <c r="J107" i="5"/>
  <c r="BK119" i="9"/>
  <c r="J119" i="9" s="1"/>
  <c r="J97" i="9" s="1"/>
  <c r="BK447" i="4"/>
  <c r="J447" i="4" s="1"/>
  <c r="J109" i="4" s="1"/>
  <c r="F33" i="8"/>
  <c r="AZ101" i="1" s="1"/>
  <c r="J33" i="9"/>
  <c r="AV102" i="1"/>
  <c r="AT102" i="1" s="1"/>
  <c r="J33" i="2"/>
  <c r="AV95" i="1" s="1"/>
  <c r="AT95" i="1" s="1"/>
  <c r="J33" i="5"/>
  <c r="AV98" i="1"/>
  <c r="AT98" i="1"/>
  <c r="AT99" i="1"/>
  <c r="J33" i="4"/>
  <c r="AV97" i="1" s="1"/>
  <c r="AT97" i="1" s="1"/>
  <c r="F33" i="7"/>
  <c r="AZ100" i="1"/>
  <c r="F33" i="3"/>
  <c r="AZ96" i="1" s="1"/>
  <c r="F33" i="6"/>
  <c r="AZ99" i="1" s="1"/>
  <c r="F33" i="5"/>
  <c r="AZ98" i="1"/>
  <c r="BD94" i="1"/>
  <c r="W33" i="1" s="1"/>
  <c r="BC94" i="1"/>
  <c r="W32" i="1" s="1"/>
  <c r="F33" i="2"/>
  <c r="AZ95" i="1" s="1"/>
  <c r="F33" i="4"/>
  <c r="AZ97" i="1" s="1"/>
  <c r="BA94" i="1"/>
  <c r="AW94" i="1" s="1"/>
  <c r="AK30" i="1" s="1"/>
  <c r="BB94" i="1"/>
  <c r="W31" i="1" s="1"/>
  <c r="J33" i="3"/>
  <c r="AV96" i="1" s="1"/>
  <c r="AT96" i="1" s="1"/>
  <c r="P139" i="4" l="1"/>
  <c r="AU97" i="1"/>
  <c r="AU94" i="1"/>
  <c r="BK131" i="5"/>
  <c r="J131" i="5"/>
  <c r="J96" i="5"/>
  <c r="R150" i="3"/>
  <c r="R131" i="5"/>
  <c r="R139" i="4"/>
  <c r="J39" i="7"/>
  <c r="J96" i="7"/>
  <c r="BK150" i="3"/>
  <c r="J150" i="3" s="1"/>
  <c r="J96" i="3" s="1"/>
  <c r="J119" i="7"/>
  <c r="J97" i="7"/>
  <c r="BK118" i="8"/>
  <c r="J118" i="8" s="1"/>
  <c r="J96" i="8" s="1"/>
  <c r="BK139" i="4"/>
  <c r="J139" i="4"/>
  <c r="J96" i="4" s="1"/>
  <c r="J132" i="5"/>
  <c r="J97" i="5"/>
  <c r="BK118" i="9"/>
  <c r="J118" i="9"/>
  <c r="J96" i="9"/>
  <c r="BK122" i="2"/>
  <c r="J122" i="2" s="1"/>
  <c r="J96" i="2" s="1"/>
  <c r="BK118" i="6"/>
  <c r="J118" i="6" s="1"/>
  <c r="J96" i="6" s="1"/>
  <c r="AY94" i="1"/>
  <c r="AX94" i="1"/>
  <c r="AZ94" i="1"/>
  <c r="W29" i="1" s="1"/>
  <c r="W30" i="1"/>
  <c r="J30" i="2" l="1"/>
  <c r="AG95" i="1" s="1"/>
  <c r="AN95" i="1" s="1"/>
  <c r="J30" i="4"/>
  <c r="AG97" i="1"/>
  <c r="AN97" i="1" s="1"/>
  <c r="J30" i="5"/>
  <c r="AG98" i="1"/>
  <c r="AN98" i="1"/>
  <c r="J30" i="9"/>
  <c r="AG102" i="1" s="1"/>
  <c r="AN102" i="1" s="1"/>
  <c r="AV94" i="1"/>
  <c r="AK29" i="1" s="1"/>
  <c r="J30" i="6"/>
  <c r="AG99" i="1"/>
  <c r="AN99" i="1"/>
  <c r="J30" i="3"/>
  <c r="AG96" i="1" s="1"/>
  <c r="AN96" i="1" s="1"/>
  <c r="J30" i="8"/>
  <c r="AG101" i="1" s="1"/>
  <c r="AN101" i="1" s="1"/>
  <c r="J39" i="3" l="1"/>
  <c r="J39" i="2"/>
  <c r="J39" i="4"/>
  <c r="J39" i="8"/>
  <c r="J39" i="9"/>
  <c r="J39" i="5"/>
  <c r="J39" i="6"/>
  <c r="AG94" i="1"/>
  <c r="AT94" i="1"/>
  <c r="AN94" i="1" l="1"/>
  <c r="AK26" i="1"/>
  <c r="AK35" i="1" s="1"/>
</calcChain>
</file>

<file path=xl/sharedStrings.xml><?xml version="1.0" encoding="utf-8"?>
<sst xmlns="http://schemas.openxmlformats.org/spreadsheetml/2006/main" count="19000" uniqueCount="2797">
  <si>
    <t>Export Komplet</t>
  </si>
  <si>
    <t/>
  </si>
  <si>
    <t>2.0</t>
  </si>
  <si>
    <t>False</t>
  </si>
  <si>
    <t>{49f5cc3d-c683-433f-8096-d64bf9b22911}</t>
  </si>
  <si>
    <t>&gt;&gt;  skryté sloupce  &lt;&lt;</t>
  </si>
  <si>
    <t>0,01</t>
  </si>
  <si>
    <t>21</t>
  </si>
  <si>
    <t>15</t>
  </si>
  <si>
    <t>REKAPITULACE STAVBY</t>
  </si>
  <si>
    <t>v ---  níže se nacházejí doplnkové a pomocné údaje k sestavám  --- v</t>
  </si>
  <si>
    <t>Návod na vyplnění</t>
  </si>
  <si>
    <t>0,001</t>
  </si>
  <si>
    <t>Kód:</t>
  </si>
  <si>
    <t>20-024-1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</si>
  <si>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</si>
  <si>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</si>
  <si>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kuchyně a jídelny, Obránců míru 1714, Přelouč - 1.etapa</t>
  </si>
  <si>
    <t>KSO:</t>
  </si>
  <si>
    <t>CC-CZ:</t>
  </si>
  <si>
    <t>Místo:</t>
  </si>
  <si>
    <t>Přelouč</t>
  </si>
  <si>
    <t>Datum:</t>
  </si>
  <si>
    <t>20. 4. 2020</t>
  </si>
  <si>
    <t>Zadavatel:</t>
  </si>
  <si>
    <t>IČ:</t>
  </si>
  <si>
    <t>Město Přelouč</t>
  </si>
  <si>
    <t>DIČ:</t>
  </si>
  <si>
    <t>Uchazeč:</t>
  </si>
  <si>
    <t>Vyplň údaj</t>
  </si>
  <si>
    <t>Projektant:</t>
  </si>
  <si>
    <t>Ing. Vítězslav Vomočil Pardubice</t>
  </si>
  <si>
    <t>True</t>
  </si>
  <si>
    <t>Zpracovatel:</t>
  </si>
  <si>
    <t>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</si>
  <si>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</si>
  <si>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</si>
  <si>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</si>
  <si>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</si>
  <si>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</si>
  <si>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</si>
  <si>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</si>
  <si>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</si>
  <si>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</si>
  <si>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</si>
  <si>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</si>
  <si>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</si>
  <si>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</si>
  <si>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</si>
  <si>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</si>
  <si>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</si>
  <si>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</si>
  <si>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</si>
  <si>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</si>
  <si>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</si>
  <si>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</si>
  <si>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</si>
  <si>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</si>
  <si>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</si>
  <si>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</si>
  <si>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</si>
  <si>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</si>
  <si>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</si>
  <si>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</si>
  <si>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</si>
  <si>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</si>
  <si>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</si>
  <si>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</si>
  <si>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</si>
  <si>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</si>
  <si>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</si>
  <si>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</si>
  <si>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</si>
  <si>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</si>
  <si>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</si>
  <si>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</si>
  <si>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</si>
  <si>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</si>
  <si>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</si>
  <si>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</si>
  <si>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</si>
  <si>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</si>
  <si>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</si>
  <si>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</si>
  <si>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</si>
  <si>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</si>
  <si>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{d5a1349f-5404-4734-9aea-a0e232afa7dd}</t>
  </si>
  <si>
    <t>2</t>
  </si>
  <si>
    <t>01</t>
  </si>
  <si>
    <t>SO 01 Stavební úpravy 1.NP - zázemí kuchyně (VZT i pro kuchyň a jídelnu ve 2.NP)</t>
  </si>
  <si>
    <t>STA</t>
  </si>
  <si>
    <t>{38d3f3a7-242d-43b4-8123-57ed5ac65933}</t>
  </si>
  <si>
    <t>02.1</t>
  </si>
  <si>
    <t>SO 04.1 Zateplení objektu (uznatelné náklady)</t>
  </si>
  <si>
    <t>{a27fa4f7-b302-4bd4-b18b-45cf3f93c8f6}</t>
  </si>
  <si>
    <t>02.2</t>
  </si>
  <si>
    <t>SO 04.2 Zateplení objektu (neuznatelné náklady)</t>
  </si>
  <si>
    <t>{0b99a2f6-9180-4756-b8e9-5cb34f052e43}</t>
  </si>
  <si>
    <t>03</t>
  </si>
  <si>
    <t>SO 05 Vodovodní přípojka</t>
  </si>
  <si>
    <t>{79d8b998-19ef-4eaa-b42b-ec111b0df224}</t>
  </si>
  <si>
    <t>04</t>
  </si>
  <si>
    <t>SO 06 Teplovodní přípojka - NEOCEŇOVAT</t>
  </si>
  <si>
    <t>{267eab4e-376c-430e-8976-0b90f05a920c}</t>
  </si>
  <si>
    <t>05</t>
  </si>
  <si>
    <t>SO 07 Elektropřípojka</t>
  </si>
  <si>
    <t>{e62d8236-0a1e-4f89-b4b6-faed91d26b86}</t>
  </si>
  <si>
    <t>06</t>
  </si>
  <si>
    <t>SO 08 Zkrácení NTL plynovodní přípojky</t>
  </si>
  <si>
    <t>{11ac0069-d701-4d29-9f21-4194dd80698a}</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</si>
  <si>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</si>
  <si>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</si>
  <si>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</si>
  <si>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</si>
  <si>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</si>
  <si>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</si>
  <si>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</si>
  <si>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</si>
  <si>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</si>
  <si>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</si>
  <si>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</si>
  <si>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VRN5 - Finanční náklady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</si>
  <si>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</si>
  <si>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</si>
  <si>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</si>
  <si>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</si>
  <si>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</si>
  <si>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</si>
  <si>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</si>
  <si>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</si>
  <si>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</si>
  <si>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</si>
  <si>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</si>
  <si>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</si>
  <si>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</si>
  <si>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</si>
  <si>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</si>
  <si>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</si>
  <si>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</si>
  <si>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</si>
  <si>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</si>
  <si>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</si>
  <si>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</si>
  <si>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</si>
  <si>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</si>
  <si>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</si>
  <si>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</si>
  <si>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2020 01</t>
  </si>
  <si>
    <t>1024</t>
  </si>
  <si>
    <t>102426813</t>
  </si>
  <si>
    <t>032002000</t>
  </si>
  <si>
    <t>Vybavení staveniště</t>
  </si>
  <si>
    <t>-915764874</t>
  </si>
  <si>
    <t>P</t>
  </si>
  <si>
    <t xml:space="preserve">Poznámka k položce:_x000D_
Veškeré náklady na vybudování a zajištění zařízení staveniště a jeho provoz včetně skládky a meziskládky materiálu. </t>
  </si>
  <si>
    <t>3</t>
  </si>
  <si>
    <t>033002000</t>
  </si>
  <si>
    <t>Připojení staveniště na inženýrské sítě</t>
  </si>
  <si>
    <t>-20062334</t>
  </si>
  <si>
    <t>4</t>
  </si>
  <si>
    <t>034002000</t>
  </si>
  <si>
    <t>Zabezpečení staveniště</t>
  </si>
  <si>
    <t>-1830876671</t>
  </si>
  <si>
    <t>039002000</t>
  </si>
  <si>
    <t>Zrušení zařízení staveniště</t>
  </si>
  <si>
    <t>-1451687055</t>
  </si>
  <si>
    <t>Poznámka k položce:_x000D_
Odstranění zařízení staveniště a uvedení místa do původního stavu před zřízením ZS.</t>
  </si>
  <si>
    <t>VRN4</t>
  </si>
  <si>
    <t>Inženýrská činnost</t>
  </si>
  <si>
    <t>6</t>
  </si>
  <si>
    <t>045002000</t>
  </si>
  <si>
    <t>Kompletační a koordinační činnost</t>
  </si>
  <si>
    <t>759227208</t>
  </si>
  <si>
    <t xml:space="preserve">Poznámka k položce:_x000D_
Koordinace veškerých prací a dodávek, které jsou součástí díla. </t>
  </si>
  <si>
    <t>VRN5</t>
  </si>
  <si>
    <t>Finanční náklady</t>
  </si>
  <si>
    <t>7</t>
  </si>
  <si>
    <t>051002000</t>
  </si>
  <si>
    <t>Pojištění stavby</t>
  </si>
  <si>
    <t>409543638</t>
  </si>
  <si>
    <t>VRN7</t>
  </si>
  <si>
    <t>Provozní vlivy</t>
  </si>
  <si>
    <t>8</t>
  </si>
  <si>
    <t>071103000</t>
  </si>
  <si>
    <t>Provoz investora</t>
  </si>
  <si>
    <t>1976476195</t>
  </si>
  <si>
    <t>Poznámka k položce:_x000D_
Stavba prováděná za provozu školní jídelny.</t>
  </si>
  <si>
    <t>VRN9</t>
  </si>
  <si>
    <t>Ostatní náklady</t>
  </si>
  <si>
    <t>9</t>
  </si>
  <si>
    <t>091504000</t>
  </si>
  <si>
    <t>Náklady související s publikační činností</t>
  </si>
  <si>
    <t>811108492</t>
  </si>
  <si>
    <t>Poznámka k položce:_x000D_
Informační tabule zdroje financování stavby.</t>
  </si>
  <si>
    <t>01 - SO 01 Stavební úpravy 1.NP - zázemí kuchyně (VZT i pro kuchyň a jídelnu ve 2.NP)</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</si>
  <si>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</si>
  <si>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</si>
  <si>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</si>
  <si>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</si>
  <si>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</si>
  <si>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</si>
  <si>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61 - Úprava povrchů vnitřních</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</si>
  <si>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</si>
  <si>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</si>
  <si>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</si>
  <si>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</si>
  <si>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</si>
  <si>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</si>
  <si>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</si>
  <si>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</si>
  <si>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</si>
  <si>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t>
  </si>
  <si>
    <t xml:space="preserve">    723 - Zdravotechnika - NTL plynovod</t>
  </si>
  <si>
    <t xml:space="preserve">    731 - Ústřední vytápění </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</si>
  <si>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</si>
  <si>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</si>
  <si>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</si>
  <si>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</si>
  <si>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</si>
  <si>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</si>
  <si>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</si>
  <si>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</si>
  <si>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</si>
  <si>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</si>
  <si>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</si>
  <si>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</si>
  <si>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 xml:space="preserve">    791 - Gastrotechnologie</t>
  </si>
  <si>
    <t>M - Práce a dodávky M</t>
  </si>
  <si>
    <t xml:space="preserve">    36-M - Měření a regulace</t>
  </si>
  <si>
    <t>HSV</t>
  </si>
  <si>
    <t>Práce a dodávky HSV</t>
  </si>
  <si>
    <t>Zemní práce</t>
  </si>
  <si>
    <t>122251102</t>
  </si>
  <si>
    <t>Odkopávky a prokopávky nezapažené v hornině třídy těžitelnosti I, skupiny 3 objem do 50 m3 strojně</t>
  </si>
  <si>
    <t>m3</t>
  </si>
  <si>
    <t>-500442426</t>
  </si>
  <si>
    <t>VV</t>
  </si>
  <si>
    <t>"urovnání pro ohumusování" 200,0*0,15</t>
  </si>
  <si>
    <t>131251102</t>
  </si>
  <si>
    <t>Hloubení jam nezapažených v hornině třídy těžitelnosti I, skupiny 3 objem do 50 m3 strojně</t>
  </si>
  <si>
    <t>-1459781690</t>
  </si>
  <si>
    <t>"výkop pro kompaktní trafostanici" 6,9*4,7*0,95</t>
  </si>
  <si>
    <t>139751101</t>
  </si>
  <si>
    <t>Vykopávky v uzavřených prostorech v hornině třídy těžitelnosti I, skupiny 1 až 3 ručně</t>
  </si>
  <si>
    <t>1311109907</t>
  </si>
  <si>
    <t>"pro vodovod a tepl. přípojku" 1,0*1,0*1,0*2</t>
  </si>
  <si>
    <t>"pro el. přípojku" 7,55*0,5*0,8+1,2*1,3*0,55</t>
  </si>
  <si>
    <t>Součet</t>
  </si>
  <si>
    <t>174111102</t>
  </si>
  <si>
    <t>Zásyp v uzavřených prostorech sypaninou se zhutněním ručně</t>
  </si>
  <si>
    <t>-1519444640</t>
  </si>
  <si>
    <t>174151101</t>
  </si>
  <si>
    <t>Zásyp jam, šachet rýh nebo kolem objektů sypaninou se zhutněním</t>
  </si>
  <si>
    <t>-494340786</t>
  </si>
  <si>
    <t>"výkop" 30,809</t>
  </si>
  <si>
    <t>"trafostanice" -3,9*2,9*0,95</t>
  </si>
  <si>
    <t>162211311</t>
  </si>
  <si>
    <t>Vodorovné přemístění výkopku z horniny třídy těžitelnosti I, skupiny 1 až 3 stavebním kolečkem do 10 m</t>
  </si>
  <si>
    <t>-1390480190</t>
  </si>
  <si>
    <t>5,878-4,1</t>
  </si>
  <si>
    <t>162211319</t>
  </si>
  <si>
    <t>Příplatek k vodorovnému přemístění výkopku z horniny třídy těžitelnosti I, skupiny 1 až 3 stavebním kolečkem ZKD 10 m</t>
  </si>
  <si>
    <t>-515900387</t>
  </si>
  <si>
    <t>167151101</t>
  </si>
  <si>
    <t>Nakládání výkopku z hornin třídy těžitelnosti I, skupiny 1 až 3 do 100 m3</t>
  </si>
  <si>
    <t>1874306280</t>
  </si>
  <si>
    <t>"výkop" 30,00+30,809+5,878</t>
  </si>
  <si>
    <t>"zásyp" -4,1-20,064</t>
  </si>
  <si>
    <t>162751117</t>
  </si>
  <si>
    <t>Vodorovné přemístění do 10000 m výkopku/sypaniny z horniny třídy těžitelnosti I, skupiny 1 až 3</t>
  </si>
  <si>
    <t>1919649102</t>
  </si>
  <si>
    <t>10</t>
  </si>
  <si>
    <t>171251201</t>
  </si>
  <si>
    <t>Uložení sypaniny na skládky nebo meziskládky</t>
  </si>
  <si>
    <t>-1781638993</t>
  </si>
  <si>
    <t>11</t>
  </si>
  <si>
    <t>171201231</t>
  </si>
  <si>
    <t>Poplatek za uložení zeminy a kamení na recyklační skládce (skládkovné) kód odpadu 17 05 04</t>
  </si>
  <si>
    <t>t</t>
  </si>
  <si>
    <t>855684175</t>
  </si>
  <si>
    <t>42,523*1,8</t>
  </si>
  <si>
    <t>12</t>
  </si>
  <si>
    <t>181951112</t>
  </si>
  <si>
    <t>Úprava pláně v hornině třídy těžitelnosti I, skupiny 1 až 3 se zhutněním</t>
  </si>
  <si>
    <t>m2</t>
  </si>
  <si>
    <t>1880772985</t>
  </si>
  <si>
    <t>"pod trafostanici" 6,9*4,7</t>
  </si>
  <si>
    <t>13</t>
  </si>
  <si>
    <t>181951111</t>
  </si>
  <si>
    <t>Úprava pláně v hornině třídy těžitelnosti I, skupiny 1 až 3 bez zhutnění</t>
  </si>
  <si>
    <t>-2081624783</t>
  </si>
  <si>
    <t>"zatravnění" 200,0</t>
  </si>
  <si>
    <t>14</t>
  </si>
  <si>
    <t>181351103</t>
  </si>
  <si>
    <t>Rozprostření ornice tl vrstvy do 200 mm pl do 500 m2 v rovině nebo ve svahu do 1:5 strojně</t>
  </si>
  <si>
    <t>39530464</t>
  </si>
  <si>
    <t>M</t>
  </si>
  <si>
    <t>10371501</t>
  </si>
  <si>
    <t>substrát pro trávníky VL - propařená zemina</t>
  </si>
  <si>
    <t>-618264207</t>
  </si>
  <si>
    <t>200,0*0,15*1,05</t>
  </si>
  <si>
    <t>16</t>
  </si>
  <si>
    <t>181411131</t>
  </si>
  <si>
    <t>Založení parkového trávníku výsevem plochy do 1000 m2 v rovině a ve svahu do 1:5</t>
  </si>
  <si>
    <t>460669664</t>
  </si>
  <si>
    <t>17</t>
  </si>
  <si>
    <t>00572410</t>
  </si>
  <si>
    <t>osivo směs travní parková</t>
  </si>
  <si>
    <t>kg</t>
  </si>
  <si>
    <t>-1531528013</t>
  </si>
  <si>
    <t>200,0*0,032*1,05</t>
  </si>
  <si>
    <t>18</t>
  </si>
  <si>
    <t>184802111</t>
  </si>
  <si>
    <t>Chemické odplevelení před založením kultury nad 20 m2 postřikem na široko v rovině a svahu do 1:5</t>
  </si>
  <si>
    <t>1892937909</t>
  </si>
  <si>
    <t>19</t>
  </si>
  <si>
    <t>185804215</t>
  </si>
  <si>
    <t>Vypletí záhonu trávníku po výsevu s naložením a odvozem odpadu do 20 km v rovině a svahu do 1:5</t>
  </si>
  <si>
    <t>913761449</t>
  </si>
  <si>
    <t>20</t>
  </si>
  <si>
    <t>185804312</t>
  </si>
  <si>
    <t>Zalití rostlin a trávníku vodou plocha přes 20 m2</t>
  </si>
  <si>
    <t>2077789545</t>
  </si>
  <si>
    <t>200,0*0,015</t>
  </si>
  <si>
    <t>Zakládání</t>
  </si>
  <si>
    <t>271532211</t>
  </si>
  <si>
    <t>Podsyp pod základové konstrukce se zhutněním z hrubého kameniva frakce 0 až 63 mm</t>
  </si>
  <si>
    <t>351663072</t>
  </si>
  <si>
    <t>"lože pod trafostanici" 3,9*2,9*0,2</t>
  </si>
  <si>
    <t>Svislé a kompletní konstrukce</t>
  </si>
  <si>
    <t>22</t>
  </si>
  <si>
    <t>310238211</t>
  </si>
  <si>
    <t>Zazdívka otvorů pl do 1 m2 ve zdivu nadzákladovém cihlami pálenými na MVC</t>
  </si>
  <si>
    <t>-1999746887</t>
  </si>
  <si>
    <t>"drobné dozdívky a zazdívky" 2,8</t>
  </si>
  <si>
    <t>23</t>
  </si>
  <si>
    <t>310278842</t>
  </si>
  <si>
    <t>Zazdívka otvorů pl do 1 m2 ve zdivu nadzákladovém z nepálených tvárnic tl do 300 mm</t>
  </si>
  <si>
    <t>204759197</t>
  </si>
  <si>
    <t>0,3*2,05*0,3</t>
  </si>
  <si>
    <t>0,55*2,05*0,3</t>
  </si>
  <si>
    <t>24</t>
  </si>
  <si>
    <t>317142412</t>
  </si>
  <si>
    <t>Překlad nenosný pórobetonový š 75 mm v do 250 mm na tenkovrstvou maltu dl do 1250 mm</t>
  </si>
  <si>
    <t>kus</t>
  </si>
  <si>
    <t>679720616</t>
  </si>
  <si>
    <t>25</t>
  </si>
  <si>
    <t>317143431</t>
  </si>
  <si>
    <t>Překlad nosný z pórobetonu ve zdech tl 200 mm dl do 1300 mm</t>
  </si>
  <si>
    <t>1786467107</t>
  </si>
  <si>
    <t xml:space="preserve">"strop 2.NP" 3 </t>
  </si>
  <si>
    <t>26</t>
  </si>
  <si>
    <t>317143432</t>
  </si>
  <si>
    <t>Překlad nosný z pórobetonu ve zdech tl 200 mm dl přes 1300 do 1500 mm</t>
  </si>
  <si>
    <t>-818948076</t>
  </si>
  <si>
    <t xml:space="preserve">"strop 2.NP" 5 </t>
  </si>
  <si>
    <t>27</t>
  </si>
  <si>
    <t>317321411</t>
  </si>
  <si>
    <t>Překlad ze ŽB tř. C 25/30</t>
  </si>
  <si>
    <t>-758491611</t>
  </si>
  <si>
    <t>"obetonování nosníků nad otvory" 78,2*0,15*0,20</t>
  </si>
  <si>
    <t>28</t>
  </si>
  <si>
    <t>317351107</t>
  </si>
  <si>
    <t>Zřízení bednění překladů v do 4 m</t>
  </si>
  <si>
    <t>806365523</t>
  </si>
  <si>
    <t>"obetonování nosníků nad otvory" 23,46</t>
  </si>
  <si>
    <t>29</t>
  </si>
  <si>
    <t>317351108</t>
  </si>
  <si>
    <t>Odstranění bednění překladů v do 4 m</t>
  </si>
  <si>
    <t>-1461517904</t>
  </si>
  <si>
    <t>30</t>
  </si>
  <si>
    <t>317944321</t>
  </si>
  <si>
    <t>Válcované nosníky do č.12 dodatečně osazované do připravených otvorů</t>
  </si>
  <si>
    <t>-187145998</t>
  </si>
  <si>
    <t>31</t>
  </si>
  <si>
    <t>317944323</t>
  </si>
  <si>
    <t>Válcované nosníky č.14 až 22 dodatečně osazované do připravených otvorů</t>
  </si>
  <si>
    <t>630472036</t>
  </si>
  <si>
    <t>32</t>
  </si>
  <si>
    <t>340271021</t>
  </si>
  <si>
    <t>Zazdívka otvorů v příčkách nebo stěnách plochy do 1 m2 tvárnicemi pórobetonovými tl 100 mm</t>
  </si>
  <si>
    <t>400837915</t>
  </si>
  <si>
    <t>"pro profese TZB" 7,4</t>
  </si>
  <si>
    <t>33</t>
  </si>
  <si>
    <t>340271041</t>
  </si>
  <si>
    <t>Zazdívka otvorů v příčkách nebo stěnách plochy do 1 m2 tvárnicemi pórobetonovými tl 150 mm</t>
  </si>
  <si>
    <t>266458981</t>
  </si>
  <si>
    <t>"pro profese TZB" 18,7</t>
  </si>
  <si>
    <t>34</t>
  </si>
  <si>
    <t>340271045</t>
  </si>
  <si>
    <t>Zazdívka otvorů v příčkách nebo stěnách plochy do 4 m2 tvárnicemi pórobetonovými tl 150 mm</t>
  </si>
  <si>
    <t>-1814513958</t>
  </si>
  <si>
    <t>0,7*2,05</t>
  </si>
  <si>
    <t>1,55*2,05*2</t>
  </si>
  <si>
    <t>35</t>
  </si>
  <si>
    <t>342272225</t>
  </si>
  <si>
    <t>Příčka z pórobetonových hladkých tvárnic na tenkovrstvou maltu tl 100 mm</t>
  </si>
  <si>
    <t>-1954670832</t>
  </si>
  <si>
    <t>2,3*3,3</t>
  </si>
  <si>
    <t>36</t>
  </si>
  <si>
    <t>342272245</t>
  </si>
  <si>
    <t>Příčka z pórobetonových hladkých tvárnic na tenkovrstvou maltu tl 150 mm</t>
  </si>
  <si>
    <t>-701930018</t>
  </si>
  <si>
    <t>(4,2+0,9+1,25)*3,3-0,7*2,0*2-0,6*2,0</t>
  </si>
  <si>
    <t>(2,7+0,9+0,5+1,85)*3,3-0,8*2,0</t>
  </si>
  <si>
    <t>(2,75+3,0+1,3+5,8)*3,3-0,8*2,0</t>
  </si>
  <si>
    <t>(5,8+1,55)*3,3</t>
  </si>
  <si>
    <t>3,9*3,3-1,45*2,0</t>
  </si>
  <si>
    <t>(8,05+2,3)*3,3-1,45*2,0</t>
  </si>
  <si>
    <t>(1,35+2,3)*3,3</t>
  </si>
  <si>
    <t>5,6*3,3</t>
  </si>
  <si>
    <t>37</t>
  </si>
  <si>
    <t>342291121</t>
  </si>
  <si>
    <t>Ukotvení příček k cihelným konstrukcím plochými kotvami</t>
  </si>
  <si>
    <t>m</t>
  </si>
  <si>
    <t>-12414835</t>
  </si>
  <si>
    <t>3,3*22</t>
  </si>
  <si>
    <t>38</t>
  </si>
  <si>
    <t>342291131</t>
  </si>
  <si>
    <t>Ukotvení příček k betonovým konstrukcím plochými kotvami</t>
  </si>
  <si>
    <t>-293125217</t>
  </si>
  <si>
    <t>3,3*1</t>
  </si>
  <si>
    <t>39</t>
  </si>
  <si>
    <t>386381113</t>
  </si>
  <si>
    <t>Jímka ze ŽB při vnitřním objemu jímky (délka x šířka x výška) do 900x900x900 mm (0,729 m3)</t>
  </si>
  <si>
    <t>1227154605</t>
  </si>
  <si>
    <t>"jímka pro el. přípojku" 1</t>
  </si>
  <si>
    <t>40</t>
  </si>
  <si>
    <t>388995211</t>
  </si>
  <si>
    <t>Chránička kabelů z trub HDPE do DN 80 mm</t>
  </si>
  <si>
    <t>-1695369431</t>
  </si>
  <si>
    <t>"P3" 10,0*2</t>
  </si>
  <si>
    <t>41</t>
  </si>
  <si>
    <t>388995214</t>
  </si>
  <si>
    <t>Chránička kabelů z trub HDPE do DN 160 mm</t>
  </si>
  <si>
    <t>-2008730674</t>
  </si>
  <si>
    <t>"P3" 10,0*5</t>
  </si>
  <si>
    <t>"P4" 2,0*2</t>
  </si>
  <si>
    <t>Vodorovné konstrukce</t>
  </si>
  <si>
    <t>42</t>
  </si>
  <si>
    <t>410278842.1</t>
  </si>
  <si>
    <t>Zazdívka otvorů pl do 1 m2 ve stropech z nepálených tvárnic tl do 500 mm</t>
  </si>
  <si>
    <t>1839670175</t>
  </si>
  <si>
    <t>0,75*0,8*0,43</t>
  </si>
  <si>
    <t>1,2*0,8*0,45</t>
  </si>
  <si>
    <t>Strop 2.NP</t>
  </si>
  <si>
    <t>43</t>
  </si>
  <si>
    <t>411388531</t>
  </si>
  <si>
    <t>Zabetonování otvorů pl do 1 m2 ve stropech beton C25/30 včetně lešení, bednění, odbednění</t>
  </si>
  <si>
    <t>1680078296</t>
  </si>
  <si>
    <t>Poznámka k položce:_x000D_
Strop nad 1.NP.</t>
  </si>
  <si>
    <t>0,9*0,95*0,25</t>
  </si>
  <si>
    <t>1,2*0,7*0,25</t>
  </si>
  <si>
    <t>44</t>
  </si>
  <si>
    <t>411361821</t>
  </si>
  <si>
    <t>Výztuž stropů betonářskou ocelí 10 505</t>
  </si>
  <si>
    <t>1323218867</t>
  </si>
  <si>
    <t>"zabetonování stropů v 1.NP" 0,0228</t>
  </si>
  <si>
    <t>Úpravy povrchů, podlahy a osazování výplní</t>
  </si>
  <si>
    <t>45</t>
  </si>
  <si>
    <t>631311115</t>
  </si>
  <si>
    <t>Mazanina tl do 80 mm z betonu prostého bez zvýšených nároků na prostředí tř. C 20/25</t>
  </si>
  <si>
    <t>529874517</t>
  </si>
  <si>
    <t>"el. přípojka" 7,55*0,5*0,06+0,7*0,06</t>
  </si>
  <si>
    <t>46</t>
  </si>
  <si>
    <t>631311131</t>
  </si>
  <si>
    <t>Doplnění dosavadních mazanin betonem prostým plochy do 1 m2 tloušťky přes 80 mm</t>
  </si>
  <si>
    <t>378482768</t>
  </si>
  <si>
    <t>0,45*0,1</t>
  </si>
  <si>
    <t>0,9*0,1</t>
  </si>
  <si>
    <t>47</t>
  </si>
  <si>
    <t>631319171</t>
  </si>
  <si>
    <t>Příplatek k mazanině tl do 80 mm za stržení povrchu spodní vrstvy před vložením výztuže</t>
  </si>
  <si>
    <t>1107183538</t>
  </si>
  <si>
    <t>48</t>
  </si>
  <si>
    <t>631311125</t>
  </si>
  <si>
    <t>Mazanina tl do 120 mm z betonu prostého bez zvýšených nároků na prostředí tř. C 20/25</t>
  </si>
  <si>
    <t>883146306</t>
  </si>
  <si>
    <t>"vodovod a tepl. přípojka" 1,0*1,0*0,11*2</t>
  </si>
  <si>
    <t>49</t>
  </si>
  <si>
    <t>631319173</t>
  </si>
  <si>
    <t>Příplatek k mazanině tl do 120 mm za stržení povrchu spodní vrstvy před vložením výztuže</t>
  </si>
  <si>
    <t>-28246606</t>
  </si>
  <si>
    <t>50</t>
  </si>
  <si>
    <t>631311134</t>
  </si>
  <si>
    <t>Mazanina tl do 240 mm z betonu prostého bez zvýšených nároků na prostředí tř. C 16/20</t>
  </si>
  <si>
    <t>-2126042811</t>
  </si>
  <si>
    <t>Poznámka k položce:_x000D_
Podkladní beton.</t>
  </si>
  <si>
    <t>"el. přípojka" 7,55*0,5*0,15+0,7*0,15</t>
  </si>
  <si>
    <t>"vodovod a tepl. přípojka" 1,0*1,0*0,15*2</t>
  </si>
  <si>
    <t>51</t>
  </si>
  <si>
    <t>631319175</t>
  </si>
  <si>
    <t>Příplatek k mazanině tl do 240 mm za stržení povrchu spodní vrstvy před vložením výztuže</t>
  </si>
  <si>
    <t>-1036299093</t>
  </si>
  <si>
    <t>52</t>
  </si>
  <si>
    <t>631362021</t>
  </si>
  <si>
    <t>Výztuž mazanin svařovanými sítěmi Kari</t>
  </si>
  <si>
    <t>638893342</t>
  </si>
  <si>
    <t>"el. přípojka" 4,475*0,0044*1,15*2</t>
  </si>
  <si>
    <t>"vodovod a tepl. přípojka" 1,0*1,0*0,0044*1,15*2*2</t>
  </si>
  <si>
    <t>"strop 2.NP" (0,95+1,6)*0,0044*1,15</t>
  </si>
  <si>
    <t>53</t>
  </si>
  <si>
    <t>632451251</t>
  </si>
  <si>
    <t>Potěr cementový samonivelační C30 tl do 35 mm</t>
  </si>
  <si>
    <t>-1308751936</t>
  </si>
  <si>
    <t>"P38" 32,6</t>
  </si>
  <si>
    <t>54</t>
  </si>
  <si>
    <t>632451252</t>
  </si>
  <si>
    <t>Potěr cementový samonivelační C30 tl do 40 mm</t>
  </si>
  <si>
    <t>1461934255</t>
  </si>
  <si>
    <t>"P34" 75,7</t>
  </si>
  <si>
    <t>"P36" 110,1</t>
  </si>
  <si>
    <t>55</t>
  </si>
  <si>
    <t>632451254</t>
  </si>
  <si>
    <t>Potěr cementový samonivelační C30 tl do 50 mm</t>
  </si>
  <si>
    <t>661219726</t>
  </si>
  <si>
    <t>"P37" 10,6</t>
  </si>
  <si>
    <t>56</t>
  </si>
  <si>
    <t>633811111</t>
  </si>
  <si>
    <t>Broušení nerovností betonových podlah do 2 mm - stržení šlemu</t>
  </si>
  <si>
    <t>-1490023790</t>
  </si>
  <si>
    <t>32,6+185,8+10,6</t>
  </si>
  <si>
    <t>57</t>
  </si>
  <si>
    <t>642944121</t>
  </si>
  <si>
    <t>Osazování ocelových zárubní dodatečné pl do 2,5 m2</t>
  </si>
  <si>
    <t>-517116165</t>
  </si>
  <si>
    <t>"ozn.20/L" 1</t>
  </si>
  <si>
    <t>"ozn.21/L" 2</t>
  </si>
  <si>
    <t>"ozn.23/L+P" 2+2</t>
  </si>
  <si>
    <t>"ozn.26/L" 1</t>
  </si>
  <si>
    <t>"ozn.54a/P" 1</t>
  </si>
  <si>
    <t>58</t>
  </si>
  <si>
    <t>553311851</t>
  </si>
  <si>
    <t>zárubeň ocelová jednodílná, jednostranná pro běžné zdění pro jednokřídlové dveře š 600 - 900 mm L/P do příčky tl. 150 mm včetně nátěru</t>
  </si>
  <si>
    <t>364531854</t>
  </si>
  <si>
    <t>59</t>
  </si>
  <si>
    <t>642944221</t>
  </si>
  <si>
    <t>Osazování ocelových zárubní dodatečné pl přes 2,5 m2</t>
  </si>
  <si>
    <t>-314047077</t>
  </si>
  <si>
    <t>"ozn.25/L+P" 1+1</t>
  </si>
  <si>
    <t>60</t>
  </si>
  <si>
    <t>553311852</t>
  </si>
  <si>
    <t>zárubeň ocelová jednodílná, jednostranná pro běžné zdění pro dvoukřídlové dveře š 1450 mm L/P do příčky tl. 150 mm včetně nátěru</t>
  </si>
  <si>
    <t>1442105082</t>
  </si>
  <si>
    <t>61</t>
  </si>
  <si>
    <t>642945112</t>
  </si>
  <si>
    <t>Osazování protipožárních nebo protiplynových zárubní dveří dvoukřídlových do 6,5 m2</t>
  </si>
  <si>
    <t>532872248</t>
  </si>
  <si>
    <t>"ozn.57/L" 1</t>
  </si>
  <si>
    <t>62</t>
  </si>
  <si>
    <t>553311854</t>
  </si>
  <si>
    <t>zárubeň ocelová jednodílná s požární odolností EI 30, jednostranná pro běžné zdění pro dvoukřídlové dveře š 1450 mm L/P do příčky tl. 150 mm včetně nátěru</t>
  </si>
  <si>
    <t>-2120791270</t>
  </si>
  <si>
    <t>Úprava povrchů vnitřních</t>
  </si>
  <si>
    <t>63</t>
  </si>
  <si>
    <t>611135101</t>
  </si>
  <si>
    <t>Hrubá výplň rýh ve stropech maltou jakékoli šířky rýhy</t>
  </si>
  <si>
    <t>-990265061</t>
  </si>
  <si>
    <t>"po vybouraných příčkách" 12,54/3,3*0,15+235,14/3,3*0,2</t>
  </si>
  <si>
    <t>64</t>
  </si>
  <si>
    <t>612135101</t>
  </si>
  <si>
    <t>Hrubá výplň rýh ve stěnách maltou jakékoli šířky rýhy</t>
  </si>
  <si>
    <t>-2108283459</t>
  </si>
  <si>
    <t>"po vybouraných příčkách" 13,25</t>
  </si>
  <si>
    <t>65</t>
  </si>
  <si>
    <t>611325422</t>
  </si>
  <si>
    <t>Oprava vnitřní vápenocementové štukové omítky stropů v rozsahu plochy do 30%</t>
  </si>
  <si>
    <t>-1964889473</t>
  </si>
  <si>
    <t>"1.NP" 467,4</t>
  </si>
  <si>
    <t>66</t>
  </si>
  <si>
    <t>612131101</t>
  </si>
  <si>
    <t>Cementový postřik vnitřních stěn nanášený celoplošně ručně</t>
  </si>
  <si>
    <t>-2115614625</t>
  </si>
  <si>
    <t>142,0+294,945</t>
  </si>
  <si>
    <t>67</t>
  </si>
  <si>
    <t>612142002</t>
  </si>
  <si>
    <t>Potažení vnitřních stěn sklovláknitým pletivem</t>
  </si>
  <si>
    <t>-721374108</t>
  </si>
  <si>
    <t>"mč.115" 5,6*3,3+10,0</t>
  </si>
  <si>
    <t>"mč.122" (1,25+0,9)*2*3,3-1,4</t>
  </si>
  <si>
    <t>"mč.123" (0,9+2,1)*2*3,3+(0,9+0,9)*2*3,3-1,2*2-1,4*2</t>
  </si>
  <si>
    <t>"mč.124" (4,2+1,75+0,5)*2*3,3-1,4-1,6</t>
  </si>
  <si>
    <t>"mč.125" (3,0+1,2)*3,3-1,6</t>
  </si>
  <si>
    <t>"mč.126" (2,85+2,75)*3,3+(1,85+1,3)*2*3,3-1,6*3</t>
  </si>
  <si>
    <t>"mč.127" (3,8+4,2+1,1)*3,3-1,6</t>
  </si>
  <si>
    <t>"mč.128" 5,8*3,3*2</t>
  </si>
  <si>
    <t>"mč.129" (3,7+1,55)*3,3</t>
  </si>
  <si>
    <t>"mč.130,131" (1,7+0,9+2,3+3,9+8,2+3,8+1,55+1,95)*3,3-1,6-2,9-2,9</t>
  </si>
  <si>
    <t>"mč.132" (3,9+2,3)*3,3-2,9</t>
  </si>
  <si>
    <t>"mč.133" (4,0+3,5)*3,3-2,9</t>
  </si>
  <si>
    <t>"mč.135" 3,9*3,3</t>
  </si>
  <si>
    <t>"mč.141" (1,5+2,3)*3,3</t>
  </si>
  <si>
    <t>"mč.142" (1,35+2,15)*3,3</t>
  </si>
  <si>
    <t>68</t>
  </si>
  <si>
    <t>612321121</t>
  </si>
  <si>
    <t>Vápenocementová omítka hladká jednovrstvá vnitřních stěn nanášená ručně</t>
  </si>
  <si>
    <t>212312249</t>
  </si>
  <si>
    <t>"pod keramický obklad" 142,0</t>
  </si>
  <si>
    <t>69</t>
  </si>
  <si>
    <t>612321141</t>
  </si>
  <si>
    <t>Vápenocementová omítka štuková dvouvrstvá vnitřních stěn nanášená ručně</t>
  </si>
  <si>
    <t>-1486365871</t>
  </si>
  <si>
    <t>"omítka pod obklad" -142,0*0,65</t>
  </si>
  <si>
    <t>70</t>
  </si>
  <si>
    <t>612325423</t>
  </si>
  <si>
    <t>Oprava vnitřní vápenocementové štukové omítky stěn v rozsahu plochy do 50%</t>
  </si>
  <si>
    <t>193630319</t>
  </si>
  <si>
    <t>"mč.115" (9,95+5,6+9,95)*3,3-2,5*7+1,6*7-2,9</t>
  </si>
  <si>
    <t>"mč.117" (5,8+15,8+5,8)*3,3+6,6*2-2,9</t>
  </si>
  <si>
    <t>"mč.118" (5,6+4,35)*2*3,3-0,8*2,0*2</t>
  </si>
  <si>
    <t>"mč.119" (4,8+1,65+0,35)*2*3,3-1,2-1,6+0,9*2,0*6</t>
  </si>
  <si>
    <t>"mč.120" (1,0+1,65)*2*3,3-1,2*2</t>
  </si>
  <si>
    <t>"mč.121" (0,8+1,65)*2*3,3-1,2</t>
  </si>
  <si>
    <t>"mč.126" (2,85+2,75)*3,3</t>
  </si>
  <si>
    <t>"mč.127" (4,2+2,8)*3,3</t>
  </si>
  <si>
    <t>"mč.128" 5,85*2*3,3-2,4</t>
  </si>
  <si>
    <t>"mč.129" (3,7+1,55)*3,3-1,6</t>
  </si>
  <si>
    <t>"mč.130,131" (17,8+3,9+16,0+4,35+1,7+2,5)*2*3,3-81,7</t>
  </si>
  <si>
    <t>"mč.132" (6,95+4,05+3,1+1,75)*3,3</t>
  </si>
  <si>
    <t>"mč.133" (4,0+3,5)*3,3</t>
  </si>
  <si>
    <t>"mč.134" (1,9+0,7)*2*3,3-1,2</t>
  </si>
  <si>
    <t>"mč.135" (4,8+4,8+3,9)*3,3-1,6*2-2,2</t>
  </si>
  <si>
    <t>"mč.136" (4,65+3,0)*2*3,3-1,6+6,6</t>
  </si>
  <si>
    <t>"mč.137" (4,3+2,65)*2*3,3-1,6</t>
  </si>
  <si>
    <t>"mč.138" (4,3+2,15)*2*3,3-1,6</t>
  </si>
  <si>
    <t>"mč.139" (3,8+2,78)*2*3,3-1,6</t>
  </si>
  <si>
    <t>"mč.140" (4,3+2,5+4,3)*3,3</t>
  </si>
  <si>
    <t>"mč.141" (2,95+4,3)*2*3,3-1,2-(1,5+2,3)*3,3+2,782</t>
  </si>
  <si>
    <t>"mč.142" (2,15+1,35)*3,3-1,2</t>
  </si>
  <si>
    <t>"omítka pod obklad" -142,0*0,35</t>
  </si>
  <si>
    <t>71</t>
  </si>
  <si>
    <t>612311131</t>
  </si>
  <si>
    <t>Potažení vnitřních stěn vápenným štukem tloušťky do 3 mm</t>
  </si>
  <si>
    <t>408549457</t>
  </si>
  <si>
    <t>"po odstranění omyv. nátěru ze stěn" 223,42</t>
  </si>
  <si>
    <t>72</t>
  </si>
  <si>
    <t>612131121</t>
  </si>
  <si>
    <t>Penetrační disperzní nátěr vnitřních stěn nanášený ručně</t>
  </si>
  <si>
    <t>-1355054195</t>
  </si>
  <si>
    <t>Trubní vedení</t>
  </si>
  <si>
    <t>73</t>
  </si>
  <si>
    <t>899102112</t>
  </si>
  <si>
    <t>Osazení poklopů litinových nebo ocelových včetně rámů pro třídu zatížení A15, A50</t>
  </si>
  <si>
    <t>-1326527994</t>
  </si>
  <si>
    <t>"ozn.60" 4</t>
  </si>
  <si>
    <t>"ozn.61" 1</t>
  </si>
  <si>
    <t>74</t>
  </si>
  <si>
    <t>55310-060</t>
  </si>
  <si>
    <t>ozn.60 - ocelový poklop lehký 600x900 mm, odnímatelný, nosný rám svařený z profilu L 45/5 mm + výplň s protiskluznou úpravou tl. 4 mm, žárově zinkovaný</t>
  </si>
  <si>
    <t>1489154546</t>
  </si>
  <si>
    <t>75</t>
  </si>
  <si>
    <t>55310-061</t>
  </si>
  <si>
    <t>ozn.61 - ocelový poklop lehký 450x750 mm, odnímatelný, nosný rám svařený z profilu L 45/5 mm + výplň s protiskluznou úpravou tl. 4 mm, žárově zinkovaný</t>
  </si>
  <si>
    <t>1775457959</t>
  </si>
  <si>
    <t>Ostatní konstrukce a práce, bourání</t>
  </si>
  <si>
    <t>76</t>
  </si>
  <si>
    <t>949101111</t>
  </si>
  <si>
    <t>Lešení pomocné pro objekty pozemních staveb s lešeňovou podlahou v do 1,9 m zatížení do 150 kg/m2</t>
  </si>
  <si>
    <t>-1969046906</t>
  </si>
  <si>
    <t>"1.NP" 473,9</t>
  </si>
  <si>
    <t>"2.NP" 584,7</t>
  </si>
  <si>
    <t>77</t>
  </si>
  <si>
    <t>952901111</t>
  </si>
  <si>
    <t>Vyčištění budov bytové a občanské výstavby při výšce podlaží do 4 m</t>
  </si>
  <si>
    <t>161731181</t>
  </si>
  <si>
    <t>78</t>
  </si>
  <si>
    <t>953943211</t>
  </si>
  <si>
    <t>Osazování hasicího přístroje</t>
  </si>
  <si>
    <t>883059033</t>
  </si>
  <si>
    <t>79</t>
  </si>
  <si>
    <t>44932114</t>
  </si>
  <si>
    <t xml:space="preserve">přístroj hasicí ruční práškový s náplní 6 kg a s hasící schopností 21A </t>
  </si>
  <si>
    <t>439510376</t>
  </si>
  <si>
    <t>80</t>
  </si>
  <si>
    <t>953961214</t>
  </si>
  <si>
    <t>Kotvy chemickou patronou M 16 hl 125 mm do betonu, ŽB nebo kamene s vyvrtáním otvoru</t>
  </si>
  <si>
    <t>284205122</t>
  </si>
  <si>
    <t>"pro podchycení stropních panelů v 1.NP" 28</t>
  </si>
  <si>
    <t>81</t>
  </si>
  <si>
    <t>98585.30</t>
  </si>
  <si>
    <t>Ozn.30 - Kovová dvoudílná skříň 610x500x1800 mm, dodávka a montáž</t>
  </si>
  <si>
    <t>1020642439</t>
  </si>
  <si>
    <t>82</t>
  </si>
  <si>
    <t>721201101.1</t>
  </si>
  <si>
    <t>Kamerová prohlídka ležaté kanalizace</t>
  </si>
  <si>
    <t>-1251693041</t>
  </si>
  <si>
    <t>96</t>
  </si>
  <si>
    <t>Bourání konstrukcí</t>
  </si>
  <si>
    <t>83</t>
  </si>
  <si>
    <t>961044111</t>
  </si>
  <si>
    <t>Bourání základů z betonu prostého</t>
  </si>
  <si>
    <t>-1137982496</t>
  </si>
  <si>
    <t>"mč.126" 4,5*1,1*0,22</t>
  </si>
  <si>
    <t>"mč.132" 1,2*1,1*0,2</t>
  </si>
  <si>
    <t>"mč.144"  0,6*0,6*0,15*2</t>
  </si>
  <si>
    <t>84</t>
  </si>
  <si>
    <t>962031132</t>
  </si>
  <si>
    <t>Bourání příček z cihel pálených na MVC tl do 100 mm</t>
  </si>
  <si>
    <t>-256172271</t>
  </si>
  <si>
    <t>Poznámka k položce:_x000D_
Vč. dveří.</t>
  </si>
  <si>
    <t>"mč.139" (0,65+1,85+1,3)*3,3</t>
  </si>
  <si>
    <t>85</t>
  </si>
  <si>
    <t>962031133</t>
  </si>
  <si>
    <t>Bourání příček z cihel pálených na MVC tl do 150 mm</t>
  </si>
  <si>
    <t>1596168690</t>
  </si>
  <si>
    <t>"mč.116" (1,55+2,7)*3,3</t>
  </si>
  <si>
    <t>"mč.117" (2,8+2,7)*3,1</t>
  </si>
  <si>
    <t>"mč.123" (1,15+1,85)*3,3</t>
  </si>
  <si>
    <t>"mč.124" 4,5*3,3</t>
  </si>
  <si>
    <t>"mč.126" (4,65+2,1)*3,3</t>
  </si>
  <si>
    <t>"mč.127" (3,7+2,45)*3,3</t>
  </si>
  <si>
    <t>"mč.128" (2,1+0,95+0,4+0,55)*3,3</t>
  </si>
  <si>
    <t>"mč.129" 5,8*3,3</t>
  </si>
  <si>
    <t>"mč.130" 2,3*3,3+1,85*3,1</t>
  </si>
  <si>
    <t>"mč.132" (2,15+4,0+1,9)*3,3</t>
  </si>
  <si>
    <t>"mč.133" (2,1+4,0+1,15+1,1)*3,3</t>
  </si>
  <si>
    <t>"mč.134" (2,7+1,95)*3,3</t>
  </si>
  <si>
    <t>"mč.137" (3,9+2,65)*3,3</t>
  </si>
  <si>
    <t>86</t>
  </si>
  <si>
    <t>965042141</t>
  </si>
  <si>
    <t>Bourání podkladů pod dlažby nebo mazanin betonových nebo z litého asfaltu tl do 100 mm pl přes 4 m2</t>
  </si>
  <si>
    <t>1125674449</t>
  </si>
  <si>
    <t>"P1" (0,08+0,012)*47,9</t>
  </si>
  <si>
    <t>"P2" (0,08+0,012)*4,0</t>
  </si>
  <si>
    <t>87</t>
  </si>
  <si>
    <t>965045113</t>
  </si>
  <si>
    <t>Bourání potěrů cementových nebo pískocementových tl do 50 mm pl přes 4 m2</t>
  </si>
  <si>
    <t>171115685</t>
  </si>
  <si>
    <t>"P3" 70,2</t>
  </si>
  <si>
    <t>"P5" 98,6</t>
  </si>
  <si>
    <t>"P6" 40,5</t>
  </si>
  <si>
    <t>88</t>
  </si>
  <si>
    <t>965049111</t>
  </si>
  <si>
    <t>Příplatek k bourání betonových mazanin za bourání mazanin se svařovanou sítí tl do 100 mm</t>
  </si>
  <si>
    <t>1194585359</t>
  </si>
  <si>
    <t>89</t>
  </si>
  <si>
    <t>965081213</t>
  </si>
  <si>
    <t>Bourání podlah z dlaždic keramických nebo xylolitových tl do 10 mm plochy přes 1 m2</t>
  </si>
  <si>
    <t>1615898973</t>
  </si>
  <si>
    <t>"P1" 47,9</t>
  </si>
  <si>
    <t>"P2" 4,0</t>
  </si>
  <si>
    <t>"P5" 98,6+1,0*0,15*24</t>
  </si>
  <si>
    <t>90</t>
  </si>
  <si>
    <t>965081601</t>
  </si>
  <si>
    <t>Odsekání soklíků schodišťových</t>
  </si>
  <si>
    <t>1094652569</t>
  </si>
  <si>
    <t>91</t>
  </si>
  <si>
    <t>965081611</t>
  </si>
  <si>
    <t>Odsekání soklíků rovných</t>
  </si>
  <si>
    <t>1839870530</t>
  </si>
  <si>
    <t>92</t>
  </si>
  <si>
    <t>966080103</t>
  </si>
  <si>
    <t>Bourání kontaktního zateplení z polystyrenových desek tloušťky do 120 mm</t>
  </si>
  <si>
    <t>1011819659</t>
  </si>
  <si>
    <t>"mč.124" (2,3+5,8)*2*3,2+12,9</t>
  </si>
  <si>
    <t>"mč.127" (3,5+2,25)*2*3,2+7,4</t>
  </si>
  <si>
    <t>"mč.130" (3,1+2,3)*2*3,2+6,7</t>
  </si>
  <si>
    <t>"mč.137" (3,9+5,65)*2*3,2+20,9</t>
  </si>
  <si>
    <t>93</t>
  </si>
  <si>
    <t>966080107</t>
  </si>
  <si>
    <t>Bourání kontaktního zateplení z polystyrenových desek tloušťky do 200 mm</t>
  </si>
  <si>
    <t>-430596350</t>
  </si>
  <si>
    <t>"mč.131" (2,3+2,0)*2*3,1-0,8*1,9+4,0</t>
  </si>
  <si>
    <t>94</t>
  </si>
  <si>
    <t>968072455</t>
  </si>
  <si>
    <t>Vybourání kovových dveřních zárubní pl do 2 m2</t>
  </si>
  <si>
    <t>-436681339</t>
  </si>
  <si>
    <t>Poznámka k položce:_x000D_
Včetně vyvěšení křídla.</t>
  </si>
  <si>
    <t>"mč.119" 0,8*2,0*2</t>
  </si>
  <si>
    <t>"mč.120" 0,6*2,0</t>
  </si>
  <si>
    <t>"mč.121" 0,6*2,0</t>
  </si>
  <si>
    <t>"mč.122" 0,6*2,0</t>
  </si>
  <si>
    <t>"mč.123" 0,8*2,0</t>
  </si>
  <si>
    <t>"mč.124" 0,77*1,8</t>
  </si>
  <si>
    <t>"mč.125" 0,9*2,0</t>
  </si>
  <si>
    <t>"mč.129" 0,9*2,0</t>
  </si>
  <si>
    <t>"mč.135" 0,6*2,0</t>
  </si>
  <si>
    <t>"mč.136" 0,6*2,0</t>
  </si>
  <si>
    <t>"mč.138" 0,8*2,0</t>
  </si>
  <si>
    <t>"mč.139" 0,6*2,0</t>
  </si>
  <si>
    <t>"mč.140" 0,6*2,0</t>
  </si>
  <si>
    <t>"mč.142" 0,8*2,0</t>
  </si>
  <si>
    <t>"mč.143" 0,8*2,0</t>
  </si>
  <si>
    <t>"mč.144" 0,8*2,0</t>
  </si>
  <si>
    <t>"mč.145" 0,8*2,0</t>
  </si>
  <si>
    <t>95</t>
  </si>
  <si>
    <t>968072456</t>
  </si>
  <si>
    <t>Vybourání kovových dveřních zárubní pl přes 2 m2</t>
  </si>
  <si>
    <t>21994021</t>
  </si>
  <si>
    <t>"mč.116" 1,45*2,0</t>
  </si>
  <si>
    <t>"mč.117" 1,45*2,0</t>
  </si>
  <si>
    <t>"mč.118" 1,45*2,0</t>
  </si>
  <si>
    <t>971033521</t>
  </si>
  <si>
    <t>Vybourání otvorů ve zdivu cihelném pl do 1 m2 na MVC nebo MV tl do 100 mm</t>
  </si>
  <si>
    <t>-1650313281</t>
  </si>
  <si>
    <t>97</t>
  </si>
  <si>
    <t>971033531</t>
  </si>
  <si>
    <t>Vybourání otvorů ve zdivu cihelném pl do 1 m2 na MVC nebo MV tl do 150 mm</t>
  </si>
  <si>
    <t>-170999998</t>
  </si>
  <si>
    <t>"mč.116" 1,55*0,55</t>
  </si>
  <si>
    <t>"mč.130" 1,55*0,55+0,9*2,05</t>
  </si>
  <si>
    <t>"mč.134" 0,725*2,05+0,525*2,05</t>
  </si>
  <si>
    <t>"pro profese TZB" 17,32</t>
  </si>
  <si>
    <t>98</t>
  </si>
  <si>
    <t>971033541</t>
  </si>
  <si>
    <t>Vybourání otvorů ve zdivu cihelném pl do 1 m2 na MVC nebo MV tl do 300 mm</t>
  </si>
  <si>
    <t>-758275136</t>
  </si>
  <si>
    <t>"mč.125" 2,05*0,45*0,3</t>
  </si>
  <si>
    <t>"mč.129" 0,5*2,05*0,3</t>
  </si>
  <si>
    <t>"drobné otvory a průrazy" 2,9</t>
  </si>
  <si>
    <t>99</t>
  </si>
  <si>
    <t>971033631</t>
  </si>
  <si>
    <t>Vybourání otvorů ve zdivu cihelném pl do 4 m2 na MVC nebo MV tl do 150 mm</t>
  </si>
  <si>
    <t>1391075818</t>
  </si>
  <si>
    <t>"mč.116" 1,55*2,05</t>
  </si>
  <si>
    <t>"mč.118" 2,5*0,69</t>
  </si>
  <si>
    <t>"mč.119" 2,5*0,69</t>
  </si>
  <si>
    <t>"mč.123" 0,9*2,05</t>
  </si>
  <si>
    <t>100</t>
  </si>
  <si>
    <t>971033641</t>
  </si>
  <si>
    <t>Vybourání otvorů ve zdivu cihelném pl do 4 m2 na MVC nebo MV tl do 300 mm</t>
  </si>
  <si>
    <t>1556803149</t>
  </si>
  <si>
    <t>"mč.123" 1,65*0,69*0,3+0,85*2,1*0,3</t>
  </si>
  <si>
    <t>101</t>
  </si>
  <si>
    <t>974031664</t>
  </si>
  <si>
    <t>Vysekání rýh ve zdivu cihelném pro vtahování nosníků hl do 150 mm v do 150 mm</t>
  </si>
  <si>
    <t>1202351453</t>
  </si>
  <si>
    <t>1,2*9</t>
  </si>
  <si>
    <t>1,6*7</t>
  </si>
  <si>
    <t>1,8*6</t>
  </si>
  <si>
    <t>1,95*12</t>
  </si>
  <si>
    <t>2,9*2</t>
  </si>
  <si>
    <t>1,0*5</t>
  </si>
  <si>
    <t>1,8*3</t>
  </si>
  <si>
    <t>102</t>
  </si>
  <si>
    <t>978059541</t>
  </si>
  <si>
    <t>Odsekání a odebrání obkladů stěn z vnitřních obkládaček plochy přes 1 m2</t>
  </si>
  <si>
    <t>1374788347</t>
  </si>
  <si>
    <t>"mč.117" 1,5*1,8</t>
  </si>
  <si>
    <t>"mč.120" (0,9+0,9+0,9)*2,1*3+(0,9+1,8+0,9)*1,5+0,1*2,1*3+(0,75+1,5)*2,1</t>
  </si>
  <si>
    <t>"mč.121" 1,5*1,5</t>
  </si>
  <si>
    <t>"mč.123" 2,5*1,5</t>
  </si>
  <si>
    <t>"mč.124" (5,58+2,28)*2*1,5-0,9*1,5</t>
  </si>
  <si>
    <t>"mč.127" (3,3+2,25)*2*1,5-0,8*1,5</t>
  </si>
  <si>
    <t>"mč.129" (5,8+1,95)*2*1,8-0,8*1,8*2-0,9*1,8</t>
  </si>
  <si>
    <t>"mč.130" (3,1+2,1)*2*1,5-0,8*1,5*2</t>
  </si>
  <si>
    <t>"mč.131" (2,0+1,9)*2*1,5-0,8*1,5</t>
  </si>
  <si>
    <t>"mč.137" (5,65+3,7)*2*1,5-0,8*1,8</t>
  </si>
  <si>
    <t>"mč.139" 1,5*1,5</t>
  </si>
  <si>
    <t>"mč.144" (4,3+2,65)*2*1,8-0,8*1,8</t>
  </si>
  <si>
    <t>"mč.145" 1,2*1,5</t>
  </si>
  <si>
    <t>103</t>
  </si>
  <si>
    <t>973031151</t>
  </si>
  <si>
    <t>Vysekání výklenků ve zdivu cihelném na MV nebo MVC pl přes 0,25 m2</t>
  </si>
  <si>
    <t>-899314386</t>
  </si>
  <si>
    <t>0,6*0,6*0,25</t>
  </si>
  <si>
    <t>104</t>
  </si>
  <si>
    <t>973031345</t>
  </si>
  <si>
    <t>Vysekání kapes ve zdivu cihelném na MV nebo MVC pl do 0,25 m2 hl do 300 mm</t>
  </si>
  <si>
    <t>1679282556</t>
  </si>
  <si>
    <t>105</t>
  </si>
  <si>
    <t>965042221</t>
  </si>
  <si>
    <t>Bourání podkladů pod dlažby nebo mazanin betonových nebo z litého asfaltu tl přes 100 mm pl do 1 m2</t>
  </si>
  <si>
    <t>-596005666</t>
  </si>
  <si>
    <t>"pro vodovod a tepl. přípojku" 1,0*1,0*0,2*2</t>
  </si>
  <si>
    <t>106</t>
  </si>
  <si>
    <t>965042241</t>
  </si>
  <si>
    <t>Bourání podkladů pod dlažby nebo mazanin betonových nebo z litého asfaltu tl přes 100 mm pl přes 4 m2</t>
  </si>
  <si>
    <t>-1835600234</t>
  </si>
  <si>
    <t>"el. přípojka" 7,55*0,5*0,2+1,2*1,3*0,2</t>
  </si>
  <si>
    <t>107</t>
  </si>
  <si>
    <t>965049112</t>
  </si>
  <si>
    <t>Příplatek k bourání betonových mazanin za bourání mazanin se svařovanou sítí tl přes 100 mm</t>
  </si>
  <si>
    <t>376134696</t>
  </si>
  <si>
    <t>0,4+1,067</t>
  </si>
  <si>
    <t>108</t>
  </si>
  <si>
    <t>971042461</t>
  </si>
  <si>
    <t>Vybourání otvorů v betonových příčkách a zdech pl do 0,25 m2 tl do 600 mm</t>
  </si>
  <si>
    <t>33824811</t>
  </si>
  <si>
    <t>"el. přípojka" 1</t>
  </si>
  <si>
    <t>109</t>
  </si>
  <si>
    <t>972054491</t>
  </si>
  <si>
    <t>Vybourání otvorů v ŽB stropech nebo klenbách pl do 1 m2 tl přes 80 mm</t>
  </si>
  <si>
    <t>-103143667</t>
  </si>
  <si>
    <t>1,6*0,6*0,25</t>
  </si>
  <si>
    <t>1,6*0,525*0,25</t>
  </si>
  <si>
    <t>1,3*0,4*0,25*2</t>
  </si>
  <si>
    <t>Strop 1.NP</t>
  </si>
  <si>
    <t>110</t>
  </si>
  <si>
    <t>977211112</t>
  </si>
  <si>
    <t>Řezání stěnovou pilou ŽB kcí s výztuží průměru do 16 mm hl do 350 mm</t>
  </si>
  <si>
    <t>1686165574</t>
  </si>
  <si>
    <t>(1,6+0,6)*2</t>
  </si>
  <si>
    <t>(1,6+0,53)*2</t>
  </si>
  <si>
    <t>(1,3+0,4)*2*2</t>
  </si>
  <si>
    <t>111</t>
  </si>
  <si>
    <t>978011141</t>
  </si>
  <si>
    <t>Otlučení (osekání) vnitřní vápenné nebo vápenocementové omítky stropů v rozsahu do 30 %</t>
  </si>
  <si>
    <t>519355104</t>
  </si>
  <si>
    <t>112</t>
  </si>
  <si>
    <t>978013161</t>
  </si>
  <si>
    <t>Otlučení (osekání) vnitřní vápenné nebo vápenocementové omítky stěn v rozsahu do 50 %</t>
  </si>
  <si>
    <t>-1967626702</t>
  </si>
  <si>
    <t>113</t>
  </si>
  <si>
    <t>978013191</t>
  </si>
  <si>
    <t>Otlučení (osekání) vnitřní vápenné nebo vápenocementové omítky stěn v rozsahu do 100 %</t>
  </si>
  <si>
    <t>1040915421</t>
  </si>
  <si>
    <t>"po odstraněném obkladu" 175,485</t>
  </si>
  <si>
    <t>114</t>
  </si>
  <si>
    <t>751398825</t>
  </si>
  <si>
    <t>Demontáž větrací mřížky stěnové přes průřez 0,200 m2</t>
  </si>
  <si>
    <t>-1687069861</t>
  </si>
  <si>
    <t>"mč.126" 1</t>
  </si>
  <si>
    <t>997</t>
  </si>
  <si>
    <t>Přesun sutě</t>
  </si>
  <si>
    <t>115</t>
  </si>
  <si>
    <t>997013212</t>
  </si>
  <si>
    <t>Vnitrostaveništní doprava suti a vybouraných hmot pro budovy v do 9 m ručně</t>
  </si>
  <si>
    <t>1228164792</t>
  </si>
  <si>
    <t>116</t>
  </si>
  <si>
    <t>997013501</t>
  </si>
  <si>
    <t>Odvoz suti a vybouraných hmot na skládku nebo meziskládku do 1 km se složením</t>
  </si>
  <si>
    <t>-1990423278</t>
  </si>
  <si>
    <t>117</t>
  </si>
  <si>
    <t>997013511</t>
  </si>
  <si>
    <t>Odvoz suti a vybouraných hmot z meziskládky na skládku do 1 km s naložením a se složením</t>
  </si>
  <si>
    <t>-1213581561</t>
  </si>
  <si>
    <t>187,678*9</t>
  </si>
  <si>
    <t>118</t>
  </si>
  <si>
    <t>997013631</t>
  </si>
  <si>
    <t>Poplatek za uložení na skládce (skládkovné) stavebního odpadu směsného kód odpadu 17 09 04</t>
  </si>
  <si>
    <t>-136681999</t>
  </si>
  <si>
    <t>187,678*0,3</t>
  </si>
  <si>
    <t>119</t>
  </si>
  <si>
    <t>997013867</t>
  </si>
  <si>
    <t>Poplatek za uložení stavebního odpadu na recyklační skládce (skládkovné) - stavební suť</t>
  </si>
  <si>
    <t>1925683885</t>
  </si>
  <si>
    <t>187,678*0,7</t>
  </si>
  <si>
    <t>998</t>
  </si>
  <si>
    <t>Přesun hmot</t>
  </si>
  <si>
    <t>120</t>
  </si>
  <si>
    <t>998018002</t>
  </si>
  <si>
    <t>Přesun hmot ruční pro budovy v do 12 m</t>
  </si>
  <si>
    <t>-86737595</t>
  </si>
  <si>
    <t>PSV</t>
  </si>
  <si>
    <t>Práce a dodávky PSV</t>
  </si>
  <si>
    <t>711</t>
  </si>
  <si>
    <t>Izolace proti vodě, vlhkosti a plynům</t>
  </si>
  <si>
    <t>121</t>
  </si>
  <si>
    <t>711131811</t>
  </si>
  <si>
    <t>Odstranění izolace proti zemní vlhkosti vodorovné</t>
  </si>
  <si>
    <t>1799079663</t>
  </si>
  <si>
    <t xml:space="preserve">"P1" 47,9*2 </t>
  </si>
  <si>
    <t xml:space="preserve">"P2" 4,0*2 </t>
  </si>
  <si>
    <t>2,0+5,4</t>
  </si>
  <si>
    <t>122</t>
  </si>
  <si>
    <t>711111001</t>
  </si>
  <si>
    <t>Provedení izolace proti zemní vlhkosti vodorovné za studena nátěrem penetračním</t>
  </si>
  <si>
    <t>1978950649</t>
  </si>
  <si>
    <t>"el. přípojka" 7,6*0,5+3,32</t>
  </si>
  <si>
    <t>"vodovod a tepl. přípojka" 1,2*1,2*2</t>
  </si>
  <si>
    <t>123</t>
  </si>
  <si>
    <t>111631500</t>
  </si>
  <si>
    <t>lak penetrační asfaltový</t>
  </si>
  <si>
    <t>-1258636288</t>
  </si>
  <si>
    <t>10,0*0,0003</t>
  </si>
  <si>
    <t>124</t>
  </si>
  <si>
    <t>711141559</t>
  </si>
  <si>
    <t>Provedení izolace proti zemní vlhkosti pásy přitavením vodorovné NAIP</t>
  </si>
  <si>
    <t>1150975292</t>
  </si>
  <si>
    <t>125</t>
  </si>
  <si>
    <t>628522540</t>
  </si>
  <si>
    <t>pás asfaltový natavitelný modifikovaný SBS tl 4,0mm s vložkou z polyesterové rohože a spalitelnou PE fólií nebo jemnozrnný minerálním posypem na horním povrchu</t>
  </si>
  <si>
    <t>-1764757624</t>
  </si>
  <si>
    <t>10,0*1,15</t>
  </si>
  <si>
    <t>126</t>
  </si>
  <si>
    <t>998711102</t>
  </si>
  <si>
    <t>Přesun hmot tonážní pro izolace proti vodě, vlhkosti a plynům v objektech výšky do 12 m</t>
  </si>
  <si>
    <t>2032936300</t>
  </si>
  <si>
    <t>712</t>
  </si>
  <si>
    <t>Povlakové krytiny</t>
  </si>
  <si>
    <t>127</t>
  </si>
  <si>
    <t>7122111.1</t>
  </si>
  <si>
    <t>Doplnění živičné krytiny střechy na ploše do 1 m2 včetně penetrace</t>
  </si>
  <si>
    <t>356699553</t>
  </si>
  <si>
    <t>"strop 2.NP" 0,9*1,05+1,3*1,2</t>
  </si>
  <si>
    <t>128</t>
  </si>
  <si>
    <t>998712102</t>
  </si>
  <si>
    <t>Přesun hmot tonážní tonážní pro krytiny povlakové v objektech v do 12 m</t>
  </si>
  <si>
    <t>-80587381</t>
  </si>
  <si>
    <t>713</t>
  </si>
  <si>
    <t>Izolace tepelné</t>
  </si>
  <si>
    <t>129</t>
  </si>
  <si>
    <t>713120811</t>
  </si>
  <si>
    <t>Odstranění tepelné izolace podlah volně kladené z vláknitých materiálů suchých tl do 100 mm</t>
  </si>
  <si>
    <t>-1915824895</t>
  </si>
  <si>
    <t>"P6" 40,5*2</t>
  </si>
  <si>
    <t>"pro vodovod a tepl. přípojku" 1,0*1,0*2*2</t>
  </si>
  <si>
    <t>"pro el. přípojku" 7,55*0,5*2+1,2*1,3*2</t>
  </si>
  <si>
    <t>130</t>
  </si>
  <si>
    <t>713120821</t>
  </si>
  <si>
    <t>Odstranění tepelné izolace podlah volně kladené z polystyrenu suchého tl do 100 mm</t>
  </si>
  <si>
    <t>1172465784</t>
  </si>
  <si>
    <t>"P1" 47,9*2</t>
  </si>
  <si>
    <t>131</t>
  </si>
  <si>
    <t>713121111</t>
  </si>
  <si>
    <t>Montáž izolace tepelné podlah volně kladenými rohožemi, pásy, dílci, deskami 1 vrstva</t>
  </si>
  <si>
    <t>1421516458</t>
  </si>
  <si>
    <t>"el. přípojka" 7,6*0,5+0,7</t>
  </si>
  <si>
    <t>132</t>
  </si>
  <si>
    <t>28372303</t>
  </si>
  <si>
    <t>deska EPS 100 do plochých střech a podlah λ=0,037 tl 40mm</t>
  </si>
  <si>
    <t>1740344774</t>
  </si>
  <si>
    <t>133</t>
  </si>
  <si>
    <t>-1558925199</t>
  </si>
  <si>
    <t>"doplnění v místě vybourání podlahy chladíren" 60,0</t>
  </si>
  <si>
    <t>134</t>
  </si>
  <si>
    <t>28375909</t>
  </si>
  <si>
    <t>deska EPS 150 do plochých střech a podlah λ=0,037 tl 50mm</t>
  </si>
  <si>
    <t>561709236</t>
  </si>
  <si>
    <t>60,0*1,02</t>
  </si>
  <si>
    <t>135</t>
  </si>
  <si>
    <t>713191132</t>
  </si>
  <si>
    <t>Montáž izolace tepelné podlah, stropů vrchem nebo střech překrytí separační fólií z PE</t>
  </si>
  <si>
    <t>1510839768</t>
  </si>
  <si>
    <t>"el. přípojka" 5,0</t>
  </si>
  <si>
    <t>136</t>
  </si>
  <si>
    <t>28323020</t>
  </si>
  <si>
    <t>fólie separační PE 2 x 50 m</t>
  </si>
  <si>
    <t>-787077482</t>
  </si>
  <si>
    <t>65,0*1,1</t>
  </si>
  <si>
    <t>137</t>
  </si>
  <si>
    <t>998713102</t>
  </si>
  <si>
    <t>Přesun hmot tonážní pro izolace tepelné v objektech v do 12 m</t>
  </si>
  <si>
    <t>847155310</t>
  </si>
  <si>
    <t>721</t>
  </si>
  <si>
    <t xml:space="preserve">Zdravotechnika </t>
  </si>
  <si>
    <t>138</t>
  </si>
  <si>
    <t>721000010</t>
  </si>
  <si>
    <t>Zdravotechnické instalace  /viz. samostatný rozpočet - zadání/</t>
  </si>
  <si>
    <t>-1187551344</t>
  </si>
  <si>
    <t>723</t>
  </si>
  <si>
    <t>Zdravotechnika - NTL plynovod</t>
  </si>
  <si>
    <t>139</t>
  </si>
  <si>
    <t>723000010</t>
  </si>
  <si>
    <t>NTL plynovod /viz. samostatný rozpočet - zadání/</t>
  </si>
  <si>
    <t>-1280514141</t>
  </si>
  <si>
    <t>731</t>
  </si>
  <si>
    <t xml:space="preserve">Ústřední vytápění </t>
  </si>
  <si>
    <t>140</t>
  </si>
  <si>
    <t>731000010</t>
  </si>
  <si>
    <t>Vytápění /viz. samostatný rozpočet - zadání/</t>
  </si>
  <si>
    <t>-447740639</t>
  </si>
  <si>
    <t>741</t>
  </si>
  <si>
    <t>Elektroinstalace - silnoproud</t>
  </si>
  <si>
    <t>141</t>
  </si>
  <si>
    <t>741000010</t>
  </si>
  <si>
    <t>Silnoproudé rozvody a osvětlení  /viz. samostatný rozpočet - zadání/</t>
  </si>
  <si>
    <t>-712879297</t>
  </si>
  <si>
    <t>742</t>
  </si>
  <si>
    <t>Elektroinstalace - slaboproud</t>
  </si>
  <si>
    <t>142</t>
  </si>
  <si>
    <t>742000010</t>
  </si>
  <si>
    <t>Informační a komunikační technologie - ICT  /viz. samostatný rozpočet - zadání/</t>
  </si>
  <si>
    <t>-1709745094</t>
  </si>
  <si>
    <t>143</t>
  </si>
  <si>
    <t>742000020</t>
  </si>
  <si>
    <t>Elektronická zabezpečovací signalizace - EZS  /viz. samostatný rozpočet - zadání/</t>
  </si>
  <si>
    <t>617555228</t>
  </si>
  <si>
    <t>144</t>
  </si>
  <si>
    <t>742000030</t>
  </si>
  <si>
    <t>Domovní telefon  /viz. samostatný rozpočet - zadání/</t>
  </si>
  <si>
    <t>-130484972</t>
  </si>
  <si>
    <t>751</t>
  </si>
  <si>
    <t>Vzduchotechnika</t>
  </si>
  <si>
    <t>145</t>
  </si>
  <si>
    <t>751000010</t>
  </si>
  <si>
    <t>Vzduchotechnika /viz. samostatný rozpočet - zadání/</t>
  </si>
  <si>
    <t>-108717672</t>
  </si>
  <si>
    <t>763</t>
  </si>
  <si>
    <t>Konstrukce suché výstavby</t>
  </si>
  <si>
    <t>146</t>
  </si>
  <si>
    <t>763121423</t>
  </si>
  <si>
    <t>SDK stěna předsazená tl 87,5 mm profil CW+UW 75 deska 1xDF 12,5 s izolací EI 30 Rw do 12 dB</t>
  </si>
  <si>
    <t>-1123405879</t>
  </si>
  <si>
    <t>"mč.214" (0,5+4,1+0,5)*3,3</t>
  </si>
  <si>
    <t>147</t>
  </si>
  <si>
    <t>763121425.1</t>
  </si>
  <si>
    <t>SDK stěna předsazená tl 117,5 mm profil CW+UW 100 deska 1xDF 12,5 s izolací EI 30 , minerální vata 80 mm</t>
  </si>
  <si>
    <t>706320689</t>
  </si>
  <si>
    <t>"mč.117" 15,8*3,3</t>
  </si>
  <si>
    <t>148</t>
  </si>
  <si>
    <t>763121712</t>
  </si>
  <si>
    <t>SDK stěna předsazená zalomení</t>
  </si>
  <si>
    <t>-1473418897</t>
  </si>
  <si>
    <t>"mč.214" 3,3*2</t>
  </si>
  <si>
    <t>149</t>
  </si>
  <si>
    <t>763131431</t>
  </si>
  <si>
    <t>SDK podhled deska 1xDF 12,5 bez izolace dvouvrstvá spodní kce profil CD+UD REI do 90</t>
  </si>
  <si>
    <t>-114373709</t>
  </si>
  <si>
    <t>"mč.115" (3,3+0,5)*9,95</t>
  </si>
  <si>
    <t>"mč.118" (0,69+2,6+0,89)*4,35</t>
  </si>
  <si>
    <t xml:space="preserve">"mč.122" (0,64+0,9)*1,25 </t>
  </si>
  <si>
    <t>"mč.123" (1,65+0,89)*0,9</t>
  </si>
  <si>
    <t>"mč.124" (0,69+2,45+0,89)*1,75</t>
  </si>
  <si>
    <t>"mč.125" (0,68+2,6)*1,2</t>
  </si>
  <si>
    <t>"mč.126" (0,69+2,65)*2,85</t>
  </si>
  <si>
    <t>"mč.127" (0,69+2,75+0,89)*2,8</t>
  </si>
  <si>
    <t>"strop 2.NP" 0,45+0,96</t>
  </si>
  <si>
    <t>150</t>
  </si>
  <si>
    <t>763131721</t>
  </si>
  <si>
    <t>SDK podhled skoková změna v do 0,5 m</t>
  </si>
  <si>
    <t>-1886666627</t>
  </si>
  <si>
    <t>"mč.115" 9,95</t>
  </si>
  <si>
    <t>151</t>
  </si>
  <si>
    <t>763131722</t>
  </si>
  <si>
    <t>SDK podhled skoková změna v přes 0,5 m</t>
  </si>
  <si>
    <t>-1507392453</t>
  </si>
  <si>
    <t>"mč.118" 4,35*2</t>
  </si>
  <si>
    <t xml:space="preserve">"mč.122" 1,25 </t>
  </si>
  <si>
    <t>"mč.123" 0,9</t>
  </si>
  <si>
    <t>"mč.124" 1,75*2</t>
  </si>
  <si>
    <t>"mč.125" 1,2*2</t>
  </si>
  <si>
    <t>"mč.126" 2,85</t>
  </si>
  <si>
    <t>"mč.127" 2,8*2</t>
  </si>
  <si>
    <t>152</t>
  </si>
  <si>
    <t>763135101</t>
  </si>
  <si>
    <t>Montáž SDK kazetového podhledu z kazet 600x600 mm na zavěšenou viditelnou nosnou konstrukci</t>
  </si>
  <si>
    <t>-1021978574</t>
  </si>
  <si>
    <t>"mč.132" 25,8</t>
  </si>
  <si>
    <t>153</t>
  </si>
  <si>
    <t>59030570</t>
  </si>
  <si>
    <t>podhled kazetový viditelný rastr tl 10mm 600x600mm</t>
  </si>
  <si>
    <t>792363477</t>
  </si>
  <si>
    <t>25,8*1,05</t>
  </si>
  <si>
    <t>154</t>
  </si>
  <si>
    <t>763171112</t>
  </si>
  <si>
    <t>Montáž mřížek SDK kcí vel. do 0,25 m2 pro příčky a předsazené stěny</t>
  </si>
  <si>
    <t>1288316638</t>
  </si>
  <si>
    <t>"ozn.62.1" 2</t>
  </si>
  <si>
    <t>"ozn.62.2" 3</t>
  </si>
  <si>
    <t>"ozn.62.4" 2</t>
  </si>
  <si>
    <t>155</t>
  </si>
  <si>
    <t>5530062.1</t>
  </si>
  <si>
    <t>ozn.62.1 - hliníková mřížka z vysoce kvalitního extrudovaného hliníku barvy bílé, vsazená do SDK obložení VZT potrubí rozměr 300x300 mm</t>
  </si>
  <si>
    <t>-848800546</t>
  </si>
  <si>
    <t>156</t>
  </si>
  <si>
    <t>5530062.2</t>
  </si>
  <si>
    <t>ozn.62.2 - hliníková mřížka z vysoce kvalitního extrudovaného hliníku barvy bílé, vsazená do SDK obložení VZT potrubí rozměr 400x400 mm</t>
  </si>
  <si>
    <t>1411405829</t>
  </si>
  <si>
    <t>157</t>
  </si>
  <si>
    <t>5530062.3</t>
  </si>
  <si>
    <t>ozn.62.3 - hliníková mřížka z vysoce kvalitního extrudovaného hliníku barvy bílé, vsazená do SDK obložení VZT potrubí rozměr 500x500 mm</t>
  </si>
  <si>
    <t>-1443581445</t>
  </si>
  <si>
    <t>158</t>
  </si>
  <si>
    <t>763171213</t>
  </si>
  <si>
    <t>Montáž revizních klapek, mřížek SDK kcí vel. do 0,5 m2 pro podhledy</t>
  </si>
  <si>
    <t>-1285237680</t>
  </si>
  <si>
    <t>"P2" 2</t>
  </si>
  <si>
    <t>159</t>
  </si>
  <si>
    <t>553211.P2</t>
  </si>
  <si>
    <t>P2 - plastová větrací a ventilační mřížka s pevnou žaluzií umístěná do kazetového podhledu rozm.600x600 mm</t>
  </si>
  <si>
    <t>1102372214</t>
  </si>
  <si>
    <t>160</t>
  </si>
  <si>
    <t>998763302</t>
  </si>
  <si>
    <t>Přesun hmot tonážní pro sádrokartonové konstrukce v objektech v do 12 m</t>
  </si>
  <si>
    <t>2106541226</t>
  </si>
  <si>
    <t>766</t>
  </si>
  <si>
    <t>Konstrukce truhlářské</t>
  </si>
  <si>
    <t>161</t>
  </si>
  <si>
    <t>7664118.1</t>
  </si>
  <si>
    <t>Demontáž truhlářského obložení - krytů radiátorů</t>
  </si>
  <si>
    <t>-1561040098</t>
  </si>
  <si>
    <t>"mč.118" 15,0</t>
  </si>
  <si>
    <t>162</t>
  </si>
  <si>
    <t>766660001</t>
  </si>
  <si>
    <t>Montáž dveřních křídel otvíravých jednokřídlových š do 0,8 m do ocelové zárubně</t>
  </si>
  <si>
    <t>212795748</t>
  </si>
  <si>
    <t>"T1/L+P" 3+2</t>
  </si>
  <si>
    <t>"T2/P" 1</t>
  </si>
  <si>
    <t>"T3/L" 1</t>
  </si>
  <si>
    <t>"T4/L" 1</t>
  </si>
  <si>
    <t>"T5/L+P" 2+4</t>
  </si>
  <si>
    <t>"T6/L+P" 2+3</t>
  </si>
  <si>
    <t>163</t>
  </si>
  <si>
    <t>611620.T1</t>
  </si>
  <si>
    <t>T1/L+P - dřevěné dveře vnitřní jednokřídlové šíře 600 mm, otevíravé, plné, provedení lamino, zámek s vložkou</t>
  </si>
  <si>
    <t>-857574659</t>
  </si>
  <si>
    <t>164</t>
  </si>
  <si>
    <t>611620.T2</t>
  </si>
  <si>
    <t>T2/L+P - dřevěné dveře vnitřní jednokřídlové šíře 600 mm, otevíravé, plné, provedení lamino, zámek se zajištěním</t>
  </si>
  <si>
    <t>-1020256255</t>
  </si>
  <si>
    <t>165</t>
  </si>
  <si>
    <t>611620.T3</t>
  </si>
  <si>
    <t>T3/L+P - dřevěné dveře vnitřní jednokřídlové šíře 700 mm, otevíravé, plné, provedení lamino, zámek s vložkou</t>
  </si>
  <si>
    <t>400371742</t>
  </si>
  <si>
    <t>166</t>
  </si>
  <si>
    <t>611620.T4</t>
  </si>
  <si>
    <t>T4/L+P - dřevěné dveře vnitřní jednokřídlové šíře 700 mm, otevíravé, plné, provedení lamino, zámek se zajištěním</t>
  </si>
  <si>
    <t>-1724927621</t>
  </si>
  <si>
    <t>167</t>
  </si>
  <si>
    <t>611620.T5</t>
  </si>
  <si>
    <t>T5/L+P - dřevěné dveře vnitřní jednokřídlové šíře 800 mm, otevíravé, plné, provedení lamino, zámek s vložkou</t>
  </si>
  <si>
    <t>1276210077</t>
  </si>
  <si>
    <t>168</t>
  </si>
  <si>
    <t>611620.T6</t>
  </si>
  <si>
    <t>T6/L+P - dřevěné dveře vnitřní jednokřídlové šíře 800 mm, otevíravé, z 1/3 prosklené, provedení lamino, zámek s vložkou</t>
  </si>
  <si>
    <t>2052022190</t>
  </si>
  <si>
    <t>169</t>
  </si>
  <si>
    <t>766660002</t>
  </si>
  <si>
    <t>Montáž dveřních křídel otvíravých jednokřídlových š přes 0,8 m do ocelové zárubně</t>
  </si>
  <si>
    <t>-1297271472</t>
  </si>
  <si>
    <t xml:space="preserve">"T7/P" 1 </t>
  </si>
  <si>
    <t>"T15/L" 1</t>
  </si>
  <si>
    <t>170</t>
  </si>
  <si>
    <t>611620.T7</t>
  </si>
  <si>
    <t>T7/L+P - dřevěné dveře vnitřní jednokřídlové šíře 900 mm, otevíravé, z 1/3 prosklené, provedení lamino, zámek s vložkou</t>
  </si>
  <si>
    <t>1458956378</t>
  </si>
  <si>
    <t>171</t>
  </si>
  <si>
    <t>611620.T15</t>
  </si>
  <si>
    <t>T15/L - dřevěné dveře vnitřní jednokřídlové šíře 1000 mm, otevíravé, z 1/3 prosklené, provedení lamino, zámek s vložkou</t>
  </si>
  <si>
    <t>640520897</t>
  </si>
  <si>
    <t>172</t>
  </si>
  <si>
    <t>766660011</t>
  </si>
  <si>
    <t>Montáž dveřních křídel otvíravých dvoukřídlových š do 1,45 m do ocelové zárubně</t>
  </si>
  <si>
    <t>1178947552</t>
  </si>
  <si>
    <t>"T9/L+P" 1+1</t>
  </si>
  <si>
    <t>173</t>
  </si>
  <si>
    <t>611620.T9</t>
  </si>
  <si>
    <t>T9/L+P - dřevěné dveře vnitřní dvoukřídlové šíře 1450 mm, otevíravé, plné, provedení lamino, zámek s vložkou</t>
  </si>
  <si>
    <t>1040725599</t>
  </si>
  <si>
    <t>174</t>
  </si>
  <si>
    <t>766660031</t>
  </si>
  <si>
    <t>Montáž dveřních křídel otvíravých dvoukřídlových požárních do ocelové zárubně</t>
  </si>
  <si>
    <t>81795103</t>
  </si>
  <si>
    <t>"T17/L" 1</t>
  </si>
  <si>
    <t>175</t>
  </si>
  <si>
    <t>611620.T17</t>
  </si>
  <si>
    <t>T17/L - dřevěné dveře vnitřní dvoukřídlové šíře 1450 mm, otevíravé, plné protipožární EW30-C DP3, zámek s vložkou</t>
  </si>
  <si>
    <t>1930972157</t>
  </si>
  <si>
    <t>176</t>
  </si>
  <si>
    <t>766660728</t>
  </si>
  <si>
    <t>Montáž dveřního interiérového kování - zámku</t>
  </si>
  <si>
    <t>1975766198</t>
  </si>
  <si>
    <t>Poznámka k položce:_x000D_
Kování je součástí ceny dodávky dveří.</t>
  </si>
  <si>
    <t>177</t>
  </si>
  <si>
    <t>766660729</t>
  </si>
  <si>
    <t>Montáž dveřního interiérového kování - štítku s klikou</t>
  </si>
  <si>
    <t>1785561550</t>
  </si>
  <si>
    <t>178</t>
  </si>
  <si>
    <t>766660720</t>
  </si>
  <si>
    <t>Osazení větrací mřížky s vyříznutím otvoru</t>
  </si>
  <si>
    <t>-1289483924</t>
  </si>
  <si>
    <t>"P1" 4+2</t>
  </si>
  <si>
    <t>179</t>
  </si>
  <si>
    <t>611201-11</t>
  </si>
  <si>
    <t>P1 - plastová dveřní mřížka 300x200 mm</t>
  </si>
  <si>
    <t>1721069603</t>
  </si>
  <si>
    <t>180</t>
  </si>
  <si>
    <t>611201-12</t>
  </si>
  <si>
    <t>P1 - plastová dveřní mřížka 400x300 mm</t>
  </si>
  <si>
    <t>1418044831</t>
  </si>
  <si>
    <t>181</t>
  </si>
  <si>
    <t>766695212</t>
  </si>
  <si>
    <t>Montáž truhlářských prahů (lišt) dveří jednokřídlových šířky do 10 cm</t>
  </si>
  <si>
    <t>-991189937</t>
  </si>
  <si>
    <t>182</t>
  </si>
  <si>
    <t>766695232</t>
  </si>
  <si>
    <t>Montáž truhlářských prahů (lišt) dveří dvoukřídlových šířky do 10 cm</t>
  </si>
  <si>
    <t>2095710399</t>
  </si>
  <si>
    <t>183</t>
  </si>
  <si>
    <t>55343119</t>
  </si>
  <si>
    <t>profil přechodový Al 40mm dub, buk, javor, třešeň</t>
  </si>
  <si>
    <t>-572650766</t>
  </si>
  <si>
    <t>(1,0*19+1,5*3)*1,1</t>
  </si>
  <si>
    <t>184</t>
  </si>
  <si>
    <t>998766102</t>
  </si>
  <si>
    <t>Přesun hmot tonážní pro konstrukce truhlářské v objektech v do 12 m</t>
  </si>
  <si>
    <t>1308379763</t>
  </si>
  <si>
    <t>767</t>
  </si>
  <si>
    <t>Konstrukce zámečnické</t>
  </si>
  <si>
    <t>185</t>
  </si>
  <si>
    <t>767661811</t>
  </si>
  <si>
    <t>Demontáž mříží pevných nebo otevíravých</t>
  </si>
  <si>
    <t>1419872423</t>
  </si>
  <si>
    <t>"mč.126" 1,3*1,3</t>
  </si>
  <si>
    <t>186</t>
  </si>
  <si>
    <t>767995112</t>
  </si>
  <si>
    <t>Montáž atypických zámečnických konstrukcí hmotnosti do 10 kg</t>
  </si>
  <si>
    <t>826396667</t>
  </si>
  <si>
    <t>"prvek pro podchycení stropních panelů v 1.NP - T1" 9,44*20</t>
  </si>
  <si>
    <t>187</t>
  </si>
  <si>
    <t>553211.T1</t>
  </si>
  <si>
    <t>ozn.T1 - zámečnický výrobek pro podchycení stropních panelů v 1.NP včetně nátěrů /splňující požadavky na styk s potravinami/</t>
  </si>
  <si>
    <t>559012557</t>
  </si>
  <si>
    <t>188</t>
  </si>
  <si>
    <t>767995116</t>
  </si>
  <si>
    <t>Montáž atypických zámečnických konstrukcí hmotnosti do 250 kg</t>
  </si>
  <si>
    <t>-1083451047</t>
  </si>
  <si>
    <t>"konstrukce pro podchycení stropních panelů v 1.NP" 2290,0</t>
  </si>
  <si>
    <t>189</t>
  </si>
  <si>
    <t>553012011</t>
  </si>
  <si>
    <t>ocelová konstrukce pro podchycení stropních panelů v 1.NP včetně nátěrů /splňující požadavky na styk s potravinami/</t>
  </si>
  <si>
    <t>-193442698</t>
  </si>
  <si>
    <t>190</t>
  </si>
  <si>
    <t>998767102</t>
  </si>
  <si>
    <t>Přesun hmot tonážní pro zámečnické konstrukce v objektech v do 12 m</t>
  </si>
  <si>
    <t>-2133568405</t>
  </si>
  <si>
    <t>771</t>
  </si>
  <si>
    <t>Podlahy z dlaždic</t>
  </si>
  <si>
    <t>191</t>
  </si>
  <si>
    <t>771111011</t>
  </si>
  <si>
    <t>Vysátí podkladu před pokládkou dlažby</t>
  </si>
  <si>
    <t>-957643149</t>
  </si>
  <si>
    <t>192</t>
  </si>
  <si>
    <t>771111012</t>
  </si>
  <si>
    <t>Vysátí schodiště před pokládkou dlažby</t>
  </si>
  <si>
    <t>-1648368592</t>
  </si>
  <si>
    <t>1,1*24</t>
  </si>
  <si>
    <t>193</t>
  </si>
  <si>
    <t>771121011</t>
  </si>
  <si>
    <t>Nátěr penetrační na podlahu</t>
  </si>
  <si>
    <t>-682929453</t>
  </si>
  <si>
    <t>"podlaha" 252,4</t>
  </si>
  <si>
    <t>"schody" (0,15+0,3)*1,1*24</t>
  </si>
  <si>
    <t>"pod samonivelační cementový potěr" 75,7+110,1+10,6+32,6</t>
  </si>
  <si>
    <t>194</t>
  </si>
  <si>
    <t>771274123</t>
  </si>
  <si>
    <t>Montáž obkladů stupnic z dlaždic protiskluzných keramických flexibilní lepidlo š do 300 mm</t>
  </si>
  <si>
    <t>-185005626</t>
  </si>
  <si>
    <t>195</t>
  </si>
  <si>
    <t>59761337</t>
  </si>
  <si>
    <t>schodovka protiskluzná šířky 300mm - výběr dle investora</t>
  </si>
  <si>
    <t>-1831251364</t>
  </si>
  <si>
    <t>4*24+4</t>
  </si>
  <si>
    <t>196</t>
  </si>
  <si>
    <t>771274232</t>
  </si>
  <si>
    <t>Montáž obkladů podstupnic z dlaždic hladkých keramických flexibilní lepidlo v do 200 mm</t>
  </si>
  <si>
    <t>-1554678013</t>
  </si>
  <si>
    <t>197</t>
  </si>
  <si>
    <t>597614002</t>
  </si>
  <si>
    <t>dlažba keramická - výběr dle investora</t>
  </si>
  <si>
    <t>-1711983019</t>
  </si>
  <si>
    <t>26,4*0,15*1,1</t>
  </si>
  <si>
    <t>198</t>
  </si>
  <si>
    <t>771474114</t>
  </si>
  <si>
    <t>Montáž soklů z dlaždic keramických rovných flexibilní lepidlo v do 150 mm</t>
  </si>
  <si>
    <t>812132908</t>
  </si>
  <si>
    <t>199</t>
  </si>
  <si>
    <t>771474134</t>
  </si>
  <si>
    <t>Montáž soklů z dlaždic keramických schodišťových stupňovitých flexibilní lepidlo v do 150 mm</t>
  </si>
  <si>
    <t>-818784169</t>
  </si>
  <si>
    <t>(0,3+0,15)*24</t>
  </si>
  <si>
    <t>200</t>
  </si>
  <si>
    <t>597612711</t>
  </si>
  <si>
    <t>sokl keramický - dle typu dlažby</t>
  </si>
  <si>
    <t>-1104481769</t>
  </si>
  <si>
    <t>(235,0+10,8)*1,05</t>
  </si>
  <si>
    <t>201</t>
  </si>
  <si>
    <t>771574266</t>
  </si>
  <si>
    <t>Montáž podlah keramických pro mechanické zatížení protiskluzných lepených flexibilním lepidlem do 25 ks/m2</t>
  </si>
  <si>
    <t>-1913137465</t>
  </si>
  <si>
    <t>"P30" 3,5</t>
  </si>
  <si>
    <t>"P31" 13,6</t>
  </si>
  <si>
    <t>"P33" 48,2</t>
  </si>
  <si>
    <t>"P39" 1,3</t>
  </si>
  <si>
    <t>202</t>
  </si>
  <si>
    <t>597614001</t>
  </si>
  <si>
    <t>dlažba keramická protiskluzná R10 se součinitelem smykového tření do 0,5 - výběr dle investora</t>
  </si>
  <si>
    <t>-2013863342</t>
  </si>
  <si>
    <t>"P31" 13,6*1,1</t>
  </si>
  <si>
    <t>"P33" 48,2*1,1</t>
  </si>
  <si>
    <t>"P34" 75,7*1,1</t>
  </si>
  <si>
    <t>"P39" 1,3*1,1</t>
  </si>
  <si>
    <t>203</t>
  </si>
  <si>
    <t>960672431</t>
  </si>
  <si>
    <t>"P30" 3,5*1,1</t>
  </si>
  <si>
    <t>"P36" 110,1*1,1</t>
  </si>
  <si>
    <t>204</t>
  </si>
  <si>
    <t>771577114</t>
  </si>
  <si>
    <t>Příplatek k montáži podlah keramických lepených flexibilním lepidlem za spárování tmelem dvousložkovým</t>
  </si>
  <si>
    <t>-641256659</t>
  </si>
  <si>
    <t>205</t>
  </si>
  <si>
    <t>771591115</t>
  </si>
  <si>
    <t>Podlahy spárování silikonem</t>
  </si>
  <si>
    <t>-164234709</t>
  </si>
  <si>
    <t>206</t>
  </si>
  <si>
    <t>771591112</t>
  </si>
  <si>
    <t>Izolace pod dlažbu nátěrem nebo stěrkou ve dvou vrstvách</t>
  </si>
  <si>
    <t>-1581745501</t>
  </si>
  <si>
    <t>"P31" 13,6*1,2</t>
  </si>
  <si>
    <t>"P33" 48,2*1,2</t>
  </si>
  <si>
    <t>"P34" 75,7*1,2</t>
  </si>
  <si>
    <t>207</t>
  </si>
  <si>
    <t>7715919.1</t>
  </si>
  <si>
    <t>Izolace pod dlažbu nátěrem nebo stěrkou - příplatek za těsnícíi pásy pro dilatační spáry, kouty a rohy</t>
  </si>
  <si>
    <t>415359058</t>
  </si>
  <si>
    <t>208</t>
  </si>
  <si>
    <t>998771102</t>
  </si>
  <si>
    <t>Přesun hmot tonážní pro podlahy z dlaždic v objektech v do 12 m</t>
  </si>
  <si>
    <t>1789259486</t>
  </si>
  <si>
    <t>775</t>
  </si>
  <si>
    <t>Podlahy skládané</t>
  </si>
  <si>
    <t>209</t>
  </si>
  <si>
    <t>775511800</t>
  </si>
  <si>
    <t>Demontáž podlah vlysových lepených s lištami lepenými</t>
  </si>
  <si>
    <t>-709156069</t>
  </si>
  <si>
    <t>"P7" 33,5</t>
  </si>
  <si>
    <t>"P14" 56,1</t>
  </si>
  <si>
    <t>776</t>
  </si>
  <si>
    <t>Podlahy povlakové</t>
  </si>
  <si>
    <t>210</t>
  </si>
  <si>
    <t>776201812</t>
  </si>
  <si>
    <t>Demontáž lepených povlakových podlah ručně</t>
  </si>
  <si>
    <t>1846614068</t>
  </si>
  <si>
    <t>"P4" 116,6</t>
  </si>
  <si>
    <t>211</t>
  </si>
  <si>
    <t>776111116</t>
  </si>
  <si>
    <t>Odstranění zbytků lepidla z podkladu povlakových podlah broušením</t>
  </si>
  <si>
    <t>-1865881049</t>
  </si>
  <si>
    <t>"P7 - po odstranění vlýsek" 33,5</t>
  </si>
  <si>
    <t>"P14 - po odstranění vlýsek" 56,1</t>
  </si>
  <si>
    <t>212</t>
  </si>
  <si>
    <t>776410811</t>
  </si>
  <si>
    <t>Odstranění soklíků a lišt pryžových nebo plastových</t>
  </si>
  <si>
    <t>2107839271</t>
  </si>
  <si>
    <t>213</t>
  </si>
  <si>
    <t>776991821</t>
  </si>
  <si>
    <t>Odstranění lepidla ručně z podlah</t>
  </si>
  <si>
    <t>750762704</t>
  </si>
  <si>
    <t>214</t>
  </si>
  <si>
    <t>776111311</t>
  </si>
  <si>
    <t>Vysátí podkladu povlakových podlah</t>
  </si>
  <si>
    <t>-1273701132</t>
  </si>
  <si>
    <t>"P32" 68,5</t>
  </si>
  <si>
    <t>"P47" 55,7</t>
  </si>
  <si>
    <t>215</t>
  </si>
  <si>
    <t>776121111</t>
  </si>
  <si>
    <t>Vodou ředitelná penetrace savého podkladu povlakových podlah ředěná v poměru 1:3</t>
  </si>
  <si>
    <t>1227585972</t>
  </si>
  <si>
    <t>216</t>
  </si>
  <si>
    <t>776141121</t>
  </si>
  <si>
    <t>Vyrovnání podkladu povlakových podlah stěrkou pevnosti 30 MPa tl 3 mm</t>
  </si>
  <si>
    <t>-216267331</t>
  </si>
  <si>
    <t>217</t>
  </si>
  <si>
    <t>776221111</t>
  </si>
  <si>
    <t>Lepení pásů z PVC standardním lepidlem</t>
  </si>
  <si>
    <t>-2091562283</t>
  </si>
  <si>
    <t>218</t>
  </si>
  <si>
    <t>284110811</t>
  </si>
  <si>
    <t>podlahová krytina PVC - dle výběru investora</t>
  </si>
  <si>
    <t>910376718</t>
  </si>
  <si>
    <t>134,8*1,05</t>
  </si>
  <si>
    <t>219</t>
  </si>
  <si>
    <t>776223111</t>
  </si>
  <si>
    <t>Spoj povlakových podlahovin z PVC svařováním za tepla</t>
  </si>
  <si>
    <t>2078845670</t>
  </si>
  <si>
    <t>134,8/2,5</t>
  </si>
  <si>
    <t>220</t>
  </si>
  <si>
    <t>776421312</t>
  </si>
  <si>
    <t>Montáž přechodových a soklových lišt</t>
  </si>
  <si>
    <t>-258146547</t>
  </si>
  <si>
    <t>221</t>
  </si>
  <si>
    <t>284110031</t>
  </si>
  <si>
    <t>lišta systémová soklová pro podlahovou krytinu (dle typu krytiny)</t>
  </si>
  <si>
    <t>-372323634</t>
  </si>
  <si>
    <t>105,0*1,05</t>
  </si>
  <si>
    <t>222</t>
  </si>
  <si>
    <t>998776102</t>
  </si>
  <si>
    <t>Přesun hmot tonážní pro podlahy povlakové v objektech v do 12 m</t>
  </si>
  <si>
    <t>1373099562</t>
  </si>
  <si>
    <t>781</t>
  </si>
  <si>
    <t>Dokončovací práce - obklady</t>
  </si>
  <si>
    <t>223</t>
  </si>
  <si>
    <t>781474115</t>
  </si>
  <si>
    <t>Montáž obkladů vnitřních keramických hladkých do 25 ks/m2 lepených flexibilním lepidlem</t>
  </si>
  <si>
    <t>-995719467</t>
  </si>
  <si>
    <t>"mč.117" 1,5*1,5</t>
  </si>
  <si>
    <t>"mč.119" (4,8+1,65+0,9+0,9+0,9+0,35)*2*2,0-1,2-1,6</t>
  </si>
  <si>
    <t>"mč.120" (1,0+1,65)*2*2,0-1,2*2</t>
  </si>
  <si>
    <t>"mč.121" (0,8+1,65)*2*2,0-1,2</t>
  </si>
  <si>
    <t>"mč.122" (1,25+0,9)*2*2,0-1,4</t>
  </si>
  <si>
    <t>"mč.123" (0,9+2,1)*2*2,0+(0,9+0,9)*2*2,0-1,2*2-1,4*2+1,07</t>
  </si>
  <si>
    <t>"mč.124" 1,9*1,5</t>
  </si>
  <si>
    <t>"mč.127" 3,7*1,5</t>
  </si>
  <si>
    <t>"mč.137" (4,3+2,65)*2*1,8-1,44</t>
  </si>
  <si>
    <t>"mč.141" (4,25+2,95)*2*1,5-0,9</t>
  </si>
  <si>
    <t>"mč.142" (2,15+1,35)*2*2,0-1,2</t>
  </si>
  <si>
    <t>224</t>
  </si>
  <si>
    <t>597610395</t>
  </si>
  <si>
    <t>obklad keramický - výběr dle investora</t>
  </si>
  <si>
    <t>38593784</t>
  </si>
  <si>
    <t>142,0*1,1</t>
  </si>
  <si>
    <t>225</t>
  </si>
  <si>
    <t>781477114</t>
  </si>
  <si>
    <t>Příplatek k montáži obkladů vnitřních keramických hladkých za spárování tmelem dvousložkovým</t>
  </si>
  <si>
    <t>-984235230</t>
  </si>
  <si>
    <t>226</t>
  </si>
  <si>
    <t>781479198</t>
  </si>
  <si>
    <t xml:space="preserve">Příplatek k montáži obkladů vnitřních keramických za ukončovací, rohové a dilatační lišty_x000D_
</t>
  </si>
  <si>
    <t>-1484530</t>
  </si>
  <si>
    <t>227</t>
  </si>
  <si>
    <t>781495111</t>
  </si>
  <si>
    <t>Nátěr penetrační na stěnu</t>
  </si>
  <si>
    <t>-1489631975</t>
  </si>
  <si>
    <t>228</t>
  </si>
  <si>
    <t>781495115</t>
  </si>
  <si>
    <t>Spárování vnitřních obkladů silikonem</t>
  </si>
  <si>
    <t>-2112093059</t>
  </si>
  <si>
    <t>229</t>
  </si>
  <si>
    <t>781131112</t>
  </si>
  <si>
    <t>Izolace pod obklad nátěrem nebo stěrkou ve dvou vrstvách</t>
  </si>
  <si>
    <t>-322630007</t>
  </si>
  <si>
    <t>142,0*0,4</t>
  </si>
  <si>
    <t>230</t>
  </si>
  <si>
    <t>781131232</t>
  </si>
  <si>
    <t>Izolace pod obklad těsnícími pásy pro styčné nebo dilatační spáry</t>
  </si>
  <si>
    <t>2057220434</t>
  </si>
  <si>
    <t>231</t>
  </si>
  <si>
    <t>998781102</t>
  </si>
  <si>
    <t>Přesun hmot tonážní pro obklady keramické v objektech v do 12 m</t>
  </si>
  <si>
    <t>-1484880452</t>
  </si>
  <si>
    <t>783</t>
  </si>
  <si>
    <t>Dokončovací práce - nátěry</t>
  </si>
  <si>
    <t>232</t>
  </si>
  <si>
    <t>783301313</t>
  </si>
  <si>
    <t>Odmaštění zámečnických konstrukcí ředidlovým odmašťovačem</t>
  </si>
  <si>
    <t>-742210528</t>
  </si>
  <si>
    <t>233</t>
  </si>
  <si>
    <t>783301401</t>
  </si>
  <si>
    <t>Ometení zámečnických konstrukcí</t>
  </si>
  <si>
    <t>1077411039</t>
  </si>
  <si>
    <t>234</t>
  </si>
  <si>
    <t>783306801</t>
  </si>
  <si>
    <t>Odstranění nátěru ze zámečnických konstrukcí obroušením</t>
  </si>
  <si>
    <t>-182520488</t>
  </si>
  <si>
    <t>"ozn.50/P" (2*1,97+0,6)*(0,1+0,1)*1</t>
  </si>
  <si>
    <t>"ozn.51/L+P" (2*1,97+0,6)*(0,15+0,1)*4</t>
  </si>
  <si>
    <t>"ozn.53/L+P" (2*1,97+0,8)*(0,15+0,1)*7</t>
  </si>
  <si>
    <t>Stávající zárubně</t>
  </si>
  <si>
    <t>"zábradlí mč.140" 16,5</t>
  </si>
  <si>
    <t>235</t>
  </si>
  <si>
    <t>783314101</t>
  </si>
  <si>
    <t>Základní jednonásobný syntetický nátěr zámečnických konstrukcí</t>
  </si>
  <si>
    <t>1217979436</t>
  </si>
  <si>
    <t>236</t>
  </si>
  <si>
    <t>783317101</t>
  </si>
  <si>
    <t>Krycí jednonásobný syntetický standardní nátěr zámečnických konstrukcí</t>
  </si>
  <si>
    <t>-1172820106</t>
  </si>
  <si>
    <t>237</t>
  </si>
  <si>
    <t>783806805</t>
  </si>
  <si>
    <t>Odstranění nátěrů z omítek opálením s obroušením</t>
  </si>
  <si>
    <t>412498049</t>
  </si>
  <si>
    <t>"mč.116" (4,05+4,65+4,05+1,0-1,45)*1,8</t>
  </si>
  <si>
    <t>"mč.117" (5,85+1,25+0,4+5,85+1,0-1,5-1,45)*1,5</t>
  </si>
  <si>
    <t>"mč.118" (5,6+16,0+5,6+1,0+1,0-2,8-2,7-1,7)*1,5</t>
  </si>
  <si>
    <t>"mč.119" (1,4+2,9-0,8-0,8)*1,5</t>
  </si>
  <si>
    <t>"mč.120" 1,2*1,5</t>
  </si>
  <si>
    <t>"mč.121" (1,65+1,0+1,65)*1,5-0,6*1,5*2</t>
  </si>
  <si>
    <t xml:space="preserve">"mč.122" (0,8+1,65)*2*1,5-0,6*1,5 </t>
  </si>
  <si>
    <t>"mč.125" 1,1*1,8</t>
  </si>
  <si>
    <t>"mč.138" (18,0+4,3+3,9+15,9)*2*1,5-11,3</t>
  </si>
  <si>
    <t>"mč.141" (4,5+2,5+4,5)*1,5</t>
  </si>
  <si>
    <t>784</t>
  </si>
  <si>
    <t>Dokončovací práce - malby a tapety</t>
  </si>
  <si>
    <t>238</t>
  </si>
  <si>
    <t>784121001</t>
  </si>
  <si>
    <t>Oškrabání malby v mísnostech výšky do 3,80 m</t>
  </si>
  <si>
    <t>2139779269</t>
  </si>
  <si>
    <t>"mč.116" (4,05+4,65+4,05+1,0)*1,5+18,7</t>
  </si>
  <si>
    <t>"mč.117" (5,85+1,25+0,4+5,85+1,0)*1,8+34,4</t>
  </si>
  <si>
    <t>"mč.118" (16,0+5,6)*2*1,8-22,0+33,5+56,1</t>
  </si>
  <si>
    <t>"mč.119" (4,35+5,6)*2*3,3+22,3</t>
  </si>
  <si>
    <t>"mč.120" (4,8+1,65)*3,3+8,7+7,8</t>
  </si>
  <si>
    <t>"mč.121" (1,65+1,0)*2*1,8+1,7</t>
  </si>
  <si>
    <t>"mč.122" (0,8+1,65)*2*1,8+1,3</t>
  </si>
  <si>
    <t>"mč.123" (4,2+4,15)*2*3,3+14,2</t>
  </si>
  <si>
    <t>"mč.125" 4,0+2,4</t>
  </si>
  <si>
    <t>"mč.126" 2,1*3,3+9,5</t>
  </si>
  <si>
    <t>"mč.128" 2,25*3,3+4,9</t>
  </si>
  <si>
    <t>"mč.129" 1,95*1,5*2+11,3</t>
  </si>
  <si>
    <t>"mč.132" (6,8+4,05+2,65)*3,3+15,4</t>
  </si>
  <si>
    <t>"mč.133" 2,0*3,3+13,2</t>
  </si>
  <si>
    <t>"mč.134" (0,55+2,1+2,65)*3,3+12,8</t>
  </si>
  <si>
    <t>"mč.135" (1,95+0,7+0,7)*3,3+1,4</t>
  </si>
  <si>
    <t>"mč.136" (1,95+0,7)*2*3,3+1,4</t>
  </si>
  <si>
    <t>"mč.138" (18,0+4,3+3,9+15,9)*2*1,8-12,7+85,7</t>
  </si>
  <si>
    <t>"mč.139" (1,1+4,25+2,95+2,9)*3,3+10,0</t>
  </si>
  <si>
    <t>"mč.140" (1,75+1,3)*3,3+2,2</t>
  </si>
  <si>
    <t>"mč.141" (4,5+2,5+4,5)*1,8+10,5</t>
  </si>
  <si>
    <t>"mč.142" (3,8+2,8)*2*3,3+10,5</t>
  </si>
  <si>
    <t>"mč.143" (2,15+4,3)*2*3,3+9,2</t>
  </si>
  <si>
    <t>"mč.144" (4,3+2,65)*2*1,5+11,3</t>
  </si>
  <si>
    <t>"mč.145" (4,65+3,0+0,8)*2*3,3+13,8</t>
  </si>
  <si>
    <t xml:space="preserve">"ostatní" 52,435 </t>
  </si>
  <si>
    <t>1.NP</t>
  </si>
  <si>
    <t>"mč.214" 312,1</t>
  </si>
  <si>
    <t>"mč.215" 155,1</t>
  </si>
  <si>
    <t>"mč.216" 18,3</t>
  </si>
  <si>
    <t>"mč.217" 15,9</t>
  </si>
  <si>
    <t>"mč.220" 9,4</t>
  </si>
  <si>
    <t>"mč.221" 17,8</t>
  </si>
  <si>
    <t>"mč.229" 17,8</t>
  </si>
  <si>
    <t>"mč.230" 38,3</t>
  </si>
  <si>
    <t xml:space="preserve">"ostatní v souvislosti s VZT" 40,0 </t>
  </si>
  <si>
    <t>2.NP</t>
  </si>
  <si>
    <t>239</t>
  </si>
  <si>
    <t>784121011</t>
  </si>
  <si>
    <t>Rozmývání podkladu po oškrabání malby v místnostech výšky do 3,80 m</t>
  </si>
  <si>
    <t>2054535613</t>
  </si>
  <si>
    <t>240</t>
  </si>
  <si>
    <t>784181101</t>
  </si>
  <si>
    <t>Základní akrylátová jednonásobná penetrace podkladu v místnostech výšky do 3,80m</t>
  </si>
  <si>
    <t>-1819161543</t>
  </si>
  <si>
    <t>"mč.115" (9,95+5,6)*2*3,3+55,7</t>
  </si>
  <si>
    <t>"mč.117" (15,8+5,8)*2*3,3+34,9</t>
  </si>
  <si>
    <t>"mč.118" (5,6+4,35)*2*3,3+22,3</t>
  </si>
  <si>
    <t>"mč.119" (4,8+1,65+0,35)*2*1,3+7,8</t>
  </si>
  <si>
    <t>"mč.120" (1,0+1,65)*2*1,3+1,7</t>
  </si>
  <si>
    <t>"mč.121" (0,8+1,65)*2*1,3+1,3</t>
  </si>
  <si>
    <t>"mč.122" (1,25+0,9)*2*1,3+1,1</t>
  </si>
  <si>
    <t>"mč.123" (0,9+2,1)*2*1,3+(0,9+0,9)*2*1,3+2,8</t>
  </si>
  <si>
    <t>"mč.124" (4,2+1,75)*2*3,3+6,6</t>
  </si>
  <si>
    <t>"mč.125" (3,0+1,2)*2*3,3+3,5</t>
  </si>
  <si>
    <t>"mč.126" (2,85+2,75)*2*3,3+7,7</t>
  </si>
  <si>
    <t>"mč.127" (4,2+3,8)*2*3,3+13,3</t>
  </si>
  <si>
    <t>"mč.128" (5,8+5,85)*2*3,3+32,2</t>
  </si>
  <si>
    <t>"mč.129" (3,7+1,55)*3,3+6,6</t>
  </si>
  <si>
    <t>"mč.130,131" (17,8+3,9+16,0+4,35+1,7+2,5)*2*3,3+85,3+14,3+1,167</t>
  </si>
  <si>
    <t>"mč.132" (6,95+4,05)*2*3,3+25,8</t>
  </si>
  <si>
    <t>"mč.133" (4,0+3,5)*2*3,3+9,7</t>
  </si>
  <si>
    <t>"mč.134" (1,9+0,7)*2*3,3+1,3</t>
  </si>
  <si>
    <t>"mč.135" (4,8+3,9)*2*3,3+14,4</t>
  </si>
  <si>
    <t>"mč.136" (4,65+3,0)*2*3,3+13,8</t>
  </si>
  <si>
    <t>"mč.137" (4,3+2,65)*2*1,5+11,3</t>
  </si>
  <si>
    <t>"mč.138" (4,3+2,15)*2*3,3+9,2</t>
  </si>
  <si>
    <t>"mč.139" (3,8+2,78)*2*3,3+10,6</t>
  </si>
  <si>
    <t>"mč.140" (4,3+2,5+4,3)*3,3+10,5</t>
  </si>
  <si>
    <t>"mč.141" (2,95+4,3)*2*1,8+10,0</t>
  </si>
  <si>
    <t>"mč.142" (2,15+1,35)*2*1,3+2,2</t>
  </si>
  <si>
    <t>241</t>
  </si>
  <si>
    <t>784211101</t>
  </si>
  <si>
    <t>Dvojnásobné bílé malby ze směsí za mokra výborně otěruvzdorných v místnostech výšky do 3,80 m</t>
  </si>
  <si>
    <t>-1597742092</t>
  </si>
  <si>
    <t>Poznámka k položce:_x000D_
Omyvatelná barva.</t>
  </si>
  <si>
    <t>"1.NP" 2383,7-2054,7</t>
  </si>
  <si>
    <t>242</t>
  </si>
  <si>
    <t>784211165</t>
  </si>
  <si>
    <t>Příplatek k cenám 2x maleb ze směsí za mokra otěruvzdorných za barevnou malbu v sytém odstínu</t>
  </si>
  <si>
    <t>-469835815</t>
  </si>
  <si>
    <t>243</t>
  </si>
  <si>
    <t>784221101</t>
  </si>
  <si>
    <t>Dvojnásobné bílé malby ze směsí za sucha dobře otěruvzdorných v místnostech do 3,80 m</t>
  </si>
  <si>
    <t>777159863</t>
  </si>
  <si>
    <t>"mč.115" (9,95+5,6)*2*1,8+55,7</t>
  </si>
  <si>
    <t>"mč.128" (5,8+5,85)*2*1,5+32,2</t>
  </si>
  <si>
    <t>"mč.129" (3,7+1,55)*1,5+6,6</t>
  </si>
  <si>
    <t>"mč.130,131" (17,8+3,9+16,0+4,35+1,7+2,5)*2*1,8+85,3+14,3+1,567</t>
  </si>
  <si>
    <t>"mč.132" (6,95+4,05)*2*1,5+25,8</t>
  </si>
  <si>
    <t>"mč.133" (4,0+3,5)*2*1,5+9,7</t>
  </si>
  <si>
    <t>"mč.134" (1,9+0,7)*2*1,5+1,3</t>
  </si>
  <si>
    <t>"mč.140" (4,3+2,5+4,3)*1,8+10,5</t>
  </si>
  <si>
    <t>791</t>
  </si>
  <si>
    <t>Gastrotechnologie</t>
  </si>
  <si>
    <t>244</t>
  </si>
  <si>
    <t>791000010</t>
  </si>
  <si>
    <t>Vybavení kuchyně /viz. samostatný rozpočet - zadání/</t>
  </si>
  <si>
    <t>-2145621689</t>
  </si>
  <si>
    <t>Práce a dodávky M</t>
  </si>
  <si>
    <t>36-M</t>
  </si>
  <si>
    <t>Měření a regulace</t>
  </si>
  <si>
    <t>245</t>
  </si>
  <si>
    <t>3600010.1</t>
  </si>
  <si>
    <t>Měření a regulace /viz. samostatný rozpočet - zadání/</t>
  </si>
  <si>
    <t>166794047</t>
  </si>
  <si>
    <t>02.1 - SO 04.1 Zateplení objektu (uznatelné náklady)</t>
  </si>
  <si>
    <t xml:space="preserve">    62 - Úprava povrchů vnějších</t>
  </si>
  <si>
    <t xml:space="preserve">    94 - Lešení a stavební výtahy</t>
  </si>
  <si>
    <t xml:space="preserve">    762 - Konstrukce tesařské</t>
  </si>
  <si>
    <t xml:space="preserve">    764 - Konstrukce klempířské</t>
  </si>
  <si>
    <t xml:space="preserve">    768 - Záchytný systém na střechy</t>
  </si>
  <si>
    <t xml:space="preserve">    786 - Dokončovací práce - čalounické úpravy</t>
  </si>
  <si>
    <t>132212111</t>
  </si>
  <si>
    <t>Hloubení rýh š do 800 mm v soudržných horninách třídy těžitelnosti I, skupiny 3 ručně</t>
  </si>
  <si>
    <t>-542682775</t>
  </si>
  <si>
    <t>(10,8+31,9+18,9+7,9+6,8+10,5+1,2+21,4)*0,5*0,5</t>
  </si>
  <si>
    <t>Okapový chodník</t>
  </si>
  <si>
    <t>(7,6+2,3)*2*0,35*1,2</t>
  </si>
  <si>
    <t>Rampa</t>
  </si>
  <si>
    <t>174111101</t>
  </si>
  <si>
    <t>Zásyp jam, šachet rýh nebo kolem objektů sypaninou se zhutněním ručně</t>
  </si>
  <si>
    <t>862020910</t>
  </si>
  <si>
    <t>(10,8+31,9+18,9+7,9+6,8+10,5+1,2+21,4)*0,4*0,35</t>
  </si>
  <si>
    <t>167111101</t>
  </si>
  <si>
    <t>Nakládání výkopku z hornin třídy těžitelnosti I, skupiny 1 až 3 do 100 m3 ručně</t>
  </si>
  <si>
    <t>-1449733388</t>
  </si>
  <si>
    <t>"výkop" 35,666</t>
  </si>
  <si>
    <t>"zásyp" -15,316</t>
  </si>
  <si>
    <t>-2098758362</t>
  </si>
  <si>
    <t>399077584</t>
  </si>
  <si>
    <t>-1952062825</t>
  </si>
  <si>
    <t>20,35*1,8</t>
  </si>
  <si>
    <t>310279842.1</t>
  </si>
  <si>
    <t>Zazdívka otvorů z pórobetonových tvárnic hladkých přes P2 do P4 přes 450 do 600 kg/m3 na tenkovrstvou maltu</t>
  </si>
  <si>
    <t>430569569</t>
  </si>
  <si>
    <t>5,6*2,5*0,5-2,55*1,2*0,5-1,2*2,1*0,5*2</t>
  </si>
  <si>
    <t>6,8*2,5*0,5-1,2*2,1*0,5*5+2,5*0,2*0,1*4</t>
  </si>
  <si>
    <t>5,6*2,5*0,5-1,2*2,1*0,5*4</t>
  </si>
  <si>
    <t>311113144</t>
  </si>
  <si>
    <t>Nosná zeď tl do 300 mm z hladkých tvárnic ztraceného bednění včetně výplně z betonu tř. C 20/25</t>
  </si>
  <si>
    <t>1576614916</t>
  </si>
  <si>
    <t>"atika" 286*0,5*0,25</t>
  </si>
  <si>
    <t>311272141</t>
  </si>
  <si>
    <t>Zdivo z pórobetonových tvárnic na pero a drážku přes P2 do P4 přes 450 do 600 kg/m3 na tenkovrstvou maltu tl 250 mm</t>
  </si>
  <si>
    <t>-391937647</t>
  </si>
  <si>
    <t>"stěna u schodiště" 4,9*(1,6+0,25)</t>
  </si>
  <si>
    <t>311361221</t>
  </si>
  <si>
    <t>Výztuž nosných zdí betonářskou ocelí 10 216</t>
  </si>
  <si>
    <t>903799490</t>
  </si>
  <si>
    <t>"atika" 0,156</t>
  </si>
  <si>
    <t>316381123</t>
  </si>
  <si>
    <t>Ventilační krycí desky tl do 120 mm z betonu tř. C 25/30 bez přesahů</t>
  </si>
  <si>
    <t>-1293445950</t>
  </si>
  <si>
    <t>"základ VZT" 1,7*1,0</t>
  </si>
  <si>
    <t>317362021</t>
  </si>
  <si>
    <t>Výztuž překladů, říms a krycích desek svařovanými sítěmi Kari</t>
  </si>
  <si>
    <t>1295068623</t>
  </si>
  <si>
    <t>1,7*0,0044*1,15</t>
  </si>
  <si>
    <t>795971896</t>
  </si>
  <si>
    <t>"obetonování nosníků nad otvory" 16,6*0,15*0,20</t>
  </si>
  <si>
    <t>-180431620</t>
  </si>
  <si>
    <t>"obetonování nosníků nad otvory" 6,98</t>
  </si>
  <si>
    <t>1649770053</t>
  </si>
  <si>
    <t>-1109859206</t>
  </si>
  <si>
    <t>452386131.1</t>
  </si>
  <si>
    <t>Vyrovnávací prstence z betonu prostého tř. C 25/30 v 500 mm pod střešní výlez rozm. 600x900 mm</t>
  </si>
  <si>
    <t>-299259226</t>
  </si>
  <si>
    <t>1601958646</t>
  </si>
  <si>
    <t>5,6*2,5-2,55*1,2-1,2*2,1*2+(2,1+1,2+2,1)*0,4*2</t>
  </si>
  <si>
    <t>6,8*2,5-1,2*2,1*5+(2,1+1,2+2,1)*0,4*5</t>
  </si>
  <si>
    <t>5,6*2,5-1,2*2,1*4+(2,1+1,2+2,1)*0,4*4</t>
  </si>
  <si>
    <t>"ostatní" 15,395</t>
  </si>
  <si>
    <t>-1178713152</t>
  </si>
  <si>
    <t>1278641594</t>
  </si>
  <si>
    <t>619995001</t>
  </si>
  <si>
    <t>Začištění omítek kolem oken, dveří, podlah nebo obkladů</t>
  </si>
  <si>
    <t>1308931822</t>
  </si>
  <si>
    <t>"ozn.1" (1,2+1,2)*2*3*2</t>
  </si>
  <si>
    <t>"ozn.2" (1,2+2,1)*2*15*2</t>
  </si>
  <si>
    <t>"ozn.3" (1,2+1,26)*2*2*2</t>
  </si>
  <si>
    <t>"ozn.4" (1,25+1,26)*2*1*2</t>
  </si>
  <si>
    <t>"ozn.5" (1,25+1,26)*2*1*2</t>
  </si>
  <si>
    <t>"ozn.6" (1,2+2,52)*2*2*2</t>
  </si>
  <si>
    <t>"ozn.7" (1,25+2,52)*2*1*2</t>
  </si>
  <si>
    <t>"ozn.8" (1,25+2,52)*2*1*2</t>
  </si>
  <si>
    <t>"ozn.9" (3,09+1,2+3,09)*1*2</t>
  </si>
  <si>
    <t>"ozn.10" (2,1+1,8+2,1)*1*2</t>
  </si>
  <si>
    <t>"ozn.26/L" (2,15+1,6+2,15)*1*2</t>
  </si>
  <si>
    <t>"ozn.27/L" (3,09+5,6+3,09)*1*2</t>
  </si>
  <si>
    <t>"ozn.28/L" (2,5+1,5+2,5)*1*2</t>
  </si>
  <si>
    <t>622143004</t>
  </si>
  <si>
    <t>Montáž omítkových samolepících začišťovacích profilů pro spojení s okenním rámem</t>
  </si>
  <si>
    <t>1740903176</t>
  </si>
  <si>
    <t>Poznámka k položce:_x000D_
Vnější začišťovací lišta je součástí ceny KZS.</t>
  </si>
  <si>
    <t>"ozn.1" (1,2+1,2+1,2)*3</t>
  </si>
  <si>
    <t>"ozn.2" (2,1+1,2+2,1)*15</t>
  </si>
  <si>
    <t>"ozn.3" (1,26+1,2+1,26)*2</t>
  </si>
  <si>
    <t>"ozn.4" (1,26+1,25+1,26)*1</t>
  </si>
  <si>
    <t>"ozn.5" (1,26+1,25+1,26)*1</t>
  </si>
  <si>
    <t>"ozn.6" (2,52+1,2+2,52)*2</t>
  </si>
  <si>
    <t>"ozn.7" (2,52+1,25+2,52)*1</t>
  </si>
  <si>
    <t>"ozn.8" (2,52+1,25+2,52)*1</t>
  </si>
  <si>
    <t>"ozn.9" (3,09+1,2+3,09)*1</t>
  </si>
  <si>
    <t>"ozn.10" (2,1+1,8+2,1)*1</t>
  </si>
  <si>
    <t>59051516</t>
  </si>
  <si>
    <t>profil začišťovací PVC pro ostění vnitřních omítek</t>
  </si>
  <si>
    <t>-729150132</t>
  </si>
  <si>
    <t>145,22*1,1</t>
  </si>
  <si>
    <t>-1360513964</t>
  </si>
  <si>
    <t>"atika" (0,05+0,08)/2*0,3*143,0</t>
  </si>
  <si>
    <t>631319181</t>
  </si>
  <si>
    <t>Příplatek k mazanině tl do 80 mm za sklon do 35°</t>
  </si>
  <si>
    <t>852164838</t>
  </si>
  <si>
    <t>631351101</t>
  </si>
  <si>
    <t>Zřízení bednění mazanin</t>
  </si>
  <si>
    <t>-701861721</t>
  </si>
  <si>
    <t>"atika" 143,0*0,1*2</t>
  </si>
  <si>
    <t>631351102</t>
  </si>
  <si>
    <t>Odstranění bednění mazanin</t>
  </si>
  <si>
    <t>1808558641</t>
  </si>
  <si>
    <t>637111111</t>
  </si>
  <si>
    <t>Okapový chodník ze štěrkopísku tl 100 mm s udusáním</t>
  </si>
  <si>
    <t>-1469096719</t>
  </si>
  <si>
    <t>(11,0+32,5+19,0+8,0+8,0+7,0+0,5+3,0+21,5)*0,5*1,035</t>
  </si>
  <si>
    <t>637211122</t>
  </si>
  <si>
    <t>Okapový chodník z betonových dlaždic tl 50 mm kladených do písku se zalitím spár MC</t>
  </si>
  <si>
    <t>-1933393138</t>
  </si>
  <si>
    <t>(11,0+32,5+19,0+8,0+8,0+7,0+0,5+3,0+21,5)*0,5</t>
  </si>
  <si>
    <t>Úprava povrchů vnějších</t>
  </si>
  <si>
    <t>622131101</t>
  </si>
  <si>
    <t>Cementový postřik vnějších stěn nanášený celoplošně ručně</t>
  </si>
  <si>
    <t>-876211970</t>
  </si>
  <si>
    <t>"po odfouknuté omítce" 50,0</t>
  </si>
  <si>
    <t>"po vybouraném keramickém soklu" 80,0</t>
  </si>
  <si>
    <t>622321121</t>
  </si>
  <si>
    <t>Vápenocementová omítka hladká jednovrstvá vnějších stěn nanášená ručně</t>
  </si>
  <si>
    <t>642497697</t>
  </si>
  <si>
    <t>629995101</t>
  </si>
  <si>
    <t>Očištění vnějších ploch tlakovou vodou</t>
  </si>
  <si>
    <t>1908958452</t>
  </si>
  <si>
    <t>31,9*3,86-1,2*1,2*6-5,6*2,5-6,8*2,5+2,9+1,6+1,9</t>
  </si>
  <si>
    <t>32,05*4,97-1,2*2,1*21+13,9</t>
  </si>
  <si>
    <t>Pohled J</t>
  </si>
  <si>
    <t>24,6*3,86-5,6*2,5*2-5,6*3,085+1,6*2+1,2</t>
  </si>
  <si>
    <t>24,7*4,97-1,2*2,1*12+7,9</t>
  </si>
  <si>
    <t>(10,5+0,65)*7,98-1,5*2,5-1,5*2,1+2,6+0,8</t>
  </si>
  <si>
    <t>Pohled V</t>
  </si>
  <si>
    <t>(31,9+0,65+0,65)*3,86-1,2*1,2*8-1,6*2,15-(1,3+1,5+2,5)*4,9+3,9+0,6+4,8</t>
  </si>
  <si>
    <t>(32,05+0,65+0,65)*4,97-1,2*2,1*16+10,6</t>
  </si>
  <si>
    <t>Pohled S</t>
  </si>
  <si>
    <t>24,6*3,86-1,2*1,2*3-1,6*2,0-0,6*1,2*4+1,5+1,5+0,6+2,697</t>
  </si>
  <si>
    <t>24,7*4,97-1,2*2,1*11+7,3</t>
  </si>
  <si>
    <t>(10,5+0,65)*7,98-1,5*2,1*2+1,44</t>
  </si>
  <si>
    <t>Pohled Z</t>
  </si>
  <si>
    <t>629991011</t>
  </si>
  <si>
    <t>Zakrytí výplní otvorů a svislých ploch fólií přilepenou lepící páskou</t>
  </si>
  <si>
    <t>577521680</t>
  </si>
  <si>
    <t>1,2*1,2*8</t>
  </si>
  <si>
    <t>1,2*2,1*16</t>
  </si>
  <si>
    <t>4,9*(1,25+2,55)</t>
  </si>
  <si>
    <t>1,5*2,1*2</t>
  </si>
  <si>
    <t>1,2*2,1*9</t>
  </si>
  <si>
    <t>1,2*1,2*3</t>
  </si>
  <si>
    <t>0,6*1,2*4</t>
  </si>
  <si>
    <t>1,6*2,0*1</t>
  </si>
  <si>
    <t>1,2*2,1*28</t>
  </si>
  <si>
    <t>1,2*1,2*5</t>
  </si>
  <si>
    <t>1,2*3,1*1</t>
  </si>
  <si>
    <t>(1,5+2,6)*1,2</t>
  </si>
  <si>
    <t>1,2*2,1*20</t>
  </si>
  <si>
    <t>1,5*2,1*1</t>
  </si>
  <si>
    <t>5,6*3,1*1</t>
  </si>
  <si>
    <t>1,5*2,5*1</t>
  </si>
  <si>
    <t>622211031</t>
  </si>
  <si>
    <t>Montáž kontaktního zateplení vnějších stěn lepením a mechanickým kotvením polystyrénových desek tl do 160 mm</t>
  </si>
  <si>
    <t>893944017</t>
  </si>
  <si>
    <t>"pohled J" 32,2*0,9</t>
  </si>
  <si>
    <t>"pohled V" (35,4-5,6-2,4)*0,9</t>
  </si>
  <si>
    <t>"pohled S" (32,2+0,8+0,8)*0,9</t>
  </si>
  <si>
    <t>"pohled Z" (12,3+10,6)*0,9+12,6*0,3+1,55</t>
  </si>
  <si>
    <t>28376357</t>
  </si>
  <si>
    <t>deska perimetrická spodních staveb, podlah a plochých střech 200kPa λ=0,034 tl 140mm</t>
  </si>
  <si>
    <t>1199741507</t>
  </si>
  <si>
    <t>110,0*1,05</t>
  </si>
  <si>
    <t>622211001</t>
  </si>
  <si>
    <t>Montáž kontaktního zateplení vnějších stěn lepením a mechanickým kotvením polystyrénových desek tl do 40 mm</t>
  </si>
  <si>
    <t>-2092228444</t>
  </si>
  <si>
    <t>"schodiště" 0,65*8,1*2</t>
  </si>
  <si>
    <t>28376031</t>
  </si>
  <si>
    <t>deska EPS grafitová fasádní λ=0,033 tl 30mm</t>
  </si>
  <si>
    <t>1833892015</t>
  </si>
  <si>
    <t>10,53*1,1</t>
  </si>
  <si>
    <t>622211011</t>
  </si>
  <si>
    <t>Montáž kontaktního zateplení vnějších stěn lepením a mechanickým kotvením polystyrénových desek tl do 80 mm</t>
  </si>
  <si>
    <t>-217507309</t>
  </si>
  <si>
    <t>0,26*2,1*4</t>
  </si>
  <si>
    <t>28376034</t>
  </si>
  <si>
    <t>deska EPS grafitová fasádní λ=0,033 tl 60mm</t>
  </si>
  <si>
    <t>-942707296</t>
  </si>
  <si>
    <t>1153729740</t>
  </si>
  <si>
    <t>32,4*8,2</t>
  </si>
  <si>
    <t>-1,2*2,1*28-1,2*1,2*5-1,2*2,8-(1,5+2,55)*1,2</t>
  </si>
  <si>
    <t>25,1*8,2+10,5*7,3</t>
  </si>
  <si>
    <t>-1,2*2,1*20-1,5*2,1-1,5*2,4-5,6*2,7-10,0</t>
  </si>
  <si>
    <t>(32,4+0,8+0,8)*8,2</t>
  </si>
  <si>
    <t>-1,2*2,1*16-1,2*1,2*8-1,6*2,15-4,9*(1,25+2,5)</t>
  </si>
  <si>
    <t>-1,2*2,1*9-1,5*2,1*2-1,2*1,2*3-0,6*1,2*4-1,8*1,8+1,905</t>
  </si>
  <si>
    <t>28376044</t>
  </si>
  <si>
    <t>deska EPS grafitová fasádní λ=0,033 tl 160mm</t>
  </si>
  <si>
    <t>1647776689</t>
  </si>
  <si>
    <t>830,0*1,05</t>
  </si>
  <si>
    <t>622211051</t>
  </si>
  <si>
    <t>Montáž kontaktního zateplení vnějších stěn lepením a mechanickým kotvením polystyrénových desek tl do 240 mm</t>
  </si>
  <si>
    <t>205329956</t>
  </si>
  <si>
    <t>5,6*2,5*2</t>
  </si>
  <si>
    <t>-1,1*2,0*8</t>
  </si>
  <si>
    <t>28376050</t>
  </si>
  <si>
    <t>deska EPS grafitová fasádní λ=0,033 tl 210mm</t>
  </si>
  <si>
    <t>1758852797</t>
  </si>
  <si>
    <t>10,4*1,1</t>
  </si>
  <si>
    <t>62225201A</t>
  </si>
  <si>
    <t>Příplatek za montáž lišt kontaktního zateplení /zakládacích, rohových, dilatačních, začišťovacích, připojovacích apod./</t>
  </si>
  <si>
    <t>-2111442708</t>
  </si>
  <si>
    <t>110,0+10,53+2,184+830,0+10,4</t>
  </si>
  <si>
    <t>622251101</t>
  </si>
  <si>
    <t>Příplatek k cenám kontaktního zateplení stěn za použití tepelněizolačních zátek z polystyrenu</t>
  </si>
  <si>
    <t>797979213</t>
  </si>
  <si>
    <t>622253167</t>
  </si>
  <si>
    <t>Montáž kontaktního zateplení ostění lepením a mechanickým kotvením z polystyrenových desek š do 400 mm</t>
  </si>
  <si>
    <t>-556969771</t>
  </si>
  <si>
    <t>(1,2+1,2+1,2)*8</t>
  </si>
  <si>
    <t>(2,1+1,2+2,1)*16</t>
  </si>
  <si>
    <t>(2,5+4,9+2,5)*1</t>
  </si>
  <si>
    <t>(1,25+4,9+1,25)*1</t>
  </si>
  <si>
    <t>(2,1+1,5+2,1)*2</t>
  </si>
  <si>
    <t>(2,1+1,2+2,1)*9</t>
  </si>
  <si>
    <t>(1,2+1,2+1,2)*3</t>
  </si>
  <si>
    <t>(1,2+0,6+1,2)*4</t>
  </si>
  <si>
    <t>(2,1+1,8+2,1)*1</t>
  </si>
  <si>
    <t>(2,1+1,2+2,1)*28</t>
  </si>
  <si>
    <t>(1,2+1,2+1,2)*5</t>
  </si>
  <si>
    <t>(3,1+1,2+3,1)*1</t>
  </si>
  <si>
    <t>(1,2+1,5+1,2)*1</t>
  </si>
  <si>
    <t>(1,2+2,6+1,2)*1</t>
  </si>
  <si>
    <t>(2,1+1,2+2,1)*20</t>
  </si>
  <si>
    <t>(2,1+1,5+2,1)*1</t>
  </si>
  <si>
    <t>(5,6+3,1+5,6)*1</t>
  </si>
  <si>
    <t>(2,5+1,5+2,5)*1</t>
  </si>
  <si>
    <t>-315291599</t>
  </si>
  <si>
    <t>541,3*0,4*1,1</t>
  </si>
  <si>
    <t>622511111</t>
  </si>
  <si>
    <t>Tenkovrstvá akrylátová mozaiková střednězrnná omítka včetně penetrace vnějších stěn</t>
  </si>
  <si>
    <t>-279493942</t>
  </si>
  <si>
    <t>"pohled J" 32,2*0,9*1,02</t>
  </si>
  <si>
    <t>"pohled V" (35,4-5,6-2,4)*0,9*1,02</t>
  </si>
  <si>
    <t>"pohled S" (32,2+0,8+0,8)*0,9*1,02</t>
  </si>
  <si>
    <t>"pohled Z" (12,3+10,6)*0,9*1,02+12,6*0,3*1,02+3,381</t>
  </si>
  <si>
    <t>622541011.1</t>
  </si>
  <si>
    <t>Tenkovrstvá zrnitá omítka odolná mikroorganismům se samočistícím účinkem probarvená tl. 1,5 mm včetně penetrace podkladu</t>
  </si>
  <si>
    <t>-1950846012</t>
  </si>
  <si>
    <t>(10,53+2,184+830,0+10,4+541,3*0,4)*1,05</t>
  </si>
  <si>
    <t>6226411.1</t>
  </si>
  <si>
    <t>Extrudovaný polystyrrén XPS tl.30-50 mm pod oplechování parapetů včetně kompresní těsnící pásky</t>
  </si>
  <si>
    <t>-1890737756</t>
  </si>
  <si>
    <t>"K1" 0,65*0,45*4</t>
  </si>
  <si>
    <t>"K2" 1,25*0,45*89</t>
  </si>
  <si>
    <t>"K3" 1,55*0,45*3</t>
  </si>
  <si>
    <t>"K4" 0,35*0,15*23</t>
  </si>
  <si>
    <t>"K5" 0,4*0,15*11</t>
  </si>
  <si>
    <t>"K6" 0,5*0,15*12</t>
  </si>
  <si>
    <t>"K7" 0,3*0,15*6</t>
  </si>
  <si>
    <t>"K8" 4,9*0,3*1</t>
  </si>
  <si>
    <t>"K9" 4,9*0,5*1</t>
  </si>
  <si>
    <t>877265271</t>
  </si>
  <si>
    <t>Montáž lapače střešních splavenin z tvrdého PVC-systém KG DN 110</t>
  </si>
  <si>
    <t>-1740864556</t>
  </si>
  <si>
    <t>28341110</t>
  </si>
  <si>
    <t>lapače střešních splavenin okapová vpusť s klapkou+inspekční poklop z PP</t>
  </si>
  <si>
    <t>631506189</t>
  </si>
  <si>
    <t>8875211.1</t>
  </si>
  <si>
    <t>Napojení dešťového svodu na splaškovou kanalizaci</t>
  </si>
  <si>
    <t>452705666</t>
  </si>
  <si>
    <t>2046727499</t>
  </si>
  <si>
    <t>Poznámka k položce:_x000D_
V místě výměny oken a dveří.</t>
  </si>
  <si>
    <t>(5,8+10,0+5,6+5,9+5,6)*2,0</t>
  </si>
  <si>
    <t>10,5+16,8+36,9</t>
  </si>
  <si>
    <t>98541211.1</t>
  </si>
  <si>
    <t xml:space="preserve">Úprava stávajícího oplocení </t>
  </si>
  <si>
    <t>-173462535</t>
  </si>
  <si>
    <t>Poznámka k položce:_x000D_
Odbourání betonové podezdívky odříznutím o délku 150 mm, výšky 600 mm, odříznutí ocel. sloupku oplocení a zkrácení ocelové výplně o 150 mm.</t>
  </si>
  <si>
    <t>985533.14</t>
  </si>
  <si>
    <t>Ozn.14 - Prostupka střechou z HT potrubí DN 100 mm dl. 1,0 m + 3 x koleno 45 st., dodávka a montáž</t>
  </si>
  <si>
    <t>1201018262</t>
  </si>
  <si>
    <t>985533.15</t>
  </si>
  <si>
    <t>Ozn.15 - Prostupka střechou z HT potrubí DN 150 mm dl. 1,0 m + 3 x koleno 45 st., dodávka a montáž</t>
  </si>
  <si>
    <t>-522082581</t>
  </si>
  <si>
    <t>985533.16</t>
  </si>
  <si>
    <t>Ozn.16 - Dělená chránička zaklapávací průměru 150 mm, dl. 4,0 m - dodávka a montáž</t>
  </si>
  <si>
    <t>1817945849</t>
  </si>
  <si>
    <t>Lešení a stavební výtahy</t>
  </si>
  <si>
    <t>941111131</t>
  </si>
  <si>
    <t>Montáž lešení řadového trubkového lehkého s podlahami zatížení do 200 kg/m2 š do 1,5 m v do 10 m</t>
  </si>
  <si>
    <t>732056370</t>
  </si>
  <si>
    <t>(25,2+25,0+32,3+25,0+2,2+2*1,5)*(8,8-1,5)</t>
  </si>
  <si>
    <t>(10,6+6,1+10,6+2*1,5)*(7,9-1,5)+3,37</t>
  </si>
  <si>
    <t>941111231</t>
  </si>
  <si>
    <t>Příplatek k lešení řadovému trubkovému lehkému s podlahami š 1,5 m v 10 m za první a ZKD den použití</t>
  </si>
  <si>
    <t>364747523</t>
  </si>
  <si>
    <t>1020,0*30*6</t>
  </si>
  <si>
    <t>941111831</t>
  </si>
  <si>
    <t>Demontáž lešení řadového trubkového lehkého s podlahami zatížení do 200 kg/m2 š do 1,5 m v do 10 m</t>
  </si>
  <si>
    <t>1026152716</t>
  </si>
  <si>
    <t>944511111</t>
  </si>
  <si>
    <t>Montáž ochranné sítě z textilie z umělých vláken</t>
  </si>
  <si>
    <t>877208721</t>
  </si>
  <si>
    <t>316872760</t>
  </si>
  <si>
    <t>síť ochranná na lešení 2,5x20m</t>
  </si>
  <si>
    <t>-891350481</t>
  </si>
  <si>
    <t>1020,0*1,05</t>
  </si>
  <si>
    <t>944511811</t>
  </si>
  <si>
    <t>Demontáž ochranné sítě z textilie z umělých vláken</t>
  </si>
  <si>
    <t>-480623264</t>
  </si>
  <si>
    <t>949121112</t>
  </si>
  <si>
    <t>Montáž lešení lehkého kozového dílcového v do 1,9 m</t>
  </si>
  <si>
    <t>sada</t>
  </si>
  <si>
    <t>-663941913</t>
  </si>
  <si>
    <t>949121212</t>
  </si>
  <si>
    <t>Příplatek k lešení lehkému kozovému dílcovému v do 1,9 m za první a ZKD den použití</t>
  </si>
  <si>
    <t>1823327135</t>
  </si>
  <si>
    <t>30*6*2</t>
  </si>
  <si>
    <t>949121812</t>
  </si>
  <si>
    <t>Demontáž lešení lehkého kozového dílcového v do 1,9 m</t>
  </si>
  <si>
    <t>168292545</t>
  </si>
  <si>
    <t>961055111</t>
  </si>
  <si>
    <t>Bourání základů ze ŽB</t>
  </si>
  <si>
    <t>583099073</t>
  </si>
  <si>
    <t>"základy na střeše pod VZT" 2,0*2,0*0,15+0,6*0,4*0,25</t>
  </si>
  <si>
    <t>962081141</t>
  </si>
  <si>
    <t>Bourání příček ze skleněných tvárnic tl do 150 mm</t>
  </si>
  <si>
    <t>1252318241</t>
  </si>
  <si>
    <t>"copilitová stěna hl. schodiště" 4,9*(1,6+1,5+2,52)</t>
  </si>
  <si>
    <t>968062375</t>
  </si>
  <si>
    <t>Vybourání dřevěných rámů oken zdvojených včetně křídel pl do 2 m2</t>
  </si>
  <si>
    <t>-938910561</t>
  </si>
  <si>
    <t>"1.NP" 1,2*1,2*2</t>
  </si>
  <si>
    <t>910334859</t>
  </si>
  <si>
    <t>1,5*2,5</t>
  </si>
  <si>
    <t>1,8*2,1</t>
  </si>
  <si>
    <t>968072876</t>
  </si>
  <si>
    <t>Vybourání dveřních mříží pl přes 2 m2</t>
  </si>
  <si>
    <t>-513117789</t>
  </si>
  <si>
    <t>2,2*2,1</t>
  </si>
  <si>
    <t>968082016</t>
  </si>
  <si>
    <t>Vybourání plastových rámů oken včetně křídel plochy přes 1 do 2 m2</t>
  </si>
  <si>
    <t>1699062061</t>
  </si>
  <si>
    <t>"2.NP" 1,2*2,1*2</t>
  </si>
  <si>
    <t>971033561</t>
  </si>
  <si>
    <t>Vybourání otvorů ve zdivu cihelném pl do 1 m2 na MVC nebo MV tl do 600 mm</t>
  </si>
  <si>
    <t>981982716</t>
  </si>
  <si>
    <t>"pro VZT" 0,55*0,4*0,5*2+0,45*0,3*0,5+0,35</t>
  </si>
  <si>
    <t>971033651</t>
  </si>
  <si>
    <t>Vybourání otvorů ve zdivu cihelném pl do 4 m2 na MVC nebo MV tl do 600 mm</t>
  </si>
  <si>
    <t>68466085</t>
  </si>
  <si>
    <t>"parapet 1.NP" 1,2*1,2*0,5</t>
  </si>
  <si>
    <t>"otvor pro nasávání vzduchu 1.NP" 1,5*1,2*0,5</t>
  </si>
  <si>
    <t>"montážní otvor v 1.NP" 2,55*0,585*0,5</t>
  </si>
  <si>
    <t>"pro VZT" 2,5*0,685*0,5</t>
  </si>
  <si>
    <t>-289319002</t>
  </si>
  <si>
    <t>2,7*3</t>
  </si>
  <si>
    <t>1,3*2</t>
  </si>
  <si>
    <t>0,5*1</t>
  </si>
  <si>
    <t>978015391</t>
  </si>
  <si>
    <t>Otlučení (osekání) vnější vápenné nebo vápenocementové omítky stupně členitosti 1 a 2 do 100%</t>
  </si>
  <si>
    <t>-409974710</t>
  </si>
  <si>
    <t>"odfouklá omítka" 50,0</t>
  </si>
  <si>
    <t>978059641</t>
  </si>
  <si>
    <t>Odsekání a odebrání obkladů stěn z vnějších obkládaček plochy přes 1 m2</t>
  </si>
  <si>
    <t>2006638236</t>
  </si>
  <si>
    <t>"sokl" 70,0</t>
  </si>
  <si>
    <t>977151123</t>
  </si>
  <si>
    <t>Jádrové vrty diamantovými korunkami do D 150 mm do stavebních materiálů</t>
  </si>
  <si>
    <t>1847932108</t>
  </si>
  <si>
    <t xml:space="preserve">"pro klimatizační jednotky" (0,25+0,14)*2 </t>
  </si>
  <si>
    <t>977151128</t>
  </si>
  <si>
    <t>Jádrové vrty diamantovými korunkami do D 300 mm do stavebních materiálů</t>
  </si>
  <si>
    <t>-1719082709</t>
  </si>
  <si>
    <t>"střecha pro VZT" (0,25+0,14)*2</t>
  </si>
  <si>
    <t>-105396400</t>
  </si>
  <si>
    <t>-1839827590</t>
  </si>
  <si>
    <t>-1933737150</t>
  </si>
  <si>
    <t>30,525*9</t>
  </si>
  <si>
    <t>-1601466200</t>
  </si>
  <si>
    <t>-1491935694</t>
  </si>
  <si>
    <t>30,525-17,878</t>
  </si>
  <si>
    <t>998017002</t>
  </si>
  <si>
    <t>Přesun hmot s omezením mechanizace pro budovy v do 12 m</t>
  </si>
  <si>
    <t>-635253614</t>
  </si>
  <si>
    <t>712300841</t>
  </si>
  <si>
    <t>Odstranění povlakové krytiny střech do 10° odškrabáním mechu s urovnáním povrchu a očištěním</t>
  </si>
  <si>
    <t>-2006570874</t>
  </si>
  <si>
    <t>31,5*24,1+0,503</t>
  </si>
  <si>
    <t>5,2*7,55+3,9*2,33</t>
  </si>
  <si>
    <t>71230085.1</t>
  </si>
  <si>
    <t>Proříznutí, vysušení, vyspravení a vyrovnání stávajících vzduchových bublin</t>
  </si>
  <si>
    <t>1695496713</t>
  </si>
  <si>
    <t>71230085.2</t>
  </si>
  <si>
    <t>Očištění střechy tlakovou vodou</t>
  </si>
  <si>
    <t>62709355</t>
  </si>
  <si>
    <t>"střecha" 808,0</t>
  </si>
  <si>
    <t>712363604</t>
  </si>
  <si>
    <t>Provedení povlak krytiny mechanicky kotvenou do betonu TI tl přes 240mm vnitřní pole, budova v do 18m</t>
  </si>
  <si>
    <t>167973245</t>
  </si>
  <si>
    <t>Poznámka k položce:_x000D_
Součástí položky je i cena za dodávku kotev, vypracování plánu kotvení a provedení veškerých detailů střechy dle montážního návodu. Platí i pro položky krajního a rohového pole.</t>
  </si>
  <si>
    <t>930,0*0,6</t>
  </si>
  <si>
    <t>712363605</t>
  </si>
  <si>
    <t>Provedení povlak krytiny mechanicky kotvenou do betonu TI tl přes 240 mm krajní pole, budova v do 18m</t>
  </si>
  <si>
    <t>-1361345332</t>
  </si>
  <si>
    <t>930,0*0,25</t>
  </si>
  <si>
    <t>712363606</t>
  </si>
  <si>
    <t>Provedení povlak krytiny mechanicky kotvenou do betonu TI tl přes 240 mm rohové pole, budova v do 18m</t>
  </si>
  <si>
    <t>-1868662390</t>
  </si>
  <si>
    <t>930,0*0,15</t>
  </si>
  <si>
    <t>28322012</t>
  </si>
  <si>
    <t xml:space="preserve">fólie hydroizolační střešní mPVC mechanicky kotvená tl 1,5mm </t>
  </si>
  <si>
    <t>94377393</t>
  </si>
  <si>
    <t>930,0*1,15</t>
  </si>
  <si>
    <t>712391171</t>
  </si>
  <si>
    <t>Provedení povlakové krytiny střech do 10° podkladní textilní vrstvy</t>
  </si>
  <si>
    <t>-534077752</t>
  </si>
  <si>
    <t>"střecha hlavního objektu" 32,4*25,0+(31,5+24,1)*2*0,4+1,51</t>
  </si>
  <si>
    <t>"střecha nad schodištěm" 6,1*8,5+4,8*2,1+(5,2+9,9)*2*0,4</t>
  </si>
  <si>
    <t>69311068</t>
  </si>
  <si>
    <t>geotextilie netkaná separační, ochranná, filtrační, drenážní PP 300g/m2</t>
  </si>
  <si>
    <t>2082960138</t>
  </si>
  <si>
    <t>930,0*1,05</t>
  </si>
  <si>
    <t>145025294</t>
  </si>
  <si>
    <t>713131143</t>
  </si>
  <si>
    <t>Montáž izolace tepelné stěn a základů lepením celoplošně v kombinaci s mechanickým kotvením rohoží, pásů, dílců, desek</t>
  </si>
  <si>
    <t>1045754192</t>
  </si>
  <si>
    <t>Poznámka k položce:_x000D_
Atika.</t>
  </si>
  <si>
    <t>"střecha hlavního objektu" (31,5+24,1)*2*0,5</t>
  </si>
  <si>
    <t>"střecha nad schodištěm" (9,9+5,2)*2*0,5</t>
  </si>
  <si>
    <t>28372308</t>
  </si>
  <si>
    <t>deska EPS 100 do plochých střech a podlah λ=0,037 tl 80mm</t>
  </si>
  <si>
    <t>-245048943</t>
  </si>
  <si>
    <t>70,7*1,02</t>
  </si>
  <si>
    <t>-1404525558</t>
  </si>
  <si>
    <t>Poznámka k položce:_x000D_
Zateplení základů pod terénem.</t>
  </si>
  <si>
    <t>"pohled J" 32,2*0,3</t>
  </si>
  <si>
    <t>"pohled V" (35,4-5,6-2,4)*0,3</t>
  </si>
  <si>
    <t>"pohled S" (32,2+0,8)*0,3</t>
  </si>
  <si>
    <t>"pohled Z" (11,8+10,6)*0,3</t>
  </si>
  <si>
    <t>-464140241</t>
  </si>
  <si>
    <t>34,5*1,05</t>
  </si>
  <si>
    <t>713141136</t>
  </si>
  <si>
    <t>Montáž izolace tepelné střech plochých lepené za studena nízkoexpanzní (PUR) pěnou 1 vrstva desek</t>
  </si>
  <si>
    <t>-1695199984</t>
  </si>
  <si>
    <t>"střecha hlavního objektu" 31,5*24,1*2</t>
  </si>
  <si>
    <t>"střecha nad schodištěm" (5,2*7,6+3,9*2,3)*2</t>
  </si>
  <si>
    <t>28372316</t>
  </si>
  <si>
    <t>deska EPS 100 do plochých střech a podlah λ=0,037 tl 140mm</t>
  </si>
  <si>
    <t>2037406343</t>
  </si>
  <si>
    <t>"střecha hlavního objektu" 31,5*24,1*2*1,02</t>
  </si>
  <si>
    <t>"střecha nad schodištěm" (5,2*7,6+3,9*2,3)*1,02</t>
  </si>
  <si>
    <t>28372321</t>
  </si>
  <si>
    <t>deska EPS 100 do plochých střech a podlah λ=0,037 tl 200mm</t>
  </si>
  <si>
    <t>1671458857</t>
  </si>
  <si>
    <t>713141336</t>
  </si>
  <si>
    <t>Montáž izolace tepelné střech plochých lepené za studena nízkoexpanzní (PUR) pěnou, spádová vrstva</t>
  </si>
  <si>
    <t>-676042111</t>
  </si>
  <si>
    <t>"spádové klíny ozn.1-6" 135+109+84+60+34+6</t>
  </si>
  <si>
    <t>28376141</t>
  </si>
  <si>
    <t>klín izolační z pěnového polystyrenu EPS 100 spádový</t>
  </si>
  <si>
    <t>716759908</t>
  </si>
  <si>
    <t>62,87*1,02</t>
  </si>
  <si>
    <t>-693493699</t>
  </si>
  <si>
    <t>"základ VZT" 1,7*1,0*2</t>
  </si>
  <si>
    <t>28376143</t>
  </si>
  <si>
    <t>klín izolační z pěnového polystyrenu EPS 200 spádový</t>
  </si>
  <si>
    <t>1758121179</t>
  </si>
  <si>
    <t>"základ VZT" 1,7*1,0*0,485*1,02</t>
  </si>
  <si>
    <t>713141356</t>
  </si>
  <si>
    <t>Montáž izolace na zhlaví atiky šířky do 500 mm lepené za studena nízkoexpanzní (PUR) pěnou</t>
  </si>
  <si>
    <t>384101862</t>
  </si>
  <si>
    <t>"atika" 146,0*0,33</t>
  </si>
  <si>
    <t>28375910</t>
  </si>
  <si>
    <t>deska EPS 150 do plochých střech a podlah λ=0,035 tl 60mm</t>
  </si>
  <si>
    <t>-1934886312</t>
  </si>
  <si>
    <t>48,18*1,1</t>
  </si>
  <si>
    <t>71314137.1</t>
  </si>
  <si>
    <t>Vyplnění stávajícího odvodňovacího žlábku šířky 900 mm EPS polystyrénem výšky 20-320 mm</t>
  </si>
  <si>
    <t>-1287878770</t>
  </si>
  <si>
    <t>31,5*2</t>
  </si>
  <si>
    <t>28372300</t>
  </si>
  <si>
    <t>deska EPS 100 do plochých střech a podlah λ=0,037</t>
  </si>
  <si>
    <t>-1525137867</t>
  </si>
  <si>
    <t>(4,6+4,6)*1,02</t>
  </si>
  <si>
    <t>2138017355</t>
  </si>
  <si>
    <t>1512971843</t>
  </si>
  <si>
    <t>762</t>
  </si>
  <si>
    <t>Konstrukce tesařské</t>
  </si>
  <si>
    <t>762361312.1</t>
  </si>
  <si>
    <t>Montáž konstrukční a vyrovnávací vrstvy pod klempířské prvky (atiky) z vodovzdorné překližky tl. 21 mm lepené a kotvené k podkladu se zatřenými řeznými hranami voděodolným nátěrem</t>
  </si>
  <si>
    <t>-915282106</t>
  </si>
  <si>
    <t>"atika" 146,0*0,55</t>
  </si>
  <si>
    <t>60621149</t>
  </si>
  <si>
    <t>překližka vodovzdorná hladká/hladká bříza tl 21mm</t>
  </si>
  <si>
    <t>820997575</t>
  </si>
  <si>
    <t>80,3*1,1</t>
  </si>
  <si>
    <t>998762102</t>
  </si>
  <si>
    <t>Přesun hmot tonážní pro kce tesařské v objektech v do 12 m</t>
  </si>
  <si>
    <t>-2055630562</t>
  </si>
  <si>
    <t>764</t>
  </si>
  <si>
    <t>Konstrukce klempířské</t>
  </si>
  <si>
    <t>764002821</t>
  </si>
  <si>
    <t>Demontáž střešního výlezu do suti</t>
  </si>
  <si>
    <t>-806242444</t>
  </si>
  <si>
    <t>764002841</t>
  </si>
  <si>
    <t>Demontáž oplechování horních ploch zdí a nadezdívek do suti</t>
  </si>
  <si>
    <t>656299519</t>
  </si>
  <si>
    <t>764002851</t>
  </si>
  <si>
    <t>Demontáž oplechování parapetů do suti</t>
  </si>
  <si>
    <t>-1216561860</t>
  </si>
  <si>
    <t>764002871</t>
  </si>
  <si>
    <t>Demontáž lemování zdí do suti</t>
  </si>
  <si>
    <t>-873230204</t>
  </si>
  <si>
    <t>5,5+1,8+8,0+2,0+10,0</t>
  </si>
  <si>
    <t>764011621</t>
  </si>
  <si>
    <t>Lišta (roh) z Pz s povrchovou úpravou rš 100 mm</t>
  </si>
  <si>
    <t>-1524166544</t>
  </si>
  <si>
    <t>"K11 - vnější roh" 142,0</t>
  </si>
  <si>
    <t>"K12 - vnitřní roh" 142,0</t>
  </si>
  <si>
    <t>"K14 - vnitřní roh" 4,0</t>
  </si>
  <si>
    <t>"K15 - vnější roh" 4,0</t>
  </si>
  <si>
    <t>764011623</t>
  </si>
  <si>
    <t>Lišta (roh) z Pz s povrchovou úpravou rš do 150 mm</t>
  </si>
  <si>
    <t>-224328690</t>
  </si>
  <si>
    <t>"K13 - vnitřní roh" 142,0</t>
  </si>
  <si>
    <t>"K16 - vnitřní roh" 4,0</t>
  </si>
  <si>
    <t>764212633</t>
  </si>
  <si>
    <t>Oplechování štítu závětrnou lištou z Pz s povrchovou úpravou rš 250 mm</t>
  </si>
  <si>
    <t>503225932</t>
  </si>
  <si>
    <t>"K10" 145,0</t>
  </si>
  <si>
    <t>764212663</t>
  </si>
  <si>
    <t>Oplechování rovné okapové hrany z Pz s povrchovou úpravou rš 250 mm</t>
  </si>
  <si>
    <t>259407697</t>
  </si>
  <si>
    <t>"K22 - okapnička" 9,65</t>
  </si>
  <si>
    <t>764246442</t>
  </si>
  <si>
    <t>Oplechování parapetů rovných celoplošně lepené z TiZn předzvětralého plechu rš 200 mm</t>
  </si>
  <si>
    <t>1073312314</t>
  </si>
  <si>
    <t>Poznámka k položce:_x000D_
Oplechování meziokenního pilíře.</t>
  </si>
  <si>
    <t>"K4" 0,35*23</t>
  </si>
  <si>
    <t>"K5" 0,4*11</t>
  </si>
  <si>
    <t>"K6" 0,5*12</t>
  </si>
  <si>
    <t>"K7" 0,3*6</t>
  </si>
  <si>
    <t>764246444</t>
  </si>
  <si>
    <t>Oplechování parapetů rovných celoplošně lepené z TiZn předzvětralého plechu rš 330 mm</t>
  </si>
  <si>
    <t>-652979064</t>
  </si>
  <si>
    <t>"K8" 4,9</t>
  </si>
  <si>
    <t>764246446</t>
  </si>
  <si>
    <t>Oplechování parapetů rovných celoplošně lepené z TiZn předzvětralého plechu rš 500 mm</t>
  </si>
  <si>
    <t>-1472687382</t>
  </si>
  <si>
    <t>"K1" 0,65*4</t>
  </si>
  <si>
    <t>"K2" 1,25*89</t>
  </si>
  <si>
    <t>"K3" 1,55*3</t>
  </si>
  <si>
    <t>764246447</t>
  </si>
  <si>
    <t>Oplechování parapetů rovných celoplošně lepené z TiZn předzvětralého plechu rš do 670 mm</t>
  </si>
  <si>
    <t>1479478515</t>
  </si>
  <si>
    <t>"K9" 4,9</t>
  </si>
  <si>
    <t>764311614</t>
  </si>
  <si>
    <t>Lemování rovných zdí střech s krytinou skládanou z Pz s povrchovou úpravou rš 330 mm</t>
  </si>
  <si>
    <t>52869573</t>
  </si>
  <si>
    <t>"K17 - komín" 5,5</t>
  </si>
  <si>
    <t>"K18 - stř. výlez" 1,8</t>
  </si>
  <si>
    <t>"K19 - základ VZT" 4,0</t>
  </si>
  <si>
    <t>998764102</t>
  </si>
  <si>
    <t>Přesun hmot tonážní pro konstrukce klempířské v objektech v do 12 m</t>
  </si>
  <si>
    <t>858323807</t>
  </si>
  <si>
    <t>766411811</t>
  </si>
  <si>
    <t>Demontáž dřevěné žaluzie plochy do 1,5 m2</t>
  </si>
  <si>
    <t>1043152987</t>
  </si>
  <si>
    <t>"1.NP" 1,2*1,2</t>
  </si>
  <si>
    <t>766622116</t>
  </si>
  <si>
    <t>Montáž plastových oken plochy přes 1 m2 pevných výšky do 2,5 m s rámem do zdiva</t>
  </si>
  <si>
    <t>-1093244585</t>
  </si>
  <si>
    <t>"ozn.6" 1,2*2,52*2</t>
  </si>
  <si>
    <t>"ozn.7" 1,25*2,52*1</t>
  </si>
  <si>
    <t>"ozn.8" 1,25*2,52*1</t>
  </si>
  <si>
    <t>611000.06</t>
  </si>
  <si>
    <t>ozn.6 - plastové okno dvoukřídlové 1200/2515 mm okna pevná</t>
  </si>
  <si>
    <t>-2030107199</t>
  </si>
  <si>
    <t xml:space="preserve">Poznámka k položce:_x000D_
Trojsklo, Uw celého okna max = 0,9 W/m2K. Celkový prostup sluneční energie izolačního trojskla-solární faktor g=53% dle EN 410, průvzdušnost třída 4. Barva bílá, TZI = II, neprůzvučnost 30-34 dB. Kování celoobvodové. </t>
  </si>
  <si>
    <t>611000.07</t>
  </si>
  <si>
    <t>ozn.7 - plastové okno dvoukřídlové 1250/2515 mm okna pevná, včetně rozšiřovacího profilu na pravé straně</t>
  </si>
  <si>
    <t>592575737</t>
  </si>
  <si>
    <t>611000.08</t>
  </si>
  <si>
    <t>ozn.8 - plastové okno dvoukřídlové 1250/2515 mm okna pevná, včetně rozšiřovacího profilu na levé straně</t>
  </si>
  <si>
    <t>-1746601450</t>
  </si>
  <si>
    <t>766622131</t>
  </si>
  <si>
    <t>Montáž plastových oken plochy přes 1 m2 otevíravých výšky do 1,5 m s rámem do zdiva</t>
  </si>
  <si>
    <t>-1037689045</t>
  </si>
  <si>
    <t>"ozn.1" 1,2*1,2*3</t>
  </si>
  <si>
    <t>"ozn.3" 1,2*1,255*2</t>
  </si>
  <si>
    <t>"ozn.4" 1,25*1,255*1</t>
  </si>
  <si>
    <t>"ozn.5" 1,25*1,255*1</t>
  </si>
  <si>
    <t>611000.01</t>
  </si>
  <si>
    <t>ozn.1 - plastové okno jednokřídlové 1200/1200 mm O/S, otevírání okna ve výši 2,1 m nad podlahou</t>
  </si>
  <si>
    <t>2044450173</t>
  </si>
  <si>
    <t>611000.03</t>
  </si>
  <si>
    <t>ozn.3 - plastové okno dvoukřídlové 1200/1255 mm horní křídlo O/S, spodní křídlo FIX</t>
  </si>
  <si>
    <t>-108571067</t>
  </si>
  <si>
    <t>611000.04</t>
  </si>
  <si>
    <t>ozn.4 - plastové okno dvoukřídlové 1250/1255 mm horní křídlo O/S, spodní křídlo FIX, včetně rozšiřovacího profilu na pravé straně</t>
  </si>
  <si>
    <t>-1522162977</t>
  </si>
  <si>
    <t>611000.05</t>
  </si>
  <si>
    <t>ozn.5 - plastové okno dvoukřídlové 1250/1255 mm horní křídlo O/S, spodní křídlo FIX, včetně rozšiřovacího profilu na levé straně</t>
  </si>
  <si>
    <t>1527897881</t>
  </si>
  <si>
    <t>766622132</t>
  </si>
  <si>
    <t>Montáž plastových oken plochy přes 1 m2 otevíravých výšky do 2,5 m s rámem do zdiva</t>
  </si>
  <si>
    <t>-340218755</t>
  </si>
  <si>
    <t>"ozn.2" 1,2*2,1*15</t>
  </si>
  <si>
    <t>611000.02</t>
  </si>
  <si>
    <t>ozn.2 - plastové okno dvoukřídlové 1200/2100 mm O/S, otevírání horního křídla ve výši 2,1 m nad podlahou</t>
  </si>
  <si>
    <t>104339618</t>
  </si>
  <si>
    <t>766660421</t>
  </si>
  <si>
    <t>Montáž vchodových dveří jednokřídlových s nadsvětlíkem do zdiva</t>
  </si>
  <si>
    <t>386883179</t>
  </si>
  <si>
    <t>"ozn.9" 1</t>
  </si>
  <si>
    <t>611000.09</t>
  </si>
  <si>
    <t>ozn.9 - plastové dveře vnější jednokřídlové, dovnitř otevíravé, včetně zárubně, ze 2/3 prosklené + kazetová výplň, do otvoru 1200/3085 mm, sv. křídla 900/2000 mm, pevný nadsvětlík, u bočních rámů přidán rozšiřovací profil</t>
  </si>
  <si>
    <t>-1359758933</t>
  </si>
  <si>
    <t>Poznámka k položce:_x000D_
Ud celých dveří max = 1,2 W/m2K. Kování koule/ klika.  Barva bílá, TZI = II, neprůzvučnost 30-34 dB.</t>
  </si>
  <si>
    <t>766660451</t>
  </si>
  <si>
    <t>Montáž vchodových dveří dvoukřídlových bez nadsvětlíku do zdiva</t>
  </si>
  <si>
    <t>-763951150</t>
  </si>
  <si>
    <t>"ozn.10/P" 1</t>
  </si>
  <si>
    <t>611000.10</t>
  </si>
  <si>
    <t xml:space="preserve">ozn.10 - plastové dveře vnější dvoukřídlové, dovnitř otevíravé, včetně zárubně, ze 2/3 prosklené neprůhledným sklem + kazetová výplň, do otvoru 1800/2100 mm, sv. hlavního křídla 900/2000 mm </t>
  </si>
  <si>
    <t>-174165522</t>
  </si>
  <si>
    <t>766629214</t>
  </si>
  <si>
    <t>Příplatek k montáži oken rovné ostění připojovací spára do 15 mm - páska</t>
  </si>
  <si>
    <t>-1476306600</t>
  </si>
  <si>
    <t>Poznámka k položce:_x000D_
Připojovací spára vnitřní parotěsná páska + vnější paropropustná páska.</t>
  </si>
  <si>
    <t>"ozn.1" (1,2+1,2)*2*3</t>
  </si>
  <si>
    <t>"ozn.2" (1,2+2,1)*2*15</t>
  </si>
  <si>
    <t>"ozn.3" (1,2+1,26)*2*2</t>
  </si>
  <si>
    <t>"ozn.4" (1,25+1,26)*2*1</t>
  </si>
  <si>
    <t>"ozn.5" (1,25+1,26)*2*1</t>
  </si>
  <si>
    <t>"ozn.6" (1,2+2,52)*2*2</t>
  </si>
  <si>
    <t>"ozn.7" (1,25+2,52)*2*1</t>
  </si>
  <si>
    <t>"ozn.8" (1,25+2,52)*2*1</t>
  </si>
  <si>
    <t>766694114</t>
  </si>
  <si>
    <t>Montáž parapetních desek dřevěných nebo plastových šířky do 30 cm délky přes 2,6 m</t>
  </si>
  <si>
    <t>820411978</t>
  </si>
  <si>
    <t>"ozn.13" 1</t>
  </si>
  <si>
    <t>61140078</t>
  </si>
  <si>
    <t>parapet plastový vnitřní – š 200mm, barva bílá</t>
  </si>
  <si>
    <t>-1966578272</t>
  </si>
  <si>
    <t>"ozn.13" 4,9*1</t>
  </si>
  <si>
    <t>766694122</t>
  </si>
  <si>
    <t>Montáž parapetních dřevěných nebo plastových šířky přes 30 cm délky do 1,6 m</t>
  </si>
  <si>
    <t>-589758257</t>
  </si>
  <si>
    <t>"ozn.11" 8</t>
  </si>
  <si>
    <t>"ozn.12" 8</t>
  </si>
  <si>
    <t>61140082</t>
  </si>
  <si>
    <t>parapet plastový vnitřní – š 400mm, barva bílá</t>
  </si>
  <si>
    <t>-746287338</t>
  </si>
  <si>
    <t>"ozn.11" 1,2*8</t>
  </si>
  <si>
    <t>61140083</t>
  </si>
  <si>
    <t>parapet plastový vnitřní – š 500mm, barva bílá</t>
  </si>
  <si>
    <t>579341630</t>
  </si>
  <si>
    <t>"ozn.12" 1,2*8</t>
  </si>
  <si>
    <t>61140076</t>
  </si>
  <si>
    <t>koncovka k parapetu oboustranná š 600mm, barva bílá (pár)</t>
  </si>
  <si>
    <t>-631663512</t>
  </si>
  <si>
    <t>100980204</t>
  </si>
  <si>
    <t>767112812</t>
  </si>
  <si>
    <t>Demontáž stěn pro zasklení svařovaných</t>
  </si>
  <si>
    <t>-617239414</t>
  </si>
  <si>
    <t>"celoprosklená vstupní stěna s 2kř. dveřmi" 5,6*3,085*1</t>
  </si>
  <si>
    <t>"prosklená kov. stěna" 5,6*2,5*3</t>
  </si>
  <si>
    <t>"prosklená kov. stěna" 6,8*2,5*1</t>
  </si>
  <si>
    <t>76755311.1</t>
  </si>
  <si>
    <t>Šetrná demontáž kovové jednoduše zasklené stěny spojovací chodby, uskladnění a po dokončení KZS opětovná montáž s vyspravením</t>
  </si>
  <si>
    <t>140005175</t>
  </si>
  <si>
    <t>10,25*2,5</t>
  </si>
  <si>
    <t>767113150</t>
  </si>
  <si>
    <t>Montáž stěn pro zasklení z Al profilů plochy přes 16 m2</t>
  </si>
  <si>
    <t>-1895194600</t>
  </si>
  <si>
    <t>"ozn.27/L" 5,6*3,085</t>
  </si>
  <si>
    <t>767620121</t>
  </si>
  <si>
    <t>Montáž oken kovových zdvojených otevíravých do panelů nebo ocelové konstrukce plochy do 0,6 m2</t>
  </si>
  <si>
    <t>-708833841</t>
  </si>
  <si>
    <t>"ozn.29" 0,6*0,9</t>
  </si>
  <si>
    <t>553000.29</t>
  </si>
  <si>
    <t>ozn.29 - atypický střešní poklop - výlez rozm.600/900 mm, celohliníkový, zateplený, bezúdržbový, zamykatelný s pomocnými teleskopy</t>
  </si>
  <si>
    <t>1582787498</t>
  </si>
  <si>
    <t>767640221</t>
  </si>
  <si>
    <t>Montáž dveří ocelových (hliníkových) vchodových dvoukřídlových bez nadsvětlíku</t>
  </si>
  <si>
    <t>-1048748510</t>
  </si>
  <si>
    <t>Poznámka k položce:_x000D_
Dveře ozn.27/L jsou součástí ceny prosklené stěny.</t>
  </si>
  <si>
    <t>"26a/L" 1</t>
  </si>
  <si>
    <t>"27/L" 1</t>
  </si>
  <si>
    <t>553000.26</t>
  </si>
  <si>
    <t xml:space="preserve">ozn.26a/L - hliníkové dveře dvoukřídlové, celoprosklené,ven otevíravé, včetně zárubně do otvoru 1600/2150 mm, sv. hl. křídla 900 mm, na vnitř.straně dveří vod.madlo přes celou šíři dveří, vč. samozavíračů s požární odolností EW 30-C DP1  </t>
  </si>
  <si>
    <t>138100495</t>
  </si>
  <si>
    <t xml:space="preserve">Poznámka k položce:_x000D_
Ud celých dveří max = 1,2 W/m2K, zasklení bezpečnostní sklo. Celoobvod zámek s vložkou + nouzové kování dle ČSN EN 179_x000D_
Zámek dveří ve výši max. 1,0 m, klika max.1,1 m._x000D_
  </t>
  </si>
  <si>
    <t>553000.27</t>
  </si>
  <si>
    <t>ozn.27/L - hliníková celoprosklená stěna s dvokřídlovými dveřmi ven otevíravými do otvoru 5600/3085 mm, sv. křídel 900 mm, boční díly + nadsvětlík pevné, na vnitřní straně dveří vodorovné madlo přes celou šíři dveří ve výši 800-900 mm, včetně samozavíračů</t>
  </si>
  <si>
    <t>425138972</t>
  </si>
  <si>
    <t xml:space="preserve">Poznámka k položce:_x000D_
Ud max = 1,2 W/m2K, zasklení bezpečnostní sklo. Celoobvod zámek s vložkou + nouzové kování dle ČSN EN 179. Zámek dveří ve výši max. 1,0 m, klika max.1,1 m._x000D_
  </t>
  </si>
  <si>
    <t>767640222</t>
  </si>
  <si>
    <t>Montáž dveří ocelových (hliníkových) vchodových dvoukřídlových s nadsvětlíkem</t>
  </si>
  <si>
    <t>133481880</t>
  </si>
  <si>
    <t>"ozn.28/L" 1</t>
  </si>
  <si>
    <t>553000.28</t>
  </si>
  <si>
    <t>ozn.28/L - hliníkové dveře dvoukřídlové, ze 2/3 prosklené,ven otevíravé, vč. zárubně do otvoru 1500/2500 mm, sv. hlavního křídla 900 mm, nadsvětlík FIX, na vnitř. straně dveří vodorovné madlo přes celou šíři dveří ve výši 800-900 mm, včetně samozavíračů</t>
  </si>
  <si>
    <t>-2110996694</t>
  </si>
  <si>
    <t>767649191</t>
  </si>
  <si>
    <t>Montáž dveří - samozavírače hydraulického</t>
  </si>
  <si>
    <t>-191370381</t>
  </si>
  <si>
    <t>767627306</t>
  </si>
  <si>
    <t>Příplatek k montáži oken a dveří za připojovací spáru parotěsnou páskou interiérovou</t>
  </si>
  <si>
    <t>2069669010</t>
  </si>
  <si>
    <t>"ozn.26/L" (2,15+1,6+2,15)*1</t>
  </si>
  <si>
    <t>"ozn.27/L" (3,09+5,6+3,09)*1</t>
  </si>
  <si>
    <t>"ozn.28/L" (2,5+1,5+2,5)*1</t>
  </si>
  <si>
    <t>767627307</t>
  </si>
  <si>
    <t>Příplatek k montáži oken a dveří za připojovací spáru paropropustnou páskou exteriérovou</t>
  </si>
  <si>
    <t>734967376</t>
  </si>
  <si>
    <t>767995115</t>
  </si>
  <si>
    <t>Montáž atypických zámečnických konstrukcí hmotnosti do 100 kg</t>
  </si>
  <si>
    <t>1588566565</t>
  </si>
  <si>
    <t>"OK pro výdechové potrubí VZT" 100,0</t>
  </si>
  <si>
    <t>553000.63</t>
  </si>
  <si>
    <t>ozn.63 - ocelová konstrukce pro uchycení výdechového potrubí VZT nad střechou,  povrchová úprava zinkovým žárováním včetně kotevního materiálu</t>
  </si>
  <si>
    <t>1617804989</t>
  </si>
  <si>
    <t>767996701</t>
  </si>
  <si>
    <t>Demontáž atypických zámečnických konstrukcí řezáním hmotnosti jednotlivých dílů do 50 kg</t>
  </si>
  <si>
    <t>1318888323</t>
  </si>
  <si>
    <t>3353,0+390,0</t>
  </si>
  <si>
    <t>767996702</t>
  </si>
  <si>
    <t>Demontáž atypických zámečnických konstrukcí řezáním hmotnosti jednotlivých dílů do 100 kg</t>
  </si>
  <si>
    <t>1626974260</t>
  </si>
  <si>
    <t>"OK zastřešení nad VZT jednotkou" 120,0</t>
  </si>
  <si>
    <t>546981820</t>
  </si>
  <si>
    <t>768</t>
  </si>
  <si>
    <t>Záchytný systém na střechy</t>
  </si>
  <si>
    <t>768533.10</t>
  </si>
  <si>
    <t>Montáž záchytného střešního systému proti pádu osob</t>
  </si>
  <si>
    <t>971132741</t>
  </si>
  <si>
    <t>553201010</t>
  </si>
  <si>
    <t>kotvící bod - neztužený sloupek 16mm</t>
  </si>
  <si>
    <t>-2034053617</t>
  </si>
  <si>
    <t>553201020</t>
  </si>
  <si>
    <t>montážní lano 30 m</t>
  </si>
  <si>
    <t>-113204665</t>
  </si>
  <si>
    <t>768533.20</t>
  </si>
  <si>
    <t>Vstupní revize ZS + tahová zkouška</t>
  </si>
  <si>
    <t>-1764429811</t>
  </si>
  <si>
    <t>-1153816205</t>
  </si>
  <si>
    <t>"oprava maleb v místě stavebního zásahu" 190,0</t>
  </si>
  <si>
    <t>-472815992</t>
  </si>
  <si>
    <t>1025061494</t>
  </si>
  <si>
    <t>-1700749925</t>
  </si>
  <si>
    <t>784211141</t>
  </si>
  <si>
    <t>Příplatek k cenám 2x maleb ze směsí za mokra za provádění plochy do 5m2</t>
  </si>
  <si>
    <t>1033618794</t>
  </si>
  <si>
    <t>1329208338</t>
  </si>
  <si>
    <t>Poznámka k položce:_x000D_
Přizpůsobení odstínu stávajících barev.</t>
  </si>
  <si>
    <t>786</t>
  </si>
  <si>
    <t>Dokončovací práce - čalounické úpravy</t>
  </si>
  <si>
    <t>786626121</t>
  </si>
  <si>
    <t>Montáž lamelové žaluzie vnitřní nebo do oken dvojitých kovových, plastových</t>
  </si>
  <si>
    <t>-926888839</t>
  </si>
  <si>
    <t>611400381</t>
  </si>
  <si>
    <t xml:space="preserve">žaluzie vnitřní lamelová manuálně ovládaná </t>
  </si>
  <si>
    <t>-458293370</t>
  </si>
  <si>
    <t>998786102</t>
  </si>
  <si>
    <t>Přesun hmot tonážní pro čalounické úpravy v objektech v do 12 m</t>
  </si>
  <si>
    <t>-90117616</t>
  </si>
  <si>
    <t>02.2 - SO 04.2 Zateplení objektu (neuznatelné náklady)</t>
  </si>
  <si>
    <t xml:space="preserve">    5 - Komunikace pozemní</t>
  </si>
  <si>
    <t xml:space="preserve">    765 - Krytina skládaná</t>
  </si>
  <si>
    <t>113106123</t>
  </si>
  <si>
    <t>Rozebrání dlažeb ze zámkových dlaždic komunikací pro pěší ručně</t>
  </si>
  <si>
    <t>-1561229258</t>
  </si>
  <si>
    <t>18,0+3,5</t>
  </si>
  <si>
    <t>113107031</t>
  </si>
  <si>
    <t>Odstranění podkladu z betonu prostého tl 150 mm při překopech ručně</t>
  </si>
  <si>
    <t>-480945990</t>
  </si>
  <si>
    <t>"pro obnažení splaškové kanalizace" 1,2*1,2</t>
  </si>
  <si>
    <t>113107041</t>
  </si>
  <si>
    <t>Odstranění podkladu živičných tl 50 mm při překopech ručně</t>
  </si>
  <si>
    <t>1979190121</t>
  </si>
  <si>
    <t>113107112</t>
  </si>
  <si>
    <t>Odstranění podkladu z kameniva těženého tl 200 mm ručně</t>
  </si>
  <si>
    <t>1119137301</t>
  </si>
  <si>
    <t>"lože pod zámkovou dlažbou" 3,5+18,0</t>
  </si>
  <si>
    <t>113204111</t>
  </si>
  <si>
    <t xml:space="preserve">Vytrhání obrub záhonových vč. betonového lože </t>
  </si>
  <si>
    <t>1184582026</t>
  </si>
  <si>
    <t>122211101</t>
  </si>
  <si>
    <t>Odkopávky a prokopávky v hornině třídy těžitelnosti I, skupiny 3 ručně</t>
  </si>
  <si>
    <t>-36192636</t>
  </si>
  <si>
    <t>"hlavní vstup" 2,1*1,5*0,48</t>
  </si>
  <si>
    <t>"přístupový chodník" 8,5*2,3*0,25</t>
  </si>
  <si>
    <t>131213101</t>
  </si>
  <si>
    <t>Hloubení jam v soudržných horninách třídy těžitelnosti I, skupiny 3 ručně</t>
  </si>
  <si>
    <t>1168200039</t>
  </si>
  <si>
    <t>"pro obnažení splaškové kanalizace" 1,0*1,0*1,0</t>
  </si>
  <si>
    <t>-1244188670</t>
  </si>
  <si>
    <t>"výkop" 6,4+1,0</t>
  </si>
  <si>
    <t>"zásyp" -1,0</t>
  </si>
  <si>
    <t>6,4*1,8</t>
  </si>
  <si>
    <t>-884308951</t>
  </si>
  <si>
    <t>"zatravnění" 70,0</t>
  </si>
  <si>
    <t>-1181855659</t>
  </si>
  <si>
    <t>"pod dlažbou a rampou" 57,0</t>
  </si>
  <si>
    <t>181311103</t>
  </si>
  <si>
    <t>Rozprostření ornice tl vrstvy do 200 mm v rovině nebo ve svahu do 1:5 ručně</t>
  </si>
  <si>
    <t>1537020572</t>
  </si>
  <si>
    <t>10371500</t>
  </si>
  <si>
    <t>substrát pro trávníky VL</t>
  </si>
  <si>
    <t>1367105977</t>
  </si>
  <si>
    <t>70,0*0,1*1,05</t>
  </si>
  <si>
    <t>378997610</t>
  </si>
  <si>
    <t>00572472</t>
  </si>
  <si>
    <t>osivo směs travní krajinná-rovinná</t>
  </si>
  <si>
    <t>-512102580</t>
  </si>
  <si>
    <t>70,0*0,032*1,05</t>
  </si>
  <si>
    <t>-1495995081</t>
  </si>
  <si>
    <t>-184692835</t>
  </si>
  <si>
    <t>816780371</t>
  </si>
  <si>
    <t>70,0*0,01</t>
  </si>
  <si>
    <t>1754429473</t>
  </si>
  <si>
    <t>"pod rampou" 8,3*1,6*0,4</t>
  </si>
  <si>
    <t>430321414</t>
  </si>
  <si>
    <t>Schodišťová konstrukce a rampa ze ŽB tř. C 25/30</t>
  </si>
  <si>
    <t>-1103808237</t>
  </si>
  <si>
    <t>Poznámka k položce:_x000D_
Vč. základu.</t>
  </si>
  <si>
    <t>1,46*0,35*(1,8+1,6+1,8)</t>
  </si>
  <si>
    <t>(1,46+1,15)/2*0,35*2,5*2</t>
  </si>
  <si>
    <t>1,15*0,35*1,5*2</t>
  </si>
  <si>
    <t>(1,15+0,84)/2*0,35*2,5*2</t>
  </si>
  <si>
    <t>0,84*0,35*1,6</t>
  </si>
  <si>
    <t>Rampa základ</t>
  </si>
  <si>
    <t>(1,8+2,8+1,5+2,8)*0,32*0,2</t>
  </si>
  <si>
    <t>(0,3+2,8+1,5+2,8)*0,32*0,2</t>
  </si>
  <si>
    <t>Rampa stěny</t>
  </si>
  <si>
    <t>(1,8+2,8+1,5+2,8)*1,9*0,12</t>
  </si>
  <si>
    <t>1,5*0,2*0,12</t>
  </si>
  <si>
    <t>Deska rampy</t>
  </si>
  <si>
    <t>430361821</t>
  </si>
  <si>
    <t>Výztuž schodišťové konstrukce a rampy betonářskou ocelí 10 505</t>
  </si>
  <si>
    <t>1453748242</t>
  </si>
  <si>
    <t>430362021</t>
  </si>
  <si>
    <t>Výztuž schodišťové konstrukce a rampy svařovanými sítěmi Kari</t>
  </si>
  <si>
    <t>324952544</t>
  </si>
  <si>
    <t>431351121</t>
  </si>
  <si>
    <t>Zřízení bednění podest schodišť a ramp přímočarých v do 4 m</t>
  </si>
  <si>
    <t>1948013209</t>
  </si>
  <si>
    <t>21,4+17,9</t>
  </si>
  <si>
    <t>431351122</t>
  </si>
  <si>
    <t>Odstranění bednění podest schodišť a ramp přímočarých v do 4 m</t>
  </si>
  <si>
    <t>-344675036</t>
  </si>
  <si>
    <t>43419156.1</t>
  </si>
  <si>
    <t>Osazení schodišťových stupňů z betonových tvarovek</t>
  </si>
  <si>
    <t>1130265568</t>
  </si>
  <si>
    <t>(2,3+3,5)*3</t>
  </si>
  <si>
    <t>593737511</t>
  </si>
  <si>
    <t>univerzální schodišťový betonový prvek - schodovka 170x285x300 mm</t>
  </si>
  <si>
    <t>1225247280</t>
  </si>
  <si>
    <t>(24+36)*1,1</t>
  </si>
  <si>
    <t>43419157.1</t>
  </si>
  <si>
    <t>Osazení schodišťových stupňů z betonových tvarovek - příplatek za kontrastní nátěr prvního a posledního stupně</t>
  </si>
  <si>
    <t>382675641</t>
  </si>
  <si>
    <t>(2,3+3,5)*2</t>
  </si>
  <si>
    <t>434311115</t>
  </si>
  <si>
    <t>Schodišťové stupně dusané na terén z betonu tř. C 20/25 bez potěru</t>
  </si>
  <si>
    <t>-1652996151</t>
  </si>
  <si>
    <t>434351141</t>
  </si>
  <si>
    <t>Zřízení bednění stupňů přímočarých schodišť</t>
  </si>
  <si>
    <t>-1727544059</t>
  </si>
  <si>
    <t>(2,3+3,5)*0,45*3</t>
  </si>
  <si>
    <t>434351142</t>
  </si>
  <si>
    <t>Odstranění bednění stupňů přímočarých schodišť</t>
  </si>
  <si>
    <t>1339163610</t>
  </si>
  <si>
    <t>Komunikace pozemní</t>
  </si>
  <si>
    <t>564751111</t>
  </si>
  <si>
    <t>Podklad z kameniva hrubého drceného vel. 0-63 mm tl 150 mm</t>
  </si>
  <si>
    <t>548356616</t>
  </si>
  <si>
    <t>"pod zámkovou dlažbu" 3,5+0,9</t>
  </si>
  <si>
    <t>564861111</t>
  </si>
  <si>
    <t>Podklad ze štěrkodrtě ŠD tl 200 mm</t>
  </si>
  <si>
    <t>1954185171</t>
  </si>
  <si>
    <t>"přístupový chodník" 8,5*1,2</t>
  </si>
  <si>
    <t>596211110</t>
  </si>
  <si>
    <t>Kladení zámkové dlažby komunikací pro pěší tl do 60 mm skupiny A pl do 50 m2</t>
  </si>
  <si>
    <t>-1061984208</t>
  </si>
  <si>
    <t>"nová dlažba" 2,4+20,0</t>
  </si>
  <si>
    <t>"stávající dlažba" 3,5+3,5</t>
  </si>
  <si>
    <t>"varovný pás" 0,9</t>
  </si>
  <si>
    <t>59245001</t>
  </si>
  <si>
    <t>dlažba zámková tl. 40mm přírodní</t>
  </si>
  <si>
    <t>-687691406</t>
  </si>
  <si>
    <t>"nová dlažba" (2,4+20,0)*1,1</t>
  </si>
  <si>
    <t>59245015</t>
  </si>
  <si>
    <t>dlažba zámková tl. 60mm přírodní</t>
  </si>
  <si>
    <t>859118430</t>
  </si>
  <si>
    <t>10,2*1,1</t>
  </si>
  <si>
    <t>59245222</t>
  </si>
  <si>
    <t>dlažba zámková základní pro nevidomé 196x161x60mm barevná</t>
  </si>
  <si>
    <t>50453042</t>
  </si>
  <si>
    <t>Poznámka k položce:_x000D_
Spotřeba: 36 kus/m2</t>
  </si>
  <si>
    <t>566901172</t>
  </si>
  <si>
    <t>Vyspravení podkladu po překopech ing sítí plochy do 15 m2 směsí stmelenou cementem SC 20/25 tl 150mm</t>
  </si>
  <si>
    <t>-1867140539</t>
  </si>
  <si>
    <t>572360112</t>
  </si>
  <si>
    <t>Vyspravení krytu komunikací po překopech plochy do 15 m2 studenou asfaltovou směsí tl do 60 mm</t>
  </si>
  <si>
    <t>-10572991</t>
  </si>
  <si>
    <t>890131812</t>
  </si>
  <si>
    <t>Bourání šachet ze zdiva cihelného ručně obestavěného prostoru do 3 m3</t>
  </si>
  <si>
    <t>1076354180</t>
  </si>
  <si>
    <t>"VZT nasávací šachta" 1,5*1,5*1,35</t>
  </si>
  <si>
    <t>890331811</t>
  </si>
  <si>
    <t>Bourání šachet ze ŽB ručně obestavěného prostoru do 3 m3</t>
  </si>
  <si>
    <t>-1634834590</t>
  </si>
  <si>
    <t>"VZT nasávací šachta" 1,7*1,7*0,15</t>
  </si>
  <si>
    <t>916331112</t>
  </si>
  <si>
    <t>Osazení zahradního obrubníku betonového do lože z betonu s boční opěrou</t>
  </si>
  <si>
    <t>-1498694920</t>
  </si>
  <si>
    <t>59217002</t>
  </si>
  <si>
    <t>obrubník betonový zahradní šedý 1000x50x200mm</t>
  </si>
  <si>
    <t>-420696264</t>
  </si>
  <si>
    <t>916991121</t>
  </si>
  <si>
    <t>Lože pod obrubníky, krajníky nebo obruby z dlažebních kostek z betonu prostého</t>
  </si>
  <si>
    <t>884878907</t>
  </si>
  <si>
    <t>18,0*0,04</t>
  </si>
  <si>
    <t>953312111</t>
  </si>
  <si>
    <t>Vložky do svislých dilatačních spár z polystyrénových desek tl 10 mm</t>
  </si>
  <si>
    <t>-1888755844</t>
  </si>
  <si>
    <t>"rampa" 4,0</t>
  </si>
  <si>
    <t>953312112</t>
  </si>
  <si>
    <t>Vložky do svislých dilatačních spár z polystyrénových desek tl 20 mm</t>
  </si>
  <si>
    <t>1577720883</t>
  </si>
  <si>
    <t>953312115</t>
  </si>
  <si>
    <t>Vložky do svislých dilatačních spár z polystyrénových desek tl 50 mm</t>
  </si>
  <si>
    <t>-365602095</t>
  </si>
  <si>
    <t>"rampa" 2,0</t>
  </si>
  <si>
    <t>-1751851319</t>
  </si>
  <si>
    <t>"pro venkovní zábradlí" 44+8</t>
  </si>
  <si>
    <t>985121101</t>
  </si>
  <si>
    <t>Tryskání degradovaného betonu stěn a rubu kleneb sušeným pískem</t>
  </si>
  <si>
    <t>-1054253721</t>
  </si>
  <si>
    <t>"čelní stěna rampy" 8,0</t>
  </si>
  <si>
    <t>"podlaha rampy" 15,5</t>
  </si>
  <si>
    <t>985121912</t>
  </si>
  <si>
    <t>Příplatek k tryskání degradovaného betonu za plochu do 10 m2 jednotlivě</t>
  </si>
  <si>
    <t>1611695766</t>
  </si>
  <si>
    <t>985131111</t>
  </si>
  <si>
    <t>Očištění ploch stěn, rubu kleneb a podlah tlakovou vodou</t>
  </si>
  <si>
    <t>-697930626</t>
  </si>
  <si>
    <t>985139112</t>
  </si>
  <si>
    <t>Příplatek k očištění ploch za plochu do 10 m2 jednotlivě</t>
  </si>
  <si>
    <t>-1648225841</t>
  </si>
  <si>
    <t>985311113</t>
  </si>
  <si>
    <t>Reprofilace stěn cementovými sanačními maltami tl 30 mm</t>
  </si>
  <si>
    <t>499370242</t>
  </si>
  <si>
    <t>985311313</t>
  </si>
  <si>
    <t>Reprofilace rubu kleneb a podlah cementovými sanačními maltami tl 30 mm</t>
  </si>
  <si>
    <t>-171103097</t>
  </si>
  <si>
    <t>985311912</t>
  </si>
  <si>
    <t>Příplatek při reprofilaci sanačními maltami za plochu do 10 m2 jednotlivě</t>
  </si>
  <si>
    <t>504187545</t>
  </si>
  <si>
    <t>985312111</t>
  </si>
  <si>
    <t>Stěrka k vyrovnání betonových ploch stěn tl 2 mm</t>
  </si>
  <si>
    <t>1146351236</t>
  </si>
  <si>
    <t>985312131</t>
  </si>
  <si>
    <t>Stěrka k vyrovnání betonových ploch rubu kleneb a podlah tl 2 mm</t>
  </si>
  <si>
    <t>1099751304</t>
  </si>
  <si>
    <t>985312192</t>
  </si>
  <si>
    <t>Příplatek ke stěrce pro vyrovnání betonových ploch za plochu do 10 m2 jednotlivě</t>
  </si>
  <si>
    <t>648150947</t>
  </si>
  <si>
    <t>985321111</t>
  </si>
  <si>
    <t>Ochranný nátěr výztuže na cementové bázi stěn, líce kleneb a podhledů 1 vrstva tl 1 mm</t>
  </si>
  <si>
    <t>2105742585</t>
  </si>
  <si>
    <t>"čelní stěna rampy" 2,0</t>
  </si>
  <si>
    <t>985321912</t>
  </si>
  <si>
    <t>Příplatek k cenám ochranného nátěru výztuže za plochu do 10 m2 jednotlivě</t>
  </si>
  <si>
    <t>-811839594</t>
  </si>
  <si>
    <t>985323111</t>
  </si>
  <si>
    <t>Spojovací můstek reprofilovaného betonu na cementové bázi tl 1 mm</t>
  </si>
  <si>
    <t>-1995893607</t>
  </si>
  <si>
    <t>985323912</t>
  </si>
  <si>
    <t>Příplatek k cenám spojovacího můstku za plochu do 10 m2 jednotlivě</t>
  </si>
  <si>
    <t>913122524</t>
  </si>
  <si>
    <t>985324211</t>
  </si>
  <si>
    <t>Ochranný akrylátový nátěr betonu dvojnásobný s impregnací (OS-B)</t>
  </si>
  <si>
    <t>552969502</t>
  </si>
  <si>
    <t>985324912</t>
  </si>
  <si>
    <t>Příplatek k cenám ochranných nátěrů betonu za plochu do 10 m2 jednotlivě</t>
  </si>
  <si>
    <t>-2140895150</t>
  </si>
  <si>
    <t>985331213</t>
  </si>
  <si>
    <t>Dodatečné vlepování betonářské výztuže D 12 mm do chemické malty včetně vyvrtání otvoru</t>
  </si>
  <si>
    <t>1583164166</t>
  </si>
  <si>
    <t>"kotvení atiky" 145,0*0,15</t>
  </si>
  <si>
    <t>13021013</t>
  </si>
  <si>
    <t>tyč ocelová žebírková jakost BSt 500S výztuž do betonu D 12mm</t>
  </si>
  <si>
    <t>153856036</t>
  </si>
  <si>
    <t>Poznámka k položce:_x000D_
Hmotnost: 0,89 kg/m</t>
  </si>
  <si>
    <t>0,052*1,08</t>
  </si>
  <si>
    <t>-62202590</t>
  </si>
  <si>
    <t>Poznámka k položce:_x000D_
Základy vstup + boční stěna schodů.</t>
  </si>
  <si>
    <t>2,0*0,6*0,95</t>
  </si>
  <si>
    <t>2,15*0,4*0,95+2,1*0,85*0,25</t>
  </si>
  <si>
    <t>963042819</t>
  </si>
  <si>
    <t>Bourání schodišťových stupňů betonových zhotovených na místě</t>
  </si>
  <si>
    <t>626377544</t>
  </si>
  <si>
    <t>"vstup" 5,6*3+2,4*3</t>
  </si>
  <si>
    <t>963053936</t>
  </si>
  <si>
    <t>Bourání ŽB schodišťových ramen monolitických samonosných</t>
  </si>
  <si>
    <t>-18828137</t>
  </si>
  <si>
    <t>"betonová deska vstup. schodiště" 2,1*2,1</t>
  </si>
  <si>
    <t>965081333</t>
  </si>
  <si>
    <t>Bourání podlah z dlaždic betonových, teracových nebo čedičových tl do 30 mm plochy přes 1 m2</t>
  </si>
  <si>
    <t>1167635574</t>
  </si>
  <si>
    <t>(10,8+31,9+18,9+7,9+1,2+1,5+21,4)*0,6</t>
  </si>
  <si>
    <t>(8,1+1,2)*0,3</t>
  </si>
  <si>
    <t>965081353</t>
  </si>
  <si>
    <t>Bourání podlah z dlaždic betonových, teracových nebo čedičových tl přes 40 mm plochy přes 1 m2</t>
  </si>
  <si>
    <t>-1149279394</t>
  </si>
  <si>
    <t>Poznámka k položce:_x000D_
Dlažba + lože.</t>
  </si>
  <si>
    <t>"vstup" 3,8+8,4</t>
  </si>
  <si>
    <t>"schody vstup" (0,3+0,16)*5,6*3+(0,3+0,16)*2,4*3</t>
  </si>
  <si>
    <t>966075141</t>
  </si>
  <si>
    <t>Odstranění kovového zábradlí vcelku</t>
  </si>
  <si>
    <t>625238862</t>
  </si>
  <si>
    <t>"vstup - boční stěna"  1,55</t>
  </si>
  <si>
    <t>"stěny schodů" 10,0</t>
  </si>
  <si>
    <t>979054451</t>
  </si>
  <si>
    <t>Očištění vybouraných zámkových dlaždic s původním spárováním z kameniva těženého</t>
  </si>
  <si>
    <t>-2064619479</t>
  </si>
  <si>
    <t>981511114</t>
  </si>
  <si>
    <t>Demolice konstrukcí objektů z betonu železového postupným rozebíráním</t>
  </si>
  <si>
    <t>-1892433801</t>
  </si>
  <si>
    <t>"ŽB odpadní kontejner" 1,04*6+0,54*1</t>
  </si>
  <si>
    <t>764511602</t>
  </si>
  <si>
    <t>Žlab podokapní půlkruhový z Pz s povrchovou úpravou rš 330 mm</t>
  </si>
  <si>
    <t>-325385942</t>
  </si>
  <si>
    <t>"K21" 9,65</t>
  </si>
  <si>
    <t>764511642</t>
  </si>
  <si>
    <t>Kotlík oválný (trychtýřový) pro podokapní žlaby z Pz s povrchovou úpravou 330/80 mm</t>
  </si>
  <si>
    <t>-1911380601</t>
  </si>
  <si>
    <t>764518621</t>
  </si>
  <si>
    <t>Svody kruhové včetně objímek, kolen, odskoků z Pz s povrchovou úpravou průměru do 90 mm</t>
  </si>
  <si>
    <t>-387154295</t>
  </si>
  <si>
    <t>"K20" 4,0</t>
  </si>
  <si>
    <t>765</t>
  </si>
  <si>
    <t>Krytina skládaná</t>
  </si>
  <si>
    <t>765141801</t>
  </si>
  <si>
    <t>Demontáž sklolaminátové krytiny střech z desek nebo rolí sklonu do 30°</t>
  </si>
  <si>
    <t>-860101571</t>
  </si>
  <si>
    <t>"rampa" 16,5</t>
  </si>
  <si>
    <t>767391112</t>
  </si>
  <si>
    <t>Montáž krytiny z tvarovaných plechů šroubováním</t>
  </si>
  <si>
    <t>1902947276</t>
  </si>
  <si>
    <t>"rampa" 14,5</t>
  </si>
  <si>
    <t>154851181</t>
  </si>
  <si>
    <t>plech trapézový Pz s povrchovou úpravou tl 1,0mm výška vlny 35 mm</t>
  </si>
  <si>
    <t>-1500602173</t>
  </si>
  <si>
    <t>767531111</t>
  </si>
  <si>
    <t>Montáž vstupních kovových nebo plastových rohoží čistících zón</t>
  </si>
  <si>
    <t>1616858256</t>
  </si>
  <si>
    <t>"ozn.31" 0,9*1,2</t>
  </si>
  <si>
    <t>"ozn.32" 0,9*1,5</t>
  </si>
  <si>
    <t>697000.31</t>
  </si>
  <si>
    <t>ozn.31+32 - vstupní čistící rohož zinkově žárovaná s oky ve směru chůze max. velikosti 15 mm, zapuštěná pororošt výšky 25 mm, osazený do ocelového zinkově žárovaného úhelníku L 30/30/3 mm</t>
  </si>
  <si>
    <t>1200771632</t>
  </si>
  <si>
    <t>767531121</t>
  </si>
  <si>
    <t>Osazení zapuštěného rámu z L profilů k čistícím rohožím</t>
  </si>
  <si>
    <t>-803874725</t>
  </si>
  <si>
    <t>"ozn.31" (0,9+1,2)*2</t>
  </si>
  <si>
    <t>"ozn.32" (0,9+1,5)*2</t>
  </si>
  <si>
    <t>697521611</t>
  </si>
  <si>
    <t>rám pro zapuštění profil L-30/30/3 mm, žárováno</t>
  </si>
  <si>
    <t>898300030</t>
  </si>
  <si>
    <t>767995113</t>
  </si>
  <si>
    <t>Montáž atypických zámečnických konstrukcí hmotnosti do 20 kg</t>
  </si>
  <si>
    <t>12866194</t>
  </si>
  <si>
    <t>"ozn.43" 13,6</t>
  </si>
  <si>
    <t>553000.43</t>
  </si>
  <si>
    <t>ozn.43 - ocelové zábradlí hlavního vstupu u schodiště viz. výkres č. D.1.1.21, povrchová úprava zinkovým žárováním včetně kotevního materiálu</t>
  </si>
  <si>
    <t>-1425052385</t>
  </si>
  <si>
    <t>216829644</t>
  </si>
  <si>
    <t xml:space="preserve">"ozn.42 - zábradlí" 132,5  </t>
  </si>
  <si>
    <t>553000.42</t>
  </si>
  <si>
    <t>ozn.42 - ocelové zábradlí rampy a vstupních schodů viz. výkres č. D.1.1.21, povrchová úprava zinkovým žárováním včetně kotevního materiálu</t>
  </si>
  <si>
    <t>236285362</t>
  </si>
  <si>
    <t>1125312078</t>
  </si>
  <si>
    <t xml:space="preserve">"ozn.41 - stávající ocelové konstrukce zastřešení rampy" 12,0 </t>
  </si>
  <si>
    <t>1436060298</t>
  </si>
  <si>
    <t>626584343</t>
  </si>
  <si>
    <t>751486573</t>
  </si>
  <si>
    <t>783315101</t>
  </si>
  <si>
    <t>Mezinátěr jednonásobný syntetický standardní zámečnických konstrukcí</t>
  </si>
  <si>
    <t>1973627275</t>
  </si>
  <si>
    <t>1517887190</t>
  </si>
  <si>
    <t>03 - SO 05 Vodovodní přípojka</t>
  </si>
  <si>
    <t>810000.01</t>
  </si>
  <si>
    <t>Vodovodní přípojka /viz. samostatný rozpočet - zadání/</t>
  </si>
  <si>
    <t>-1761755077</t>
  </si>
  <si>
    <t>04 - SO 06 Teplovodní přípojka</t>
  </si>
  <si>
    <t>820000.01</t>
  </si>
  <si>
    <t>Teplovodní přípojka - NEOCEŇOVAT - zajišťuje ČEZ Energo, s.r.o.</t>
  </si>
  <si>
    <t>-944948189</t>
  </si>
  <si>
    <t>05 - SO 07 Elektropřípojka</t>
  </si>
  <si>
    <t xml:space="preserve">    21-M - Elektromontáže</t>
  </si>
  <si>
    <t>21-M</t>
  </si>
  <si>
    <t>Elektromontáže</t>
  </si>
  <si>
    <t>210000201</t>
  </si>
  <si>
    <t>Elektropřípojka /viz. samostatný rozpočet - zadání/</t>
  </si>
  <si>
    <t>-1663800820</t>
  </si>
  <si>
    <t>06 - SO 08 Zkrácení NTL plynovodní přípojky</t>
  </si>
  <si>
    <t>800200.01</t>
  </si>
  <si>
    <t>Zkrácení NTL plynovodní přípojky /viz. samostatný rozpočet - zadání/</t>
  </si>
  <si>
    <t>-821351857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</si>
</sst>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13" fillId="2" borderId="0" xfId="0" applyFont="1" applyFill="1" applyAlignment="1">
      <alignment horizontal="center" vertical="center"/>
    </xf>
    <xf numFmtId="0" fontId="0" fillId="0" borderId="0" xfId="0"/>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8" xfId="0" applyFont="1" applyFill="1" applyBorder="1" applyAlignment="1">
      <alignment horizontal="left" vertical="center"/>
    </xf>
    <xf numFmtId="0" fontId="22" fillId="5" borderId="7" xfId="0" applyFont="1" applyFill="1" applyBorder="1" applyAlignment="1">
      <alignment horizontal="right" vertical="center"/>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2" fillId="5" borderId="6"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4"/>
  <sheetViews>
    <sheetView showGridLines="0" topLeftCell="A82" workbookViewId="0">
      <selection activeCell="AG96" sqref="AG96:AM96"/>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1</v>
      </c>
      <c r="BT1" s="15" t="s">
        <v>3</v>
      </c>
      <c r="BU1" s="15" t="s">
        <v>3</v>
      </c>
      <c r="BV1" s="15" t="s">
        <v>4</v>
      </c>
    </row>
    <row r="2" spans="1:74" ht="36.950000000000003" customHeight="1">
      <c r="AR2" s="210" t="s">
        <v>5</v>
      </c>
      <c r="AS2" s="211"/>
      <c r="AT2" s="211"/>
      <c r="AU2" s="211"/>
      <c r="AV2" s="211"/>
      <c r="AW2" s="211"/>
      <c r="AX2" s="211"/>
      <c r="AY2" s="211"/>
      <c r="AZ2" s="211"/>
      <c r="BA2" s="211"/>
      <c r="BB2" s="211"/>
      <c r="BC2" s="211"/>
      <c r="BD2" s="211"/>
      <c r="BE2" s="211"/>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15" t="s">
        <v>14</v>
      </c>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R5" s="19"/>
      <c r="BE5" s="212" t="s">
        <v>15</v>
      </c>
      <c r="BS5" s="16" t="s">
        <v>6</v>
      </c>
    </row>
    <row r="6" spans="1:74" ht="36.950000000000003" customHeight="1">
      <c r="B6" s="19"/>
      <c r="D6" s="25" t="s">
        <v>16</v>
      </c>
      <c r="K6" s="216" t="s">
        <v>17</v>
      </c>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R6" s="19"/>
      <c r="BE6" s="213"/>
      <c r="BS6" s="16" t="s">
        <v>6</v>
      </c>
    </row>
    <row r="7" spans="1:74" ht="12" customHeight="1">
      <c r="B7" s="19"/>
      <c r="D7" s="26" t="s">
        <v>18</v>
      </c>
      <c r="K7" s="24" t="s">
        <v>1</v>
      </c>
      <c r="AK7" s="26" t="s">
        <v>19</v>
      </c>
      <c r="AN7" s="24" t="s">
        <v>1</v>
      </c>
      <c r="AR7" s="19"/>
      <c r="BE7" s="213"/>
      <c r="BS7" s="16" t="s">
        <v>6</v>
      </c>
    </row>
    <row r="8" spans="1:74" ht="12" customHeight="1">
      <c r="B8" s="19"/>
      <c r="D8" s="26" t="s">
        <v>20</v>
      </c>
      <c r="K8" s="24" t="s">
        <v>21</v>
      </c>
      <c r="AK8" s="26" t="s">
        <v>22</v>
      </c>
      <c r="AN8" s="27" t="s">
        <v>23</v>
      </c>
      <c r="AR8" s="19"/>
      <c r="BE8" s="213"/>
      <c r="BS8" s="16" t="s">
        <v>6</v>
      </c>
    </row>
    <row r="9" spans="1:74" ht="14.45" customHeight="1">
      <c r="B9" s="19"/>
      <c r="AR9" s="19"/>
      <c r="BE9" s="213"/>
      <c r="BS9" s="16" t="s">
        <v>6</v>
      </c>
    </row>
    <row r="10" spans="1:74" ht="12" customHeight="1">
      <c r="B10" s="19"/>
      <c r="D10" s="26" t="s">
        <v>24</v>
      </c>
      <c r="AK10" s="26" t="s">
        <v>25</v>
      </c>
      <c r="AN10" s="24" t="s">
        <v>1</v>
      </c>
      <c r="AR10" s="19"/>
      <c r="BE10" s="213"/>
      <c r="BS10" s="16" t="s">
        <v>6</v>
      </c>
    </row>
    <row r="11" spans="1:74" ht="18.399999999999999" customHeight="1">
      <c r="B11" s="19"/>
      <c r="E11" s="24" t="s">
        <v>26</v>
      </c>
      <c r="AK11" s="26" t="s">
        <v>27</v>
      </c>
      <c r="AN11" s="24" t="s">
        <v>1</v>
      </c>
      <c r="AR11" s="19"/>
      <c r="BE11" s="213"/>
      <c r="BS11" s="16" t="s">
        <v>6</v>
      </c>
    </row>
    <row r="12" spans="1:74" ht="6.95" customHeight="1">
      <c r="B12" s="19"/>
      <c r="AR12" s="19"/>
      <c r="BE12" s="213"/>
      <c r="BS12" s="16" t="s">
        <v>6</v>
      </c>
    </row>
    <row r="13" spans="1:74" ht="12" customHeight="1">
      <c r="B13" s="19"/>
      <c r="D13" s="26" t="s">
        <v>28</v>
      </c>
      <c r="AK13" s="26" t="s">
        <v>25</v>
      </c>
      <c r="AN13" s="28" t="s">
        <v>29</v>
      </c>
      <c r="AR13" s="19"/>
      <c r="BE13" s="213"/>
      <c r="BS13" s="16" t="s">
        <v>6</v>
      </c>
    </row>
    <row r="14" spans="1:74" ht="12.75">
      <c r="B14" s="19"/>
      <c r="E14" s="217" t="s">
        <v>29</v>
      </c>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6" t="s">
        <v>27</v>
      </c>
      <c r="AN14" s="28" t="s">
        <v>29</v>
      </c>
      <c r="AR14" s="19"/>
      <c r="BE14" s="213"/>
      <c r="BS14" s="16" t="s">
        <v>6</v>
      </c>
    </row>
    <row r="15" spans="1:74" ht="6.95" customHeight="1">
      <c r="B15" s="19"/>
      <c r="AR15" s="19"/>
      <c r="BE15" s="213"/>
      <c r="BS15" s="16" t="s">
        <v>3</v>
      </c>
    </row>
    <row r="16" spans="1:74" ht="12" customHeight="1">
      <c r="B16" s="19"/>
      <c r="D16" s="26" t="s">
        <v>30</v>
      </c>
      <c r="AK16" s="26" t="s">
        <v>25</v>
      </c>
      <c r="AN16" s="24" t="s">
        <v>1</v>
      </c>
      <c r="AR16" s="19"/>
      <c r="BE16" s="213"/>
      <c r="BS16" s="16" t="s">
        <v>3</v>
      </c>
    </row>
    <row r="17" spans="1:71" ht="18.399999999999999" customHeight="1">
      <c r="B17" s="19"/>
      <c r="E17" s="24" t="s">
        <v>31</v>
      </c>
      <c r="AK17" s="26" t="s">
        <v>27</v>
      </c>
      <c r="AN17" s="24" t="s">
        <v>1</v>
      </c>
      <c r="AR17" s="19"/>
      <c r="BE17" s="213"/>
      <c r="BS17" s="16" t="s">
        <v>32</v>
      </c>
    </row>
    <row r="18" spans="1:71" ht="6.95" customHeight="1">
      <c r="B18" s="19"/>
      <c r="AR18" s="19"/>
      <c r="BE18" s="213"/>
      <c r="BS18" s="16" t="s">
        <v>6</v>
      </c>
    </row>
    <row r="19" spans="1:71" ht="12" customHeight="1">
      <c r="B19" s="19"/>
      <c r="D19" s="26" t="s">
        <v>33</v>
      </c>
      <c r="AK19" s="26" t="s">
        <v>25</v>
      </c>
      <c r="AN19" s="24" t="s">
        <v>1</v>
      </c>
      <c r="AR19" s="19"/>
      <c r="BE19" s="213"/>
      <c r="BS19" s="16" t="s">
        <v>6</v>
      </c>
    </row>
    <row r="20" spans="1:71" ht="18.399999999999999" customHeight="1">
      <c r="B20" s="19"/>
      <c r="E20" s="24" t="s">
        <v>34</v>
      </c>
      <c r="AK20" s="26" t="s">
        <v>27</v>
      </c>
      <c r="AN20" s="24" t="s">
        <v>1</v>
      </c>
      <c r="AR20" s="19"/>
      <c r="BE20" s="213"/>
      <c r="BS20" s="16" t="s">
        <v>32</v>
      </c>
    </row>
    <row r="21" spans="1:71" ht="6.95" customHeight="1">
      <c r="B21" s="19"/>
      <c r="AR21" s="19"/>
      <c r="BE21" s="213"/>
    </row>
    <row r="22" spans="1:71" ht="12" customHeight="1">
      <c r="B22" s="19"/>
      <c r="D22" s="26" t="s">
        <v>35</v>
      </c>
      <c r="AR22" s="19"/>
      <c r="BE22" s="213"/>
    </row>
    <row r="23" spans="1:71" ht="35.25" customHeight="1">
      <c r="B23" s="19"/>
      <c r="E23" s="219" t="s">
        <v>36</v>
      </c>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R23" s="19"/>
      <c r="BE23" s="213"/>
    </row>
    <row r="24" spans="1:71" ht="6.95" customHeight="1">
      <c r="B24" s="19"/>
      <c r="AR24" s="19"/>
      <c r="BE24" s="213"/>
    </row>
    <row r="25" spans="1: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13"/>
    </row>
    <row r="26" spans="1:71" s="1" customFormat="1" ht="25.9" customHeight="1">
      <c r="A26" s="31"/>
      <c r="B26" s="32"/>
      <c r="C26" s="31"/>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35">
        <f>ROUND(AG94,2)</f>
        <v>21798483.620000001</v>
      </c>
      <c r="AL26" s="236"/>
      <c r="AM26" s="236"/>
      <c r="AN26" s="236"/>
      <c r="AO26" s="236"/>
      <c r="AP26" s="31"/>
      <c r="AQ26" s="31"/>
      <c r="AR26" s="32"/>
      <c r="BE26" s="213"/>
    </row>
    <row r="27" spans="1:71" s="1"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213"/>
    </row>
    <row r="28" spans="1:71" s="1" customFormat="1" ht="12.75">
      <c r="A28" s="31"/>
      <c r="B28" s="32"/>
      <c r="C28" s="31"/>
      <c r="D28" s="31"/>
      <c r="E28" s="31"/>
      <c r="F28" s="31"/>
      <c r="G28" s="31"/>
      <c r="H28" s="31"/>
      <c r="I28" s="31"/>
      <c r="J28" s="31"/>
      <c r="K28" s="31"/>
      <c r="L28" s="237" t="s">
        <v>38</v>
      </c>
      <c r="M28" s="237"/>
      <c r="N28" s="237"/>
      <c r="O28" s="237"/>
      <c r="P28" s="237"/>
      <c r="Q28" s="31"/>
      <c r="R28" s="31"/>
      <c r="S28" s="31"/>
      <c r="T28" s="31"/>
      <c r="U28" s="31"/>
      <c r="V28" s="31"/>
      <c r="W28" s="237" t="s">
        <v>39</v>
      </c>
      <c r="X28" s="237"/>
      <c r="Y28" s="237"/>
      <c r="Z28" s="237"/>
      <c r="AA28" s="237"/>
      <c r="AB28" s="237"/>
      <c r="AC28" s="237"/>
      <c r="AD28" s="237"/>
      <c r="AE28" s="237"/>
      <c r="AF28" s="31"/>
      <c r="AG28" s="31"/>
      <c r="AH28" s="31"/>
      <c r="AI28" s="31"/>
      <c r="AJ28" s="31"/>
      <c r="AK28" s="237" t="s">
        <v>40</v>
      </c>
      <c r="AL28" s="237"/>
      <c r="AM28" s="237"/>
      <c r="AN28" s="237"/>
      <c r="AO28" s="237"/>
      <c r="AP28" s="31"/>
      <c r="AQ28" s="31"/>
      <c r="AR28" s="32"/>
      <c r="BE28" s="213"/>
    </row>
    <row r="29" spans="1:71" s="2" customFormat="1" ht="14.45" customHeight="1">
      <c r="B29" s="36"/>
      <c r="D29" s="26" t="s">
        <v>41</v>
      </c>
      <c r="F29" s="26" t="s">
        <v>42</v>
      </c>
      <c r="L29" s="209">
        <v>0.21</v>
      </c>
      <c r="M29" s="208"/>
      <c r="N29" s="208"/>
      <c r="O29" s="208"/>
      <c r="P29" s="208"/>
      <c r="W29" s="207">
        <f>ROUND(AZ94, 2)</f>
        <v>21798483.620000001</v>
      </c>
      <c r="X29" s="208"/>
      <c r="Y29" s="208"/>
      <c r="Z29" s="208"/>
      <c r="AA29" s="208"/>
      <c r="AB29" s="208"/>
      <c r="AC29" s="208"/>
      <c r="AD29" s="208"/>
      <c r="AE29" s="208"/>
      <c r="AK29" s="207">
        <f>ROUND(AV94, 2)</f>
        <v>4577681.5599999996</v>
      </c>
      <c r="AL29" s="208"/>
      <c r="AM29" s="208"/>
      <c r="AN29" s="208"/>
      <c r="AO29" s="208"/>
      <c r="AR29" s="36"/>
      <c r="BE29" s="214"/>
    </row>
    <row r="30" spans="1:71" s="2" customFormat="1" ht="14.45" customHeight="1">
      <c r="B30" s="36"/>
      <c r="F30" s="26" t="s">
        <v>43</v>
      </c>
      <c r="L30" s="209">
        <v>0.15</v>
      </c>
      <c r="M30" s="208"/>
      <c r="N30" s="208"/>
      <c r="O30" s="208"/>
      <c r="P30" s="208"/>
      <c r="W30" s="207">
        <f>ROUND(BA94, 2)</f>
        <v>0</v>
      </c>
      <c r="X30" s="208"/>
      <c r="Y30" s="208"/>
      <c r="Z30" s="208"/>
      <c r="AA30" s="208"/>
      <c r="AB30" s="208"/>
      <c r="AC30" s="208"/>
      <c r="AD30" s="208"/>
      <c r="AE30" s="208"/>
      <c r="AK30" s="207">
        <f>ROUND(AW94, 2)</f>
        <v>0</v>
      </c>
      <c r="AL30" s="208"/>
      <c r="AM30" s="208"/>
      <c r="AN30" s="208"/>
      <c r="AO30" s="208"/>
      <c r="AR30" s="36"/>
      <c r="BE30" s="214"/>
    </row>
    <row r="31" spans="1:71" s="2" customFormat="1" ht="14.45" hidden="1" customHeight="1">
      <c r="B31" s="36"/>
      <c r="F31" s="26" t="s">
        <v>44</v>
      </c>
      <c r="L31" s="209">
        <v>0.21</v>
      </c>
      <c r="M31" s="208"/>
      <c r="N31" s="208"/>
      <c r="O31" s="208"/>
      <c r="P31" s="208"/>
      <c r="W31" s="207">
        <f>ROUND(BB94, 2)</f>
        <v>0</v>
      </c>
      <c r="X31" s="208"/>
      <c r="Y31" s="208"/>
      <c r="Z31" s="208"/>
      <c r="AA31" s="208"/>
      <c r="AB31" s="208"/>
      <c r="AC31" s="208"/>
      <c r="AD31" s="208"/>
      <c r="AE31" s="208"/>
      <c r="AK31" s="207">
        <v>0</v>
      </c>
      <c r="AL31" s="208"/>
      <c r="AM31" s="208"/>
      <c r="AN31" s="208"/>
      <c r="AO31" s="208"/>
      <c r="AR31" s="36"/>
      <c r="BE31" s="214"/>
    </row>
    <row r="32" spans="1:71" s="2" customFormat="1" ht="14.45" hidden="1" customHeight="1">
      <c r="B32" s="36"/>
      <c r="F32" s="26" t="s">
        <v>45</v>
      </c>
      <c r="L32" s="209">
        <v>0.15</v>
      </c>
      <c r="M32" s="208"/>
      <c r="N32" s="208"/>
      <c r="O32" s="208"/>
      <c r="P32" s="208"/>
      <c r="W32" s="207">
        <f>ROUND(BC94, 2)</f>
        <v>0</v>
      </c>
      <c r="X32" s="208"/>
      <c r="Y32" s="208"/>
      <c r="Z32" s="208"/>
      <c r="AA32" s="208"/>
      <c r="AB32" s="208"/>
      <c r="AC32" s="208"/>
      <c r="AD32" s="208"/>
      <c r="AE32" s="208"/>
      <c r="AK32" s="207">
        <v>0</v>
      </c>
      <c r="AL32" s="208"/>
      <c r="AM32" s="208"/>
      <c r="AN32" s="208"/>
      <c r="AO32" s="208"/>
      <c r="AR32" s="36"/>
      <c r="BE32" s="214"/>
    </row>
    <row r="33" spans="1:57" s="2" customFormat="1" ht="14.45" hidden="1" customHeight="1">
      <c r="B33" s="36"/>
      <c r="F33" s="26" t="s">
        <v>46</v>
      </c>
      <c r="L33" s="209">
        <v>0</v>
      </c>
      <c r="M33" s="208"/>
      <c r="N33" s="208"/>
      <c r="O33" s="208"/>
      <c r="P33" s="208"/>
      <c r="W33" s="207">
        <f>ROUND(BD94, 2)</f>
        <v>0</v>
      </c>
      <c r="X33" s="208"/>
      <c r="Y33" s="208"/>
      <c r="Z33" s="208"/>
      <c r="AA33" s="208"/>
      <c r="AB33" s="208"/>
      <c r="AC33" s="208"/>
      <c r="AD33" s="208"/>
      <c r="AE33" s="208"/>
      <c r="AK33" s="207">
        <v>0</v>
      </c>
      <c r="AL33" s="208"/>
      <c r="AM33" s="208"/>
      <c r="AN33" s="208"/>
      <c r="AO33" s="208"/>
      <c r="AR33" s="36"/>
      <c r="BE33" s="214"/>
    </row>
    <row r="34" spans="1:57" s="1"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213"/>
    </row>
    <row r="35" spans="1:57" s="1" customFormat="1" ht="25.9" customHeight="1">
      <c r="A35" s="31"/>
      <c r="B35" s="32"/>
      <c r="C35" s="37"/>
      <c r="D35" s="38" t="s">
        <v>47</v>
      </c>
      <c r="E35" s="39"/>
      <c r="F35" s="39"/>
      <c r="G35" s="39"/>
      <c r="H35" s="39"/>
      <c r="I35" s="39"/>
      <c r="J35" s="39"/>
      <c r="K35" s="39"/>
      <c r="L35" s="39"/>
      <c r="M35" s="39"/>
      <c r="N35" s="39"/>
      <c r="O35" s="39"/>
      <c r="P35" s="39"/>
      <c r="Q35" s="39"/>
      <c r="R35" s="39"/>
      <c r="S35" s="39"/>
      <c r="T35" s="40" t="s">
        <v>48</v>
      </c>
      <c r="U35" s="39"/>
      <c r="V35" s="39"/>
      <c r="W35" s="39"/>
      <c r="X35" s="206" t="s">
        <v>49</v>
      </c>
      <c r="Y35" s="204"/>
      <c r="Z35" s="204"/>
      <c r="AA35" s="204"/>
      <c r="AB35" s="204"/>
      <c r="AC35" s="39"/>
      <c r="AD35" s="39"/>
      <c r="AE35" s="39"/>
      <c r="AF35" s="39"/>
      <c r="AG35" s="39"/>
      <c r="AH35" s="39"/>
      <c r="AI35" s="39"/>
      <c r="AJ35" s="39"/>
      <c r="AK35" s="203">
        <f>SUM(AK26:AK33)</f>
        <v>26376165.18</v>
      </c>
      <c r="AL35" s="204"/>
      <c r="AM35" s="204"/>
      <c r="AN35" s="204"/>
      <c r="AO35" s="205"/>
      <c r="AP35" s="37"/>
      <c r="AQ35" s="37"/>
      <c r="AR35" s="32"/>
      <c r="BE35" s="31"/>
    </row>
    <row r="36" spans="1:57" s="1"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1" customFormat="1" ht="14.4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ht="14.45" customHeight="1">
      <c r="B38" s="19"/>
      <c r="AR38" s="19"/>
    </row>
    <row r="39" spans="1:57" ht="14.45" customHeight="1">
      <c r="B39" s="19"/>
      <c r="AR39" s="19"/>
    </row>
    <row r="40" spans="1:57" ht="14.45" customHeight="1">
      <c r="B40" s="19"/>
      <c r="AR40" s="19"/>
    </row>
    <row r="41" spans="1:57" ht="14.45" customHeight="1">
      <c r="B41" s="19"/>
      <c r="AR41" s="19"/>
    </row>
    <row r="42" spans="1:57" ht="14.45" customHeight="1">
      <c r="B42" s="19"/>
      <c r="AR42" s="19"/>
    </row>
    <row r="43" spans="1:57" ht="14.45" customHeight="1">
      <c r="B43" s="19"/>
      <c r="AR43" s="19"/>
    </row>
    <row r="44" spans="1:57" ht="14.45" customHeight="1">
      <c r="B44" s="19"/>
      <c r="AR44" s="19"/>
    </row>
    <row r="45" spans="1:57" ht="14.45" customHeight="1">
      <c r="B45" s="19"/>
      <c r="AR45" s="19"/>
    </row>
    <row r="46" spans="1:57" ht="14.45" customHeight="1">
      <c r="B46" s="19"/>
      <c r="AR46" s="19"/>
    </row>
    <row r="47" spans="1:57" ht="14.45" customHeight="1">
      <c r="B47" s="19"/>
      <c r="AR47" s="19"/>
    </row>
    <row r="48" spans="1:57" ht="14.45" customHeight="1">
      <c r="B48" s="19"/>
      <c r="AR48" s="19"/>
    </row>
    <row r="49" spans="1:57" s="1" customFormat="1" ht="14.45" customHeight="1">
      <c r="B49" s="41"/>
      <c r="D49" s="42" t="s">
        <v>50</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51</v>
      </c>
      <c r="AI49" s="43"/>
      <c r="AJ49" s="43"/>
      <c r="AK49" s="43"/>
      <c r="AL49" s="43"/>
      <c r="AM49" s="43"/>
      <c r="AN49" s="43"/>
      <c r="AO49" s="43"/>
      <c r="AR49" s="41"/>
    </row>
    <row r="50" spans="1:57">
      <c r="B50" s="19"/>
      <c r="AR50" s="19"/>
    </row>
    <row r="51" spans="1:57">
      <c r="B51" s="19"/>
      <c r="AR51" s="19"/>
    </row>
    <row r="52" spans="1:57">
      <c r="B52" s="19"/>
      <c r="AR52" s="19"/>
    </row>
    <row r="53" spans="1:57">
      <c r="B53" s="19"/>
      <c r="AR53" s="19"/>
    </row>
    <row r="54" spans="1:57">
      <c r="B54" s="19"/>
      <c r="AR54" s="19"/>
    </row>
    <row r="55" spans="1:57">
      <c r="B55" s="19"/>
      <c r="AR55" s="19"/>
    </row>
    <row r="56" spans="1:57">
      <c r="B56" s="19"/>
      <c r="AR56" s="19"/>
    </row>
    <row r="57" spans="1:57">
      <c r="B57" s="19"/>
      <c r="AR57" s="19"/>
    </row>
    <row r="58" spans="1:57">
      <c r="B58" s="19"/>
      <c r="AR58" s="19"/>
    </row>
    <row r="59" spans="1:57">
      <c r="B59" s="19"/>
      <c r="AR59" s="19"/>
    </row>
    <row r="60" spans="1:57" s="1" customFormat="1" ht="12.75">
      <c r="A60" s="31"/>
      <c r="B60" s="32"/>
      <c r="C60" s="31"/>
      <c r="D60" s="44" t="s">
        <v>52</v>
      </c>
      <c r="E60" s="34"/>
      <c r="F60" s="34"/>
      <c r="G60" s="34"/>
      <c r="H60" s="34"/>
      <c r="I60" s="34"/>
      <c r="J60" s="34"/>
      <c r="K60" s="34"/>
      <c r="L60" s="34"/>
      <c r="M60" s="34"/>
      <c r="N60" s="34"/>
      <c r="O60" s="34"/>
      <c r="P60" s="34"/>
      <c r="Q60" s="34"/>
      <c r="R60" s="34"/>
      <c r="S60" s="34"/>
      <c r="T60" s="34"/>
      <c r="U60" s="34"/>
      <c r="V60" s="44" t="s">
        <v>53</v>
      </c>
      <c r="W60" s="34"/>
      <c r="X60" s="34"/>
      <c r="Y60" s="34"/>
      <c r="Z60" s="34"/>
      <c r="AA60" s="34"/>
      <c r="AB60" s="34"/>
      <c r="AC60" s="34"/>
      <c r="AD60" s="34"/>
      <c r="AE60" s="34"/>
      <c r="AF60" s="34"/>
      <c r="AG60" s="34"/>
      <c r="AH60" s="44" t="s">
        <v>52</v>
      </c>
      <c r="AI60" s="34"/>
      <c r="AJ60" s="34"/>
      <c r="AK60" s="34"/>
      <c r="AL60" s="34"/>
      <c r="AM60" s="44" t="s">
        <v>53</v>
      </c>
      <c r="AN60" s="34"/>
      <c r="AO60" s="34"/>
      <c r="AP60" s="31"/>
      <c r="AQ60" s="31"/>
      <c r="AR60" s="32"/>
      <c r="BE60" s="31"/>
    </row>
    <row r="61" spans="1:57">
      <c r="B61" s="19"/>
      <c r="AR61" s="19"/>
    </row>
    <row r="62" spans="1:57">
      <c r="B62" s="19"/>
      <c r="AR62" s="19"/>
    </row>
    <row r="63" spans="1:57">
      <c r="B63" s="19"/>
      <c r="AR63" s="19"/>
    </row>
    <row r="64" spans="1:57" s="1" customFormat="1" ht="12.75">
      <c r="A64" s="31"/>
      <c r="B64" s="32"/>
      <c r="C64" s="31"/>
      <c r="D64" s="42" t="s">
        <v>54</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55</v>
      </c>
      <c r="AI64" s="45"/>
      <c r="AJ64" s="45"/>
      <c r="AK64" s="45"/>
      <c r="AL64" s="45"/>
      <c r="AM64" s="45"/>
      <c r="AN64" s="45"/>
      <c r="AO64" s="45"/>
      <c r="AP64" s="31"/>
      <c r="AQ64" s="31"/>
      <c r="AR64" s="32"/>
      <c r="BE64" s="31"/>
    </row>
    <row r="65" spans="1:57">
      <c r="B65" s="19"/>
      <c r="AR65" s="19"/>
    </row>
    <row r="66" spans="1:57">
      <c r="B66" s="19"/>
      <c r="AR66" s="19"/>
    </row>
    <row r="67" spans="1:57">
      <c r="B67" s="19"/>
      <c r="AR67" s="19"/>
    </row>
    <row r="68" spans="1:57">
      <c r="B68" s="19"/>
      <c r="AR68" s="19"/>
    </row>
    <row r="69" spans="1:57">
      <c r="B69" s="19"/>
      <c r="AR69" s="19"/>
    </row>
    <row r="70" spans="1:57">
      <c r="B70" s="19"/>
      <c r="AR70" s="19"/>
    </row>
    <row r="71" spans="1:57">
      <c r="B71" s="19"/>
      <c r="AR71" s="19"/>
    </row>
    <row r="72" spans="1:57">
      <c r="B72" s="19"/>
      <c r="AR72" s="19"/>
    </row>
    <row r="73" spans="1:57">
      <c r="B73" s="19"/>
      <c r="AR73" s="19"/>
    </row>
    <row r="74" spans="1:57">
      <c r="B74" s="19"/>
      <c r="AR74" s="19"/>
    </row>
    <row r="75" spans="1:57" s="1" customFormat="1" ht="12.75">
      <c r="A75" s="31"/>
      <c r="B75" s="32"/>
      <c r="C75" s="31"/>
      <c r="D75" s="44" t="s">
        <v>52</v>
      </c>
      <c r="E75" s="34"/>
      <c r="F75" s="34"/>
      <c r="G75" s="34"/>
      <c r="H75" s="34"/>
      <c r="I75" s="34"/>
      <c r="J75" s="34"/>
      <c r="K75" s="34"/>
      <c r="L75" s="34"/>
      <c r="M75" s="34"/>
      <c r="N75" s="34"/>
      <c r="O75" s="34"/>
      <c r="P75" s="34"/>
      <c r="Q75" s="34"/>
      <c r="R75" s="34"/>
      <c r="S75" s="34"/>
      <c r="T75" s="34"/>
      <c r="U75" s="34"/>
      <c r="V75" s="44" t="s">
        <v>53</v>
      </c>
      <c r="W75" s="34"/>
      <c r="X75" s="34"/>
      <c r="Y75" s="34"/>
      <c r="Z75" s="34"/>
      <c r="AA75" s="34"/>
      <c r="AB75" s="34"/>
      <c r="AC75" s="34"/>
      <c r="AD75" s="34"/>
      <c r="AE75" s="34"/>
      <c r="AF75" s="34"/>
      <c r="AG75" s="34"/>
      <c r="AH75" s="44" t="s">
        <v>52</v>
      </c>
      <c r="AI75" s="34"/>
      <c r="AJ75" s="34"/>
      <c r="AK75" s="34"/>
      <c r="AL75" s="34"/>
      <c r="AM75" s="44" t="s">
        <v>53</v>
      </c>
      <c r="AN75" s="34"/>
      <c r="AO75" s="34"/>
      <c r="AP75" s="31"/>
      <c r="AQ75" s="31"/>
      <c r="AR75" s="32"/>
      <c r="BE75" s="31"/>
    </row>
    <row r="76" spans="1:57" s="1" customFormat="1">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1" customFormat="1" ht="6.95"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E77" s="31"/>
    </row>
    <row r="81" spans="1:91" s="1" customFormat="1" ht="6.95"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E81" s="31"/>
    </row>
    <row r="82" spans="1:91" s="1" customFormat="1" ht="24.95" customHeight="1">
      <c r="A82" s="31"/>
      <c r="B82" s="32"/>
      <c r="C82" s="20" t="s">
        <v>56</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1" s="1"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1" s="3" customFormat="1" ht="12" customHeight="1">
      <c r="B84" s="50"/>
      <c r="C84" s="26" t="s">
        <v>13</v>
      </c>
      <c r="L84" s="3" t="str">
        <f>K5</f>
        <v>20-024-1</v>
      </c>
      <c r="AR84" s="50"/>
    </row>
    <row r="85" spans="1:91" s="4" customFormat="1" ht="36.950000000000003" customHeight="1">
      <c r="B85" s="51"/>
      <c r="C85" s="52" t="s">
        <v>16</v>
      </c>
      <c r="L85" s="238" t="str">
        <f>K6</f>
        <v>Stavební úpravy kuchyně a jídelny, Obránců míru 1714, Přelouč - 1.etapa</v>
      </c>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39"/>
      <c r="AL85" s="239"/>
      <c r="AM85" s="239"/>
      <c r="AN85" s="239"/>
      <c r="AO85" s="239"/>
      <c r="AR85" s="51"/>
    </row>
    <row r="86" spans="1:91" s="1"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1" s="1" customFormat="1" ht="12" customHeight="1">
      <c r="A87" s="31"/>
      <c r="B87" s="32"/>
      <c r="C87" s="26" t="s">
        <v>20</v>
      </c>
      <c r="D87" s="31"/>
      <c r="E87" s="31"/>
      <c r="F87" s="31"/>
      <c r="G87" s="31"/>
      <c r="H87" s="31"/>
      <c r="I87" s="31"/>
      <c r="J87" s="31"/>
      <c r="K87" s="31"/>
      <c r="L87" s="53" t="str">
        <f>IF(K8="","",K8)</f>
        <v>Přelouč</v>
      </c>
      <c r="M87" s="31"/>
      <c r="N87" s="31"/>
      <c r="O87" s="31"/>
      <c r="P87" s="31"/>
      <c r="Q87" s="31"/>
      <c r="R87" s="31"/>
      <c r="S87" s="31"/>
      <c r="T87" s="31"/>
      <c r="U87" s="31"/>
      <c r="V87" s="31"/>
      <c r="W87" s="31"/>
      <c r="X87" s="31"/>
      <c r="Y87" s="31"/>
      <c r="Z87" s="31"/>
      <c r="AA87" s="31"/>
      <c r="AB87" s="31"/>
      <c r="AC87" s="31"/>
      <c r="AD87" s="31"/>
      <c r="AE87" s="31"/>
      <c r="AF87" s="31"/>
      <c r="AG87" s="31"/>
      <c r="AH87" s="31"/>
      <c r="AI87" s="26" t="s">
        <v>22</v>
      </c>
      <c r="AJ87" s="31"/>
      <c r="AK87" s="31"/>
      <c r="AL87" s="31"/>
      <c r="AM87" s="240" t="str">
        <f>IF(AN8= "","",AN8)</f>
        <v>20. 4. 2020</v>
      </c>
      <c r="AN87" s="240"/>
      <c r="AO87" s="31"/>
      <c r="AP87" s="31"/>
      <c r="AQ87" s="31"/>
      <c r="AR87" s="32"/>
      <c r="BE87" s="31"/>
    </row>
    <row r="88" spans="1:91" s="1"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1" s="1" customFormat="1" ht="25.7" customHeight="1">
      <c r="A89" s="31"/>
      <c r="B89" s="32"/>
      <c r="C89" s="26" t="s">
        <v>24</v>
      </c>
      <c r="D89" s="31"/>
      <c r="E89" s="31"/>
      <c r="F89" s="31"/>
      <c r="G89" s="31"/>
      <c r="H89" s="31"/>
      <c r="I89" s="31"/>
      <c r="J89" s="31"/>
      <c r="K89" s="31"/>
      <c r="L89" s="3" t="str">
        <f>IF(E11= "","",E11)</f>
        <v>Město Přelouč</v>
      </c>
      <c r="M89" s="31"/>
      <c r="N89" s="31"/>
      <c r="O89" s="31"/>
      <c r="P89" s="31"/>
      <c r="Q89" s="31"/>
      <c r="R89" s="31"/>
      <c r="S89" s="31"/>
      <c r="T89" s="31"/>
      <c r="U89" s="31"/>
      <c r="V89" s="31"/>
      <c r="W89" s="31"/>
      <c r="X89" s="31"/>
      <c r="Y89" s="31"/>
      <c r="Z89" s="31"/>
      <c r="AA89" s="31"/>
      <c r="AB89" s="31"/>
      <c r="AC89" s="31"/>
      <c r="AD89" s="31"/>
      <c r="AE89" s="31"/>
      <c r="AF89" s="31"/>
      <c r="AG89" s="31"/>
      <c r="AH89" s="31"/>
      <c r="AI89" s="26" t="s">
        <v>30</v>
      </c>
      <c r="AJ89" s="31"/>
      <c r="AK89" s="31"/>
      <c r="AL89" s="31"/>
      <c r="AM89" s="229" t="str">
        <f>IF(E17="","",E17)</f>
        <v>Ing. Vítězslav Vomočil Pardubice</v>
      </c>
      <c r="AN89" s="230"/>
      <c r="AO89" s="230"/>
      <c r="AP89" s="230"/>
      <c r="AQ89" s="31"/>
      <c r="AR89" s="32"/>
      <c r="AS89" s="225" t="s">
        <v>57</v>
      </c>
      <c r="AT89" s="226"/>
      <c r="AU89" s="55"/>
      <c r="AV89" s="55"/>
      <c r="AW89" s="55"/>
      <c r="AX89" s="55"/>
      <c r="AY89" s="55"/>
      <c r="AZ89" s="55"/>
      <c r="BA89" s="55"/>
      <c r="BB89" s="55"/>
      <c r="BC89" s="55"/>
      <c r="BD89" s="56"/>
      <c r="BE89" s="31"/>
    </row>
    <row r="90" spans="1:91" s="1" customFormat="1" ht="15.2" customHeight="1">
      <c r="A90" s="31"/>
      <c r="B90" s="32"/>
      <c r="C90" s="26" t="s">
        <v>28</v>
      </c>
      <c r="D90" s="31"/>
      <c r="E90" s="31"/>
      <c r="F90" s="31"/>
      <c r="G90" s="31"/>
      <c r="H90" s="31"/>
      <c r="I90" s="31"/>
      <c r="J90" s="31"/>
      <c r="K90" s="31"/>
      <c r="L90" s="3"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6" t="s">
        <v>33</v>
      </c>
      <c r="AJ90" s="31"/>
      <c r="AK90" s="31"/>
      <c r="AL90" s="31"/>
      <c r="AM90" s="229" t="str">
        <f>IF(E20="","",E20)</f>
        <v>Vojtěch</v>
      </c>
      <c r="AN90" s="230"/>
      <c r="AO90" s="230"/>
      <c r="AP90" s="230"/>
      <c r="AQ90" s="31"/>
      <c r="AR90" s="32"/>
      <c r="AS90" s="227"/>
      <c r="AT90" s="228"/>
      <c r="AU90" s="57"/>
      <c r="AV90" s="57"/>
      <c r="AW90" s="57"/>
      <c r="AX90" s="57"/>
      <c r="AY90" s="57"/>
      <c r="AZ90" s="57"/>
      <c r="BA90" s="57"/>
      <c r="BB90" s="57"/>
      <c r="BC90" s="57"/>
      <c r="BD90" s="58"/>
      <c r="BE90" s="31"/>
    </row>
    <row r="91" spans="1:91" s="1"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27"/>
      <c r="AT91" s="228"/>
      <c r="AU91" s="57"/>
      <c r="AV91" s="57"/>
      <c r="AW91" s="57"/>
      <c r="AX91" s="57"/>
      <c r="AY91" s="57"/>
      <c r="AZ91" s="57"/>
      <c r="BA91" s="57"/>
      <c r="BB91" s="57"/>
      <c r="BC91" s="57"/>
      <c r="BD91" s="58"/>
      <c r="BE91" s="31"/>
    </row>
    <row r="92" spans="1:91" s="1" customFormat="1" ht="29.25" customHeight="1">
      <c r="A92" s="31"/>
      <c r="B92" s="32"/>
      <c r="C92" s="241" t="s">
        <v>58</v>
      </c>
      <c r="D92" s="232"/>
      <c r="E92" s="232"/>
      <c r="F92" s="232"/>
      <c r="G92" s="232"/>
      <c r="H92" s="59"/>
      <c r="I92" s="231" t="s">
        <v>59</v>
      </c>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34" t="s">
        <v>60</v>
      </c>
      <c r="AH92" s="232"/>
      <c r="AI92" s="232"/>
      <c r="AJ92" s="232"/>
      <c r="AK92" s="232"/>
      <c r="AL92" s="232"/>
      <c r="AM92" s="232"/>
      <c r="AN92" s="231" t="s">
        <v>61</v>
      </c>
      <c r="AO92" s="232"/>
      <c r="AP92" s="233"/>
      <c r="AQ92" s="60" t="s">
        <v>62</v>
      </c>
      <c r="AR92" s="32"/>
      <c r="AS92" s="61" t="s">
        <v>63</v>
      </c>
      <c r="AT92" s="62" t="s">
        <v>64</v>
      </c>
      <c r="AU92" s="62" t="s">
        <v>65</v>
      </c>
      <c r="AV92" s="62" t="s">
        <v>66</v>
      </c>
      <c r="AW92" s="62" t="s">
        <v>67</v>
      </c>
      <c r="AX92" s="62" t="s">
        <v>68</v>
      </c>
      <c r="AY92" s="62" t="s">
        <v>69</v>
      </c>
      <c r="AZ92" s="62" t="s">
        <v>70</v>
      </c>
      <c r="BA92" s="62" t="s">
        <v>71</v>
      </c>
      <c r="BB92" s="62" t="s">
        <v>72</v>
      </c>
      <c r="BC92" s="62" t="s">
        <v>73</v>
      </c>
      <c r="BD92" s="63" t="s">
        <v>74</v>
      </c>
      <c r="BE92" s="31"/>
    </row>
    <row r="93" spans="1:91" s="1"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4"/>
      <c r="AT93" s="65"/>
      <c r="AU93" s="65"/>
      <c r="AV93" s="65"/>
      <c r="AW93" s="65"/>
      <c r="AX93" s="65"/>
      <c r="AY93" s="65"/>
      <c r="AZ93" s="65"/>
      <c r="BA93" s="65"/>
      <c r="BB93" s="65"/>
      <c r="BC93" s="65"/>
      <c r="BD93" s="66"/>
      <c r="BE93" s="31"/>
    </row>
    <row r="94" spans="1:91" s="5" customFormat="1" ht="32.450000000000003" customHeight="1">
      <c r="B94" s="67"/>
      <c r="C94" s="68" t="s">
        <v>75</v>
      </c>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220">
        <f>ROUND(SUM(AG95:AG102),2)</f>
        <v>21798483.620000001</v>
      </c>
      <c r="AH94" s="220"/>
      <c r="AI94" s="220"/>
      <c r="AJ94" s="220"/>
      <c r="AK94" s="220"/>
      <c r="AL94" s="220"/>
      <c r="AM94" s="220"/>
      <c r="AN94" s="221">
        <f t="shared" ref="AN94:AN102" si="0">SUM(AG94,AT94)</f>
        <v>26376165.18</v>
      </c>
      <c r="AO94" s="221"/>
      <c r="AP94" s="221"/>
      <c r="AQ94" s="71" t="s">
        <v>1</v>
      </c>
      <c r="AR94" s="67"/>
      <c r="AS94" s="72">
        <f>ROUND(SUM(AS95:AS102),2)</f>
        <v>0</v>
      </c>
      <c r="AT94" s="73">
        <f t="shared" ref="AT94:AT102" si="1">ROUND(SUM(AV94:AW94),2)</f>
        <v>4577681.5599999996</v>
      </c>
      <c r="AU94" s="74">
        <f>ROUND(SUM(AU95:AU102),5)</f>
        <v>0</v>
      </c>
      <c r="AV94" s="73">
        <f>ROUND(AZ94*L29,2)</f>
        <v>4577681.5599999996</v>
      </c>
      <c r="AW94" s="73">
        <f>ROUND(BA94*L30,2)</f>
        <v>0</v>
      </c>
      <c r="AX94" s="73">
        <f>ROUND(BB94*L29,2)</f>
        <v>0</v>
      </c>
      <c r="AY94" s="73">
        <f>ROUND(BC94*L30,2)</f>
        <v>0</v>
      </c>
      <c r="AZ94" s="73">
        <f>ROUND(SUM(AZ95:AZ102),2)</f>
        <v>21798483.620000001</v>
      </c>
      <c r="BA94" s="73">
        <f>ROUND(SUM(BA95:BA102),2)</f>
        <v>0</v>
      </c>
      <c r="BB94" s="73">
        <f>ROUND(SUM(BB95:BB102),2)</f>
        <v>0</v>
      </c>
      <c r="BC94" s="73">
        <f>ROUND(SUM(BC95:BC102),2)</f>
        <v>0</v>
      </c>
      <c r="BD94" s="75">
        <f>ROUND(SUM(BD95:BD102),2)</f>
        <v>0</v>
      </c>
      <c r="BS94" s="76" t="s">
        <v>76</v>
      </c>
      <c r="BT94" s="76" t="s">
        <v>77</v>
      </c>
      <c r="BU94" s="77" t="s">
        <v>78</v>
      </c>
      <c r="BV94" s="76" t="s">
        <v>79</v>
      </c>
      <c r="BW94" s="76" t="s">
        <v>4</v>
      </c>
      <c r="BX94" s="76" t="s">
        <v>80</v>
      </c>
      <c r="CL94" s="76" t="s">
        <v>1</v>
      </c>
    </row>
    <row r="95" spans="1:91" s="6" customFormat="1" ht="16.5" customHeight="1">
      <c r="A95" s="78" t="s">
        <v>81</v>
      </c>
      <c r="B95" s="79"/>
      <c r="C95" s="80"/>
      <c r="D95" s="224" t="s">
        <v>82</v>
      </c>
      <c r="E95" s="224"/>
      <c r="F95" s="224"/>
      <c r="G95" s="224"/>
      <c r="H95" s="224"/>
      <c r="I95" s="81"/>
      <c r="J95" s="224" t="s">
        <v>83</v>
      </c>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22">
        <f>'00 - Vedlejší a ostatní n...'!J30</f>
        <v>303807.96000000002</v>
      </c>
      <c r="AH95" s="223"/>
      <c r="AI95" s="223"/>
      <c r="AJ95" s="223"/>
      <c r="AK95" s="223"/>
      <c r="AL95" s="223"/>
      <c r="AM95" s="223"/>
      <c r="AN95" s="222">
        <f t="shared" si="0"/>
        <v>367607.63</v>
      </c>
      <c r="AO95" s="223"/>
      <c r="AP95" s="223"/>
      <c r="AQ95" s="82" t="s">
        <v>84</v>
      </c>
      <c r="AR95" s="79"/>
      <c r="AS95" s="83">
        <v>0</v>
      </c>
      <c r="AT95" s="84">
        <f t="shared" si="1"/>
        <v>63799.67</v>
      </c>
      <c r="AU95" s="85">
        <f>'00 - Vedlejší a ostatní n...'!P122</f>
        <v>0</v>
      </c>
      <c r="AV95" s="84">
        <f>'00 - Vedlejší a ostatní n...'!J33</f>
        <v>63799.67</v>
      </c>
      <c r="AW95" s="84">
        <f>'00 - Vedlejší a ostatní n...'!J34</f>
        <v>0</v>
      </c>
      <c r="AX95" s="84">
        <f>'00 - Vedlejší a ostatní n...'!J35</f>
        <v>0</v>
      </c>
      <c r="AY95" s="84">
        <f>'00 - Vedlejší a ostatní n...'!J36</f>
        <v>0</v>
      </c>
      <c r="AZ95" s="84">
        <f>'00 - Vedlejší a ostatní n...'!F33</f>
        <v>303807.96000000002</v>
      </c>
      <c r="BA95" s="84">
        <f>'00 - Vedlejší a ostatní n...'!F34</f>
        <v>0</v>
      </c>
      <c r="BB95" s="84">
        <f>'00 - Vedlejší a ostatní n...'!F35</f>
        <v>0</v>
      </c>
      <c r="BC95" s="84">
        <f>'00 - Vedlejší a ostatní n...'!F36</f>
        <v>0</v>
      </c>
      <c r="BD95" s="86">
        <f>'00 - Vedlejší a ostatní n...'!F37</f>
        <v>0</v>
      </c>
      <c r="BT95" s="87" t="s">
        <v>85</v>
      </c>
      <c r="BV95" s="87" t="s">
        <v>79</v>
      </c>
      <c r="BW95" s="87" t="s">
        <v>86</v>
      </c>
      <c r="BX95" s="87" t="s">
        <v>4</v>
      </c>
      <c r="CL95" s="87" t="s">
        <v>1</v>
      </c>
      <c r="CM95" s="87" t="s">
        <v>87</v>
      </c>
    </row>
    <row r="96" spans="1:91" s="6" customFormat="1" ht="37.5" customHeight="1">
      <c r="A96" s="78" t="s">
        <v>81</v>
      </c>
      <c r="B96" s="79"/>
      <c r="C96" s="80"/>
      <c r="D96" s="224" t="s">
        <v>88</v>
      </c>
      <c r="E96" s="224"/>
      <c r="F96" s="224"/>
      <c r="G96" s="224"/>
      <c r="H96" s="224"/>
      <c r="I96" s="81"/>
      <c r="J96" s="224" t="s">
        <v>89</v>
      </c>
      <c r="K96" s="224"/>
      <c r="L96" s="224"/>
      <c r="M96" s="224"/>
      <c r="N96" s="224"/>
      <c r="O96" s="224"/>
      <c r="P96" s="224"/>
      <c r="Q96" s="224"/>
      <c r="R96" s="224"/>
      <c r="S96" s="224"/>
      <c r="T96" s="224"/>
      <c r="U96" s="224"/>
      <c r="V96" s="224"/>
      <c r="W96" s="224"/>
      <c r="X96" s="224"/>
      <c r="Y96" s="224"/>
      <c r="Z96" s="224"/>
      <c r="AA96" s="224"/>
      <c r="AB96" s="224"/>
      <c r="AC96" s="224"/>
      <c r="AD96" s="224"/>
      <c r="AE96" s="224"/>
      <c r="AF96" s="224"/>
      <c r="AG96" s="222">
        <f>'01 - SO 01 Stavební úprav...'!J30</f>
        <v>12623696.939999999</v>
      </c>
      <c r="AH96" s="223"/>
      <c r="AI96" s="223"/>
      <c r="AJ96" s="223"/>
      <c r="AK96" s="223"/>
      <c r="AL96" s="223"/>
      <c r="AM96" s="223"/>
      <c r="AN96" s="222">
        <f t="shared" si="0"/>
        <v>15274673.299999999</v>
      </c>
      <c r="AO96" s="223"/>
      <c r="AP96" s="223"/>
      <c r="AQ96" s="82" t="s">
        <v>90</v>
      </c>
      <c r="AR96" s="79"/>
      <c r="AS96" s="83">
        <v>0</v>
      </c>
      <c r="AT96" s="84">
        <f t="shared" si="1"/>
        <v>2650976.36</v>
      </c>
      <c r="AU96" s="85">
        <f>'01 - SO 01 Stavební úprav...'!P150</f>
        <v>0</v>
      </c>
      <c r="AV96" s="84">
        <f>'01 - SO 01 Stavební úprav...'!J33</f>
        <v>2650976.36</v>
      </c>
      <c r="AW96" s="84">
        <f>'01 - SO 01 Stavební úprav...'!J34</f>
        <v>0</v>
      </c>
      <c r="AX96" s="84">
        <f>'01 - SO 01 Stavební úprav...'!J35</f>
        <v>0</v>
      </c>
      <c r="AY96" s="84">
        <f>'01 - SO 01 Stavební úprav...'!J36</f>
        <v>0</v>
      </c>
      <c r="AZ96" s="84">
        <f>'01 - SO 01 Stavební úprav...'!F33</f>
        <v>12623696.939999999</v>
      </c>
      <c r="BA96" s="84">
        <f>'01 - SO 01 Stavební úprav...'!F34</f>
        <v>0</v>
      </c>
      <c r="BB96" s="84">
        <f>'01 - SO 01 Stavební úprav...'!F35</f>
        <v>0</v>
      </c>
      <c r="BC96" s="84">
        <f>'01 - SO 01 Stavební úprav...'!F36</f>
        <v>0</v>
      </c>
      <c r="BD96" s="86">
        <f>'01 - SO 01 Stavební úprav...'!F37</f>
        <v>0</v>
      </c>
      <c r="BT96" s="87" t="s">
        <v>85</v>
      </c>
      <c r="BV96" s="87" t="s">
        <v>79</v>
      </c>
      <c r="BW96" s="87" t="s">
        <v>91</v>
      </c>
      <c r="BX96" s="87" t="s">
        <v>4</v>
      </c>
      <c r="CL96" s="87" t="s">
        <v>1</v>
      </c>
      <c r="CM96" s="87" t="s">
        <v>87</v>
      </c>
    </row>
    <row r="97" spans="1:91" s="6" customFormat="1" ht="24.75" customHeight="1">
      <c r="A97" s="78" t="s">
        <v>81</v>
      </c>
      <c r="B97" s="79"/>
      <c r="C97" s="80"/>
      <c r="D97" s="224" t="s">
        <v>92</v>
      </c>
      <c r="E97" s="224"/>
      <c r="F97" s="224"/>
      <c r="G97" s="224"/>
      <c r="H97" s="224"/>
      <c r="I97" s="81"/>
      <c r="J97" s="224" t="s">
        <v>93</v>
      </c>
      <c r="K97" s="224"/>
      <c r="L97" s="224"/>
      <c r="M97" s="224"/>
      <c r="N97" s="224"/>
      <c r="O97" s="224"/>
      <c r="P97" s="224"/>
      <c r="Q97" s="224"/>
      <c r="R97" s="224"/>
      <c r="S97" s="224"/>
      <c r="T97" s="224"/>
      <c r="U97" s="224"/>
      <c r="V97" s="224"/>
      <c r="W97" s="224"/>
      <c r="X97" s="224"/>
      <c r="Y97" s="224"/>
      <c r="Z97" s="224"/>
      <c r="AA97" s="224"/>
      <c r="AB97" s="224"/>
      <c r="AC97" s="224"/>
      <c r="AD97" s="224"/>
      <c r="AE97" s="224"/>
      <c r="AF97" s="224"/>
      <c r="AG97" s="222">
        <f>'02.1 - SO 04.1 Zateplení ...'!J30</f>
        <v>6242251.1200000001</v>
      </c>
      <c r="AH97" s="223"/>
      <c r="AI97" s="223"/>
      <c r="AJ97" s="223"/>
      <c r="AK97" s="223"/>
      <c r="AL97" s="223"/>
      <c r="AM97" s="223"/>
      <c r="AN97" s="222">
        <f t="shared" si="0"/>
        <v>7553123.8600000003</v>
      </c>
      <c r="AO97" s="223"/>
      <c r="AP97" s="223"/>
      <c r="AQ97" s="82" t="s">
        <v>90</v>
      </c>
      <c r="AR97" s="79"/>
      <c r="AS97" s="83">
        <v>0</v>
      </c>
      <c r="AT97" s="84">
        <f t="shared" si="1"/>
        <v>1310872.74</v>
      </c>
      <c r="AU97" s="85">
        <f>'02.1 - SO 04.1 Zateplení ...'!P139</f>
        <v>0</v>
      </c>
      <c r="AV97" s="84">
        <f>'02.1 - SO 04.1 Zateplení ...'!J33</f>
        <v>1310872.74</v>
      </c>
      <c r="AW97" s="84">
        <f>'02.1 - SO 04.1 Zateplení ...'!J34</f>
        <v>0</v>
      </c>
      <c r="AX97" s="84">
        <f>'02.1 - SO 04.1 Zateplení ...'!J35</f>
        <v>0</v>
      </c>
      <c r="AY97" s="84">
        <f>'02.1 - SO 04.1 Zateplení ...'!J36</f>
        <v>0</v>
      </c>
      <c r="AZ97" s="84">
        <f>'02.1 - SO 04.1 Zateplení ...'!F33</f>
        <v>6242251.1200000001</v>
      </c>
      <c r="BA97" s="84">
        <f>'02.1 - SO 04.1 Zateplení ...'!F34</f>
        <v>0</v>
      </c>
      <c r="BB97" s="84">
        <f>'02.1 - SO 04.1 Zateplení ...'!F35</f>
        <v>0</v>
      </c>
      <c r="BC97" s="84">
        <f>'02.1 - SO 04.1 Zateplení ...'!F36</f>
        <v>0</v>
      </c>
      <c r="BD97" s="86">
        <f>'02.1 - SO 04.1 Zateplení ...'!F37</f>
        <v>0</v>
      </c>
      <c r="BT97" s="87" t="s">
        <v>85</v>
      </c>
      <c r="BV97" s="87" t="s">
        <v>79</v>
      </c>
      <c r="BW97" s="87" t="s">
        <v>94</v>
      </c>
      <c r="BX97" s="87" t="s">
        <v>4</v>
      </c>
      <c r="CL97" s="87" t="s">
        <v>1</v>
      </c>
      <c r="CM97" s="87" t="s">
        <v>87</v>
      </c>
    </row>
    <row r="98" spans="1:91" s="6" customFormat="1" ht="24.75" customHeight="1">
      <c r="A98" s="78" t="s">
        <v>81</v>
      </c>
      <c r="B98" s="79"/>
      <c r="C98" s="80"/>
      <c r="D98" s="224" t="s">
        <v>95</v>
      </c>
      <c r="E98" s="224"/>
      <c r="F98" s="224"/>
      <c r="G98" s="224"/>
      <c r="H98" s="224"/>
      <c r="I98" s="81"/>
      <c r="J98" s="224" t="s">
        <v>96</v>
      </c>
      <c r="K98" s="224"/>
      <c r="L98" s="224"/>
      <c r="M98" s="224"/>
      <c r="N98" s="224"/>
      <c r="O98" s="224"/>
      <c r="P98" s="224"/>
      <c r="Q98" s="224"/>
      <c r="R98" s="224"/>
      <c r="S98" s="224"/>
      <c r="T98" s="224"/>
      <c r="U98" s="224"/>
      <c r="V98" s="224"/>
      <c r="W98" s="224"/>
      <c r="X98" s="224"/>
      <c r="Y98" s="224"/>
      <c r="Z98" s="224"/>
      <c r="AA98" s="224"/>
      <c r="AB98" s="224"/>
      <c r="AC98" s="224"/>
      <c r="AD98" s="224"/>
      <c r="AE98" s="224"/>
      <c r="AF98" s="224"/>
      <c r="AG98" s="222">
        <f>'02.2 - SO 04.2 Zateplení ...'!J30</f>
        <v>881253.19</v>
      </c>
      <c r="AH98" s="223"/>
      <c r="AI98" s="223"/>
      <c r="AJ98" s="223"/>
      <c r="AK98" s="223"/>
      <c r="AL98" s="223"/>
      <c r="AM98" s="223"/>
      <c r="AN98" s="222">
        <f t="shared" si="0"/>
        <v>1066316.3599999999</v>
      </c>
      <c r="AO98" s="223"/>
      <c r="AP98" s="223"/>
      <c r="AQ98" s="82" t="s">
        <v>90</v>
      </c>
      <c r="AR98" s="79"/>
      <c r="AS98" s="83">
        <v>0</v>
      </c>
      <c r="AT98" s="84">
        <f t="shared" si="1"/>
        <v>185063.17</v>
      </c>
      <c r="AU98" s="85">
        <f>'02.2 - SO 04.2 Zateplení ...'!P131</f>
        <v>0</v>
      </c>
      <c r="AV98" s="84">
        <f>'02.2 - SO 04.2 Zateplení ...'!J33</f>
        <v>185063.17</v>
      </c>
      <c r="AW98" s="84">
        <f>'02.2 - SO 04.2 Zateplení ...'!J34</f>
        <v>0</v>
      </c>
      <c r="AX98" s="84">
        <f>'02.2 - SO 04.2 Zateplení ...'!J35</f>
        <v>0</v>
      </c>
      <c r="AY98" s="84">
        <f>'02.2 - SO 04.2 Zateplení ...'!J36</f>
        <v>0</v>
      </c>
      <c r="AZ98" s="84">
        <f>'02.2 - SO 04.2 Zateplení ...'!F33</f>
        <v>881253.19</v>
      </c>
      <c r="BA98" s="84">
        <f>'02.2 - SO 04.2 Zateplení ...'!F34</f>
        <v>0</v>
      </c>
      <c r="BB98" s="84">
        <f>'02.2 - SO 04.2 Zateplení ...'!F35</f>
        <v>0</v>
      </c>
      <c r="BC98" s="84">
        <f>'02.2 - SO 04.2 Zateplení ...'!F36</f>
        <v>0</v>
      </c>
      <c r="BD98" s="86">
        <f>'02.2 - SO 04.2 Zateplení ...'!F37</f>
        <v>0</v>
      </c>
      <c r="BT98" s="87" t="s">
        <v>85</v>
      </c>
      <c r="BV98" s="87" t="s">
        <v>79</v>
      </c>
      <c r="BW98" s="87" t="s">
        <v>97</v>
      </c>
      <c r="BX98" s="87" t="s">
        <v>4</v>
      </c>
      <c r="CL98" s="87" t="s">
        <v>1</v>
      </c>
      <c r="CM98" s="87" t="s">
        <v>87</v>
      </c>
    </row>
    <row r="99" spans="1:91" s="6" customFormat="1" ht="16.5" customHeight="1">
      <c r="A99" s="78" t="s">
        <v>81</v>
      </c>
      <c r="B99" s="79"/>
      <c r="C99" s="80"/>
      <c r="D99" s="224" t="s">
        <v>98</v>
      </c>
      <c r="E99" s="224"/>
      <c r="F99" s="224"/>
      <c r="G99" s="224"/>
      <c r="H99" s="224"/>
      <c r="I99" s="81"/>
      <c r="J99" s="224" t="s">
        <v>99</v>
      </c>
      <c r="K99" s="224"/>
      <c r="L99" s="224"/>
      <c r="M99" s="224"/>
      <c r="N99" s="224"/>
      <c r="O99" s="224"/>
      <c r="P99" s="224"/>
      <c r="Q99" s="224"/>
      <c r="R99" s="224"/>
      <c r="S99" s="224"/>
      <c r="T99" s="224"/>
      <c r="U99" s="224"/>
      <c r="V99" s="224"/>
      <c r="W99" s="224"/>
      <c r="X99" s="224"/>
      <c r="Y99" s="224"/>
      <c r="Z99" s="224"/>
      <c r="AA99" s="224"/>
      <c r="AB99" s="224"/>
      <c r="AC99" s="224"/>
      <c r="AD99" s="224"/>
      <c r="AE99" s="224"/>
      <c r="AF99" s="224"/>
      <c r="AG99" s="222">
        <f>'03 - SO 05 Vodovodní příp...'!J30</f>
        <v>160985.79999999999</v>
      </c>
      <c r="AH99" s="223"/>
      <c r="AI99" s="223"/>
      <c r="AJ99" s="223"/>
      <c r="AK99" s="223"/>
      <c r="AL99" s="223"/>
      <c r="AM99" s="223"/>
      <c r="AN99" s="222">
        <f t="shared" si="0"/>
        <v>194792.81999999998</v>
      </c>
      <c r="AO99" s="223"/>
      <c r="AP99" s="223"/>
      <c r="AQ99" s="82" t="s">
        <v>90</v>
      </c>
      <c r="AR99" s="79"/>
      <c r="AS99" s="83">
        <v>0</v>
      </c>
      <c r="AT99" s="84">
        <f t="shared" si="1"/>
        <v>33807.019999999997</v>
      </c>
      <c r="AU99" s="85">
        <f>'03 - SO 05 Vodovodní příp...'!P118</f>
        <v>0</v>
      </c>
      <c r="AV99" s="84">
        <f>'03 - SO 05 Vodovodní příp...'!J33</f>
        <v>33807.019999999997</v>
      </c>
      <c r="AW99" s="84">
        <f>'03 - SO 05 Vodovodní příp...'!J34</f>
        <v>0</v>
      </c>
      <c r="AX99" s="84">
        <f>'03 - SO 05 Vodovodní příp...'!J35</f>
        <v>0</v>
      </c>
      <c r="AY99" s="84">
        <f>'03 - SO 05 Vodovodní příp...'!J36</f>
        <v>0</v>
      </c>
      <c r="AZ99" s="84">
        <f>'03 - SO 05 Vodovodní příp...'!F33</f>
        <v>160985.79999999999</v>
      </c>
      <c r="BA99" s="84">
        <f>'03 - SO 05 Vodovodní příp...'!F34</f>
        <v>0</v>
      </c>
      <c r="BB99" s="84">
        <f>'03 - SO 05 Vodovodní příp...'!F35</f>
        <v>0</v>
      </c>
      <c r="BC99" s="84">
        <f>'03 - SO 05 Vodovodní příp...'!F36</f>
        <v>0</v>
      </c>
      <c r="BD99" s="86">
        <f>'03 - SO 05 Vodovodní příp...'!F37</f>
        <v>0</v>
      </c>
      <c r="BT99" s="87" t="s">
        <v>85</v>
      </c>
      <c r="BV99" s="87" t="s">
        <v>79</v>
      </c>
      <c r="BW99" s="87" t="s">
        <v>100</v>
      </c>
      <c r="BX99" s="87" t="s">
        <v>4</v>
      </c>
      <c r="CL99" s="87" t="s">
        <v>1</v>
      </c>
      <c r="CM99" s="87" t="s">
        <v>87</v>
      </c>
    </row>
    <row r="100" spans="1:91" s="6" customFormat="1" ht="16.5" customHeight="1">
      <c r="A100" s="78" t="s">
        <v>81</v>
      </c>
      <c r="B100" s="79"/>
      <c r="C100" s="80"/>
      <c r="D100" s="224" t="s">
        <v>101</v>
      </c>
      <c r="E100" s="224"/>
      <c r="F100" s="224"/>
      <c r="G100" s="224"/>
      <c r="H100" s="224"/>
      <c r="I100" s="81"/>
      <c r="J100" s="224" t="s">
        <v>102</v>
      </c>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2">
        <f>'04 - SO 06 Teplovodní pří...'!J30</f>
        <v>0</v>
      </c>
      <c r="AH100" s="223"/>
      <c r="AI100" s="223"/>
      <c r="AJ100" s="223"/>
      <c r="AK100" s="223"/>
      <c r="AL100" s="223"/>
      <c r="AM100" s="223"/>
      <c r="AN100" s="222">
        <f t="shared" si="0"/>
        <v>0</v>
      </c>
      <c r="AO100" s="223"/>
      <c r="AP100" s="223"/>
      <c r="AQ100" s="82" t="s">
        <v>90</v>
      </c>
      <c r="AR100" s="79"/>
      <c r="AS100" s="83">
        <v>0</v>
      </c>
      <c r="AT100" s="84">
        <f t="shared" si="1"/>
        <v>0</v>
      </c>
      <c r="AU100" s="85">
        <f>'04 - SO 06 Teplovodní pří...'!P118</f>
        <v>0</v>
      </c>
      <c r="AV100" s="84">
        <f>'04 - SO 06 Teplovodní pří...'!J33</f>
        <v>0</v>
      </c>
      <c r="AW100" s="84">
        <f>'04 - SO 06 Teplovodní pří...'!J34</f>
        <v>0</v>
      </c>
      <c r="AX100" s="84">
        <f>'04 - SO 06 Teplovodní pří...'!J35</f>
        <v>0</v>
      </c>
      <c r="AY100" s="84">
        <f>'04 - SO 06 Teplovodní pří...'!J36</f>
        <v>0</v>
      </c>
      <c r="AZ100" s="84">
        <f>'04 - SO 06 Teplovodní pří...'!F33</f>
        <v>0</v>
      </c>
      <c r="BA100" s="84">
        <f>'04 - SO 06 Teplovodní pří...'!F34</f>
        <v>0</v>
      </c>
      <c r="BB100" s="84">
        <f>'04 - SO 06 Teplovodní pří...'!F35</f>
        <v>0</v>
      </c>
      <c r="BC100" s="84">
        <f>'04 - SO 06 Teplovodní pří...'!F36</f>
        <v>0</v>
      </c>
      <c r="BD100" s="86">
        <f>'04 - SO 06 Teplovodní pří...'!F37</f>
        <v>0</v>
      </c>
      <c r="BT100" s="87" t="s">
        <v>85</v>
      </c>
      <c r="BV100" s="87" t="s">
        <v>79</v>
      </c>
      <c r="BW100" s="87" t="s">
        <v>103</v>
      </c>
      <c r="BX100" s="87" t="s">
        <v>4</v>
      </c>
      <c r="CL100" s="87" t="s">
        <v>1</v>
      </c>
      <c r="CM100" s="87" t="s">
        <v>87</v>
      </c>
    </row>
    <row r="101" spans="1:91" s="6" customFormat="1" ht="16.5" customHeight="1">
      <c r="A101" s="78" t="s">
        <v>81</v>
      </c>
      <c r="B101" s="79"/>
      <c r="C101" s="80"/>
      <c r="D101" s="224" t="s">
        <v>104</v>
      </c>
      <c r="E101" s="224"/>
      <c r="F101" s="224"/>
      <c r="G101" s="224"/>
      <c r="H101" s="224"/>
      <c r="I101" s="81"/>
      <c r="J101" s="224" t="s">
        <v>105</v>
      </c>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2">
        <f>'05 - SO 07 Elektropřípojka'!J30</f>
        <v>1535688.63</v>
      </c>
      <c r="AH101" s="223"/>
      <c r="AI101" s="223"/>
      <c r="AJ101" s="223"/>
      <c r="AK101" s="223"/>
      <c r="AL101" s="223"/>
      <c r="AM101" s="223"/>
      <c r="AN101" s="222">
        <f t="shared" si="0"/>
        <v>1858183.2399999998</v>
      </c>
      <c r="AO101" s="223"/>
      <c r="AP101" s="223"/>
      <c r="AQ101" s="82" t="s">
        <v>90</v>
      </c>
      <c r="AR101" s="79"/>
      <c r="AS101" s="83">
        <v>0</v>
      </c>
      <c r="AT101" s="84">
        <f t="shared" si="1"/>
        <v>322494.61</v>
      </c>
      <c r="AU101" s="85">
        <f>'05 - SO 07 Elektropřípojka'!P118</f>
        <v>0</v>
      </c>
      <c r="AV101" s="84">
        <f>'05 - SO 07 Elektropřípojka'!J33</f>
        <v>322494.61</v>
      </c>
      <c r="AW101" s="84">
        <f>'05 - SO 07 Elektropřípojka'!J34</f>
        <v>0</v>
      </c>
      <c r="AX101" s="84">
        <f>'05 - SO 07 Elektropřípojka'!J35</f>
        <v>0</v>
      </c>
      <c r="AY101" s="84">
        <f>'05 - SO 07 Elektropřípojka'!J36</f>
        <v>0</v>
      </c>
      <c r="AZ101" s="84">
        <f>'05 - SO 07 Elektropřípojka'!F33</f>
        <v>1535688.63</v>
      </c>
      <c r="BA101" s="84">
        <f>'05 - SO 07 Elektropřípojka'!F34</f>
        <v>0</v>
      </c>
      <c r="BB101" s="84">
        <f>'05 - SO 07 Elektropřípojka'!F35</f>
        <v>0</v>
      </c>
      <c r="BC101" s="84">
        <f>'05 - SO 07 Elektropřípojka'!F36</f>
        <v>0</v>
      </c>
      <c r="BD101" s="86">
        <f>'05 - SO 07 Elektropřípojka'!F37</f>
        <v>0</v>
      </c>
      <c r="BT101" s="87" t="s">
        <v>85</v>
      </c>
      <c r="BV101" s="87" t="s">
        <v>79</v>
      </c>
      <c r="BW101" s="87" t="s">
        <v>106</v>
      </c>
      <c r="BX101" s="87" t="s">
        <v>4</v>
      </c>
      <c r="CL101" s="87" t="s">
        <v>1</v>
      </c>
      <c r="CM101" s="87" t="s">
        <v>87</v>
      </c>
    </row>
    <row r="102" spans="1:91" s="6" customFormat="1" ht="16.5" customHeight="1">
      <c r="A102" s="78" t="s">
        <v>81</v>
      </c>
      <c r="B102" s="79"/>
      <c r="C102" s="80"/>
      <c r="D102" s="224" t="s">
        <v>107</v>
      </c>
      <c r="E102" s="224"/>
      <c r="F102" s="224"/>
      <c r="G102" s="224"/>
      <c r="H102" s="224"/>
      <c r="I102" s="81"/>
      <c r="J102" s="224" t="s">
        <v>108</v>
      </c>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2">
        <f>'06 - SO 08 Zkrácení NTL p...'!J30</f>
        <v>50799.98</v>
      </c>
      <c r="AH102" s="223"/>
      <c r="AI102" s="223"/>
      <c r="AJ102" s="223"/>
      <c r="AK102" s="223"/>
      <c r="AL102" s="223"/>
      <c r="AM102" s="223"/>
      <c r="AN102" s="222">
        <f t="shared" si="0"/>
        <v>61467.98</v>
      </c>
      <c r="AO102" s="223"/>
      <c r="AP102" s="223"/>
      <c r="AQ102" s="82" t="s">
        <v>90</v>
      </c>
      <c r="AR102" s="79"/>
      <c r="AS102" s="88">
        <v>0</v>
      </c>
      <c r="AT102" s="89">
        <f t="shared" si="1"/>
        <v>10668</v>
      </c>
      <c r="AU102" s="90">
        <f>'06 - SO 08 Zkrácení NTL p...'!P118</f>
        <v>0</v>
      </c>
      <c r="AV102" s="89">
        <f>'06 - SO 08 Zkrácení NTL p...'!J33</f>
        <v>10668</v>
      </c>
      <c r="AW102" s="89">
        <f>'06 - SO 08 Zkrácení NTL p...'!J34</f>
        <v>0</v>
      </c>
      <c r="AX102" s="89">
        <f>'06 - SO 08 Zkrácení NTL p...'!J35</f>
        <v>0</v>
      </c>
      <c r="AY102" s="89">
        <f>'06 - SO 08 Zkrácení NTL p...'!J36</f>
        <v>0</v>
      </c>
      <c r="AZ102" s="89">
        <f>'06 - SO 08 Zkrácení NTL p...'!F33</f>
        <v>50799.98</v>
      </c>
      <c r="BA102" s="89">
        <f>'06 - SO 08 Zkrácení NTL p...'!F34</f>
        <v>0</v>
      </c>
      <c r="BB102" s="89">
        <f>'06 - SO 08 Zkrácení NTL p...'!F35</f>
        <v>0</v>
      </c>
      <c r="BC102" s="89">
        <f>'06 - SO 08 Zkrácení NTL p...'!F36</f>
        <v>0</v>
      </c>
      <c r="BD102" s="91">
        <f>'06 - SO 08 Zkrácení NTL p...'!F37</f>
        <v>0</v>
      </c>
      <c r="BT102" s="87" t="s">
        <v>85</v>
      </c>
      <c r="BV102" s="87" t="s">
        <v>79</v>
      </c>
      <c r="BW102" s="87" t="s">
        <v>109</v>
      </c>
      <c r="BX102" s="87" t="s">
        <v>4</v>
      </c>
      <c r="CL102" s="87" t="s">
        <v>1</v>
      </c>
      <c r="CM102" s="87" t="s">
        <v>87</v>
      </c>
    </row>
    <row r="103" spans="1:91" s="1" customFormat="1" ht="30" customHeight="1">
      <c r="A103" s="31"/>
      <c r="B103" s="32"/>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2"/>
      <c r="AS103" s="31"/>
      <c r="AT103" s="31"/>
      <c r="AU103" s="31"/>
      <c r="AV103" s="31"/>
      <c r="AW103" s="31"/>
      <c r="AX103" s="31"/>
      <c r="AY103" s="31"/>
      <c r="AZ103" s="31"/>
      <c r="BA103" s="31"/>
      <c r="BB103" s="31"/>
      <c r="BC103" s="31"/>
      <c r="BD103" s="31"/>
      <c r="BE103" s="31"/>
    </row>
    <row r="104" spans="1:91" s="1" customFormat="1" ht="6.95" customHeight="1">
      <c r="A104" s="31"/>
      <c r="B104" s="46"/>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32"/>
      <c r="AS104" s="31"/>
      <c r="AT104" s="31"/>
      <c r="AU104" s="31"/>
      <c r="AV104" s="31"/>
      <c r="AW104" s="31"/>
      <c r="AX104" s="31"/>
      <c r="AY104" s="31"/>
      <c r="AZ104" s="31"/>
      <c r="BA104" s="31"/>
      <c r="BB104" s="31"/>
      <c r="BC104" s="31"/>
      <c r="BD104" s="31"/>
      <c r="BE104" s="31"/>
    </row>
  </sheetData>
  <mergeCells count="70">
    <mergeCell ref="AN96:AP96"/>
    <mergeCell ref="J96:AF96"/>
    <mergeCell ref="D96:H96"/>
    <mergeCell ref="AG96:AM96"/>
    <mergeCell ref="D97:H97"/>
    <mergeCell ref="AN97:AP97"/>
    <mergeCell ref="J97:AF97"/>
    <mergeCell ref="AG97:AM97"/>
    <mergeCell ref="J98:AF98"/>
    <mergeCell ref="D98:H98"/>
    <mergeCell ref="AG98:AM98"/>
    <mergeCell ref="AN98:AP98"/>
    <mergeCell ref="D99:H99"/>
    <mergeCell ref="AN99:AP99"/>
    <mergeCell ref="AG99:AM99"/>
    <mergeCell ref="J99:AF99"/>
    <mergeCell ref="AN100:AP100"/>
    <mergeCell ref="AG100:AM100"/>
    <mergeCell ref="D100:H100"/>
    <mergeCell ref="J100:AF100"/>
    <mergeCell ref="AG101:AM101"/>
    <mergeCell ref="D101:H101"/>
    <mergeCell ref="J101:AF101"/>
    <mergeCell ref="AN101:AP101"/>
    <mergeCell ref="AN102:AP102"/>
    <mergeCell ref="D102:H102"/>
    <mergeCell ref="J102:AF102"/>
    <mergeCell ref="AG102:AM102"/>
    <mergeCell ref="AK26:AO26"/>
    <mergeCell ref="AK28:AO28"/>
    <mergeCell ref="W28:AE28"/>
    <mergeCell ref="L28:P28"/>
    <mergeCell ref="AK30:AO30"/>
    <mergeCell ref="W30:AE30"/>
    <mergeCell ref="L30:P30"/>
    <mergeCell ref="L31:P31"/>
    <mergeCell ref="L85:AO85"/>
    <mergeCell ref="AM87:AN87"/>
    <mergeCell ref="C92:G92"/>
    <mergeCell ref="I92:AF92"/>
    <mergeCell ref="AS89:AT91"/>
    <mergeCell ref="AM89:AP89"/>
    <mergeCell ref="AM90:AP90"/>
    <mergeCell ref="AN92:AP92"/>
    <mergeCell ref="AG92:AM92"/>
    <mergeCell ref="AG94:AM94"/>
    <mergeCell ref="AN94:AP94"/>
    <mergeCell ref="AN95:AP95"/>
    <mergeCell ref="D95:H95"/>
    <mergeCell ref="AG95:AM95"/>
    <mergeCell ref="J95:AF95"/>
    <mergeCell ref="W29:AE29"/>
    <mergeCell ref="L29:P29"/>
    <mergeCell ref="AK29:AO29"/>
    <mergeCell ref="AR2:BE2"/>
    <mergeCell ref="AK33:AO33"/>
    <mergeCell ref="L33:P33"/>
    <mergeCell ref="W33:AE33"/>
    <mergeCell ref="L32:P32"/>
    <mergeCell ref="BE5:BE34"/>
    <mergeCell ref="K5:AO5"/>
    <mergeCell ref="K6:AO6"/>
    <mergeCell ref="E14:AJ14"/>
    <mergeCell ref="E23:AN23"/>
    <mergeCell ref="AK35:AO35"/>
    <mergeCell ref="X35:AB35"/>
    <mergeCell ref="W31:AE31"/>
    <mergeCell ref="AK31:AO31"/>
    <mergeCell ref="AK32:AO32"/>
    <mergeCell ref="W32:AE32"/>
  </mergeCells>
  <hyperlinks>
    <hyperlink ref="A95" location="'00 - Vedlejší a ostatní n...'!C2" display="/"/>
    <hyperlink ref="A96" location="'01 - SO 01 Stavební úprav...'!C2" display="/"/>
    <hyperlink ref="A97" location="'02.1 - SO 04.1 Zateplení ...'!C2" display="/"/>
    <hyperlink ref="A98" location="'02.2 - SO 04.2 Zateplení ...'!C2" display="/"/>
    <hyperlink ref="A99" location="'03 - SO 05 Vodovodní příp...'!C2" display="/"/>
    <hyperlink ref="A100" location="'04 - SO 06 Teplovodní pří...'!C2" display="/"/>
    <hyperlink ref="A101" location="'05 - SO 07 Elektropřípojka'!C2" display="/"/>
    <hyperlink ref="A102" location="'06 - SO 08 Zkrácení NTL p...'!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tabSelected="1" topLeftCell="A122" workbookViewId="0">
      <selection activeCell="I127" sqref="I12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86</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112</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ROUND(J122, 2)</f>
        <v>303807.96000000002</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ROUND((SUM(BE122:BE142)),  2)</f>
        <v>303807.96000000002</v>
      </c>
      <c r="G33" s="31"/>
      <c r="H33" s="31"/>
      <c r="I33" s="99">
        <v>0.21</v>
      </c>
      <c r="J33" s="98">
        <f>ROUND(((SUM(BE122:BE142))*I33),  2)</f>
        <v>63799.67</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ROUND((SUM(BF122:BF142)),  2)</f>
        <v>0</v>
      </c>
      <c r="G34" s="31"/>
      <c r="H34" s="31"/>
      <c r="I34" s="99">
        <v>0.15</v>
      </c>
      <c r="J34" s="98">
        <f>ROUND(((SUM(BF122:BF142))*I34),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ROUND((SUM(BG122:BG142)),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ROUND((SUM(BH122:BH142)),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ROUND((SUM(BI122:BI142)),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367607.63</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00 - Vedlejší a ostatní náklady</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J122</f>
        <v>303807.95999999996</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118</v>
      </c>
      <c r="E97" s="113"/>
      <c r="F97" s="113"/>
      <c r="G97" s="113"/>
      <c r="H97" s="113"/>
      <c r="I97" s="113"/>
      <c r="J97" s="114">
        <f>J123</f>
        <v>303807.95999999996</v>
      </c>
      <c r="L97" s="111"/>
    </row>
    <row r="98" spans="1:31" s="9" customFormat="1" ht="19.899999999999999" customHeight="1">
      <c r="B98" s="115"/>
      <c r="D98" s="116" t="s">
        <v>119</v>
      </c>
      <c r="E98" s="117"/>
      <c r="F98" s="117"/>
      <c r="G98" s="117"/>
      <c r="H98" s="117"/>
      <c r="I98" s="117"/>
      <c r="J98" s="118">
        <f>J124</f>
        <v>252615.96</v>
      </c>
      <c r="L98" s="115"/>
    </row>
    <row r="99" spans="1:31" s="9" customFormat="1" ht="19.899999999999999" customHeight="1">
      <c r="B99" s="115"/>
      <c r="D99" s="116" t="s">
        <v>120</v>
      </c>
      <c r="E99" s="117"/>
      <c r="F99" s="117"/>
      <c r="G99" s="117"/>
      <c r="H99" s="117"/>
      <c r="I99" s="117"/>
      <c r="J99" s="118">
        <f>J132</f>
        <v>11376</v>
      </c>
      <c r="L99" s="115"/>
    </row>
    <row r="100" spans="1:31" s="9" customFormat="1" ht="19.899999999999999" customHeight="1">
      <c r="B100" s="115"/>
      <c r="D100" s="116" t="s">
        <v>121</v>
      </c>
      <c r="E100" s="117"/>
      <c r="F100" s="117"/>
      <c r="G100" s="117"/>
      <c r="H100" s="117"/>
      <c r="I100" s="117"/>
      <c r="J100" s="118">
        <f>J135</f>
        <v>22752</v>
      </c>
      <c r="L100" s="115"/>
    </row>
    <row r="101" spans="1:31" s="9" customFormat="1" ht="19.899999999999999" customHeight="1">
      <c r="B101" s="115"/>
      <c r="D101" s="116" t="s">
        <v>122</v>
      </c>
      <c r="E101" s="117"/>
      <c r="F101" s="117"/>
      <c r="G101" s="117"/>
      <c r="H101" s="117"/>
      <c r="I101" s="117"/>
      <c r="J101" s="118">
        <f>J137</f>
        <v>11376</v>
      </c>
      <c r="L101" s="115"/>
    </row>
    <row r="102" spans="1:31" s="9" customFormat="1" ht="19.899999999999999" customHeight="1">
      <c r="B102" s="115"/>
      <c r="D102" s="116" t="s">
        <v>123</v>
      </c>
      <c r="E102" s="117"/>
      <c r="F102" s="117"/>
      <c r="G102" s="117"/>
      <c r="H102" s="117"/>
      <c r="I102" s="117"/>
      <c r="J102" s="118">
        <f>J140</f>
        <v>5688</v>
      </c>
      <c r="L102" s="115"/>
    </row>
    <row r="103" spans="1:31" s="1" customFormat="1" ht="21.75" customHeight="1">
      <c r="A103" s="31"/>
      <c r="B103" s="32"/>
      <c r="C103" s="31"/>
      <c r="D103" s="31"/>
      <c r="E103" s="31"/>
      <c r="F103" s="31"/>
      <c r="G103" s="31"/>
      <c r="H103" s="31"/>
      <c r="I103" s="31"/>
      <c r="J103" s="31"/>
      <c r="K103" s="31"/>
      <c r="L103" s="41"/>
      <c r="S103" s="31"/>
      <c r="T103" s="31"/>
      <c r="U103" s="31"/>
      <c r="V103" s="31"/>
      <c r="W103" s="31"/>
      <c r="X103" s="31"/>
      <c r="Y103" s="31"/>
      <c r="Z103" s="31"/>
      <c r="AA103" s="31"/>
      <c r="AB103" s="31"/>
      <c r="AC103" s="31"/>
      <c r="AD103" s="31"/>
      <c r="AE103" s="31"/>
    </row>
    <row r="104" spans="1:31" s="1" customFormat="1" ht="6.95" customHeight="1">
      <c r="A104" s="31"/>
      <c r="B104" s="46"/>
      <c r="C104" s="47"/>
      <c r="D104" s="47"/>
      <c r="E104" s="47"/>
      <c r="F104" s="47"/>
      <c r="G104" s="47"/>
      <c r="H104" s="47"/>
      <c r="I104" s="47"/>
      <c r="J104" s="47"/>
      <c r="K104" s="47"/>
      <c r="L104" s="41"/>
      <c r="S104" s="31"/>
      <c r="T104" s="31"/>
      <c r="U104" s="31"/>
      <c r="V104" s="31"/>
      <c r="W104" s="31"/>
      <c r="X104" s="31"/>
      <c r="Y104" s="31"/>
      <c r="Z104" s="31"/>
      <c r="AA104" s="31"/>
      <c r="AB104" s="31"/>
      <c r="AC104" s="31"/>
      <c r="AD104" s="31"/>
      <c r="AE104" s="31"/>
    </row>
    <row r="108" spans="1:31" s="1" customFormat="1" ht="6.95" customHeight="1">
      <c r="A108" s="31"/>
      <c r="B108" s="48"/>
      <c r="C108" s="49"/>
      <c r="D108" s="49"/>
      <c r="E108" s="49"/>
      <c r="F108" s="49"/>
      <c r="G108" s="49"/>
      <c r="H108" s="49"/>
      <c r="I108" s="49"/>
      <c r="J108" s="49"/>
      <c r="K108" s="49"/>
      <c r="L108" s="41"/>
      <c r="S108" s="31"/>
      <c r="T108" s="31"/>
      <c r="U108" s="31"/>
      <c r="V108" s="31"/>
      <c r="W108" s="31"/>
      <c r="X108" s="31"/>
      <c r="Y108" s="31"/>
      <c r="Z108" s="31"/>
      <c r="AA108" s="31"/>
      <c r="AB108" s="31"/>
      <c r="AC108" s="31"/>
      <c r="AD108" s="31"/>
      <c r="AE108" s="31"/>
    </row>
    <row r="109" spans="1:31" s="1" customFormat="1" ht="24.95" customHeight="1">
      <c r="A109" s="31"/>
      <c r="B109" s="32"/>
      <c r="C109" s="20" t="s">
        <v>124</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6.95" customHeight="1">
      <c r="A110" s="31"/>
      <c r="B110" s="32"/>
      <c r="C110" s="31"/>
      <c r="D110" s="31"/>
      <c r="E110" s="31"/>
      <c r="F110" s="31"/>
      <c r="G110" s="31"/>
      <c r="H110" s="31"/>
      <c r="I110" s="31"/>
      <c r="J110" s="31"/>
      <c r="K110" s="31"/>
      <c r="L110" s="41"/>
      <c r="S110" s="31"/>
      <c r="T110" s="31"/>
      <c r="U110" s="31"/>
      <c r="V110" s="31"/>
      <c r="W110" s="31"/>
      <c r="X110" s="31"/>
      <c r="Y110" s="31"/>
      <c r="Z110" s="31"/>
      <c r="AA110" s="31"/>
      <c r="AB110" s="31"/>
      <c r="AC110" s="31"/>
      <c r="AD110" s="31"/>
      <c r="AE110" s="31"/>
    </row>
    <row r="111" spans="1:31" s="1" customFormat="1" ht="12" customHeight="1">
      <c r="A111" s="31"/>
      <c r="B111" s="32"/>
      <c r="C111" s="26" t="s">
        <v>16</v>
      </c>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26.25" customHeight="1">
      <c r="A112" s="31"/>
      <c r="B112" s="32"/>
      <c r="C112" s="31"/>
      <c r="D112" s="31"/>
      <c r="E112" s="243" t="str">
        <f>E7</f>
        <v>Stavební úpravy kuchyně a jídelny, Obránců míru 1714, Přelouč - 1.etapa</v>
      </c>
      <c r="F112" s="244"/>
      <c r="G112" s="244"/>
      <c r="H112" s="244"/>
      <c r="I112" s="31"/>
      <c r="J112" s="31"/>
      <c r="K112" s="31"/>
      <c r="L112" s="41"/>
      <c r="S112" s="31"/>
      <c r="T112" s="31"/>
      <c r="U112" s="31"/>
      <c r="V112" s="31"/>
      <c r="W112" s="31"/>
      <c r="X112" s="31"/>
      <c r="Y112" s="31"/>
      <c r="Z112" s="31"/>
      <c r="AA112" s="31"/>
      <c r="AB112" s="31"/>
      <c r="AC112" s="31"/>
      <c r="AD112" s="31"/>
      <c r="AE112" s="31"/>
    </row>
    <row r="113" spans="1:65" s="1" customFormat="1" ht="12" customHeight="1">
      <c r="A113" s="31"/>
      <c r="B113" s="32"/>
      <c r="C113" s="26" t="s">
        <v>111</v>
      </c>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16.5" customHeight="1">
      <c r="A114" s="31"/>
      <c r="B114" s="32"/>
      <c r="C114" s="31"/>
      <c r="D114" s="31"/>
      <c r="E114" s="238" t="str">
        <f>E9</f>
        <v>00 - Vedlejší a ostatní náklady</v>
      </c>
      <c r="F114" s="242"/>
      <c r="G114" s="242"/>
      <c r="H114" s="242"/>
      <c r="I114" s="31"/>
      <c r="J114" s="31"/>
      <c r="K114" s="31"/>
      <c r="L114" s="41"/>
      <c r="S114" s="31"/>
      <c r="T114" s="31"/>
      <c r="U114" s="31"/>
      <c r="V114" s="31"/>
      <c r="W114" s="31"/>
      <c r="X114" s="31"/>
      <c r="Y114" s="31"/>
      <c r="Z114" s="31"/>
      <c r="AA114" s="31"/>
      <c r="AB114" s="31"/>
      <c r="AC114" s="31"/>
      <c r="AD114" s="31"/>
      <c r="AE114" s="31"/>
    </row>
    <row r="115" spans="1:65" s="1" customFormat="1" ht="6.95" customHeight="1">
      <c r="A115" s="31"/>
      <c r="B115" s="32"/>
      <c r="C115" s="31"/>
      <c r="D115" s="31"/>
      <c r="E115" s="31"/>
      <c r="F115" s="31"/>
      <c r="G115" s="31"/>
      <c r="H115" s="31"/>
      <c r="I115" s="31"/>
      <c r="J115" s="31"/>
      <c r="K115" s="31"/>
      <c r="L115" s="41"/>
      <c r="S115" s="31"/>
      <c r="T115" s="31"/>
      <c r="U115" s="31"/>
      <c r="V115" s="31"/>
      <c r="W115" s="31"/>
      <c r="X115" s="31"/>
      <c r="Y115" s="31"/>
      <c r="Z115" s="31"/>
      <c r="AA115" s="31"/>
      <c r="AB115" s="31"/>
      <c r="AC115" s="31"/>
      <c r="AD115" s="31"/>
      <c r="AE115" s="31"/>
    </row>
    <row r="116" spans="1:65" s="1" customFormat="1" ht="12" customHeight="1">
      <c r="A116" s="31"/>
      <c r="B116" s="32"/>
      <c r="C116" s="26" t="s">
        <v>20</v>
      </c>
      <c r="D116" s="31"/>
      <c r="E116" s="31"/>
      <c r="F116" s="24" t="str">
        <f>F12</f>
        <v>Přelouč</v>
      </c>
      <c r="G116" s="31"/>
      <c r="H116" s="31"/>
      <c r="I116" s="26" t="s">
        <v>22</v>
      </c>
      <c r="J116" s="54" t="str">
        <f>IF(J12="","",J12)</f>
        <v>20. 4. 2020</v>
      </c>
      <c r="K116" s="31"/>
      <c r="L116" s="41"/>
      <c r="S116" s="31"/>
      <c r="T116" s="31"/>
      <c r="U116" s="31"/>
      <c r="V116" s="31"/>
      <c r="W116" s="31"/>
      <c r="X116" s="31"/>
      <c r="Y116" s="31"/>
      <c r="Z116" s="31"/>
      <c r="AA116" s="31"/>
      <c r="AB116" s="31"/>
      <c r="AC116" s="31"/>
      <c r="AD116" s="31"/>
      <c r="AE116" s="31"/>
    </row>
    <row r="117" spans="1:65" s="1" customFormat="1" ht="6.95" customHeight="1">
      <c r="A117" s="31"/>
      <c r="B117" s="32"/>
      <c r="C117" s="31"/>
      <c r="D117" s="31"/>
      <c r="E117" s="31"/>
      <c r="F117" s="31"/>
      <c r="G117" s="31"/>
      <c r="H117" s="31"/>
      <c r="I117" s="31"/>
      <c r="J117" s="31"/>
      <c r="K117" s="31"/>
      <c r="L117" s="41"/>
      <c r="S117" s="31"/>
      <c r="T117" s="31"/>
      <c r="U117" s="31"/>
      <c r="V117" s="31"/>
      <c r="W117" s="31"/>
      <c r="X117" s="31"/>
      <c r="Y117" s="31"/>
      <c r="Z117" s="31"/>
      <c r="AA117" s="31"/>
      <c r="AB117" s="31"/>
      <c r="AC117" s="31"/>
      <c r="AD117" s="31"/>
      <c r="AE117" s="31"/>
    </row>
    <row r="118" spans="1:65" s="1" customFormat="1" ht="25.7" customHeight="1">
      <c r="A118" s="31"/>
      <c r="B118" s="32"/>
      <c r="C118" s="26" t="s">
        <v>24</v>
      </c>
      <c r="D118" s="31"/>
      <c r="E118" s="31"/>
      <c r="F118" s="24" t="str">
        <f>E15</f>
        <v>Město Přelouč</v>
      </c>
      <c r="G118" s="31"/>
      <c r="H118" s="31"/>
      <c r="I118" s="26" t="s">
        <v>30</v>
      </c>
      <c r="J118" s="29" t="str">
        <f>E21</f>
        <v>Ing. Vítězslav Vomočil Pardubice</v>
      </c>
      <c r="K118" s="31"/>
      <c r="L118" s="41"/>
      <c r="S118" s="31"/>
      <c r="T118" s="31"/>
      <c r="U118" s="31"/>
      <c r="V118" s="31"/>
      <c r="W118" s="31"/>
      <c r="X118" s="31"/>
      <c r="Y118" s="31"/>
      <c r="Z118" s="31"/>
      <c r="AA118" s="31"/>
      <c r="AB118" s="31"/>
      <c r="AC118" s="31"/>
      <c r="AD118" s="31"/>
      <c r="AE118" s="31"/>
    </row>
    <row r="119" spans="1:65" s="1" customFormat="1" ht="15.2" customHeight="1">
      <c r="A119" s="31"/>
      <c r="B119" s="32"/>
      <c r="C119" s="26" t="s">
        <v>28</v>
      </c>
      <c r="D119" s="31"/>
      <c r="E119" s="31"/>
      <c r="F119" s="24" t="str">
        <f>IF(E18="","",E18)</f>
        <v>Vyplň údaj</v>
      </c>
      <c r="G119" s="31"/>
      <c r="H119" s="31"/>
      <c r="I119" s="26" t="s">
        <v>33</v>
      </c>
      <c r="J119" s="29" t="str">
        <f>E24</f>
        <v>Vojtěch</v>
      </c>
      <c r="K119" s="31"/>
      <c r="L119" s="41"/>
      <c r="S119" s="31"/>
      <c r="T119" s="31"/>
      <c r="U119" s="31"/>
      <c r="V119" s="31"/>
      <c r="W119" s="31"/>
      <c r="X119" s="31"/>
      <c r="Y119" s="31"/>
      <c r="Z119" s="31"/>
      <c r="AA119" s="31"/>
      <c r="AB119" s="31"/>
      <c r="AC119" s="31"/>
      <c r="AD119" s="31"/>
      <c r="AE119" s="31"/>
    </row>
    <row r="120" spans="1:65" s="1" customFormat="1" ht="10.35"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65" s="10" customFormat="1" ht="29.25" customHeight="1">
      <c r="A121" s="119"/>
      <c r="B121" s="120"/>
      <c r="C121" s="121" t="s">
        <v>125</v>
      </c>
      <c r="D121" s="122" t="s">
        <v>62</v>
      </c>
      <c r="E121" s="122" t="s">
        <v>58</v>
      </c>
      <c r="F121" s="122" t="s">
        <v>59</v>
      </c>
      <c r="G121" s="122" t="s">
        <v>126</v>
      </c>
      <c r="H121" s="122" t="s">
        <v>127</v>
      </c>
      <c r="I121" s="122" t="s">
        <v>128</v>
      </c>
      <c r="J121" s="122" t="s">
        <v>115</v>
      </c>
      <c r="K121" s="123" t="s">
        <v>129</v>
      </c>
      <c r="L121" s="124"/>
      <c r="M121" s="61" t="s">
        <v>1</v>
      </c>
      <c r="N121" s="62" t="s">
        <v>41</v>
      </c>
      <c r="O121" s="62" t="s">
        <v>130</v>
      </c>
      <c r="P121" s="62" t="s">
        <v>131</v>
      </c>
      <c r="Q121" s="62" t="s">
        <v>132</v>
      </c>
      <c r="R121" s="62" t="s">
        <v>133</v>
      </c>
      <c r="S121" s="62" t="s">
        <v>134</v>
      </c>
      <c r="T121" s="63" t="s">
        <v>135</v>
      </c>
      <c r="U121" s="119"/>
      <c r="V121" s="119"/>
      <c r="W121" s="119"/>
      <c r="X121" s="119"/>
      <c r="Y121" s="119"/>
      <c r="Z121" s="119"/>
      <c r="AA121" s="119"/>
      <c r="AB121" s="119"/>
      <c r="AC121" s="119"/>
      <c r="AD121" s="119"/>
      <c r="AE121" s="119"/>
    </row>
    <row r="122" spans="1:65" s="1" customFormat="1" ht="22.9" customHeight="1">
      <c r="A122" s="31"/>
      <c r="B122" s="32"/>
      <c r="C122" s="68" t="s">
        <v>136</v>
      </c>
      <c r="D122" s="31"/>
      <c r="E122" s="31"/>
      <c r="F122" s="31"/>
      <c r="G122" s="31"/>
      <c r="H122" s="31"/>
      <c r="I122" s="31"/>
      <c r="J122" s="125">
        <f>BK122</f>
        <v>303807.95999999996</v>
      </c>
      <c r="K122" s="31"/>
      <c r="L122" s="32"/>
      <c r="M122" s="64"/>
      <c r="N122" s="55"/>
      <c r="O122" s="65"/>
      <c r="P122" s="126">
        <f>P123</f>
        <v>0</v>
      </c>
      <c r="Q122" s="65"/>
      <c r="R122" s="126">
        <f>R123</f>
        <v>0</v>
      </c>
      <c r="S122" s="65"/>
      <c r="T122" s="127">
        <f>T123</f>
        <v>0</v>
      </c>
      <c r="U122" s="31"/>
      <c r="V122" s="31"/>
      <c r="W122" s="31"/>
      <c r="X122" s="31"/>
      <c r="Y122" s="31"/>
      <c r="Z122" s="31"/>
      <c r="AA122" s="31"/>
      <c r="AB122" s="31"/>
      <c r="AC122" s="31"/>
      <c r="AD122" s="31"/>
      <c r="AE122" s="31"/>
      <c r="AT122" s="16" t="s">
        <v>76</v>
      </c>
      <c r="AU122" s="16" t="s">
        <v>117</v>
      </c>
      <c r="BK122" s="128">
        <f>BK123</f>
        <v>303807.95999999996</v>
      </c>
    </row>
    <row r="123" spans="1:65" s="11" customFormat="1" ht="25.9" customHeight="1">
      <c r="B123" s="129"/>
      <c r="D123" s="130" t="s">
        <v>76</v>
      </c>
      <c r="E123" s="131" t="s">
        <v>137</v>
      </c>
      <c r="F123" s="131" t="s">
        <v>138</v>
      </c>
      <c r="I123" s="132"/>
      <c r="J123" s="133">
        <f>BK123</f>
        <v>303807.95999999996</v>
      </c>
      <c r="L123" s="129"/>
      <c r="M123" s="134"/>
      <c r="N123" s="135"/>
      <c r="O123" s="135"/>
      <c r="P123" s="136">
        <f>P124+P132+P135+P137+P140</f>
        <v>0</v>
      </c>
      <c r="Q123" s="135"/>
      <c r="R123" s="136">
        <f>R124+R132+R135+R137+R140</f>
        <v>0</v>
      </c>
      <c r="S123" s="135"/>
      <c r="T123" s="137">
        <f>T124+T132+T135+T137+T140</f>
        <v>0</v>
      </c>
      <c r="AR123" s="130" t="s">
        <v>139</v>
      </c>
      <c r="AT123" s="138" t="s">
        <v>76</v>
      </c>
      <c r="AU123" s="138" t="s">
        <v>77</v>
      </c>
      <c r="AY123" s="130" t="s">
        <v>140</v>
      </c>
      <c r="BK123" s="139">
        <f>BK124+BK132+BK135+BK137+BK140</f>
        <v>303807.95999999996</v>
      </c>
    </row>
    <row r="124" spans="1:65" s="11" customFormat="1" ht="22.9" customHeight="1">
      <c r="B124" s="129"/>
      <c r="D124" s="130" t="s">
        <v>76</v>
      </c>
      <c r="E124" s="140" t="s">
        <v>141</v>
      </c>
      <c r="F124" s="140" t="s">
        <v>142</v>
      </c>
      <c r="I124" s="132"/>
      <c r="J124" s="141">
        <f>BK124</f>
        <v>252615.96</v>
      </c>
      <c r="L124" s="129"/>
      <c r="M124" s="134"/>
      <c r="N124" s="135"/>
      <c r="O124" s="135"/>
      <c r="P124" s="136">
        <f>SUM(P125:P131)</f>
        <v>0</v>
      </c>
      <c r="Q124" s="135"/>
      <c r="R124" s="136">
        <f>SUM(R125:R131)</f>
        <v>0</v>
      </c>
      <c r="S124" s="135"/>
      <c r="T124" s="137">
        <f>SUM(T125:T131)</f>
        <v>0</v>
      </c>
      <c r="AR124" s="130" t="s">
        <v>139</v>
      </c>
      <c r="AT124" s="138" t="s">
        <v>76</v>
      </c>
      <c r="AU124" s="138" t="s">
        <v>85</v>
      </c>
      <c r="AY124" s="130" t="s">
        <v>140</v>
      </c>
      <c r="BK124" s="139">
        <f>SUM(BK125:BK131)</f>
        <v>252615.96</v>
      </c>
    </row>
    <row r="125" spans="1:65" s="1" customFormat="1" ht="16.5" customHeight="1">
      <c r="A125" s="31"/>
      <c r="B125" s="142"/>
      <c r="C125" s="143" t="s">
        <v>85</v>
      </c>
      <c r="D125" s="143" t="s">
        <v>143</v>
      </c>
      <c r="E125" s="144" t="s">
        <v>144</v>
      </c>
      <c r="F125" s="145" t="s">
        <v>145</v>
      </c>
      <c r="G125" s="146" t="s">
        <v>146</v>
      </c>
      <c r="H125" s="147">
        <v>1</v>
      </c>
      <c r="I125" s="148">
        <v>5688</v>
      </c>
      <c r="J125" s="149">
        <f>ROUND(I125*H125,2)</f>
        <v>5688</v>
      </c>
      <c r="K125" s="145" t="s">
        <v>147</v>
      </c>
      <c r="L125" s="32"/>
      <c r="M125" s="150" t="s">
        <v>1</v>
      </c>
      <c r="N125" s="151" t="s">
        <v>42</v>
      </c>
      <c r="O125" s="57"/>
      <c r="P125" s="152">
        <f>O125*H125</f>
        <v>0</v>
      </c>
      <c r="Q125" s="152">
        <v>0</v>
      </c>
      <c r="R125" s="152">
        <f>Q125*H125</f>
        <v>0</v>
      </c>
      <c r="S125" s="152">
        <v>0</v>
      </c>
      <c r="T125" s="153">
        <f>S125*H125</f>
        <v>0</v>
      </c>
      <c r="U125" s="31"/>
      <c r="V125" s="31"/>
      <c r="W125" s="31"/>
      <c r="X125" s="31"/>
      <c r="Y125" s="31"/>
      <c r="Z125" s="31"/>
      <c r="AA125" s="31"/>
      <c r="AB125" s="31"/>
      <c r="AC125" s="31"/>
      <c r="AD125" s="31"/>
      <c r="AE125" s="31"/>
      <c r="AR125" s="154" t="s">
        <v>148</v>
      </c>
      <c r="AT125" s="154" t="s">
        <v>143</v>
      </c>
      <c r="AU125" s="154" t="s">
        <v>87</v>
      </c>
      <c r="AY125" s="16" t="s">
        <v>140</v>
      </c>
      <c r="BE125" s="155">
        <f>IF(N125="základní",J125,0)</f>
        <v>5688</v>
      </c>
      <c r="BF125" s="155">
        <f>IF(N125="snížená",J125,0)</f>
        <v>0</v>
      </c>
      <c r="BG125" s="155">
        <f>IF(N125="zákl. přenesená",J125,0)</f>
        <v>0</v>
      </c>
      <c r="BH125" s="155">
        <f>IF(N125="sníž. přenesená",J125,0)</f>
        <v>0</v>
      </c>
      <c r="BI125" s="155">
        <f>IF(N125="nulová",J125,0)</f>
        <v>0</v>
      </c>
      <c r="BJ125" s="16" t="s">
        <v>85</v>
      </c>
      <c r="BK125" s="155">
        <f>ROUND(I125*H125,2)</f>
        <v>5688</v>
      </c>
      <c r="BL125" s="16" t="s">
        <v>148</v>
      </c>
      <c r="BM125" s="154" t="s">
        <v>149</v>
      </c>
    </row>
    <row r="126" spans="1:65" s="1" customFormat="1" ht="16.5" customHeight="1">
      <c r="A126" s="31"/>
      <c r="B126" s="142"/>
      <c r="C126" s="143" t="s">
        <v>87</v>
      </c>
      <c r="D126" s="143" t="s">
        <v>143</v>
      </c>
      <c r="E126" s="144" t="s">
        <v>150</v>
      </c>
      <c r="F126" s="145" t="s">
        <v>151</v>
      </c>
      <c r="G126" s="146" t="s">
        <v>146</v>
      </c>
      <c r="H126" s="147">
        <v>1</v>
      </c>
      <c r="I126" s="148">
        <v>190047.96</v>
      </c>
      <c r="J126" s="149">
        <f>ROUND(I126*H126,2)</f>
        <v>190047.96</v>
      </c>
      <c r="K126" s="145" t="s">
        <v>147</v>
      </c>
      <c r="L126" s="32"/>
      <c r="M126" s="150" t="s">
        <v>1</v>
      </c>
      <c r="N126" s="151" t="s">
        <v>42</v>
      </c>
      <c r="O126" s="57"/>
      <c r="P126" s="152">
        <f>O126*H126</f>
        <v>0</v>
      </c>
      <c r="Q126" s="152">
        <v>0</v>
      </c>
      <c r="R126" s="152">
        <f>Q126*H126</f>
        <v>0</v>
      </c>
      <c r="S126" s="152">
        <v>0</v>
      </c>
      <c r="T126" s="153">
        <f>S126*H126</f>
        <v>0</v>
      </c>
      <c r="U126" s="31"/>
      <c r="V126" s="31"/>
      <c r="W126" s="31"/>
      <c r="X126" s="31"/>
      <c r="Y126" s="31"/>
      <c r="Z126" s="31"/>
      <c r="AA126" s="31"/>
      <c r="AB126" s="31"/>
      <c r="AC126" s="31"/>
      <c r="AD126" s="31"/>
      <c r="AE126" s="31"/>
      <c r="AR126" s="154" t="s">
        <v>148</v>
      </c>
      <c r="AT126" s="154" t="s">
        <v>143</v>
      </c>
      <c r="AU126" s="154" t="s">
        <v>87</v>
      </c>
      <c r="AY126" s="16" t="s">
        <v>140</v>
      </c>
      <c r="BE126" s="155">
        <f>IF(N126="základní",J126,0)</f>
        <v>190047.96</v>
      </c>
      <c r="BF126" s="155">
        <f>IF(N126="snížená",J126,0)</f>
        <v>0</v>
      </c>
      <c r="BG126" s="155">
        <f>IF(N126="zákl. přenesená",J126,0)</f>
        <v>0</v>
      </c>
      <c r="BH126" s="155">
        <f>IF(N126="sníž. přenesená",J126,0)</f>
        <v>0</v>
      </c>
      <c r="BI126" s="155">
        <f>IF(N126="nulová",J126,0)</f>
        <v>0</v>
      </c>
      <c r="BJ126" s="16" t="s">
        <v>85</v>
      </c>
      <c r="BK126" s="155">
        <f>ROUND(I126*H126,2)</f>
        <v>190047.96</v>
      </c>
      <c r="BL126" s="16" t="s">
        <v>148</v>
      </c>
      <c r="BM126" s="154" t="s">
        <v>152</v>
      </c>
    </row>
    <row r="127" spans="1:65" s="1" customFormat="1" ht="29.25">
      <c r="A127" s="31"/>
      <c r="B127" s="32"/>
      <c r="C127" s="31"/>
      <c r="D127" s="156" t="s">
        <v>153</v>
      </c>
      <c r="E127" s="31"/>
      <c r="F127" s="157" t="s">
        <v>154</v>
      </c>
      <c r="G127" s="31"/>
      <c r="H127" s="31"/>
      <c r="I127" s="158"/>
      <c r="J127" s="31"/>
      <c r="K127" s="31"/>
      <c r="L127" s="32"/>
      <c r="M127" s="159"/>
      <c r="N127" s="160"/>
      <c r="O127" s="57"/>
      <c r="P127" s="57"/>
      <c r="Q127" s="57"/>
      <c r="R127" s="57"/>
      <c r="S127" s="57"/>
      <c r="T127" s="58"/>
      <c r="U127" s="31"/>
      <c r="V127" s="31"/>
      <c r="W127" s="31"/>
      <c r="X127" s="31"/>
      <c r="Y127" s="31"/>
      <c r="Z127" s="31"/>
      <c r="AA127" s="31"/>
      <c r="AB127" s="31"/>
      <c r="AC127" s="31"/>
      <c r="AD127" s="31"/>
      <c r="AE127" s="31"/>
      <c r="AT127" s="16" t="s">
        <v>153</v>
      </c>
      <c r="AU127" s="16" t="s">
        <v>87</v>
      </c>
    </row>
    <row r="128" spans="1:65" s="1" customFormat="1" ht="16.5" customHeight="1">
      <c r="A128" s="31"/>
      <c r="B128" s="142"/>
      <c r="C128" s="143" t="s">
        <v>155</v>
      </c>
      <c r="D128" s="143" t="s">
        <v>143</v>
      </c>
      <c r="E128" s="144" t="s">
        <v>156</v>
      </c>
      <c r="F128" s="145" t="s">
        <v>157</v>
      </c>
      <c r="G128" s="146" t="s">
        <v>146</v>
      </c>
      <c r="H128" s="147">
        <v>1</v>
      </c>
      <c r="I128" s="148">
        <v>17064</v>
      </c>
      <c r="J128" s="149">
        <f>ROUND(I128*H128,2)</f>
        <v>17064</v>
      </c>
      <c r="K128" s="145" t="s">
        <v>147</v>
      </c>
      <c r="L128" s="32"/>
      <c r="M128" s="150" t="s">
        <v>1</v>
      </c>
      <c r="N128" s="151" t="s">
        <v>42</v>
      </c>
      <c r="O128" s="57"/>
      <c r="P128" s="152">
        <f>O128*H128</f>
        <v>0</v>
      </c>
      <c r="Q128" s="152">
        <v>0</v>
      </c>
      <c r="R128" s="152">
        <f>Q128*H128</f>
        <v>0</v>
      </c>
      <c r="S128" s="152">
        <v>0</v>
      </c>
      <c r="T128" s="153">
        <f>S128*H128</f>
        <v>0</v>
      </c>
      <c r="U128" s="31"/>
      <c r="V128" s="31"/>
      <c r="W128" s="31"/>
      <c r="X128" s="31"/>
      <c r="Y128" s="31"/>
      <c r="Z128" s="31"/>
      <c r="AA128" s="31"/>
      <c r="AB128" s="31"/>
      <c r="AC128" s="31"/>
      <c r="AD128" s="31"/>
      <c r="AE128" s="31"/>
      <c r="AR128" s="154" t="s">
        <v>148</v>
      </c>
      <c r="AT128" s="154" t="s">
        <v>143</v>
      </c>
      <c r="AU128" s="154" t="s">
        <v>87</v>
      </c>
      <c r="AY128" s="16" t="s">
        <v>140</v>
      </c>
      <c r="BE128" s="155">
        <f>IF(N128="základní",J128,0)</f>
        <v>17064</v>
      </c>
      <c r="BF128" s="155">
        <f>IF(N128="snížená",J128,0)</f>
        <v>0</v>
      </c>
      <c r="BG128" s="155">
        <f>IF(N128="zákl. přenesená",J128,0)</f>
        <v>0</v>
      </c>
      <c r="BH128" s="155">
        <f>IF(N128="sníž. přenesená",J128,0)</f>
        <v>0</v>
      </c>
      <c r="BI128" s="155">
        <f>IF(N128="nulová",J128,0)</f>
        <v>0</v>
      </c>
      <c r="BJ128" s="16" t="s">
        <v>85</v>
      </c>
      <c r="BK128" s="155">
        <f>ROUND(I128*H128,2)</f>
        <v>17064</v>
      </c>
      <c r="BL128" s="16" t="s">
        <v>148</v>
      </c>
      <c r="BM128" s="154" t="s">
        <v>158</v>
      </c>
    </row>
    <row r="129" spans="1:65" s="1" customFormat="1" ht="16.5" customHeight="1">
      <c r="A129" s="31"/>
      <c r="B129" s="142"/>
      <c r="C129" s="143" t="s">
        <v>159</v>
      </c>
      <c r="D129" s="143" t="s">
        <v>143</v>
      </c>
      <c r="E129" s="144" t="s">
        <v>160</v>
      </c>
      <c r="F129" s="145" t="s">
        <v>161</v>
      </c>
      <c r="G129" s="146" t="s">
        <v>146</v>
      </c>
      <c r="H129" s="147">
        <v>1</v>
      </c>
      <c r="I129" s="148">
        <v>28440</v>
      </c>
      <c r="J129" s="149">
        <f>ROUND(I129*H129,2)</f>
        <v>28440</v>
      </c>
      <c r="K129" s="145" t="s">
        <v>147</v>
      </c>
      <c r="L129" s="32"/>
      <c r="M129" s="150" t="s">
        <v>1</v>
      </c>
      <c r="N129" s="151" t="s">
        <v>42</v>
      </c>
      <c r="O129" s="57"/>
      <c r="P129" s="152">
        <f>O129*H129</f>
        <v>0</v>
      </c>
      <c r="Q129" s="152">
        <v>0</v>
      </c>
      <c r="R129" s="152">
        <f>Q129*H129</f>
        <v>0</v>
      </c>
      <c r="S129" s="152">
        <v>0</v>
      </c>
      <c r="T129" s="153">
        <f>S129*H129</f>
        <v>0</v>
      </c>
      <c r="U129" s="31"/>
      <c r="V129" s="31"/>
      <c r="W129" s="31"/>
      <c r="X129" s="31"/>
      <c r="Y129" s="31"/>
      <c r="Z129" s="31"/>
      <c r="AA129" s="31"/>
      <c r="AB129" s="31"/>
      <c r="AC129" s="31"/>
      <c r="AD129" s="31"/>
      <c r="AE129" s="31"/>
      <c r="AR129" s="154" t="s">
        <v>148</v>
      </c>
      <c r="AT129" s="154" t="s">
        <v>143</v>
      </c>
      <c r="AU129" s="154" t="s">
        <v>87</v>
      </c>
      <c r="AY129" s="16" t="s">
        <v>140</v>
      </c>
      <c r="BE129" s="155">
        <f>IF(N129="základní",J129,0)</f>
        <v>28440</v>
      </c>
      <c r="BF129" s="155">
        <f>IF(N129="snížená",J129,0)</f>
        <v>0</v>
      </c>
      <c r="BG129" s="155">
        <f>IF(N129="zákl. přenesená",J129,0)</f>
        <v>0</v>
      </c>
      <c r="BH129" s="155">
        <f>IF(N129="sníž. přenesená",J129,0)</f>
        <v>0</v>
      </c>
      <c r="BI129" s="155">
        <f>IF(N129="nulová",J129,0)</f>
        <v>0</v>
      </c>
      <c r="BJ129" s="16" t="s">
        <v>85</v>
      </c>
      <c r="BK129" s="155">
        <f>ROUND(I129*H129,2)</f>
        <v>28440</v>
      </c>
      <c r="BL129" s="16" t="s">
        <v>148</v>
      </c>
      <c r="BM129" s="154" t="s">
        <v>162</v>
      </c>
    </row>
    <row r="130" spans="1:65" s="1" customFormat="1" ht="16.5" customHeight="1">
      <c r="A130" s="31"/>
      <c r="B130" s="142"/>
      <c r="C130" s="143" t="s">
        <v>139</v>
      </c>
      <c r="D130" s="143" t="s">
        <v>143</v>
      </c>
      <c r="E130" s="144" t="s">
        <v>163</v>
      </c>
      <c r="F130" s="145" t="s">
        <v>164</v>
      </c>
      <c r="G130" s="146" t="s">
        <v>146</v>
      </c>
      <c r="H130" s="147">
        <v>1</v>
      </c>
      <c r="I130" s="148">
        <v>11376</v>
      </c>
      <c r="J130" s="149">
        <f>ROUND(I130*H130,2)</f>
        <v>11376</v>
      </c>
      <c r="K130" s="145" t="s">
        <v>147</v>
      </c>
      <c r="L130" s="32"/>
      <c r="M130" s="150" t="s">
        <v>1</v>
      </c>
      <c r="N130" s="151" t="s">
        <v>42</v>
      </c>
      <c r="O130" s="57"/>
      <c r="P130" s="152">
        <f>O130*H130</f>
        <v>0</v>
      </c>
      <c r="Q130" s="152">
        <v>0</v>
      </c>
      <c r="R130" s="152">
        <f>Q130*H130</f>
        <v>0</v>
      </c>
      <c r="S130" s="152">
        <v>0</v>
      </c>
      <c r="T130" s="153">
        <f>S130*H130</f>
        <v>0</v>
      </c>
      <c r="U130" s="31"/>
      <c r="V130" s="31"/>
      <c r="W130" s="31"/>
      <c r="X130" s="31"/>
      <c r="Y130" s="31"/>
      <c r="Z130" s="31"/>
      <c r="AA130" s="31"/>
      <c r="AB130" s="31"/>
      <c r="AC130" s="31"/>
      <c r="AD130" s="31"/>
      <c r="AE130" s="31"/>
      <c r="AR130" s="154" t="s">
        <v>148</v>
      </c>
      <c r="AT130" s="154" t="s">
        <v>143</v>
      </c>
      <c r="AU130" s="154" t="s">
        <v>87</v>
      </c>
      <c r="AY130" s="16" t="s">
        <v>140</v>
      </c>
      <c r="BE130" s="155">
        <f>IF(N130="základní",J130,0)</f>
        <v>11376</v>
      </c>
      <c r="BF130" s="155">
        <f>IF(N130="snížená",J130,0)</f>
        <v>0</v>
      </c>
      <c r="BG130" s="155">
        <f>IF(N130="zákl. přenesená",J130,0)</f>
        <v>0</v>
      </c>
      <c r="BH130" s="155">
        <f>IF(N130="sníž. přenesená",J130,0)</f>
        <v>0</v>
      </c>
      <c r="BI130" s="155">
        <f>IF(N130="nulová",J130,0)</f>
        <v>0</v>
      </c>
      <c r="BJ130" s="16" t="s">
        <v>85</v>
      </c>
      <c r="BK130" s="155">
        <f>ROUND(I130*H130,2)</f>
        <v>11376</v>
      </c>
      <c r="BL130" s="16" t="s">
        <v>148</v>
      </c>
      <c r="BM130" s="154" t="s">
        <v>165</v>
      </c>
    </row>
    <row r="131" spans="1:65" s="1" customFormat="1" ht="29.25">
      <c r="A131" s="31"/>
      <c r="B131" s="32"/>
      <c r="C131" s="31"/>
      <c r="D131" s="156" t="s">
        <v>153</v>
      </c>
      <c r="E131" s="31"/>
      <c r="F131" s="157" t="s">
        <v>166</v>
      </c>
      <c r="G131" s="31"/>
      <c r="H131" s="31"/>
      <c r="I131" s="158"/>
      <c r="J131" s="31"/>
      <c r="K131" s="31"/>
      <c r="L131" s="32"/>
      <c r="M131" s="159"/>
      <c r="N131" s="160"/>
      <c r="O131" s="57"/>
      <c r="P131" s="57"/>
      <c r="Q131" s="57"/>
      <c r="R131" s="57"/>
      <c r="S131" s="57"/>
      <c r="T131" s="58"/>
      <c r="U131" s="31"/>
      <c r="V131" s="31"/>
      <c r="W131" s="31"/>
      <c r="X131" s="31"/>
      <c r="Y131" s="31"/>
      <c r="Z131" s="31"/>
      <c r="AA131" s="31"/>
      <c r="AB131" s="31"/>
      <c r="AC131" s="31"/>
      <c r="AD131" s="31"/>
      <c r="AE131" s="31"/>
      <c r="AT131" s="16" t="s">
        <v>153</v>
      </c>
      <c r="AU131" s="16" t="s">
        <v>87</v>
      </c>
    </row>
    <row r="132" spans="1:65" s="11" customFormat="1" ht="22.9" customHeight="1">
      <c r="B132" s="129"/>
      <c r="D132" s="130" t="s">
        <v>76</v>
      </c>
      <c r="E132" s="140" t="s">
        <v>167</v>
      </c>
      <c r="F132" s="140" t="s">
        <v>168</v>
      </c>
      <c r="I132" s="132"/>
      <c r="J132" s="141">
        <f>BK132</f>
        <v>11376</v>
      </c>
      <c r="L132" s="129"/>
      <c r="M132" s="134"/>
      <c r="N132" s="135"/>
      <c r="O132" s="135"/>
      <c r="P132" s="136">
        <f>SUM(P133:P134)</f>
        <v>0</v>
      </c>
      <c r="Q132" s="135"/>
      <c r="R132" s="136">
        <f>SUM(R133:R134)</f>
        <v>0</v>
      </c>
      <c r="S132" s="135"/>
      <c r="T132" s="137">
        <f>SUM(T133:T134)</f>
        <v>0</v>
      </c>
      <c r="AR132" s="130" t="s">
        <v>139</v>
      </c>
      <c r="AT132" s="138" t="s">
        <v>76</v>
      </c>
      <c r="AU132" s="138" t="s">
        <v>85</v>
      </c>
      <c r="AY132" s="130" t="s">
        <v>140</v>
      </c>
      <c r="BK132" s="139">
        <f>SUM(BK133:BK134)</f>
        <v>11376</v>
      </c>
    </row>
    <row r="133" spans="1:65" s="1" customFormat="1" ht="16.5" customHeight="1">
      <c r="A133" s="31"/>
      <c r="B133" s="142"/>
      <c r="C133" s="143" t="s">
        <v>169</v>
      </c>
      <c r="D133" s="143" t="s">
        <v>143</v>
      </c>
      <c r="E133" s="144" t="s">
        <v>170</v>
      </c>
      <c r="F133" s="145" t="s">
        <v>171</v>
      </c>
      <c r="G133" s="146" t="s">
        <v>146</v>
      </c>
      <c r="H133" s="147">
        <v>1</v>
      </c>
      <c r="I133" s="148">
        <v>11376</v>
      </c>
      <c r="J133" s="149">
        <f>ROUND(I133*H133,2)</f>
        <v>11376</v>
      </c>
      <c r="K133" s="145" t="s">
        <v>147</v>
      </c>
      <c r="L133" s="32"/>
      <c r="M133" s="150" t="s">
        <v>1</v>
      </c>
      <c r="N133" s="151" t="s">
        <v>42</v>
      </c>
      <c r="O133" s="57"/>
      <c r="P133" s="152">
        <f>O133*H133</f>
        <v>0</v>
      </c>
      <c r="Q133" s="152">
        <v>0</v>
      </c>
      <c r="R133" s="152">
        <f>Q133*H133</f>
        <v>0</v>
      </c>
      <c r="S133" s="152">
        <v>0</v>
      </c>
      <c r="T133" s="153">
        <f>S133*H133</f>
        <v>0</v>
      </c>
      <c r="U133" s="31"/>
      <c r="V133" s="31"/>
      <c r="W133" s="31"/>
      <c r="X133" s="31"/>
      <c r="Y133" s="31"/>
      <c r="Z133" s="31"/>
      <c r="AA133" s="31"/>
      <c r="AB133" s="31"/>
      <c r="AC133" s="31"/>
      <c r="AD133" s="31"/>
      <c r="AE133" s="31"/>
      <c r="AR133" s="154" t="s">
        <v>148</v>
      </c>
      <c r="AT133" s="154" t="s">
        <v>143</v>
      </c>
      <c r="AU133" s="154" t="s">
        <v>87</v>
      </c>
      <c r="AY133" s="16" t="s">
        <v>140</v>
      </c>
      <c r="BE133" s="155">
        <f>IF(N133="základní",J133,0)</f>
        <v>11376</v>
      </c>
      <c r="BF133" s="155">
        <f>IF(N133="snížená",J133,0)</f>
        <v>0</v>
      </c>
      <c r="BG133" s="155">
        <f>IF(N133="zákl. přenesená",J133,0)</f>
        <v>0</v>
      </c>
      <c r="BH133" s="155">
        <f>IF(N133="sníž. přenesená",J133,0)</f>
        <v>0</v>
      </c>
      <c r="BI133" s="155">
        <f>IF(N133="nulová",J133,0)</f>
        <v>0</v>
      </c>
      <c r="BJ133" s="16" t="s">
        <v>85</v>
      </c>
      <c r="BK133" s="155">
        <f>ROUND(I133*H133,2)</f>
        <v>11376</v>
      </c>
      <c r="BL133" s="16" t="s">
        <v>148</v>
      </c>
      <c r="BM133" s="154" t="s">
        <v>172</v>
      </c>
    </row>
    <row r="134" spans="1:65" s="1" customFormat="1" ht="19.5">
      <c r="A134" s="31"/>
      <c r="B134" s="32"/>
      <c r="C134" s="31"/>
      <c r="D134" s="156" t="s">
        <v>153</v>
      </c>
      <c r="E134" s="31"/>
      <c r="F134" s="157" t="s">
        <v>173</v>
      </c>
      <c r="G134" s="31"/>
      <c r="H134" s="31"/>
      <c r="I134" s="158"/>
      <c r="J134" s="31"/>
      <c r="K134" s="31"/>
      <c r="L134" s="32"/>
      <c r="M134" s="159"/>
      <c r="N134" s="160"/>
      <c r="O134" s="57"/>
      <c r="P134" s="57"/>
      <c r="Q134" s="57"/>
      <c r="R134" s="57"/>
      <c r="S134" s="57"/>
      <c r="T134" s="58"/>
      <c r="U134" s="31"/>
      <c r="V134" s="31"/>
      <c r="W134" s="31"/>
      <c r="X134" s="31"/>
      <c r="Y134" s="31"/>
      <c r="Z134" s="31"/>
      <c r="AA134" s="31"/>
      <c r="AB134" s="31"/>
      <c r="AC134" s="31"/>
      <c r="AD134" s="31"/>
      <c r="AE134" s="31"/>
      <c r="AT134" s="16" t="s">
        <v>153</v>
      </c>
      <c r="AU134" s="16" t="s">
        <v>87</v>
      </c>
    </row>
    <row r="135" spans="1:65" s="11" customFormat="1" ht="22.9" customHeight="1">
      <c r="B135" s="129"/>
      <c r="D135" s="130" t="s">
        <v>76</v>
      </c>
      <c r="E135" s="140" t="s">
        <v>174</v>
      </c>
      <c r="F135" s="140" t="s">
        <v>175</v>
      </c>
      <c r="I135" s="132"/>
      <c r="J135" s="141">
        <f>BK135</f>
        <v>22752</v>
      </c>
      <c r="L135" s="129"/>
      <c r="M135" s="134"/>
      <c r="N135" s="135"/>
      <c r="O135" s="135"/>
      <c r="P135" s="136">
        <f>P136</f>
        <v>0</v>
      </c>
      <c r="Q135" s="135"/>
      <c r="R135" s="136">
        <f>R136</f>
        <v>0</v>
      </c>
      <c r="S135" s="135"/>
      <c r="T135" s="137">
        <f>T136</f>
        <v>0</v>
      </c>
      <c r="AR135" s="130" t="s">
        <v>139</v>
      </c>
      <c r="AT135" s="138" t="s">
        <v>76</v>
      </c>
      <c r="AU135" s="138" t="s">
        <v>85</v>
      </c>
      <c r="AY135" s="130" t="s">
        <v>140</v>
      </c>
      <c r="BK135" s="139">
        <f>BK136</f>
        <v>22752</v>
      </c>
    </row>
    <row r="136" spans="1:65" s="1" customFormat="1" ht="16.5" customHeight="1">
      <c r="A136" s="31"/>
      <c r="B136" s="142"/>
      <c r="C136" s="143" t="s">
        <v>176</v>
      </c>
      <c r="D136" s="143" t="s">
        <v>143</v>
      </c>
      <c r="E136" s="144" t="s">
        <v>177</v>
      </c>
      <c r="F136" s="145" t="s">
        <v>178</v>
      </c>
      <c r="G136" s="146" t="s">
        <v>146</v>
      </c>
      <c r="H136" s="147">
        <v>1</v>
      </c>
      <c r="I136" s="148">
        <v>22752</v>
      </c>
      <c r="J136" s="149">
        <f>ROUND(I136*H136,2)</f>
        <v>22752</v>
      </c>
      <c r="K136" s="145" t="s">
        <v>147</v>
      </c>
      <c r="L136" s="32"/>
      <c r="M136" s="150" t="s">
        <v>1</v>
      </c>
      <c r="N136" s="151" t="s">
        <v>42</v>
      </c>
      <c r="O136" s="57"/>
      <c r="P136" s="152">
        <f>O136*H136</f>
        <v>0</v>
      </c>
      <c r="Q136" s="152">
        <v>0</v>
      </c>
      <c r="R136" s="152">
        <f>Q136*H136</f>
        <v>0</v>
      </c>
      <c r="S136" s="152">
        <v>0</v>
      </c>
      <c r="T136" s="153">
        <f>S136*H136</f>
        <v>0</v>
      </c>
      <c r="U136" s="31"/>
      <c r="V136" s="31"/>
      <c r="W136" s="31"/>
      <c r="X136" s="31"/>
      <c r="Y136" s="31"/>
      <c r="Z136" s="31"/>
      <c r="AA136" s="31"/>
      <c r="AB136" s="31"/>
      <c r="AC136" s="31"/>
      <c r="AD136" s="31"/>
      <c r="AE136" s="31"/>
      <c r="AR136" s="154" t="s">
        <v>148</v>
      </c>
      <c r="AT136" s="154" t="s">
        <v>143</v>
      </c>
      <c r="AU136" s="154" t="s">
        <v>87</v>
      </c>
      <c r="AY136" s="16" t="s">
        <v>140</v>
      </c>
      <c r="BE136" s="155">
        <f>IF(N136="základní",J136,0)</f>
        <v>22752</v>
      </c>
      <c r="BF136" s="155">
        <f>IF(N136="snížená",J136,0)</f>
        <v>0</v>
      </c>
      <c r="BG136" s="155">
        <f>IF(N136="zákl. přenesená",J136,0)</f>
        <v>0</v>
      </c>
      <c r="BH136" s="155">
        <f>IF(N136="sníž. přenesená",J136,0)</f>
        <v>0</v>
      </c>
      <c r="BI136" s="155">
        <f>IF(N136="nulová",J136,0)</f>
        <v>0</v>
      </c>
      <c r="BJ136" s="16" t="s">
        <v>85</v>
      </c>
      <c r="BK136" s="155">
        <f>ROUND(I136*H136,2)</f>
        <v>22752</v>
      </c>
      <c r="BL136" s="16" t="s">
        <v>148</v>
      </c>
      <c r="BM136" s="154" t="s">
        <v>179</v>
      </c>
    </row>
    <row r="137" spans="1:65" s="11" customFormat="1" ht="22.9" customHeight="1">
      <c r="B137" s="129"/>
      <c r="D137" s="130" t="s">
        <v>76</v>
      </c>
      <c r="E137" s="140" t="s">
        <v>180</v>
      </c>
      <c r="F137" s="140" t="s">
        <v>181</v>
      </c>
      <c r="I137" s="132"/>
      <c r="J137" s="141">
        <f>BK137</f>
        <v>11376</v>
      </c>
      <c r="L137" s="129"/>
      <c r="M137" s="134"/>
      <c r="N137" s="135"/>
      <c r="O137" s="135"/>
      <c r="P137" s="136">
        <f>SUM(P138:P139)</f>
        <v>0</v>
      </c>
      <c r="Q137" s="135"/>
      <c r="R137" s="136">
        <f>SUM(R138:R139)</f>
        <v>0</v>
      </c>
      <c r="S137" s="135"/>
      <c r="T137" s="137">
        <f>SUM(T138:T139)</f>
        <v>0</v>
      </c>
      <c r="AR137" s="130" t="s">
        <v>139</v>
      </c>
      <c r="AT137" s="138" t="s">
        <v>76</v>
      </c>
      <c r="AU137" s="138" t="s">
        <v>85</v>
      </c>
      <c r="AY137" s="130" t="s">
        <v>140</v>
      </c>
      <c r="BK137" s="139">
        <f>SUM(BK138:BK139)</f>
        <v>11376</v>
      </c>
    </row>
    <row r="138" spans="1:65" s="1" customFormat="1" ht="16.5" customHeight="1">
      <c r="A138" s="31"/>
      <c r="B138" s="142"/>
      <c r="C138" s="143" t="s">
        <v>182</v>
      </c>
      <c r="D138" s="143" t="s">
        <v>143</v>
      </c>
      <c r="E138" s="144" t="s">
        <v>183</v>
      </c>
      <c r="F138" s="145" t="s">
        <v>184</v>
      </c>
      <c r="G138" s="146" t="s">
        <v>146</v>
      </c>
      <c r="H138" s="147">
        <v>1</v>
      </c>
      <c r="I138" s="148">
        <v>11376</v>
      </c>
      <c r="J138" s="149">
        <f>ROUND(I138*H138,2)</f>
        <v>11376</v>
      </c>
      <c r="K138" s="145" t="s">
        <v>147</v>
      </c>
      <c r="L138" s="32"/>
      <c r="M138" s="150" t="s">
        <v>1</v>
      </c>
      <c r="N138" s="151" t="s">
        <v>42</v>
      </c>
      <c r="O138" s="57"/>
      <c r="P138" s="152">
        <f>O138*H138</f>
        <v>0</v>
      </c>
      <c r="Q138" s="152">
        <v>0</v>
      </c>
      <c r="R138" s="152">
        <f>Q138*H138</f>
        <v>0</v>
      </c>
      <c r="S138" s="152">
        <v>0</v>
      </c>
      <c r="T138" s="153">
        <f>S138*H138</f>
        <v>0</v>
      </c>
      <c r="U138" s="31"/>
      <c r="V138" s="31"/>
      <c r="W138" s="31"/>
      <c r="X138" s="31"/>
      <c r="Y138" s="31"/>
      <c r="Z138" s="31"/>
      <c r="AA138" s="31"/>
      <c r="AB138" s="31"/>
      <c r="AC138" s="31"/>
      <c r="AD138" s="31"/>
      <c r="AE138" s="31"/>
      <c r="AR138" s="154" t="s">
        <v>148</v>
      </c>
      <c r="AT138" s="154" t="s">
        <v>143</v>
      </c>
      <c r="AU138" s="154" t="s">
        <v>87</v>
      </c>
      <c r="AY138" s="16" t="s">
        <v>140</v>
      </c>
      <c r="BE138" s="155">
        <f>IF(N138="základní",J138,0)</f>
        <v>11376</v>
      </c>
      <c r="BF138" s="155">
        <f>IF(N138="snížená",J138,0)</f>
        <v>0</v>
      </c>
      <c r="BG138" s="155">
        <f>IF(N138="zákl. přenesená",J138,0)</f>
        <v>0</v>
      </c>
      <c r="BH138" s="155">
        <f>IF(N138="sníž. přenesená",J138,0)</f>
        <v>0</v>
      </c>
      <c r="BI138" s="155">
        <f>IF(N138="nulová",J138,0)</f>
        <v>0</v>
      </c>
      <c r="BJ138" s="16" t="s">
        <v>85</v>
      </c>
      <c r="BK138" s="155">
        <f>ROUND(I138*H138,2)</f>
        <v>11376</v>
      </c>
      <c r="BL138" s="16" t="s">
        <v>148</v>
      </c>
      <c r="BM138" s="154" t="s">
        <v>185</v>
      </c>
    </row>
    <row r="139" spans="1:65" s="1" customFormat="1" ht="19.5">
      <c r="A139" s="31"/>
      <c r="B139" s="32"/>
      <c r="C139" s="31"/>
      <c r="D139" s="156" t="s">
        <v>153</v>
      </c>
      <c r="E139" s="31"/>
      <c r="F139" s="157" t="s">
        <v>186</v>
      </c>
      <c r="G139" s="31"/>
      <c r="H139" s="31"/>
      <c r="I139" s="158"/>
      <c r="J139" s="31"/>
      <c r="K139" s="31"/>
      <c r="L139" s="32"/>
      <c r="M139" s="159"/>
      <c r="N139" s="160"/>
      <c r="O139" s="57"/>
      <c r="P139" s="57"/>
      <c r="Q139" s="57"/>
      <c r="R139" s="57"/>
      <c r="S139" s="57"/>
      <c r="T139" s="58"/>
      <c r="U139" s="31"/>
      <c r="V139" s="31"/>
      <c r="W139" s="31"/>
      <c r="X139" s="31"/>
      <c r="Y139" s="31"/>
      <c r="Z139" s="31"/>
      <c r="AA139" s="31"/>
      <c r="AB139" s="31"/>
      <c r="AC139" s="31"/>
      <c r="AD139" s="31"/>
      <c r="AE139" s="31"/>
      <c r="AT139" s="16" t="s">
        <v>153</v>
      </c>
      <c r="AU139" s="16" t="s">
        <v>87</v>
      </c>
    </row>
    <row r="140" spans="1:65" s="11" customFormat="1" ht="22.9" customHeight="1">
      <c r="B140" s="129"/>
      <c r="D140" s="130" t="s">
        <v>76</v>
      </c>
      <c r="E140" s="140" t="s">
        <v>187</v>
      </c>
      <c r="F140" s="140" t="s">
        <v>188</v>
      </c>
      <c r="I140" s="132"/>
      <c r="J140" s="141">
        <f>BK140</f>
        <v>5688</v>
      </c>
      <c r="L140" s="129"/>
      <c r="M140" s="134"/>
      <c r="N140" s="135"/>
      <c r="O140" s="135"/>
      <c r="P140" s="136">
        <f>SUM(P141:P142)</f>
        <v>0</v>
      </c>
      <c r="Q140" s="135"/>
      <c r="R140" s="136">
        <f>SUM(R141:R142)</f>
        <v>0</v>
      </c>
      <c r="S140" s="135"/>
      <c r="T140" s="137">
        <f>SUM(T141:T142)</f>
        <v>0</v>
      </c>
      <c r="AR140" s="130" t="s">
        <v>139</v>
      </c>
      <c r="AT140" s="138" t="s">
        <v>76</v>
      </c>
      <c r="AU140" s="138" t="s">
        <v>85</v>
      </c>
      <c r="AY140" s="130" t="s">
        <v>140</v>
      </c>
      <c r="BK140" s="139">
        <f>SUM(BK141:BK142)</f>
        <v>5688</v>
      </c>
    </row>
    <row r="141" spans="1:65" s="1" customFormat="1" ht="16.5" customHeight="1">
      <c r="A141" s="31"/>
      <c r="B141" s="142"/>
      <c r="C141" s="143" t="s">
        <v>189</v>
      </c>
      <c r="D141" s="143" t="s">
        <v>143</v>
      </c>
      <c r="E141" s="144" t="s">
        <v>190</v>
      </c>
      <c r="F141" s="145" t="s">
        <v>191</v>
      </c>
      <c r="G141" s="146" t="s">
        <v>146</v>
      </c>
      <c r="H141" s="147">
        <v>1</v>
      </c>
      <c r="I141" s="148">
        <v>5688</v>
      </c>
      <c r="J141" s="149">
        <f>ROUND(I141*H141,2)</f>
        <v>5688</v>
      </c>
      <c r="K141" s="145" t="s">
        <v>147</v>
      </c>
      <c r="L141" s="32"/>
      <c r="M141" s="150" t="s">
        <v>1</v>
      </c>
      <c r="N141" s="151" t="s">
        <v>42</v>
      </c>
      <c r="O141" s="57"/>
      <c r="P141" s="152">
        <f>O141*H141</f>
        <v>0</v>
      </c>
      <c r="Q141" s="152">
        <v>0</v>
      </c>
      <c r="R141" s="152">
        <f>Q141*H141</f>
        <v>0</v>
      </c>
      <c r="S141" s="152">
        <v>0</v>
      </c>
      <c r="T141" s="153">
        <f>S141*H141</f>
        <v>0</v>
      </c>
      <c r="U141" s="31"/>
      <c r="V141" s="31"/>
      <c r="W141" s="31"/>
      <c r="X141" s="31"/>
      <c r="Y141" s="31"/>
      <c r="Z141" s="31"/>
      <c r="AA141" s="31"/>
      <c r="AB141" s="31"/>
      <c r="AC141" s="31"/>
      <c r="AD141" s="31"/>
      <c r="AE141" s="31"/>
      <c r="AR141" s="154" t="s">
        <v>148</v>
      </c>
      <c r="AT141" s="154" t="s">
        <v>143</v>
      </c>
      <c r="AU141" s="154" t="s">
        <v>87</v>
      </c>
      <c r="AY141" s="16" t="s">
        <v>140</v>
      </c>
      <c r="BE141" s="155">
        <f>IF(N141="základní",J141,0)</f>
        <v>5688</v>
      </c>
      <c r="BF141" s="155">
        <f>IF(N141="snížená",J141,0)</f>
        <v>0</v>
      </c>
      <c r="BG141" s="155">
        <f>IF(N141="zákl. přenesená",J141,0)</f>
        <v>0</v>
      </c>
      <c r="BH141" s="155">
        <f>IF(N141="sníž. přenesená",J141,0)</f>
        <v>0</v>
      </c>
      <c r="BI141" s="155">
        <f>IF(N141="nulová",J141,0)</f>
        <v>0</v>
      </c>
      <c r="BJ141" s="16" t="s">
        <v>85</v>
      </c>
      <c r="BK141" s="155">
        <f>ROUND(I141*H141,2)</f>
        <v>5688</v>
      </c>
      <c r="BL141" s="16" t="s">
        <v>148</v>
      </c>
      <c r="BM141" s="154" t="s">
        <v>192</v>
      </c>
    </row>
    <row r="142" spans="1:65" s="1" customFormat="1" ht="19.5">
      <c r="A142" s="31"/>
      <c r="B142" s="32"/>
      <c r="C142" s="31"/>
      <c r="D142" s="156" t="s">
        <v>153</v>
      </c>
      <c r="E142" s="31"/>
      <c r="F142" s="157" t="s">
        <v>193</v>
      </c>
      <c r="G142" s="31"/>
      <c r="H142" s="31"/>
      <c r="I142" s="158"/>
      <c r="J142" s="31"/>
      <c r="K142" s="31"/>
      <c r="L142" s="32"/>
      <c r="M142" s="161"/>
      <c r="N142" s="162"/>
      <c r="O142" s="163"/>
      <c r="P142" s="163"/>
      <c r="Q142" s="163"/>
      <c r="R142" s="163"/>
      <c r="S142" s="163"/>
      <c r="T142" s="164"/>
      <c r="U142" s="31"/>
      <c r="V142" s="31"/>
      <c r="W142" s="31"/>
      <c r="X142" s="31"/>
      <c r="Y142" s="31"/>
      <c r="Z142" s="31"/>
      <c r="AA142" s="31"/>
      <c r="AB142" s="31"/>
      <c r="AC142" s="31"/>
      <c r="AD142" s="31"/>
      <c r="AE142" s="31"/>
      <c r="AT142" s="16" t="s">
        <v>153</v>
      </c>
      <c r="AU142" s="16" t="s">
        <v>87</v>
      </c>
    </row>
    <row r="143" spans="1:65" s="1" customFormat="1" ht="6.95" customHeight="1">
      <c r="A143" s="31"/>
      <c r="B143" s="46"/>
      <c r="C143" s="47"/>
      <c r="D143" s="47"/>
      <c r="E143" s="47"/>
      <c r="F143" s="47"/>
      <c r="G143" s="47"/>
      <c r="H143" s="47"/>
      <c r="I143" s="47"/>
      <c r="J143" s="47"/>
      <c r="K143" s="47"/>
      <c r="L143" s="32"/>
      <c r="M143" s="31"/>
      <c r="O143" s="31"/>
      <c r="P143" s="31"/>
      <c r="Q143" s="31"/>
      <c r="R143" s="31"/>
      <c r="S143" s="31"/>
      <c r="T143" s="31"/>
      <c r="U143" s="31"/>
      <c r="V143" s="31"/>
      <c r="W143" s="31"/>
      <c r="X143" s="31"/>
      <c r="Y143" s="31"/>
      <c r="Z143" s="31"/>
      <c r="AA143" s="31"/>
      <c r="AB143" s="31"/>
      <c r="AC143" s="31"/>
      <c r="AD143" s="31"/>
      <c r="AE143" s="31"/>
    </row>
  </sheetData>
  <autoFilter ref="C121:K14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01"/>
  <sheetViews>
    <sheetView showGridLines="0" topLeftCell="A86" workbookViewId="0">
      <selection activeCell="J106" sqref="J106"/>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91</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30" customHeight="1">
      <c r="A9" s="31"/>
      <c r="B9" s="32"/>
      <c r="C9" s="31"/>
      <c r="D9" s="31"/>
      <c r="E9" s="238" t="s">
        <v>194</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ROUND(J150, 2)</f>
        <v>12623696.939999999</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ROUND((SUM(BE150:BE1000)),  2)</f>
        <v>12623696.939999999</v>
      </c>
      <c r="G33" s="31"/>
      <c r="H33" s="31"/>
      <c r="I33" s="99">
        <v>0.21</v>
      </c>
      <c r="J33" s="98">
        <f>ROUND(((SUM(BE150:BE1000))*I33),  2)</f>
        <v>2650976.36</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ROUND((SUM(BF150:BF1000)),  2)</f>
        <v>0</v>
      </c>
      <c r="G34" s="31"/>
      <c r="H34" s="31"/>
      <c r="I34" s="99">
        <v>0.15</v>
      </c>
      <c r="J34" s="98">
        <f>ROUND(((SUM(BF150:BF1000))*I34),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ROUND((SUM(BG150:BG1000)),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ROUND((SUM(BH150:BH1000)),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ROUND((SUM(BI150:BI1000)),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15274673.299999999</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30" customHeight="1">
      <c r="A87" s="31"/>
      <c r="B87" s="32"/>
      <c r="C87" s="31"/>
      <c r="D87" s="31"/>
      <c r="E87" s="238" t="str">
        <f>E9</f>
        <v>01 - SO 01 Stavební úpravy 1.NP - zázemí kuchyně (VZT i pro kuchyň a jídelnu ve 2.NP)</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J150</f>
        <v>12623696.939999998</v>
      </c>
      <c r="K96" s="31"/>
      <c r="L96" s="41"/>
      <c r="S96" s="31"/>
      <c r="T96" s="31"/>
      <c r="U96" s="31"/>
      <c r="V96" s="31"/>
      <c r="W96" s="31"/>
      <c r="X96" s="31"/>
      <c r="Y96" s="31"/>
      <c r="Z96" s="31"/>
      <c r="AA96" s="31"/>
      <c r="AB96" s="31"/>
      <c r="AC96" s="31"/>
      <c r="AD96" s="31"/>
      <c r="AE96" s="31"/>
      <c r="AU96" s="16" t="s">
        <v>117</v>
      </c>
    </row>
    <row r="97" spans="2:12" s="8" customFormat="1" ht="24.95" customHeight="1">
      <c r="B97" s="111"/>
      <c r="D97" s="112" t="s">
        <v>195</v>
      </c>
      <c r="E97" s="113"/>
      <c r="F97" s="113"/>
      <c r="G97" s="113"/>
      <c r="H97" s="113"/>
      <c r="I97" s="113"/>
      <c r="J97" s="114">
        <f>J151</f>
        <v>1396084.9300000002</v>
      </c>
      <c r="L97" s="111"/>
    </row>
    <row r="98" spans="2:12" s="9" customFormat="1" ht="19.899999999999999" customHeight="1">
      <c r="B98" s="115"/>
      <c r="D98" s="116" t="s">
        <v>196</v>
      </c>
      <c r="E98" s="117"/>
      <c r="F98" s="117"/>
      <c r="G98" s="117"/>
      <c r="H98" s="117"/>
      <c r="I98" s="117"/>
      <c r="J98" s="118">
        <f>J152</f>
        <v>126150.22</v>
      </c>
      <c r="L98" s="115"/>
    </row>
    <row r="99" spans="2:12" s="9" customFormat="1" ht="19.899999999999999" customHeight="1">
      <c r="B99" s="115"/>
      <c r="D99" s="116" t="s">
        <v>197</v>
      </c>
      <c r="E99" s="117"/>
      <c r="F99" s="117"/>
      <c r="G99" s="117"/>
      <c r="H99" s="117"/>
      <c r="I99" s="117"/>
      <c r="J99" s="118">
        <f>J191</f>
        <v>3759.58</v>
      </c>
      <c r="L99" s="115"/>
    </row>
    <row r="100" spans="2:12" s="9" customFormat="1" ht="19.899999999999999" customHeight="1">
      <c r="B100" s="115"/>
      <c r="D100" s="116" t="s">
        <v>198</v>
      </c>
      <c r="E100" s="117"/>
      <c r="F100" s="117"/>
      <c r="G100" s="117"/>
      <c r="H100" s="117"/>
      <c r="I100" s="117"/>
      <c r="J100" s="118">
        <f>J194</f>
        <v>270366.33999999997</v>
      </c>
      <c r="L100" s="115"/>
    </row>
    <row r="101" spans="2:12" s="9" customFormat="1" ht="19.899999999999999" customHeight="1">
      <c r="B101" s="115"/>
      <c r="D101" s="116" t="s">
        <v>199</v>
      </c>
      <c r="E101" s="117"/>
      <c r="F101" s="117"/>
      <c r="G101" s="117"/>
      <c r="H101" s="117"/>
      <c r="I101" s="117"/>
      <c r="J101" s="118">
        <f>J245</f>
        <v>8589.2999999999993</v>
      </c>
      <c r="L101" s="115"/>
    </row>
    <row r="102" spans="2:12" s="9" customFormat="1" ht="19.899999999999999" customHeight="1">
      <c r="B102" s="115"/>
      <c r="D102" s="116" t="s">
        <v>200</v>
      </c>
      <c r="E102" s="117"/>
      <c r="F102" s="117"/>
      <c r="G102" s="117"/>
      <c r="H102" s="117"/>
      <c r="I102" s="117"/>
      <c r="J102" s="118">
        <f>J258</f>
        <v>140122.76999999999</v>
      </c>
      <c r="L102" s="115"/>
    </row>
    <row r="103" spans="2:12" s="9" customFormat="1" ht="19.899999999999999" customHeight="1">
      <c r="B103" s="115"/>
      <c r="D103" s="116" t="s">
        <v>201</v>
      </c>
      <c r="E103" s="117"/>
      <c r="F103" s="117"/>
      <c r="G103" s="117"/>
      <c r="H103" s="117"/>
      <c r="I103" s="117"/>
      <c r="J103" s="118">
        <f>J306</f>
        <v>392710.09</v>
      </c>
      <c r="L103" s="115"/>
    </row>
    <row r="104" spans="2:12" s="9" customFormat="1" ht="19.899999999999999" customHeight="1">
      <c r="B104" s="115"/>
      <c r="D104" s="116" t="s">
        <v>202</v>
      </c>
      <c r="E104" s="117"/>
      <c r="F104" s="117"/>
      <c r="G104" s="117"/>
      <c r="H104" s="117"/>
      <c r="I104" s="117"/>
      <c r="J104" s="118">
        <f>J381</f>
        <v>39300.35</v>
      </c>
      <c r="L104" s="115"/>
    </row>
    <row r="105" spans="2:12" s="9" customFormat="1" ht="19.899999999999999" customHeight="1">
      <c r="B105" s="115"/>
      <c r="D105" s="116" t="s">
        <v>203</v>
      </c>
      <c r="E105" s="117"/>
      <c r="F105" s="117"/>
      <c r="G105" s="117"/>
      <c r="H105" s="117"/>
      <c r="I105" s="117"/>
      <c r="J105" s="118">
        <f>J388</f>
        <v>94404.290000000008</v>
      </c>
      <c r="L105" s="115"/>
    </row>
    <row r="106" spans="2:12" s="9" customFormat="1" ht="19.899999999999999" customHeight="1">
      <c r="B106" s="115"/>
      <c r="D106" s="116" t="s">
        <v>204</v>
      </c>
      <c r="E106" s="117"/>
      <c r="F106" s="117"/>
      <c r="G106" s="117"/>
      <c r="H106" s="117"/>
      <c r="I106" s="117"/>
      <c r="J106" s="118">
        <f>J403</f>
        <v>142438.99000000002</v>
      </c>
      <c r="L106" s="115"/>
    </row>
    <row r="107" spans="2:12" s="9" customFormat="1" ht="19.899999999999999" customHeight="1">
      <c r="B107" s="115"/>
      <c r="D107" s="116" t="s">
        <v>205</v>
      </c>
      <c r="E107" s="117"/>
      <c r="F107" s="117"/>
      <c r="G107" s="117"/>
      <c r="H107" s="117"/>
      <c r="I107" s="117"/>
      <c r="J107" s="118">
        <f>J559</f>
        <v>164311.90000000002</v>
      </c>
      <c r="L107" s="115"/>
    </row>
    <row r="108" spans="2:12" s="9" customFormat="1" ht="19.899999999999999" customHeight="1">
      <c r="B108" s="115"/>
      <c r="D108" s="116" t="s">
        <v>206</v>
      </c>
      <c r="E108" s="117"/>
      <c r="F108" s="117"/>
      <c r="G108" s="117"/>
      <c r="H108" s="117"/>
      <c r="I108" s="117"/>
      <c r="J108" s="118">
        <f>J568</f>
        <v>13931.1</v>
      </c>
      <c r="L108" s="115"/>
    </row>
    <row r="109" spans="2:12" s="8" customFormat="1" ht="24.95" customHeight="1">
      <c r="B109" s="111"/>
      <c r="D109" s="112" t="s">
        <v>207</v>
      </c>
      <c r="E109" s="113"/>
      <c r="F109" s="113"/>
      <c r="G109" s="113"/>
      <c r="H109" s="113"/>
      <c r="I109" s="113"/>
      <c r="J109" s="114">
        <f>J570</f>
        <v>10909106.759999998</v>
      </c>
      <c r="L109" s="111"/>
    </row>
    <row r="110" spans="2:12" s="9" customFormat="1" ht="19.899999999999999" customHeight="1">
      <c r="B110" s="115"/>
      <c r="D110" s="116" t="s">
        <v>208</v>
      </c>
      <c r="E110" s="117"/>
      <c r="F110" s="117"/>
      <c r="G110" s="117"/>
      <c r="H110" s="117"/>
      <c r="I110" s="117"/>
      <c r="J110" s="118">
        <f>J571</f>
        <v>5268.16</v>
      </c>
      <c r="L110" s="115"/>
    </row>
    <row r="111" spans="2:12" s="9" customFormat="1" ht="19.899999999999999" customHeight="1">
      <c r="B111" s="115"/>
      <c r="D111" s="116" t="s">
        <v>209</v>
      </c>
      <c r="E111" s="117"/>
      <c r="F111" s="117"/>
      <c r="G111" s="117"/>
      <c r="H111" s="117"/>
      <c r="I111" s="117"/>
      <c r="J111" s="118">
        <f>J587</f>
        <v>1947.48</v>
      </c>
      <c r="L111" s="115"/>
    </row>
    <row r="112" spans="2:12" s="9" customFormat="1" ht="19.899999999999999" customHeight="1">
      <c r="B112" s="115"/>
      <c r="D112" s="116" t="s">
        <v>210</v>
      </c>
      <c r="E112" s="117"/>
      <c r="F112" s="117"/>
      <c r="G112" s="117"/>
      <c r="H112" s="117"/>
      <c r="I112" s="117"/>
      <c r="J112" s="118">
        <f>J591</f>
        <v>11914.53</v>
      </c>
      <c r="L112" s="115"/>
    </row>
    <row r="113" spans="2:12" s="9" customFormat="1" ht="19.899999999999999" customHeight="1">
      <c r="B113" s="115"/>
      <c r="D113" s="116" t="s">
        <v>211</v>
      </c>
      <c r="E113" s="117"/>
      <c r="F113" s="117"/>
      <c r="G113" s="117"/>
      <c r="H113" s="117"/>
      <c r="I113" s="117"/>
      <c r="J113" s="118">
        <f>J615</f>
        <v>1412821.2</v>
      </c>
      <c r="L113" s="115"/>
    </row>
    <row r="114" spans="2:12" s="9" customFormat="1" ht="19.899999999999999" customHeight="1">
      <c r="B114" s="115"/>
      <c r="D114" s="116" t="s">
        <v>212</v>
      </c>
      <c r="E114" s="117"/>
      <c r="F114" s="117"/>
      <c r="G114" s="117"/>
      <c r="H114" s="117"/>
      <c r="I114" s="117"/>
      <c r="J114" s="118">
        <f>J617</f>
        <v>100106.77</v>
      </c>
      <c r="L114" s="115"/>
    </row>
    <row r="115" spans="2:12" s="9" customFormat="1" ht="19.899999999999999" customHeight="1">
      <c r="B115" s="115"/>
      <c r="D115" s="116" t="s">
        <v>213</v>
      </c>
      <c r="E115" s="117"/>
      <c r="F115" s="117"/>
      <c r="G115" s="117"/>
      <c r="H115" s="117"/>
      <c r="I115" s="117"/>
      <c r="J115" s="118">
        <f>J619</f>
        <v>785920.59</v>
      </c>
      <c r="L115" s="115"/>
    </row>
    <row r="116" spans="2:12" s="9" customFormat="1" ht="19.899999999999999" customHeight="1">
      <c r="B116" s="115"/>
      <c r="D116" s="116" t="s">
        <v>214</v>
      </c>
      <c r="E116" s="117"/>
      <c r="F116" s="117"/>
      <c r="G116" s="117"/>
      <c r="H116" s="117"/>
      <c r="I116" s="117"/>
      <c r="J116" s="118">
        <f>J621</f>
        <v>1279552.6399999999</v>
      </c>
      <c r="L116" s="115"/>
    </row>
    <row r="117" spans="2:12" s="9" customFormat="1" ht="19.899999999999999" customHeight="1">
      <c r="B117" s="115"/>
      <c r="D117" s="116" t="s">
        <v>215</v>
      </c>
      <c r="E117" s="117"/>
      <c r="F117" s="117"/>
      <c r="G117" s="117"/>
      <c r="H117" s="117"/>
      <c r="I117" s="117"/>
      <c r="J117" s="118">
        <f>J623</f>
        <v>810142.98</v>
      </c>
      <c r="L117" s="115"/>
    </row>
    <row r="118" spans="2:12" s="9" customFormat="1" ht="19.899999999999999" customHeight="1">
      <c r="B118" s="115"/>
      <c r="D118" s="116" t="s">
        <v>216</v>
      </c>
      <c r="E118" s="117"/>
      <c r="F118" s="117"/>
      <c r="G118" s="117"/>
      <c r="H118" s="117"/>
      <c r="I118" s="117"/>
      <c r="J118" s="118">
        <f>J627</f>
        <v>3587366</v>
      </c>
      <c r="L118" s="115"/>
    </row>
    <row r="119" spans="2:12" s="9" customFormat="1" ht="19.899999999999999" customHeight="1">
      <c r="B119" s="115"/>
      <c r="D119" s="116" t="s">
        <v>217</v>
      </c>
      <c r="E119" s="117"/>
      <c r="F119" s="117"/>
      <c r="G119" s="117"/>
      <c r="H119" s="117"/>
      <c r="I119" s="117"/>
      <c r="J119" s="118">
        <f>J629</f>
        <v>153740.70000000001</v>
      </c>
      <c r="L119" s="115"/>
    </row>
    <row r="120" spans="2:12" s="9" customFormat="1" ht="19.899999999999999" customHeight="1">
      <c r="B120" s="115"/>
      <c r="D120" s="116" t="s">
        <v>218</v>
      </c>
      <c r="E120" s="117"/>
      <c r="F120" s="117"/>
      <c r="G120" s="117"/>
      <c r="H120" s="117"/>
      <c r="I120" s="117"/>
      <c r="J120" s="118">
        <f>J674</f>
        <v>118677.24</v>
      </c>
      <c r="L120" s="115"/>
    </row>
    <row r="121" spans="2:12" s="9" customFormat="1" ht="19.899999999999999" customHeight="1">
      <c r="B121" s="115"/>
      <c r="D121" s="116" t="s">
        <v>219</v>
      </c>
      <c r="E121" s="117"/>
      <c r="F121" s="117"/>
      <c r="G121" s="117"/>
      <c r="H121" s="117"/>
      <c r="I121" s="117"/>
      <c r="J121" s="118">
        <f>J716</f>
        <v>275248.99000000005</v>
      </c>
      <c r="L121" s="115"/>
    </row>
    <row r="122" spans="2:12" s="9" customFormat="1" ht="19.899999999999999" customHeight="1">
      <c r="B122" s="115"/>
      <c r="D122" s="116" t="s">
        <v>220</v>
      </c>
      <c r="E122" s="117"/>
      <c r="F122" s="117"/>
      <c r="G122" s="117"/>
      <c r="H122" s="117"/>
      <c r="I122" s="117"/>
      <c r="J122" s="118">
        <f>J726</f>
        <v>420839.4499999999</v>
      </c>
      <c r="L122" s="115"/>
    </row>
    <row r="123" spans="2:12" s="9" customFormat="1" ht="19.899999999999999" customHeight="1">
      <c r="B123" s="115"/>
      <c r="D123" s="116" t="s">
        <v>221</v>
      </c>
      <c r="E123" s="117"/>
      <c r="F123" s="117"/>
      <c r="G123" s="117"/>
      <c r="H123" s="117"/>
      <c r="I123" s="117"/>
      <c r="J123" s="118">
        <f>J775</f>
        <v>6819.46</v>
      </c>
      <c r="L123" s="115"/>
    </row>
    <row r="124" spans="2:12" s="9" customFormat="1" ht="19.899999999999999" customHeight="1">
      <c r="B124" s="115"/>
      <c r="D124" s="116" t="s">
        <v>222</v>
      </c>
      <c r="E124" s="117"/>
      <c r="F124" s="117"/>
      <c r="G124" s="117"/>
      <c r="H124" s="117"/>
      <c r="I124" s="117"/>
      <c r="J124" s="118">
        <f>J780</f>
        <v>182935.63</v>
      </c>
      <c r="L124" s="115"/>
    </row>
    <row r="125" spans="2:12" s="9" customFormat="1" ht="19.899999999999999" customHeight="1">
      <c r="B125" s="115"/>
      <c r="D125" s="116" t="s">
        <v>223</v>
      </c>
      <c r="E125" s="117"/>
      <c r="F125" s="117"/>
      <c r="G125" s="117"/>
      <c r="H125" s="117"/>
      <c r="I125" s="117"/>
      <c r="J125" s="118">
        <f>J825</f>
        <v>164460.45000000001</v>
      </c>
      <c r="L125" s="115"/>
    </row>
    <row r="126" spans="2:12" s="9" customFormat="1" ht="19.899999999999999" customHeight="1">
      <c r="B126" s="115"/>
      <c r="D126" s="116" t="s">
        <v>224</v>
      </c>
      <c r="E126" s="117"/>
      <c r="F126" s="117"/>
      <c r="G126" s="117"/>
      <c r="H126" s="117"/>
      <c r="I126" s="117"/>
      <c r="J126" s="118">
        <f>J849</f>
        <v>63606.58</v>
      </c>
      <c r="L126" s="115"/>
    </row>
    <row r="127" spans="2:12" s="9" customFormat="1" ht="19.899999999999999" customHeight="1">
      <c r="B127" s="115"/>
      <c r="D127" s="116" t="s">
        <v>225</v>
      </c>
      <c r="E127" s="117"/>
      <c r="F127" s="117"/>
      <c r="G127" s="117"/>
      <c r="H127" s="117"/>
      <c r="I127" s="117"/>
      <c r="J127" s="118">
        <f>J873</f>
        <v>219600.29</v>
      </c>
      <c r="L127" s="115"/>
    </row>
    <row r="128" spans="2:12" s="9" customFormat="1" ht="19.899999999999999" customHeight="1">
      <c r="B128" s="115"/>
      <c r="D128" s="116" t="s">
        <v>226</v>
      </c>
      <c r="E128" s="117"/>
      <c r="F128" s="117"/>
      <c r="G128" s="117"/>
      <c r="H128" s="117"/>
      <c r="I128" s="117"/>
      <c r="J128" s="118">
        <f>J996</f>
        <v>1308137.6200000001</v>
      </c>
      <c r="L128" s="115"/>
    </row>
    <row r="129" spans="1:31" s="8" customFormat="1" ht="24.95" customHeight="1">
      <c r="B129" s="111"/>
      <c r="D129" s="112" t="s">
        <v>227</v>
      </c>
      <c r="E129" s="113"/>
      <c r="F129" s="113"/>
      <c r="G129" s="113"/>
      <c r="H129" s="113"/>
      <c r="I129" s="113"/>
      <c r="J129" s="114">
        <f>J998</f>
        <v>318505.25</v>
      </c>
      <c r="L129" s="111"/>
    </row>
    <row r="130" spans="1:31" s="9" customFormat="1" ht="19.899999999999999" customHeight="1">
      <c r="B130" s="115"/>
      <c r="D130" s="116" t="s">
        <v>228</v>
      </c>
      <c r="E130" s="117"/>
      <c r="F130" s="117"/>
      <c r="G130" s="117"/>
      <c r="H130" s="117"/>
      <c r="I130" s="117"/>
      <c r="J130" s="118">
        <f>J999</f>
        <v>318505.25</v>
      </c>
      <c r="L130" s="115"/>
    </row>
    <row r="131" spans="1:31" s="1" customFormat="1" ht="21.75" customHeight="1">
      <c r="A131" s="31"/>
      <c r="B131" s="32"/>
      <c r="C131" s="31"/>
      <c r="D131" s="31"/>
      <c r="E131" s="31"/>
      <c r="F131" s="31"/>
      <c r="G131" s="31"/>
      <c r="H131" s="31"/>
      <c r="I131" s="31"/>
      <c r="J131" s="31"/>
      <c r="K131" s="31"/>
      <c r="L131" s="41"/>
      <c r="S131" s="31"/>
      <c r="T131" s="31"/>
      <c r="U131" s="31"/>
      <c r="V131" s="31"/>
      <c r="W131" s="31"/>
      <c r="X131" s="31"/>
      <c r="Y131" s="31"/>
      <c r="Z131" s="31"/>
      <c r="AA131" s="31"/>
      <c r="AB131" s="31"/>
      <c r="AC131" s="31"/>
      <c r="AD131" s="31"/>
      <c r="AE131" s="31"/>
    </row>
    <row r="132" spans="1:31" s="1" customFormat="1" ht="6.95" customHeight="1">
      <c r="A132" s="31"/>
      <c r="B132" s="46"/>
      <c r="C132" s="47"/>
      <c r="D132" s="47"/>
      <c r="E132" s="47"/>
      <c r="F132" s="47"/>
      <c r="G132" s="47"/>
      <c r="H132" s="47"/>
      <c r="I132" s="47"/>
      <c r="J132" s="47"/>
      <c r="K132" s="47"/>
      <c r="L132" s="41"/>
      <c r="S132" s="31"/>
      <c r="T132" s="31"/>
      <c r="U132" s="31"/>
      <c r="V132" s="31"/>
      <c r="W132" s="31"/>
      <c r="X132" s="31"/>
      <c r="Y132" s="31"/>
      <c r="Z132" s="31"/>
      <c r="AA132" s="31"/>
      <c r="AB132" s="31"/>
      <c r="AC132" s="31"/>
      <c r="AD132" s="31"/>
      <c r="AE132" s="31"/>
    </row>
    <row r="136" spans="1:31" s="1" customFormat="1" ht="6.95" customHeight="1">
      <c r="A136" s="31"/>
      <c r="B136" s="48"/>
      <c r="C136" s="49"/>
      <c r="D136" s="49"/>
      <c r="E136" s="49"/>
      <c r="F136" s="49"/>
      <c r="G136" s="49"/>
      <c r="H136" s="49"/>
      <c r="I136" s="49"/>
      <c r="J136" s="49"/>
      <c r="K136" s="49"/>
      <c r="L136" s="41"/>
      <c r="S136" s="31"/>
      <c r="T136" s="31"/>
      <c r="U136" s="31"/>
      <c r="V136" s="31"/>
      <c r="W136" s="31"/>
      <c r="X136" s="31"/>
      <c r="Y136" s="31"/>
      <c r="Z136" s="31"/>
      <c r="AA136" s="31"/>
      <c r="AB136" s="31"/>
      <c r="AC136" s="31"/>
      <c r="AD136" s="31"/>
      <c r="AE136" s="31"/>
    </row>
    <row r="137" spans="1:31" s="1" customFormat="1" ht="24.95" customHeight="1">
      <c r="A137" s="31"/>
      <c r="B137" s="32"/>
      <c r="C137" s="20" t="s">
        <v>124</v>
      </c>
      <c r="D137" s="31"/>
      <c r="E137" s="31"/>
      <c r="F137" s="31"/>
      <c r="G137" s="31"/>
      <c r="H137" s="31"/>
      <c r="I137" s="31"/>
      <c r="J137" s="31"/>
      <c r="K137" s="31"/>
      <c r="L137" s="41"/>
      <c r="S137" s="31"/>
      <c r="T137" s="31"/>
      <c r="U137" s="31"/>
      <c r="V137" s="31"/>
      <c r="W137" s="31"/>
      <c r="X137" s="31"/>
      <c r="Y137" s="31"/>
      <c r="Z137" s="31"/>
      <c r="AA137" s="31"/>
      <c r="AB137" s="31"/>
      <c r="AC137" s="31"/>
      <c r="AD137" s="31"/>
      <c r="AE137" s="31"/>
    </row>
    <row r="138" spans="1:31" s="1" customFormat="1" ht="6.95" customHeight="1">
      <c r="A138" s="31"/>
      <c r="B138" s="32"/>
      <c r="C138" s="31"/>
      <c r="D138" s="31"/>
      <c r="E138" s="31"/>
      <c r="F138" s="31"/>
      <c r="G138" s="31"/>
      <c r="H138" s="31"/>
      <c r="I138" s="31"/>
      <c r="J138" s="31"/>
      <c r="K138" s="31"/>
      <c r="L138" s="41"/>
      <c r="S138" s="31"/>
      <c r="T138" s="31"/>
      <c r="U138" s="31"/>
      <c r="V138" s="31"/>
      <c r="W138" s="31"/>
      <c r="X138" s="31"/>
      <c r="Y138" s="31"/>
      <c r="Z138" s="31"/>
      <c r="AA138" s="31"/>
      <c r="AB138" s="31"/>
      <c r="AC138" s="31"/>
      <c r="AD138" s="31"/>
      <c r="AE138" s="31"/>
    </row>
    <row r="139" spans="1:31" s="1" customFormat="1" ht="12" customHeight="1">
      <c r="A139" s="31"/>
      <c r="B139" s="32"/>
      <c r="C139" s="26" t="s">
        <v>16</v>
      </c>
      <c r="D139" s="31"/>
      <c r="E139" s="31"/>
      <c r="F139" s="31"/>
      <c r="G139" s="31"/>
      <c r="H139" s="31"/>
      <c r="I139" s="31"/>
      <c r="J139" s="31"/>
      <c r="K139" s="31"/>
      <c r="L139" s="41"/>
      <c r="S139" s="31"/>
      <c r="T139" s="31"/>
      <c r="U139" s="31"/>
      <c r="V139" s="31"/>
      <c r="W139" s="31"/>
      <c r="X139" s="31"/>
      <c r="Y139" s="31"/>
      <c r="Z139" s="31"/>
      <c r="AA139" s="31"/>
      <c r="AB139" s="31"/>
      <c r="AC139" s="31"/>
      <c r="AD139" s="31"/>
      <c r="AE139" s="31"/>
    </row>
    <row r="140" spans="1:31" s="1" customFormat="1" ht="26.25" customHeight="1">
      <c r="A140" s="31"/>
      <c r="B140" s="32"/>
      <c r="C140" s="31"/>
      <c r="D140" s="31"/>
      <c r="E140" s="243" t="str">
        <f>E7</f>
        <v>Stavební úpravy kuchyně a jídelny, Obránců míru 1714, Přelouč - 1.etapa</v>
      </c>
      <c r="F140" s="244"/>
      <c r="G140" s="244"/>
      <c r="H140" s="244"/>
      <c r="I140" s="31"/>
      <c r="J140" s="31"/>
      <c r="K140" s="31"/>
      <c r="L140" s="41"/>
      <c r="S140" s="31"/>
      <c r="T140" s="31"/>
      <c r="U140" s="31"/>
      <c r="V140" s="31"/>
      <c r="W140" s="31"/>
      <c r="X140" s="31"/>
      <c r="Y140" s="31"/>
      <c r="Z140" s="31"/>
      <c r="AA140" s="31"/>
      <c r="AB140" s="31"/>
      <c r="AC140" s="31"/>
      <c r="AD140" s="31"/>
      <c r="AE140" s="31"/>
    </row>
    <row r="141" spans="1:31" s="1" customFormat="1" ht="12" customHeight="1">
      <c r="A141" s="31"/>
      <c r="B141" s="32"/>
      <c r="C141" s="26" t="s">
        <v>111</v>
      </c>
      <c r="D141" s="31"/>
      <c r="E141" s="31"/>
      <c r="F141" s="31"/>
      <c r="G141" s="31"/>
      <c r="H141" s="31"/>
      <c r="I141" s="31"/>
      <c r="J141" s="31"/>
      <c r="K141" s="31"/>
      <c r="L141" s="41"/>
      <c r="S141" s="31"/>
      <c r="T141" s="31"/>
      <c r="U141" s="31"/>
      <c r="V141" s="31"/>
      <c r="W141" s="31"/>
      <c r="X141" s="31"/>
      <c r="Y141" s="31"/>
      <c r="Z141" s="31"/>
      <c r="AA141" s="31"/>
      <c r="AB141" s="31"/>
      <c r="AC141" s="31"/>
      <c r="AD141" s="31"/>
      <c r="AE141" s="31"/>
    </row>
    <row r="142" spans="1:31" s="1" customFormat="1" ht="30" customHeight="1">
      <c r="A142" s="31"/>
      <c r="B142" s="32"/>
      <c r="C142" s="31"/>
      <c r="D142" s="31"/>
      <c r="E142" s="238" t="str">
        <f>E9</f>
        <v>01 - SO 01 Stavební úpravy 1.NP - zázemí kuchyně (VZT i pro kuchyň a jídelnu ve 2.NP)</v>
      </c>
      <c r="F142" s="242"/>
      <c r="G142" s="242"/>
      <c r="H142" s="242"/>
      <c r="I142" s="31"/>
      <c r="J142" s="31"/>
      <c r="K142" s="31"/>
      <c r="L142" s="41"/>
      <c r="S142" s="31"/>
      <c r="T142" s="31"/>
      <c r="U142" s="31"/>
      <c r="V142" s="31"/>
      <c r="W142" s="31"/>
      <c r="X142" s="31"/>
      <c r="Y142" s="31"/>
      <c r="Z142" s="31"/>
      <c r="AA142" s="31"/>
      <c r="AB142" s="31"/>
      <c r="AC142" s="31"/>
      <c r="AD142" s="31"/>
      <c r="AE142" s="31"/>
    </row>
    <row r="143" spans="1:31" s="1" customFormat="1" ht="6.95" customHeight="1">
      <c r="A143" s="31"/>
      <c r="B143" s="32"/>
      <c r="C143" s="31"/>
      <c r="D143" s="31"/>
      <c r="E143" s="31"/>
      <c r="F143" s="31"/>
      <c r="G143" s="31"/>
      <c r="H143" s="31"/>
      <c r="I143" s="31"/>
      <c r="J143" s="31"/>
      <c r="K143" s="31"/>
      <c r="L143" s="41"/>
      <c r="S143" s="31"/>
      <c r="T143" s="31"/>
      <c r="U143" s="31"/>
      <c r="V143" s="31"/>
      <c r="W143" s="31"/>
      <c r="X143" s="31"/>
      <c r="Y143" s="31"/>
      <c r="Z143" s="31"/>
      <c r="AA143" s="31"/>
      <c r="AB143" s="31"/>
      <c r="AC143" s="31"/>
      <c r="AD143" s="31"/>
      <c r="AE143" s="31"/>
    </row>
    <row r="144" spans="1:31" s="1" customFormat="1" ht="12" customHeight="1">
      <c r="A144" s="31"/>
      <c r="B144" s="32"/>
      <c r="C144" s="26" t="s">
        <v>20</v>
      </c>
      <c r="D144" s="31"/>
      <c r="E144" s="31"/>
      <c r="F144" s="24" t="str">
        <f>F12</f>
        <v>Přelouč</v>
      </c>
      <c r="G144" s="31"/>
      <c r="H144" s="31"/>
      <c r="I144" s="26" t="s">
        <v>22</v>
      </c>
      <c r="J144" s="54" t="str">
        <f>IF(J12="","",J12)</f>
        <v>20. 4. 2020</v>
      </c>
      <c r="K144" s="31"/>
      <c r="L144" s="41"/>
      <c r="S144" s="31"/>
      <c r="T144" s="31"/>
      <c r="U144" s="31"/>
      <c r="V144" s="31"/>
      <c r="W144" s="31"/>
      <c r="X144" s="31"/>
      <c r="Y144" s="31"/>
      <c r="Z144" s="31"/>
      <c r="AA144" s="31"/>
      <c r="AB144" s="31"/>
      <c r="AC144" s="31"/>
      <c r="AD144" s="31"/>
      <c r="AE144" s="31"/>
    </row>
    <row r="145" spans="1:65" s="1" customFormat="1" ht="6.95" customHeight="1">
      <c r="A145" s="31"/>
      <c r="B145" s="32"/>
      <c r="C145" s="31"/>
      <c r="D145" s="31"/>
      <c r="E145" s="31"/>
      <c r="F145" s="31"/>
      <c r="G145" s="31"/>
      <c r="H145" s="31"/>
      <c r="I145" s="31"/>
      <c r="J145" s="31"/>
      <c r="K145" s="31"/>
      <c r="L145" s="41"/>
      <c r="S145" s="31"/>
      <c r="T145" s="31"/>
      <c r="U145" s="31"/>
      <c r="V145" s="31"/>
      <c r="W145" s="31"/>
      <c r="X145" s="31"/>
      <c r="Y145" s="31"/>
      <c r="Z145" s="31"/>
      <c r="AA145" s="31"/>
      <c r="AB145" s="31"/>
      <c r="AC145" s="31"/>
      <c r="AD145" s="31"/>
      <c r="AE145" s="31"/>
    </row>
    <row r="146" spans="1:65" s="1" customFormat="1" ht="25.7" customHeight="1">
      <c r="A146" s="31"/>
      <c r="B146" s="32"/>
      <c r="C146" s="26" t="s">
        <v>24</v>
      </c>
      <c r="D146" s="31"/>
      <c r="E146" s="31"/>
      <c r="F146" s="24" t="str">
        <f>E15</f>
        <v>Město Přelouč</v>
      </c>
      <c r="G146" s="31"/>
      <c r="H146" s="31"/>
      <c r="I146" s="26" t="s">
        <v>30</v>
      </c>
      <c r="J146" s="29" t="str">
        <f>E21</f>
        <v>Ing. Vítězslav Vomočil Pardubice</v>
      </c>
      <c r="K146" s="31"/>
      <c r="L146" s="41"/>
      <c r="S146" s="31"/>
      <c r="T146" s="31"/>
      <c r="U146" s="31"/>
      <c r="V146" s="31"/>
      <c r="W146" s="31"/>
      <c r="X146" s="31"/>
      <c r="Y146" s="31"/>
      <c r="Z146" s="31"/>
      <c r="AA146" s="31"/>
      <c r="AB146" s="31"/>
      <c r="AC146" s="31"/>
      <c r="AD146" s="31"/>
      <c r="AE146" s="31"/>
    </row>
    <row r="147" spans="1:65" s="1" customFormat="1" ht="15.2" customHeight="1">
      <c r="A147" s="31"/>
      <c r="B147" s="32"/>
      <c r="C147" s="26" t="s">
        <v>28</v>
      </c>
      <c r="D147" s="31"/>
      <c r="E147" s="31"/>
      <c r="F147" s="24" t="str">
        <f>IF(E18="","",E18)</f>
        <v>Vyplň údaj</v>
      </c>
      <c r="G147" s="31"/>
      <c r="H147" s="31"/>
      <c r="I147" s="26" t="s">
        <v>33</v>
      </c>
      <c r="J147" s="29" t="str">
        <f>E24</f>
        <v>Vojtěch</v>
      </c>
      <c r="K147" s="31"/>
      <c r="L147" s="41"/>
      <c r="S147" s="31"/>
      <c r="T147" s="31"/>
      <c r="U147" s="31"/>
      <c r="V147" s="31"/>
      <c r="W147" s="31"/>
      <c r="X147" s="31"/>
      <c r="Y147" s="31"/>
      <c r="Z147" s="31"/>
      <c r="AA147" s="31"/>
      <c r="AB147" s="31"/>
      <c r="AC147" s="31"/>
      <c r="AD147" s="31"/>
      <c r="AE147" s="31"/>
    </row>
    <row r="148" spans="1:65" s="1" customFormat="1" ht="10.35" customHeight="1">
      <c r="A148" s="31"/>
      <c r="B148" s="32"/>
      <c r="C148" s="31"/>
      <c r="D148" s="31"/>
      <c r="E148" s="31"/>
      <c r="F148" s="31"/>
      <c r="G148" s="31"/>
      <c r="H148" s="31"/>
      <c r="I148" s="31"/>
      <c r="J148" s="31"/>
      <c r="K148" s="31"/>
      <c r="L148" s="41"/>
      <c r="S148" s="31"/>
      <c r="T148" s="31"/>
      <c r="U148" s="31"/>
      <c r="V148" s="31"/>
      <c r="W148" s="31"/>
      <c r="X148" s="31"/>
      <c r="Y148" s="31"/>
      <c r="Z148" s="31"/>
      <c r="AA148" s="31"/>
      <c r="AB148" s="31"/>
      <c r="AC148" s="31"/>
      <c r="AD148" s="31"/>
      <c r="AE148" s="31"/>
    </row>
    <row r="149" spans="1:65" s="10" customFormat="1" ht="29.25" customHeight="1">
      <c r="A149" s="119"/>
      <c r="B149" s="120"/>
      <c r="C149" s="121" t="s">
        <v>125</v>
      </c>
      <c r="D149" s="122" t="s">
        <v>62</v>
      </c>
      <c r="E149" s="122" t="s">
        <v>58</v>
      </c>
      <c r="F149" s="122" t="s">
        <v>59</v>
      </c>
      <c r="G149" s="122" t="s">
        <v>126</v>
      </c>
      <c r="H149" s="122" t="s">
        <v>127</v>
      </c>
      <c r="I149" s="122" t="s">
        <v>128</v>
      </c>
      <c r="J149" s="122" t="s">
        <v>115</v>
      </c>
      <c r="K149" s="123" t="s">
        <v>129</v>
      </c>
      <c r="L149" s="124"/>
      <c r="M149" s="61" t="s">
        <v>1</v>
      </c>
      <c r="N149" s="62" t="s">
        <v>41</v>
      </c>
      <c r="O149" s="62" t="s">
        <v>130</v>
      </c>
      <c r="P149" s="62" t="s">
        <v>131</v>
      </c>
      <c r="Q149" s="62" t="s">
        <v>132</v>
      </c>
      <c r="R149" s="62" t="s">
        <v>133</v>
      </c>
      <c r="S149" s="62" t="s">
        <v>134</v>
      </c>
      <c r="T149" s="63" t="s">
        <v>135</v>
      </c>
      <c r="U149" s="119"/>
      <c r="V149" s="119"/>
      <c r="W149" s="119"/>
      <c r="X149" s="119"/>
      <c r="Y149" s="119"/>
      <c r="Z149" s="119"/>
      <c r="AA149" s="119"/>
      <c r="AB149" s="119"/>
      <c r="AC149" s="119"/>
      <c r="AD149" s="119"/>
      <c r="AE149" s="119"/>
    </row>
    <row r="150" spans="1:65" s="1" customFormat="1" ht="22.9" customHeight="1">
      <c r="A150" s="31"/>
      <c r="B150" s="32"/>
      <c r="C150" s="68" t="s">
        <v>136</v>
      </c>
      <c r="D150" s="31"/>
      <c r="E150" s="31"/>
      <c r="F150" s="31"/>
      <c r="G150" s="31"/>
      <c r="H150" s="31"/>
      <c r="I150" s="31"/>
      <c r="J150" s="125">
        <f>BK150</f>
        <v>12623696.939999998</v>
      </c>
      <c r="K150" s="31"/>
      <c r="L150" s="32"/>
      <c r="M150" s="64"/>
      <c r="N150" s="55"/>
      <c r="O150" s="65"/>
      <c r="P150" s="126">
        <f>P151+P570+P998</f>
        <v>0</v>
      </c>
      <c r="Q150" s="65"/>
      <c r="R150" s="126">
        <f>R151+R570+R998</f>
        <v>140.49403189999998</v>
      </c>
      <c r="S150" s="65"/>
      <c r="T150" s="127">
        <f>T151+T570+T998</f>
        <v>187.67849000000001</v>
      </c>
      <c r="U150" s="31"/>
      <c r="V150" s="31"/>
      <c r="W150" s="31"/>
      <c r="X150" s="31"/>
      <c r="Y150" s="31"/>
      <c r="Z150" s="31"/>
      <c r="AA150" s="31"/>
      <c r="AB150" s="31"/>
      <c r="AC150" s="31"/>
      <c r="AD150" s="31"/>
      <c r="AE150" s="31"/>
      <c r="AT150" s="16" t="s">
        <v>76</v>
      </c>
      <c r="AU150" s="16" t="s">
        <v>117</v>
      </c>
      <c r="BK150" s="128">
        <f>BK151+BK570+BK998</f>
        <v>12623696.939999998</v>
      </c>
    </row>
    <row r="151" spans="1:65" s="11" customFormat="1" ht="25.9" customHeight="1">
      <c r="B151" s="129"/>
      <c r="D151" s="130" t="s">
        <v>76</v>
      </c>
      <c r="E151" s="131" t="s">
        <v>229</v>
      </c>
      <c r="F151" s="131" t="s">
        <v>230</v>
      </c>
      <c r="I151" s="132"/>
      <c r="J151" s="133">
        <f>BK151</f>
        <v>1396084.9300000002</v>
      </c>
      <c r="L151" s="129"/>
      <c r="M151" s="134"/>
      <c r="N151" s="135"/>
      <c r="O151" s="135"/>
      <c r="P151" s="136">
        <f>P152+P191+P194+P245+P258+P306+P381+P388+P403+P559+P568</f>
        <v>0</v>
      </c>
      <c r="Q151" s="135"/>
      <c r="R151" s="136">
        <f>R152+R191+R194+R245+R258+R306+R381+R388+R403+R559+R568</f>
        <v>120.66335562999998</v>
      </c>
      <c r="S151" s="135"/>
      <c r="T151" s="137">
        <f>T152+T191+T194+T245+T258+T306+T381+T388+T403+T559+T568</f>
        <v>183.169759</v>
      </c>
      <c r="AR151" s="130" t="s">
        <v>85</v>
      </c>
      <c r="AT151" s="138" t="s">
        <v>76</v>
      </c>
      <c r="AU151" s="138" t="s">
        <v>77</v>
      </c>
      <c r="AY151" s="130" t="s">
        <v>140</v>
      </c>
      <c r="BK151" s="139">
        <f>BK152+BK191+BK194+BK245+BK258+BK306+BK381+BK388+BK403+BK559+BK568</f>
        <v>1396084.9300000002</v>
      </c>
    </row>
    <row r="152" spans="1:65" s="11" customFormat="1" ht="22.9" customHeight="1">
      <c r="B152" s="129"/>
      <c r="D152" s="130" t="s">
        <v>76</v>
      </c>
      <c r="E152" s="140" t="s">
        <v>85</v>
      </c>
      <c r="F152" s="140" t="s">
        <v>231</v>
      </c>
      <c r="I152" s="132"/>
      <c r="J152" s="141">
        <f>BK152</f>
        <v>126150.22</v>
      </c>
      <c r="L152" s="129"/>
      <c r="M152" s="134"/>
      <c r="N152" s="135"/>
      <c r="O152" s="135"/>
      <c r="P152" s="136">
        <f>SUM(P153:P190)</f>
        <v>0</v>
      </c>
      <c r="Q152" s="135"/>
      <c r="R152" s="136">
        <f>SUM(R153:R190)</f>
        <v>6.6217199999999989</v>
      </c>
      <c r="S152" s="135"/>
      <c r="T152" s="137">
        <f>SUM(T153:T190)</f>
        <v>0</v>
      </c>
      <c r="AR152" s="130" t="s">
        <v>85</v>
      </c>
      <c r="AT152" s="138" t="s">
        <v>76</v>
      </c>
      <c r="AU152" s="138" t="s">
        <v>85</v>
      </c>
      <c r="AY152" s="130" t="s">
        <v>140</v>
      </c>
      <c r="BK152" s="139">
        <f>SUM(BK153:BK190)</f>
        <v>126150.22</v>
      </c>
    </row>
    <row r="153" spans="1:65" s="1" customFormat="1" ht="33" customHeight="1">
      <c r="A153" s="31"/>
      <c r="B153" s="142"/>
      <c r="C153" s="143" t="s">
        <v>85</v>
      </c>
      <c r="D153" s="143" t="s">
        <v>143</v>
      </c>
      <c r="E153" s="144" t="s">
        <v>232</v>
      </c>
      <c r="F153" s="145" t="s">
        <v>233</v>
      </c>
      <c r="G153" s="146" t="s">
        <v>234</v>
      </c>
      <c r="H153" s="147">
        <v>30</v>
      </c>
      <c r="I153" s="148">
        <v>139.28</v>
      </c>
      <c r="J153" s="149">
        <f>ROUND(I153*H153,2)</f>
        <v>4178.3999999999996</v>
      </c>
      <c r="K153" s="145" t="s">
        <v>147</v>
      </c>
      <c r="L153" s="32"/>
      <c r="M153" s="150" t="s">
        <v>1</v>
      </c>
      <c r="N153" s="151" t="s">
        <v>42</v>
      </c>
      <c r="O153" s="57"/>
      <c r="P153" s="152">
        <f>O153*H153</f>
        <v>0</v>
      </c>
      <c r="Q153" s="152">
        <v>0</v>
      </c>
      <c r="R153" s="152">
        <f>Q153*H153</f>
        <v>0</v>
      </c>
      <c r="S153" s="152">
        <v>0</v>
      </c>
      <c r="T153" s="153">
        <f>S153*H153</f>
        <v>0</v>
      </c>
      <c r="U153" s="31"/>
      <c r="V153" s="31"/>
      <c r="W153" s="31"/>
      <c r="X153" s="31"/>
      <c r="Y153" s="31"/>
      <c r="Z153" s="31"/>
      <c r="AA153" s="31"/>
      <c r="AB153" s="31"/>
      <c r="AC153" s="31"/>
      <c r="AD153" s="31"/>
      <c r="AE153" s="31"/>
      <c r="AR153" s="154" t="s">
        <v>159</v>
      </c>
      <c r="AT153" s="154" t="s">
        <v>143</v>
      </c>
      <c r="AU153" s="154" t="s">
        <v>87</v>
      </c>
      <c r="AY153" s="16" t="s">
        <v>140</v>
      </c>
      <c r="BE153" s="155">
        <f>IF(N153="základní",J153,0)</f>
        <v>4178.3999999999996</v>
      </c>
      <c r="BF153" s="155">
        <f>IF(N153="snížená",J153,0)</f>
        <v>0</v>
      </c>
      <c r="BG153" s="155">
        <f>IF(N153="zákl. přenesená",J153,0)</f>
        <v>0</v>
      </c>
      <c r="BH153" s="155">
        <f>IF(N153="sníž. přenesená",J153,0)</f>
        <v>0</v>
      </c>
      <c r="BI153" s="155">
        <f>IF(N153="nulová",J153,0)</f>
        <v>0</v>
      </c>
      <c r="BJ153" s="16" t="s">
        <v>85</v>
      </c>
      <c r="BK153" s="155">
        <f>ROUND(I153*H153,2)</f>
        <v>4178.3999999999996</v>
      </c>
      <c r="BL153" s="16" t="s">
        <v>159</v>
      </c>
      <c r="BM153" s="154" t="s">
        <v>235</v>
      </c>
    </row>
    <row r="154" spans="1:65" s="12" customFormat="1">
      <c r="B154" s="165"/>
      <c r="D154" s="156" t="s">
        <v>236</v>
      </c>
      <c r="E154" s="166" t="s">
        <v>1</v>
      </c>
      <c r="F154" s="167" t="s">
        <v>237</v>
      </c>
      <c r="H154" s="168">
        <v>30</v>
      </c>
      <c r="I154" s="169"/>
      <c r="L154" s="165"/>
      <c r="M154" s="170"/>
      <c r="N154" s="171"/>
      <c r="O154" s="171"/>
      <c r="P154" s="171"/>
      <c r="Q154" s="171"/>
      <c r="R154" s="171"/>
      <c r="S154" s="171"/>
      <c r="T154" s="172"/>
      <c r="AT154" s="166" t="s">
        <v>236</v>
      </c>
      <c r="AU154" s="166" t="s">
        <v>87</v>
      </c>
      <c r="AV154" s="12" t="s">
        <v>87</v>
      </c>
      <c r="AW154" s="12" t="s">
        <v>32</v>
      </c>
      <c r="AX154" s="12" t="s">
        <v>85</v>
      </c>
      <c r="AY154" s="166" t="s">
        <v>140</v>
      </c>
    </row>
    <row r="155" spans="1:65" s="1" customFormat="1" ht="33" customHeight="1">
      <c r="A155" s="31"/>
      <c r="B155" s="142"/>
      <c r="C155" s="143" t="s">
        <v>87</v>
      </c>
      <c r="D155" s="143" t="s">
        <v>143</v>
      </c>
      <c r="E155" s="144" t="s">
        <v>238</v>
      </c>
      <c r="F155" s="145" t="s">
        <v>239</v>
      </c>
      <c r="G155" s="146" t="s">
        <v>234</v>
      </c>
      <c r="H155" s="147">
        <v>30.809000000000001</v>
      </c>
      <c r="I155" s="148">
        <v>300.76</v>
      </c>
      <c r="J155" s="149">
        <f>ROUND(I155*H155,2)</f>
        <v>9266.11</v>
      </c>
      <c r="K155" s="145" t="s">
        <v>147</v>
      </c>
      <c r="L155" s="32"/>
      <c r="M155" s="150" t="s">
        <v>1</v>
      </c>
      <c r="N155" s="151" t="s">
        <v>42</v>
      </c>
      <c r="O155" s="57"/>
      <c r="P155" s="152">
        <f>O155*H155</f>
        <v>0</v>
      </c>
      <c r="Q155" s="152">
        <v>0</v>
      </c>
      <c r="R155" s="152">
        <f>Q155*H155</f>
        <v>0</v>
      </c>
      <c r="S155" s="152">
        <v>0</v>
      </c>
      <c r="T155" s="153">
        <f>S155*H155</f>
        <v>0</v>
      </c>
      <c r="U155" s="31"/>
      <c r="V155" s="31"/>
      <c r="W155" s="31"/>
      <c r="X155" s="31"/>
      <c r="Y155" s="31"/>
      <c r="Z155" s="31"/>
      <c r="AA155" s="31"/>
      <c r="AB155" s="31"/>
      <c r="AC155" s="31"/>
      <c r="AD155" s="31"/>
      <c r="AE155" s="31"/>
      <c r="AR155" s="154" t="s">
        <v>159</v>
      </c>
      <c r="AT155" s="154" t="s">
        <v>143</v>
      </c>
      <c r="AU155" s="154" t="s">
        <v>87</v>
      </c>
      <c r="AY155" s="16" t="s">
        <v>140</v>
      </c>
      <c r="BE155" s="155">
        <f>IF(N155="základní",J155,0)</f>
        <v>9266.11</v>
      </c>
      <c r="BF155" s="155">
        <f>IF(N155="snížená",J155,0)</f>
        <v>0</v>
      </c>
      <c r="BG155" s="155">
        <f>IF(N155="zákl. přenesená",J155,0)</f>
        <v>0</v>
      </c>
      <c r="BH155" s="155">
        <f>IF(N155="sníž. přenesená",J155,0)</f>
        <v>0</v>
      </c>
      <c r="BI155" s="155">
        <f>IF(N155="nulová",J155,0)</f>
        <v>0</v>
      </c>
      <c r="BJ155" s="16" t="s">
        <v>85</v>
      </c>
      <c r="BK155" s="155">
        <f>ROUND(I155*H155,2)</f>
        <v>9266.11</v>
      </c>
      <c r="BL155" s="16" t="s">
        <v>159</v>
      </c>
      <c r="BM155" s="154" t="s">
        <v>240</v>
      </c>
    </row>
    <row r="156" spans="1:65" s="12" customFormat="1">
      <c r="B156" s="165"/>
      <c r="D156" s="156" t="s">
        <v>236</v>
      </c>
      <c r="E156" s="166" t="s">
        <v>1</v>
      </c>
      <c r="F156" s="167" t="s">
        <v>241</v>
      </c>
      <c r="H156" s="168">
        <v>30.809000000000001</v>
      </c>
      <c r="I156" s="169"/>
      <c r="L156" s="165"/>
      <c r="M156" s="170"/>
      <c r="N156" s="171"/>
      <c r="O156" s="171"/>
      <c r="P156" s="171"/>
      <c r="Q156" s="171"/>
      <c r="R156" s="171"/>
      <c r="S156" s="171"/>
      <c r="T156" s="172"/>
      <c r="AT156" s="166" t="s">
        <v>236</v>
      </c>
      <c r="AU156" s="166" t="s">
        <v>87</v>
      </c>
      <c r="AV156" s="12" t="s">
        <v>87</v>
      </c>
      <c r="AW156" s="12" t="s">
        <v>32</v>
      </c>
      <c r="AX156" s="12" t="s">
        <v>85</v>
      </c>
      <c r="AY156" s="166" t="s">
        <v>140</v>
      </c>
    </row>
    <row r="157" spans="1:65" s="1" customFormat="1" ht="24">
      <c r="A157" s="31"/>
      <c r="B157" s="142"/>
      <c r="C157" s="143" t="s">
        <v>155</v>
      </c>
      <c r="D157" s="143" t="s">
        <v>143</v>
      </c>
      <c r="E157" s="144" t="s">
        <v>242</v>
      </c>
      <c r="F157" s="145" t="s">
        <v>243</v>
      </c>
      <c r="G157" s="146" t="s">
        <v>234</v>
      </c>
      <c r="H157" s="147">
        <v>5.8780000000000001</v>
      </c>
      <c r="I157" s="148">
        <v>2712.02</v>
      </c>
      <c r="J157" s="149">
        <f>ROUND(I157*H157,2)</f>
        <v>15941.25</v>
      </c>
      <c r="K157" s="145" t="s">
        <v>147</v>
      </c>
      <c r="L157" s="32"/>
      <c r="M157" s="150" t="s">
        <v>1</v>
      </c>
      <c r="N157" s="151" t="s">
        <v>42</v>
      </c>
      <c r="O157" s="57"/>
      <c r="P157" s="152">
        <f>O157*H157</f>
        <v>0</v>
      </c>
      <c r="Q157" s="152">
        <v>0</v>
      </c>
      <c r="R157" s="152">
        <f>Q157*H157</f>
        <v>0</v>
      </c>
      <c r="S157" s="152">
        <v>0</v>
      </c>
      <c r="T157" s="153">
        <f>S157*H157</f>
        <v>0</v>
      </c>
      <c r="U157" s="31"/>
      <c r="V157" s="31"/>
      <c r="W157" s="31"/>
      <c r="X157" s="31"/>
      <c r="Y157" s="31"/>
      <c r="Z157" s="31"/>
      <c r="AA157" s="31"/>
      <c r="AB157" s="31"/>
      <c r="AC157" s="31"/>
      <c r="AD157" s="31"/>
      <c r="AE157" s="31"/>
      <c r="AR157" s="154" t="s">
        <v>159</v>
      </c>
      <c r="AT157" s="154" t="s">
        <v>143</v>
      </c>
      <c r="AU157" s="154" t="s">
        <v>87</v>
      </c>
      <c r="AY157" s="16" t="s">
        <v>140</v>
      </c>
      <c r="BE157" s="155">
        <f>IF(N157="základní",J157,0)</f>
        <v>15941.25</v>
      </c>
      <c r="BF157" s="155">
        <f>IF(N157="snížená",J157,0)</f>
        <v>0</v>
      </c>
      <c r="BG157" s="155">
        <f>IF(N157="zákl. přenesená",J157,0)</f>
        <v>0</v>
      </c>
      <c r="BH157" s="155">
        <f>IF(N157="sníž. přenesená",J157,0)</f>
        <v>0</v>
      </c>
      <c r="BI157" s="155">
        <f>IF(N157="nulová",J157,0)</f>
        <v>0</v>
      </c>
      <c r="BJ157" s="16" t="s">
        <v>85</v>
      </c>
      <c r="BK157" s="155">
        <f>ROUND(I157*H157,2)</f>
        <v>15941.25</v>
      </c>
      <c r="BL157" s="16" t="s">
        <v>159</v>
      </c>
      <c r="BM157" s="154" t="s">
        <v>244</v>
      </c>
    </row>
    <row r="158" spans="1:65" s="12" customFormat="1">
      <c r="B158" s="165"/>
      <c r="D158" s="156" t="s">
        <v>236</v>
      </c>
      <c r="E158" s="166" t="s">
        <v>1</v>
      </c>
      <c r="F158" s="167" t="s">
        <v>245</v>
      </c>
      <c r="H158" s="168">
        <v>2</v>
      </c>
      <c r="I158" s="169"/>
      <c r="L158" s="165"/>
      <c r="M158" s="170"/>
      <c r="N158" s="171"/>
      <c r="O158" s="171"/>
      <c r="P158" s="171"/>
      <c r="Q158" s="171"/>
      <c r="R158" s="171"/>
      <c r="S158" s="171"/>
      <c r="T158" s="172"/>
      <c r="AT158" s="166" t="s">
        <v>236</v>
      </c>
      <c r="AU158" s="166" t="s">
        <v>87</v>
      </c>
      <c r="AV158" s="12" t="s">
        <v>87</v>
      </c>
      <c r="AW158" s="12" t="s">
        <v>32</v>
      </c>
      <c r="AX158" s="12" t="s">
        <v>77</v>
      </c>
      <c r="AY158" s="166" t="s">
        <v>140</v>
      </c>
    </row>
    <row r="159" spans="1:65" s="12" customFormat="1">
      <c r="B159" s="165"/>
      <c r="D159" s="156" t="s">
        <v>236</v>
      </c>
      <c r="E159" s="166" t="s">
        <v>1</v>
      </c>
      <c r="F159" s="167" t="s">
        <v>246</v>
      </c>
      <c r="H159" s="168">
        <v>3.8780000000000001</v>
      </c>
      <c r="I159" s="169"/>
      <c r="L159" s="165"/>
      <c r="M159" s="170"/>
      <c r="N159" s="171"/>
      <c r="O159" s="171"/>
      <c r="P159" s="171"/>
      <c r="Q159" s="171"/>
      <c r="R159" s="171"/>
      <c r="S159" s="171"/>
      <c r="T159" s="172"/>
      <c r="AT159" s="166" t="s">
        <v>236</v>
      </c>
      <c r="AU159" s="166" t="s">
        <v>87</v>
      </c>
      <c r="AV159" s="12" t="s">
        <v>87</v>
      </c>
      <c r="AW159" s="12" t="s">
        <v>32</v>
      </c>
      <c r="AX159" s="12" t="s">
        <v>77</v>
      </c>
      <c r="AY159" s="166" t="s">
        <v>140</v>
      </c>
    </row>
    <row r="160" spans="1:65" s="13" customFormat="1">
      <c r="B160" s="173"/>
      <c r="D160" s="156" t="s">
        <v>236</v>
      </c>
      <c r="E160" s="174" t="s">
        <v>1</v>
      </c>
      <c r="F160" s="175" t="s">
        <v>247</v>
      </c>
      <c r="H160" s="176">
        <v>5.8780000000000001</v>
      </c>
      <c r="I160" s="177"/>
      <c r="L160" s="173"/>
      <c r="M160" s="178"/>
      <c r="N160" s="179"/>
      <c r="O160" s="179"/>
      <c r="P160" s="179"/>
      <c r="Q160" s="179"/>
      <c r="R160" s="179"/>
      <c r="S160" s="179"/>
      <c r="T160" s="180"/>
      <c r="AT160" s="174" t="s">
        <v>236</v>
      </c>
      <c r="AU160" s="174" t="s">
        <v>87</v>
      </c>
      <c r="AV160" s="13" t="s">
        <v>159</v>
      </c>
      <c r="AW160" s="13" t="s">
        <v>32</v>
      </c>
      <c r="AX160" s="13" t="s">
        <v>85</v>
      </c>
      <c r="AY160" s="174" t="s">
        <v>140</v>
      </c>
    </row>
    <row r="161" spans="1:65" s="1" customFormat="1" ht="24">
      <c r="A161" s="31"/>
      <c r="B161" s="142"/>
      <c r="C161" s="143" t="s">
        <v>159</v>
      </c>
      <c r="D161" s="143" t="s">
        <v>143</v>
      </c>
      <c r="E161" s="144" t="s">
        <v>248</v>
      </c>
      <c r="F161" s="145" t="s">
        <v>249</v>
      </c>
      <c r="G161" s="146" t="s">
        <v>234</v>
      </c>
      <c r="H161" s="147">
        <v>4.0999999999999996</v>
      </c>
      <c r="I161" s="148">
        <v>698.25</v>
      </c>
      <c r="J161" s="149">
        <f>ROUND(I161*H161,2)</f>
        <v>2862.83</v>
      </c>
      <c r="K161" s="145" t="s">
        <v>147</v>
      </c>
      <c r="L161" s="32"/>
      <c r="M161" s="150" t="s">
        <v>1</v>
      </c>
      <c r="N161" s="151" t="s">
        <v>42</v>
      </c>
      <c r="O161" s="57"/>
      <c r="P161" s="152">
        <f>O161*H161</f>
        <v>0</v>
      </c>
      <c r="Q161" s="152">
        <v>0</v>
      </c>
      <c r="R161" s="152">
        <f>Q161*H161</f>
        <v>0</v>
      </c>
      <c r="S161" s="152">
        <v>0</v>
      </c>
      <c r="T161" s="153">
        <f>S161*H161</f>
        <v>0</v>
      </c>
      <c r="U161" s="31"/>
      <c r="V161" s="31"/>
      <c r="W161" s="31"/>
      <c r="X161" s="31"/>
      <c r="Y161" s="31"/>
      <c r="Z161" s="31"/>
      <c r="AA161" s="31"/>
      <c r="AB161" s="31"/>
      <c r="AC161" s="31"/>
      <c r="AD161" s="31"/>
      <c r="AE161" s="31"/>
      <c r="AR161" s="154" t="s">
        <v>159</v>
      </c>
      <c r="AT161" s="154" t="s">
        <v>143</v>
      </c>
      <c r="AU161" s="154" t="s">
        <v>87</v>
      </c>
      <c r="AY161" s="16" t="s">
        <v>140</v>
      </c>
      <c r="BE161" s="155">
        <f>IF(N161="základní",J161,0)</f>
        <v>2862.83</v>
      </c>
      <c r="BF161" s="155">
        <f>IF(N161="snížená",J161,0)</f>
        <v>0</v>
      </c>
      <c r="BG161" s="155">
        <f>IF(N161="zákl. přenesená",J161,0)</f>
        <v>0</v>
      </c>
      <c r="BH161" s="155">
        <f>IF(N161="sníž. přenesená",J161,0)</f>
        <v>0</v>
      </c>
      <c r="BI161" s="155">
        <f>IF(N161="nulová",J161,0)</f>
        <v>0</v>
      </c>
      <c r="BJ161" s="16" t="s">
        <v>85</v>
      </c>
      <c r="BK161" s="155">
        <f>ROUND(I161*H161,2)</f>
        <v>2862.83</v>
      </c>
      <c r="BL161" s="16" t="s">
        <v>159</v>
      </c>
      <c r="BM161" s="154" t="s">
        <v>250</v>
      </c>
    </row>
    <row r="162" spans="1:65" s="1" customFormat="1" ht="24">
      <c r="A162" s="31"/>
      <c r="B162" s="142"/>
      <c r="C162" s="143" t="s">
        <v>139</v>
      </c>
      <c r="D162" s="143" t="s">
        <v>143</v>
      </c>
      <c r="E162" s="144" t="s">
        <v>251</v>
      </c>
      <c r="F162" s="145" t="s">
        <v>252</v>
      </c>
      <c r="G162" s="146" t="s">
        <v>234</v>
      </c>
      <c r="H162" s="147">
        <v>20.064</v>
      </c>
      <c r="I162" s="148">
        <v>146.66999999999999</v>
      </c>
      <c r="J162" s="149">
        <f>ROUND(I162*H162,2)</f>
        <v>2942.79</v>
      </c>
      <c r="K162" s="145" t="s">
        <v>147</v>
      </c>
      <c r="L162" s="32"/>
      <c r="M162" s="150" t="s">
        <v>1</v>
      </c>
      <c r="N162" s="151" t="s">
        <v>42</v>
      </c>
      <c r="O162" s="57"/>
      <c r="P162" s="152">
        <f>O162*H162</f>
        <v>0</v>
      </c>
      <c r="Q162" s="152">
        <v>0</v>
      </c>
      <c r="R162" s="152">
        <f>Q162*H162</f>
        <v>0</v>
      </c>
      <c r="S162" s="152">
        <v>0</v>
      </c>
      <c r="T162" s="153">
        <f>S162*H162</f>
        <v>0</v>
      </c>
      <c r="U162" s="31"/>
      <c r="V162" s="31"/>
      <c r="W162" s="31"/>
      <c r="X162" s="31"/>
      <c r="Y162" s="31"/>
      <c r="Z162" s="31"/>
      <c r="AA162" s="31"/>
      <c r="AB162" s="31"/>
      <c r="AC162" s="31"/>
      <c r="AD162" s="31"/>
      <c r="AE162" s="31"/>
      <c r="AR162" s="154" t="s">
        <v>159</v>
      </c>
      <c r="AT162" s="154" t="s">
        <v>143</v>
      </c>
      <c r="AU162" s="154" t="s">
        <v>87</v>
      </c>
      <c r="AY162" s="16" t="s">
        <v>140</v>
      </c>
      <c r="BE162" s="155">
        <f>IF(N162="základní",J162,0)</f>
        <v>2942.79</v>
      </c>
      <c r="BF162" s="155">
        <f>IF(N162="snížená",J162,0)</f>
        <v>0</v>
      </c>
      <c r="BG162" s="155">
        <f>IF(N162="zákl. přenesená",J162,0)</f>
        <v>0</v>
      </c>
      <c r="BH162" s="155">
        <f>IF(N162="sníž. přenesená",J162,0)</f>
        <v>0</v>
      </c>
      <c r="BI162" s="155">
        <f>IF(N162="nulová",J162,0)</f>
        <v>0</v>
      </c>
      <c r="BJ162" s="16" t="s">
        <v>85</v>
      </c>
      <c r="BK162" s="155">
        <f>ROUND(I162*H162,2)</f>
        <v>2942.79</v>
      </c>
      <c r="BL162" s="16" t="s">
        <v>159</v>
      </c>
      <c r="BM162" s="154" t="s">
        <v>253</v>
      </c>
    </row>
    <row r="163" spans="1:65" s="12" customFormat="1">
      <c r="B163" s="165"/>
      <c r="D163" s="156" t="s">
        <v>236</v>
      </c>
      <c r="E163" s="166" t="s">
        <v>1</v>
      </c>
      <c r="F163" s="167" t="s">
        <v>254</v>
      </c>
      <c r="H163" s="168">
        <v>30.809000000000001</v>
      </c>
      <c r="I163" s="169"/>
      <c r="L163" s="165"/>
      <c r="M163" s="170"/>
      <c r="N163" s="171"/>
      <c r="O163" s="171"/>
      <c r="P163" s="171"/>
      <c r="Q163" s="171"/>
      <c r="R163" s="171"/>
      <c r="S163" s="171"/>
      <c r="T163" s="172"/>
      <c r="AT163" s="166" t="s">
        <v>236</v>
      </c>
      <c r="AU163" s="166" t="s">
        <v>87</v>
      </c>
      <c r="AV163" s="12" t="s">
        <v>87</v>
      </c>
      <c r="AW163" s="12" t="s">
        <v>32</v>
      </c>
      <c r="AX163" s="12" t="s">
        <v>77</v>
      </c>
      <c r="AY163" s="166" t="s">
        <v>140</v>
      </c>
    </row>
    <row r="164" spans="1:65" s="12" customFormat="1">
      <c r="B164" s="165"/>
      <c r="D164" s="156" t="s">
        <v>236</v>
      </c>
      <c r="E164" s="166" t="s">
        <v>1</v>
      </c>
      <c r="F164" s="167" t="s">
        <v>255</v>
      </c>
      <c r="H164" s="168">
        <v>-10.744999999999999</v>
      </c>
      <c r="I164" s="169"/>
      <c r="L164" s="165"/>
      <c r="M164" s="170"/>
      <c r="N164" s="171"/>
      <c r="O164" s="171"/>
      <c r="P164" s="171"/>
      <c r="Q164" s="171"/>
      <c r="R164" s="171"/>
      <c r="S164" s="171"/>
      <c r="T164" s="172"/>
      <c r="AT164" s="166" t="s">
        <v>236</v>
      </c>
      <c r="AU164" s="166" t="s">
        <v>87</v>
      </c>
      <c r="AV164" s="12" t="s">
        <v>87</v>
      </c>
      <c r="AW164" s="12" t="s">
        <v>32</v>
      </c>
      <c r="AX164" s="12" t="s">
        <v>77</v>
      </c>
      <c r="AY164" s="166" t="s">
        <v>140</v>
      </c>
    </row>
    <row r="165" spans="1:65" s="13" customFormat="1">
      <c r="B165" s="173"/>
      <c r="D165" s="156" t="s">
        <v>236</v>
      </c>
      <c r="E165" s="174" t="s">
        <v>1</v>
      </c>
      <c r="F165" s="175" t="s">
        <v>247</v>
      </c>
      <c r="H165" s="176">
        <v>20.064</v>
      </c>
      <c r="I165" s="177"/>
      <c r="L165" s="173"/>
      <c r="M165" s="178"/>
      <c r="N165" s="179"/>
      <c r="O165" s="179"/>
      <c r="P165" s="179"/>
      <c r="Q165" s="179"/>
      <c r="R165" s="179"/>
      <c r="S165" s="179"/>
      <c r="T165" s="180"/>
      <c r="AT165" s="174" t="s">
        <v>236</v>
      </c>
      <c r="AU165" s="174" t="s">
        <v>87</v>
      </c>
      <c r="AV165" s="13" t="s">
        <v>159</v>
      </c>
      <c r="AW165" s="13" t="s">
        <v>32</v>
      </c>
      <c r="AX165" s="13" t="s">
        <v>85</v>
      </c>
      <c r="AY165" s="174" t="s">
        <v>140</v>
      </c>
    </row>
    <row r="166" spans="1:65" s="1" customFormat="1" ht="36">
      <c r="A166" s="31"/>
      <c r="B166" s="142"/>
      <c r="C166" s="143" t="s">
        <v>169</v>
      </c>
      <c r="D166" s="143" t="s">
        <v>143</v>
      </c>
      <c r="E166" s="144" t="s">
        <v>256</v>
      </c>
      <c r="F166" s="145" t="s">
        <v>257</v>
      </c>
      <c r="G166" s="146" t="s">
        <v>234</v>
      </c>
      <c r="H166" s="147">
        <v>1.778</v>
      </c>
      <c r="I166" s="148">
        <v>110.73</v>
      </c>
      <c r="J166" s="149">
        <f>ROUND(I166*H166,2)</f>
        <v>196.88</v>
      </c>
      <c r="K166" s="145" t="s">
        <v>147</v>
      </c>
      <c r="L166" s="32"/>
      <c r="M166" s="150" t="s">
        <v>1</v>
      </c>
      <c r="N166" s="151" t="s">
        <v>42</v>
      </c>
      <c r="O166" s="57"/>
      <c r="P166" s="152">
        <f>O166*H166</f>
        <v>0</v>
      </c>
      <c r="Q166" s="152">
        <v>0</v>
      </c>
      <c r="R166" s="152">
        <f>Q166*H166</f>
        <v>0</v>
      </c>
      <c r="S166" s="152">
        <v>0</v>
      </c>
      <c r="T166" s="153">
        <f>S166*H166</f>
        <v>0</v>
      </c>
      <c r="U166" s="31"/>
      <c r="V166" s="31"/>
      <c r="W166" s="31"/>
      <c r="X166" s="31"/>
      <c r="Y166" s="31"/>
      <c r="Z166" s="31"/>
      <c r="AA166" s="31"/>
      <c r="AB166" s="31"/>
      <c r="AC166" s="31"/>
      <c r="AD166" s="31"/>
      <c r="AE166" s="31"/>
      <c r="AR166" s="154" t="s">
        <v>159</v>
      </c>
      <c r="AT166" s="154" t="s">
        <v>143</v>
      </c>
      <c r="AU166" s="154" t="s">
        <v>87</v>
      </c>
      <c r="AY166" s="16" t="s">
        <v>140</v>
      </c>
      <c r="BE166" s="155">
        <f>IF(N166="základní",J166,0)</f>
        <v>196.88</v>
      </c>
      <c r="BF166" s="155">
        <f>IF(N166="snížená",J166,0)</f>
        <v>0</v>
      </c>
      <c r="BG166" s="155">
        <f>IF(N166="zákl. přenesená",J166,0)</f>
        <v>0</v>
      </c>
      <c r="BH166" s="155">
        <f>IF(N166="sníž. přenesená",J166,0)</f>
        <v>0</v>
      </c>
      <c r="BI166" s="155">
        <f>IF(N166="nulová",J166,0)</f>
        <v>0</v>
      </c>
      <c r="BJ166" s="16" t="s">
        <v>85</v>
      </c>
      <c r="BK166" s="155">
        <f>ROUND(I166*H166,2)</f>
        <v>196.88</v>
      </c>
      <c r="BL166" s="16" t="s">
        <v>159</v>
      </c>
      <c r="BM166" s="154" t="s">
        <v>258</v>
      </c>
    </row>
    <row r="167" spans="1:65" s="12" customFormat="1">
      <c r="B167" s="165"/>
      <c r="D167" s="156" t="s">
        <v>236</v>
      </c>
      <c r="E167" s="166" t="s">
        <v>1</v>
      </c>
      <c r="F167" s="167" t="s">
        <v>259</v>
      </c>
      <c r="H167" s="168">
        <v>1.778</v>
      </c>
      <c r="I167" s="169"/>
      <c r="L167" s="165"/>
      <c r="M167" s="170"/>
      <c r="N167" s="171"/>
      <c r="O167" s="171"/>
      <c r="P167" s="171"/>
      <c r="Q167" s="171"/>
      <c r="R167" s="171"/>
      <c r="S167" s="171"/>
      <c r="T167" s="172"/>
      <c r="AT167" s="166" t="s">
        <v>236</v>
      </c>
      <c r="AU167" s="166" t="s">
        <v>87</v>
      </c>
      <c r="AV167" s="12" t="s">
        <v>87</v>
      </c>
      <c r="AW167" s="12" t="s">
        <v>32</v>
      </c>
      <c r="AX167" s="12" t="s">
        <v>85</v>
      </c>
      <c r="AY167" s="166" t="s">
        <v>140</v>
      </c>
    </row>
    <row r="168" spans="1:65" s="1" customFormat="1" ht="36">
      <c r="A168" s="31"/>
      <c r="B168" s="142"/>
      <c r="C168" s="143" t="s">
        <v>176</v>
      </c>
      <c r="D168" s="143" t="s">
        <v>143</v>
      </c>
      <c r="E168" s="144" t="s">
        <v>260</v>
      </c>
      <c r="F168" s="145" t="s">
        <v>261</v>
      </c>
      <c r="G168" s="146" t="s">
        <v>234</v>
      </c>
      <c r="H168" s="147">
        <v>1.778</v>
      </c>
      <c r="I168" s="148">
        <v>120.24</v>
      </c>
      <c r="J168" s="149">
        <f>ROUND(I168*H168,2)</f>
        <v>213.79</v>
      </c>
      <c r="K168" s="145" t="s">
        <v>147</v>
      </c>
      <c r="L168" s="32"/>
      <c r="M168" s="150" t="s">
        <v>1</v>
      </c>
      <c r="N168" s="151" t="s">
        <v>42</v>
      </c>
      <c r="O168" s="57"/>
      <c r="P168" s="152">
        <f>O168*H168</f>
        <v>0</v>
      </c>
      <c r="Q168" s="152">
        <v>0</v>
      </c>
      <c r="R168" s="152">
        <f>Q168*H168</f>
        <v>0</v>
      </c>
      <c r="S168" s="152">
        <v>0</v>
      </c>
      <c r="T168" s="153">
        <f>S168*H168</f>
        <v>0</v>
      </c>
      <c r="U168" s="31"/>
      <c r="V168" s="31"/>
      <c r="W168" s="31"/>
      <c r="X168" s="31"/>
      <c r="Y168" s="31"/>
      <c r="Z168" s="31"/>
      <c r="AA168" s="31"/>
      <c r="AB168" s="31"/>
      <c r="AC168" s="31"/>
      <c r="AD168" s="31"/>
      <c r="AE168" s="31"/>
      <c r="AR168" s="154" t="s">
        <v>159</v>
      </c>
      <c r="AT168" s="154" t="s">
        <v>143</v>
      </c>
      <c r="AU168" s="154" t="s">
        <v>87</v>
      </c>
      <c r="AY168" s="16" t="s">
        <v>140</v>
      </c>
      <c r="BE168" s="155">
        <f>IF(N168="základní",J168,0)</f>
        <v>213.79</v>
      </c>
      <c r="BF168" s="155">
        <f>IF(N168="snížená",J168,0)</f>
        <v>0</v>
      </c>
      <c r="BG168" s="155">
        <f>IF(N168="zákl. přenesená",J168,0)</f>
        <v>0</v>
      </c>
      <c r="BH168" s="155">
        <f>IF(N168="sníž. přenesená",J168,0)</f>
        <v>0</v>
      </c>
      <c r="BI168" s="155">
        <f>IF(N168="nulová",J168,0)</f>
        <v>0</v>
      </c>
      <c r="BJ168" s="16" t="s">
        <v>85</v>
      </c>
      <c r="BK168" s="155">
        <f>ROUND(I168*H168,2)</f>
        <v>213.79</v>
      </c>
      <c r="BL168" s="16" t="s">
        <v>159</v>
      </c>
      <c r="BM168" s="154" t="s">
        <v>262</v>
      </c>
    </row>
    <row r="169" spans="1:65" s="1" customFormat="1" ht="24">
      <c r="A169" s="31"/>
      <c r="B169" s="142"/>
      <c r="C169" s="143" t="s">
        <v>182</v>
      </c>
      <c r="D169" s="143" t="s">
        <v>143</v>
      </c>
      <c r="E169" s="144" t="s">
        <v>263</v>
      </c>
      <c r="F169" s="145" t="s">
        <v>264</v>
      </c>
      <c r="G169" s="146" t="s">
        <v>234</v>
      </c>
      <c r="H169" s="147">
        <v>42.523000000000003</v>
      </c>
      <c r="I169" s="148">
        <v>116</v>
      </c>
      <c r="J169" s="149">
        <f>ROUND(I169*H169,2)</f>
        <v>4932.67</v>
      </c>
      <c r="K169" s="145" t="s">
        <v>147</v>
      </c>
      <c r="L169" s="32"/>
      <c r="M169" s="150" t="s">
        <v>1</v>
      </c>
      <c r="N169" s="151" t="s">
        <v>42</v>
      </c>
      <c r="O169" s="57"/>
      <c r="P169" s="152">
        <f>O169*H169</f>
        <v>0</v>
      </c>
      <c r="Q169" s="152">
        <v>0</v>
      </c>
      <c r="R169" s="152">
        <f>Q169*H169</f>
        <v>0</v>
      </c>
      <c r="S169" s="152">
        <v>0</v>
      </c>
      <c r="T169" s="153">
        <f>S169*H169</f>
        <v>0</v>
      </c>
      <c r="U169" s="31"/>
      <c r="V169" s="31"/>
      <c r="W169" s="31"/>
      <c r="X169" s="31"/>
      <c r="Y169" s="31"/>
      <c r="Z169" s="31"/>
      <c r="AA169" s="31"/>
      <c r="AB169" s="31"/>
      <c r="AC169" s="31"/>
      <c r="AD169" s="31"/>
      <c r="AE169" s="31"/>
      <c r="AR169" s="154" t="s">
        <v>159</v>
      </c>
      <c r="AT169" s="154" t="s">
        <v>143</v>
      </c>
      <c r="AU169" s="154" t="s">
        <v>87</v>
      </c>
      <c r="AY169" s="16" t="s">
        <v>140</v>
      </c>
      <c r="BE169" s="155">
        <f>IF(N169="základní",J169,0)</f>
        <v>4932.67</v>
      </c>
      <c r="BF169" s="155">
        <f>IF(N169="snížená",J169,0)</f>
        <v>0</v>
      </c>
      <c r="BG169" s="155">
        <f>IF(N169="zákl. přenesená",J169,0)</f>
        <v>0</v>
      </c>
      <c r="BH169" s="155">
        <f>IF(N169="sníž. přenesená",J169,0)</f>
        <v>0</v>
      </c>
      <c r="BI169" s="155">
        <f>IF(N169="nulová",J169,0)</f>
        <v>0</v>
      </c>
      <c r="BJ169" s="16" t="s">
        <v>85</v>
      </c>
      <c r="BK169" s="155">
        <f>ROUND(I169*H169,2)</f>
        <v>4932.67</v>
      </c>
      <c r="BL169" s="16" t="s">
        <v>159</v>
      </c>
      <c r="BM169" s="154" t="s">
        <v>265</v>
      </c>
    </row>
    <row r="170" spans="1:65" s="12" customFormat="1">
      <c r="B170" s="165"/>
      <c r="D170" s="156" t="s">
        <v>236</v>
      </c>
      <c r="E170" s="166" t="s">
        <v>1</v>
      </c>
      <c r="F170" s="167" t="s">
        <v>266</v>
      </c>
      <c r="H170" s="168">
        <v>66.686999999999998</v>
      </c>
      <c r="I170" s="169"/>
      <c r="L170" s="165"/>
      <c r="M170" s="170"/>
      <c r="N170" s="171"/>
      <c r="O170" s="171"/>
      <c r="P170" s="171"/>
      <c r="Q170" s="171"/>
      <c r="R170" s="171"/>
      <c r="S170" s="171"/>
      <c r="T170" s="172"/>
      <c r="AT170" s="166" t="s">
        <v>236</v>
      </c>
      <c r="AU170" s="166" t="s">
        <v>87</v>
      </c>
      <c r="AV170" s="12" t="s">
        <v>87</v>
      </c>
      <c r="AW170" s="12" t="s">
        <v>32</v>
      </c>
      <c r="AX170" s="12" t="s">
        <v>77</v>
      </c>
      <c r="AY170" s="166" t="s">
        <v>140</v>
      </c>
    </row>
    <row r="171" spans="1:65" s="12" customFormat="1">
      <c r="B171" s="165"/>
      <c r="D171" s="156" t="s">
        <v>236</v>
      </c>
      <c r="E171" s="166" t="s">
        <v>1</v>
      </c>
      <c r="F171" s="167" t="s">
        <v>267</v>
      </c>
      <c r="H171" s="168">
        <v>-24.164000000000001</v>
      </c>
      <c r="I171" s="169"/>
      <c r="L171" s="165"/>
      <c r="M171" s="170"/>
      <c r="N171" s="171"/>
      <c r="O171" s="171"/>
      <c r="P171" s="171"/>
      <c r="Q171" s="171"/>
      <c r="R171" s="171"/>
      <c r="S171" s="171"/>
      <c r="T171" s="172"/>
      <c r="AT171" s="166" t="s">
        <v>236</v>
      </c>
      <c r="AU171" s="166" t="s">
        <v>87</v>
      </c>
      <c r="AV171" s="12" t="s">
        <v>87</v>
      </c>
      <c r="AW171" s="12" t="s">
        <v>32</v>
      </c>
      <c r="AX171" s="12" t="s">
        <v>77</v>
      </c>
      <c r="AY171" s="166" t="s">
        <v>140</v>
      </c>
    </row>
    <row r="172" spans="1:65" s="13" customFormat="1">
      <c r="B172" s="173"/>
      <c r="D172" s="156" t="s">
        <v>236</v>
      </c>
      <c r="E172" s="174" t="s">
        <v>1</v>
      </c>
      <c r="F172" s="175" t="s">
        <v>247</v>
      </c>
      <c r="H172" s="176">
        <v>42.522999999999996</v>
      </c>
      <c r="I172" s="177"/>
      <c r="L172" s="173"/>
      <c r="M172" s="178"/>
      <c r="N172" s="179"/>
      <c r="O172" s="179"/>
      <c r="P172" s="179"/>
      <c r="Q172" s="179"/>
      <c r="R172" s="179"/>
      <c r="S172" s="179"/>
      <c r="T172" s="180"/>
      <c r="AT172" s="174" t="s">
        <v>236</v>
      </c>
      <c r="AU172" s="174" t="s">
        <v>87</v>
      </c>
      <c r="AV172" s="13" t="s">
        <v>159</v>
      </c>
      <c r="AW172" s="13" t="s">
        <v>32</v>
      </c>
      <c r="AX172" s="13" t="s">
        <v>85</v>
      </c>
      <c r="AY172" s="174" t="s">
        <v>140</v>
      </c>
    </row>
    <row r="173" spans="1:65" s="1" customFormat="1" ht="33" customHeight="1">
      <c r="A173" s="31"/>
      <c r="B173" s="142"/>
      <c r="C173" s="143" t="s">
        <v>189</v>
      </c>
      <c r="D173" s="143" t="s">
        <v>143</v>
      </c>
      <c r="E173" s="144" t="s">
        <v>268</v>
      </c>
      <c r="F173" s="145" t="s">
        <v>269</v>
      </c>
      <c r="G173" s="146" t="s">
        <v>234</v>
      </c>
      <c r="H173" s="147">
        <v>42.523000000000003</v>
      </c>
      <c r="I173" s="148">
        <v>166.1</v>
      </c>
      <c r="J173" s="149">
        <f>ROUND(I173*H173,2)</f>
        <v>7063.07</v>
      </c>
      <c r="K173" s="145" t="s">
        <v>147</v>
      </c>
      <c r="L173" s="32"/>
      <c r="M173" s="150" t="s">
        <v>1</v>
      </c>
      <c r="N173" s="151" t="s">
        <v>42</v>
      </c>
      <c r="O173" s="57"/>
      <c r="P173" s="152">
        <f>O173*H173</f>
        <v>0</v>
      </c>
      <c r="Q173" s="152">
        <v>0</v>
      </c>
      <c r="R173" s="152">
        <f>Q173*H173</f>
        <v>0</v>
      </c>
      <c r="S173" s="152">
        <v>0</v>
      </c>
      <c r="T173" s="153">
        <f>S173*H173</f>
        <v>0</v>
      </c>
      <c r="U173" s="31"/>
      <c r="V173" s="31"/>
      <c r="W173" s="31"/>
      <c r="X173" s="31"/>
      <c r="Y173" s="31"/>
      <c r="Z173" s="31"/>
      <c r="AA173" s="31"/>
      <c r="AB173" s="31"/>
      <c r="AC173" s="31"/>
      <c r="AD173" s="31"/>
      <c r="AE173" s="31"/>
      <c r="AR173" s="154" t="s">
        <v>159</v>
      </c>
      <c r="AT173" s="154" t="s">
        <v>143</v>
      </c>
      <c r="AU173" s="154" t="s">
        <v>87</v>
      </c>
      <c r="AY173" s="16" t="s">
        <v>140</v>
      </c>
      <c r="BE173" s="155">
        <f>IF(N173="základní",J173,0)</f>
        <v>7063.07</v>
      </c>
      <c r="BF173" s="155">
        <f>IF(N173="snížená",J173,0)</f>
        <v>0</v>
      </c>
      <c r="BG173" s="155">
        <f>IF(N173="zákl. přenesená",J173,0)</f>
        <v>0</v>
      </c>
      <c r="BH173" s="155">
        <f>IF(N173="sníž. přenesená",J173,0)</f>
        <v>0</v>
      </c>
      <c r="BI173" s="155">
        <f>IF(N173="nulová",J173,0)</f>
        <v>0</v>
      </c>
      <c r="BJ173" s="16" t="s">
        <v>85</v>
      </c>
      <c r="BK173" s="155">
        <f>ROUND(I173*H173,2)</f>
        <v>7063.07</v>
      </c>
      <c r="BL173" s="16" t="s">
        <v>159</v>
      </c>
      <c r="BM173" s="154" t="s">
        <v>270</v>
      </c>
    </row>
    <row r="174" spans="1:65" s="1" customFormat="1" ht="16.5" customHeight="1">
      <c r="A174" s="31"/>
      <c r="B174" s="142"/>
      <c r="C174" s="143" t="s">
        <v>271</v>
      </c>
      <c r="D174" s="143" t="s">
        <v>143</v>
      </c>
      <c r="E174" s="144" t="s">
        <v>272</v>
      </c>
      <c r="F174" s="145" t="s">
        <v>273</v>
      </c>
      <c r="G174" s="146" t="s">
        <v>234</v>
      </c>
      <c r="H174" s="147">
        <v>42.523000000000003</v>
      </c>
      <c r="I174" s="148">
        <v>11.38</v>
      </c>
      <c r="J174" s="149">
        <f>ROUND(I174*H174,2)</f>
        <v>483.91</v>
      </c>
      <c r="K174" s="145" t="s">
        <v>147</v>
      </c>
      <c r="L174" s="32"/>
      <c r="M174" s="150" t="s">
        <v>1</v>
      </c>
      <c r="N174" s="151" t="s">
        <v>42</v>
      </c>
      <c r="O174" s="57"/>
      <c r="P174" s="152">
        <f>O174*H174</f>
        <v>0</v>
      </c>
      <c r="Q174" s="152">
        <v>0</v>
      </c>
      <c r="R174" s="152">
        <f>Q174*H174</f>
        <v>0</v>
      </c>
      <c r="S174" s="152">
        <v>0</v>
      </c>
      <c r="T174" s="153">
        <f>S174*H174</f>
        <v>0</v>
      </c>
      <c r="U174" s="31"/>
      <c r="V174" s="31"/>
      <c r="W174" s="31"/>
      <c r="X174" s="31"/>
      <c r="Y174" s="31"/>
      <c r="Z174" s="31"/>
      <c r="AA174" s="31"/>
      <c r="AB174" s="31"/>
      <c r="AC174" s="31"/>
      <c r="AD174" s="31"/>
      <c r="AE174" s="31"/>
      <c r="AR174" s="154" t="s">
        <v>159</v>
      </c>
      <c r="AT174" s="154" t="s">
        <v>143</v>
      </c>
      <c r="AU174" s="154" t="s">
        <v>87</v>
      </c>
      <c r="AY174" s="16" t="s">
        <v>140</v>
      </c>
      <c r="BE174" s="155">
        <f>IF(N174="základní",J174,0)</f>
        <v>483.91</v>
      </c>
      <c r="BF174" s="155">
        <f>IF(N174="snížená",J174,0)</f>
        <v>0</v>
      </c>
      <c r="BG174" s="155">
        <f>IF(N174="zákl. přenesená",J174,0)</f>
        <v>0</v>
      </c>
      <c r="BH174" s="155">
        <f>IF(N174="sníž. přenesená",J174,0)</f>
        <v>0</v>
      </c>
      <c r="BI174" s="155">
        <f>IF(N174="nulová",J174,0)</f>
        <v>0</v>
      </c>
      <c r="BJ174" s="16" t="s">
        <v>85</v>
      </c>
      <c r="BK174" s="155">
        <f>ROUND(I174*H174,2)</f>
        <v>483.91</v>
      </c>
      <c r="BL174" s="16" t="s">
        <v>159</v>
      </c>
      <c r="BM174" s="154" t="s">
        <v>274</v>
      </c>
    </row>
    <row r="175" spans="1:65" s="1" customFormat="1" ht="33" customHeight="1">
      <c r="A175" s="31"/>
      <c r="B175" s="142"/>
      <c r="C175" s="143" t="s">
        <v>275</v>
      </c>
      <c r="D175" s="143" t="s">
        <v>143</v>
      </c>
      <c r="E175" s="144" t="s">
        <v>276</v>
      </c>
      <c r="F175" s="145" t="s">
        <v>277</v>
      </c>
      <c r="G175" s="146" t="s">
        <v>278</v>
      </c>
      <c r="H175" s="147">
        <v>76.540999999999997</v>
      </c>
      <c r="I175" s="148">
        <v>233.21</v>
      </c>
      <c r="J175" s="149">
        <f>ROUND(I175*H175,2)</f>
        <v>17850.13</v>
      </c>
      <c r="K175" s="145" t="s">
        <v>147</v>
      </c>
      <c r="L175" s="32"/>
      <c r="M175" s="150" t="s">
        <v>1</v>
      </c>
      <c r="N175" s="151" t="s">
        <v>42</v>
      </c>
      <c r="O175" s="57"/>
      <c r="P175" s="152">
        <f>O175*H175</f>
        <v>0</v>
      </c>
      <c r="Q175" s="152">
        <v>0</v>
      </c>
      <c r="R175" s="152">
        <f>Q175*H175</f>
        <v>0</v>
      </c>
      <c r="S175" s="152">
        <v>0</v>
      </c>
      <c r="T175" s="153">
        <f>S175*H175</f>
        <v>0</v>
      </c>
      <c r="U175" s="31"/>
      <c r="V175" s="31"/>
      <c r="W175" s="31"/>
      <c r="X175" s="31"/>
      <c r="Y175" s="31"/>
      <c r="Z175" s="31"/>
      <c r="AA175" s="31"/>
      <c r="AB175" s="31"/>
      <c r="AC175" s="31"/>
      <c r="AD175" s="31"/>
      <c r="AE175" s="31"/>
      <c r="AR175" s="154" t="s">
        <v>159</v>
      </c>
      <c r="AT175" s="154" t="s">
        <v>143</v>
      </c>
      <c r="AU175" s="154" t="s">
        <v>87</v>
      </c>
      <c r="AY175" s="16" t="s">
        <v>140</v>
      </c>
      <c r="BE175" s="155">
        <f>IF(N175="základní",J175,0)</f>
        <v>17850.13</v>
      </c>
      <c r="BF175" s="155">
        <f>IF(N175="snížená",J175,0)</f>
        <v>0</v>
      </c>
      <c r="BG175" s="155">
        <f>IF(N175="zákl. přenesená",J175,0)</f>
        <v>0</v>
      </c>
      <c r="BH175" s="155">
        <f>IF(N175="sníž. přenesená",J175,0)</f>
        <v>0</v>
      </c>
      <c r="BI175" s="155">
        <f>IF(N175="nulová",J175,0)</f>
        <v>0</v>
      </c>
      <c r="BJ175" s="16" t="s">
        <v>85</v>
      </c>
      <c r="BK175" s="155">
        <f>ROUND(I175*H175,2)</f>
        <v>17850.13</v>
      </c>
      <c r="BL175" s="16" t="s">
        <v>159</v>
      </c>
      <c r="BM175" s="154" t="s">
        <v>279</v>
      </c>
    </row>
    <row r="176" spans="1:65" s="12" customFormat="1">
      <c r="B176" s="165"/>
      <c r="D176" s="156" t="s">
        <v>236</v>
      </c>
      <c r="E176" s="166" t="s">
        <v>1</v>
      </c>
      <c r="F176" s="167" t="s">
        <v>280</v>
      </c>
      <c r="H176" s="168">
        <v>76.540999999999997</v>
      </c>
      <c r="I176" s="169"/>
      <c r="L176" s="165"/>
      <c r="M176" s="170"/>
      <c r="N176" s="171"/>
      <c r="O176" s="171"/>
      <c r="P176" s="171"/>
      <c r="Q176" s="171"/>
      <c r="R176" s="171"/>
      <c r="S176" s="171"/>
      <c r="T176" s="172"/>
      <c r="AT176" s="166" t="s">
        <v>236</v>
      </c>
      <c r="AU176" s="166" t="s">
        <v>87</v>
      </c>
      <c r="AV176" s="12" t="s">
        <v>87</v>
      </c>
      <c r="AW176" s="12" t="s">
        <v>32</v>
      </c>
      <c r="AX176" s="12" t="s">
        <v>85</v>
      </c>
      <c r="AY176" s="166" t="s">
        <v>140</v>
      </c>
    </row>
    <row r="177" spans="1:65" s="1" customFormat="1" ht="24">
      <c r="A177" s="31"/>
      <c r="B177" s="142"/>
      <c r="C177" s="143" t="s">
        <v>281</v>
      </c>
      <c r="D177" s="143" t="s">
        <v>143</v>
      </c>
      <c r="E177" s="144" t="s">
        <v>282</v>
      </c>
      <c r="F177" s="145" t="s">
        <v>283</v>
      </c>
      <c r="G177" s="146" t="s">
        <v>284</v>
      </c>
      <c r="H177" s="147">
        <v>32.43</v>
      </c>
      <c r="I177" s="148">
        <v>15.72</v>
      </c>
      <c r="J177" s="149">
        <f>ROUND(I177*H177,2)</f>
        <v>509.8</v>
      </c>
      <c r="K177" s="145" t="s">
        <v>147</v>
      </c>
      <c r="L177" s="32"/>
      <c r="M177" s="150" t="s">
        <v>1</v>
      </c>
      <c r="N177" s="151" t="s">
        <v>42</v>
      </c>
      <c r="O177" s="57"/>
      <c r="P177" s="152">
        <f>O177*H177</f>
        <v>0</v>
      </c>
      <c r="Q177" s="152">
        <v>0</v>
      </c>
      <c r="R177" s="152">
        <f>Q177*H177</f>
        <v>0</v>
      </c>
      <c r="S177" s="152">
        <v>0</v>
      </c>
      <c r="T177" s="153">
        <f>S177*H177</f>
        <v>0</v>
      </c>
      <c r="U177" s="31"/>
      <c r="V177" s="31"/>
      <c r="W177" s="31"/>
      <c r="X177" s="31"/>
      <c r="Y177" s="31"/>
      <c r="Z177" s="31"/>
      <c r="AA177" s="31"/>
      <c r="AB177" s="31"/>
      <c r="AC177" s="31"/>
      <c r="AD177" s="31"/>
      <c r="AE177" s="31"/>
      <c r="AR177" s="154" t="s">
        <v>159</v>
      </c>
      <c r="AT177" s="154" t="s">
        <v>143</v>
      </c>
      <c r="AU177" s="154" t="s">
        <v>87</v>
      </c>
      <c r="AY177" s="16" t="s">
        <v>140</v>
      </c>
      <c r="BE177" s="155">
        <f>IF(N177="základní",J177,0)</f>
        <v>509.8</v>
      </c>
      <c r="BF177" s="155">
        <f>IF(N177="snížená",J177,0)</f>
        <v>0</v>
      </c>
      <c r="BG177" s="155">
        <f>IF(N177="zákl. přenesená",J177,0)</f>
        <v>0</v>
      </c>
      <c r="BH177" s="155">
        <f>IF(N177="sníž. přenesená",J177,0)</f>
        <v>0</v>
      </c>
      <c r="BI177" s="155">
        <f>IF(N177="nulová",J177,0)</f>
        <v>0</v>
      </c>
      <c r="BJ177" s="16" t="s">
        <v>85</v>
      </c>
      <c r="BK177" s="155">
        <f>ROUND(I177*H177,2)</f>
        <v>509.8</v>
      </c>
      <c r="BL177" s="16" t="s">
        <v>159</v>
      </c>
      <c r="BM177" s="154" t="s">
        <v>285</v>
      </c>
    </row>
    <row r="178" spans="1:65" s="12" customFormat="1">
      <c r="B178" s="165"/>
      <c r="D178" s="156" t="s">
        <v>236</v>
      </c>
      <c r="E178" s="166" t="s">
        <v>1</v>
      </c>
      <c r="F178" s="167" t="s">
        <v>286</v>
      </c>
      <c r="H178" s="168">
        <v>32.43</v>
      </c>
      <c r="I178" s="169"/>
      <c r="L178" s="165"/>
      <c r="M178" s="170"/>
      <c r="N178" s="171"/>
      <c r="O178" s="171"/>
      <c r="P178" s="171"/>
      <c r="Q178" s="171"/>
      <c r="R178" s="171"/>
      <c r="S178" s="171"/>
      <c r="T178" s="172"/>
      <c r="AT178" s="166" t="s">
        <v>236</v>
      </c>
      <c r="AU178" s="166" t="s">
        <v>87</v>
      </c>
      <c r="AV178" s="12" t="s">
        <v>87</v>
      </c>
      <c r="AW178" s="12" t="s">
        <v>32</v>
      </c>
      <c r="AX178" s="12" t="s">
        <v>85</v>
      </c>
      <c r="AY178" s="166" t="s">
        <v>140</v>
      </c>
    </row>
    <row r="179" spans="1:65" s="1" customFormat="1" ht="24">
      <c r="A179" s="31"/>
      <c r="B179" s="142"/>
      <c r="C179" s="143" t="s">
        <v>287</v>
      </c>
      <c r="D179" s="143" t="s">
        <v>143</v>
      </c>
      <c r="E179" s="144" t="s">
        <v>288</v>
      </c>
      <c r="F179" s="145" t="s">
        <v>289</v>
      </c>
      <c r="G179" s="146" t="s">
        <v>284</v>
      </c>
      <c r="H179" s="147">
        <v>200</v>
      </c>
      <c r="I179" s="148">
        <v>11.01</v>
      </c>
      <c r="J179" s="149">
        <f>ROUND(I179*H179,2)</f>
        <v>2202</v>
      </c>
      <c r="K179" s="145" t="s">
        <v>147</v>
      </c>
      <c r="L179" s="32"/>
      <c r="M179" s="150" t="s">
        <v>1</v>
      </c>
      <c r="N179" s="151" t="s">
        <v>42</v>
      </c>
      <c r="O179" s="57"/>
      <c r="P179" s="152">
        <f>O179*H179</f>
        <v>0</v>
      </c>
      <c r="Q179" s="152">
        <v>0</v>
      </c>
      <c r="R179" s="152">
        <f>Q179*H179</f>
        <v>0</v>
      </c>
      <c r="S179" s="152">
        <v>0</v>
      </c>
      <c r="T179" s="153">
        <f>S179*H179</f>
        <v>0</v>
      </c>
      <c r="U179" s="31"/>
      <c r="V179" s="31"/>
      <c r="W179" s="31"/>
      <c r="X179" s="31"/>
      <c r="Y179" s="31"/>
      <c r="Z179" s="31"/>
      <c r="AA179" s="31"/>
      <c r="AB179" s="31"/>
      <c r="AC179" s="31"/>
      <c r="AD179" s="31"/>
      <c r="AE179" s="31"/>
      <c r="AR179" s="154" t="s">
        <v>159</v>
      </c>
      <c r="AT179" s="154" t="s">
        <v>143</v>
      </c>
      <c r="AU179" s="154" t="s">
        <v>87</v>
      </c>
      <c r="AY179" s="16" t="s">
        <v>140</v>
      </c>
      <c r="BE179" s="155">
        <f>IF(N179="základní",J179,0)</f>
        <v>2202</v>
      </c>
      <c r="BF179" s="155">
        <f>IF(N179="snížená",J179,0)</f>
        <v>0</v>
      </c>
      <c r="BG179" s="155">
        <f>IF(N179="zákl. přenesená",J179,0)</f>
        <v>0</v>
      </c>
      <c r="BH179" s="155">
        <f>IF(N179="sníž. přenesená",J179,0)</f>
        <v>0</v>
      </c>
      <c r="BI179" s="155">
        <f>IF(N179="nulová",J179,0)</f>
        <v>0</v>
      </c>
      <c r="BJ179" s="16" t="s">
        <v>85</v>
      </c>
      <c r="BK179" s="155">
        <f>ROUND(I179*H179,2)</f>
        <v>2202</v>
      </c>
      <c r="BL179" s="16" t="s">
        <v>159</v>
      </c>
      <c r="BM179" s="154" t="s">
        <v>290</v>
      </c>
    </row>
    <row r="180" spans="1:65" s="12" customFormat="1">
      <c r="B180" s="165"/>
      <c r="D180" s="156" t="s">
        <v>236</v>
      </c>
      <c r="E180" s="166" t="s">
        <v>1</v>
      </c>
      <c r="F180" s="167" t="s">
        <v>291</v>
      </c>
      <c r="H180" s="168">
        <v>200</v>
      </c>
      <c r="I180" s="169"/>
      <c r="L180" s="165"/>
      <c r="M180" s="170"/>
      <c r="N180" s="171"/>
      <c r="O180" s="171"/>
      <c r="P180" s="171"/>
      <c r="Q180" s="171"/>
      <c r="R180" s="171"/>
      <c r="S180" s="171"/>
      <c r="T180" s="172"/>
      <c r="AT180" s="166" t="s">
        <v>236</v>
      </c>
      <c r="AU180" s="166" t="s">
        <v>87</v>
      </c>
      <c r="AV180" s="12" t="s">
        <v>87</v>
      </c>
      <c r="AW180" s="12" t="s">
        <v>32</v>
      </c>
      <c r="AX180" s="12" t="s">
        <v>85</v>
      </c>
      <c r="AY180" s="166" t="s">
        <v>140</v>
      </c>
    </row>
    <row r="181" spans="1:65" s="1" customFormat="1" ht="24">
      <c r="A181" s="31"/>
      <c r="B181" s="142"/>
      <c r="C181" s="143" t="s">
        <v>292</v>
      </c>
      <c r="D181" s="143" t="s">
        <v>143</v>
      </c>
      <c r="E181" s="144" t="s">
        <v>293</v>
      </c>
      <c r="F181" s="145" t="s">
        <v>294</v>
      </c>
      <c r="G181" s="146" t="s">
        <v>284</v>
      </c>
      <c r="H181" s="147">
        <v>200</v>
      </c>
      <c r="I181" s="148">
        <v>35.81</v>
      </c>
      <c r="J181" s="149">
        <f>ROUND(I181*H181,2)</f>
        <v>7162</v>
      </c>
      <c r="K181" s="145" t="s">
        <v>147</v>
      </c>
      <c r="L181" s="32"/>
      <c r="M181" s="150" t="s">
        <v>1</v>
      </c>
      <c r="N181" s="151" t="s">
        <v>42</v>
      </c>
      <c r="O181" s="57"/>
      <c r="P181" s="152">
        <f>O181*H181</f>
        <v>0</v>
      </c>
      <c r="Q181" s="152">
        <v>0</v>
      </c>
      <c r="R181" s="152">
        <f>Q181*H181</f>
        <v>0</v>
      </c>
      <c r="S181" s="152">
        <v>0</v>
      </c>
      <c r="T181" s="153">
        <f>S181*H181</f>
        <v>0</v>
      </c>
      <c r="U181" s="31"/>
      <c r="V181" s="31"/>
      <c r="W181" s="31"/>
      <c r="X181" s="31"/>
      <c r="Y181" s="31"/>
      <c r="Z181" s="31"/>
      <c r="AA181" s="31"/>
      <c r="AB181" s="31"/>
      <c r="AC181" s="31"/>
      <c r="AD181" s="31"/>
      <c r="AE181" s="31"/>
      <c r="AR181" s="154" t="s">
        <v>159</v>
      </c>
      <c r="AT181" s="154" t="s">
        <v>143</v>
      </c>
      <c r="AU181" s="154" t="s">
        <v>87</v>
      </c>
      <c r="AY181" s="16" t="s">
        <v>140</v>
      </c>
      <c r="BE181" s="155">
        <f>IF(N181="základní",J181,0)</f>
        <v>7162</v>
      </c>
      <c r="BF181" s="155">
        <f>IF(N181="snížená",J181,0)</f>
        <v>0</v>
      </c>
      <c r="BG181" s="155">
        <f>IF(N181="zákl. přenesená",J181,0)</f>
        <v>0</v>
      </c>
      <c r="BH181" s="155">
        <f>IF(N181="sníž. přenesená",J181,0)</f>
        <v>0</v>
      </c>
      <c r="BI181" s="155">
        <f>IF(N181="nulová",J181,0)</f>
        <v>0</v>
      </c>
      <c r="BJ181" s="16" t="s">
        <v>85</v>
      </c>
      <c r="BK181" s="155">
        <f>ROUND(I181*H181,2)</f>
        <v>7162</v>
      </c>
      <c r="BL181" s="16" t="s">
        <v>159</v>
      </c>
      <c r="BM181" s="154" t="s">
        <v>295</v>
      </c>
    </row>
    <row r="182" spans="1:65" s="1" customFormat="1" ht="16.5" customHeight="1">
      <c r="A182" s="31"/>
      <c r="B182" s="142"/>
      <c r="C182" s="181" t="s">
        <v>8</v>
      </c>
      <c r="D182" s="181" t="s">
        <v>296</v>
      </c>
      <c r="E182" s="182" t="s">
        <v>297</v>
      </c>
      <c r="F182" s="183" t="s">
        <v>298</v>
      </c>
      <c r="G182" s="184" t="s">
        <v>234</v>
      </c>
      <c r="H182" s="185">
        <v>31.5</v>
      </c>
      <c r="I182" s="186">
        <v>1160.3499999999999</v>
      </c>
      <c r="J182" s="187">
        <f>ROUND(I182*H182,2)</f>
        <v>36551.03</v>
      </c>
      <c r="K182" s="183" t="s">
        <v>1</v>
      </c>
      <c r="L182" s="188"/>
      <c r="M182" s="189" t="s">
        <v>1</v>
      </c>
      <c r="N182" s="190" t="s">
        <v>42</v>
      </c>
      <c r="O182" s="57"/>
      <c r="P182" s="152">
        <f>O182*H182</f>
        <v>0</v>
      </c>
      <c r="Q182" s="152">
        <v>0.21</v>
      </c>
      <c r="R182" s="152">
        <f>Q182*H182</f>
        <v>6.6149999999999993</v>
      </c>
      <c r="S182" s="152">
        <v>0</v>
      </c>
      <c r="T182" s="153">
        <f>S182*H182</f>
        <v>0</v>
      </c>
      <c r="U182" s="31"/>
      <c r="V182" s="31"/>
      <c r="W182" s="31"/>
      <c r="X182" s="31"/>
      <c r="Y182" s="31"/>
      <c r="Z182" s="31"/>
      <c r="AA182" s="31"/>
      <c r="AB182" s="31"/>
      <c r="AC182" s="31"/>
      <c r="AD182" s="31"/>
      <c r="AE182" s="31"/>
      <c r="AR182" s="154" t="s">
        <v>182</v>
      </c>
      <c r="AT182" s="154" t="s">
        <v>296</v>
      </c>
      <c r="AU182" s="154" t="s">
        <v>87</v>
      </c>
      <c r="AY182" s="16" t="s">
        <v>140</v>
      </c>
      <c r="BE182" s="155">
        <f>IF(N182="základní",J182,0)</f>
        <v>36551.03</v>
      </c>
      <c r="BF182" s="155">
        <f>IF(N182="snížená",J182,0)</f>
        <v>0</v>
      </c>
      <c r="BG182" s="155">
        <f>IF(N182="zákl. přenesená",J182,0)</f>
        <v>0</v>
      </c>
      <c r="BH182" s="155">
        <f>IF(N182="sníž. přenesená",J182,0)</f>
        <v>0</v>
      </c>
      <c r="BI182" s="155">
        <f>IF(N182="nulová",J182,0)</f>
        <v>0</v>
      </c>
      <c r="BJ182" s="16" t="s">
        <v>85</v>
      </c>
      <c r="BK182" s="155">
        <f>ROUND(I182*H182,2)</f>
        <v>36551.03</v>
      </c>
      <c r="BL182" s="16" t="s">
        <v>159</v>
      </c>
      <c r="BM182" s="154" t="s">
        <v>299</v>
      </c>
    </row>
    <row r="183" spans="1:65" s="12" customFormat="1">
      <c r="B183" s="165"/>
      <c r="D183" s="156" t="s">
        <v>236</v>
      </c>
      <c r="E183" s="166" t="s">
        <v>1</v>
      </c>
      <c r="F183" s="167" t="s">
        <v>300</v>
      </c>
      <c r="H183" s="168">
        <v>31.5</v>
      </c>
      <c r="I183" s="169"/>
      <c r="L183" s="165"/>
      <c r="M183" s="170"/>
      <c r="N183" s="171"/>
      <c r="O183" s="171"/>
      <c r="P183" s="171"/>
      <c r="Q183" s="171"/>
      <c r="R183" s="171"/>
      <c r="S183" s="171"/>
      <c r="T183" s="172"/>
      <c r="AT183" s="166" t="s">
        <v>236</v>
      </c>
      <c r="AU183" s="166" t="s">
        <v>87</v>
      </c>
      <c r="AV183" s="12" t="s">
        <v>87</v>
      </c>
      <c r="AW183" s="12" t="s">
        <v>32</v>
      </c>
      <c r="AX183" s="12" t="s">
        <v>85</v>
      </c>
      <c r="AY183" s="166" t="s">
        <v>140</v>
      </c>
    </row>
    <row r="184" spans="1:65" s="1" customFormat="1" ht="24">
      <c r="A184" s="31"/>
      <c r="B184" s="142"/>
      <c r="C184" s="143" t="s">
        <v>301</v>
      </c>
      <c r="D184" s="143" t="s">
        <v>143</v>
      </c>
      <c r="E184" s="144" t="s">
        <v>302</v>
      </c>
      <c r="F184" s="145" t="s">
        <v>303</v>
      </c>
      <c r="G184" s="146" t="s">
        <v>284</v>
      </c>
      <c r="H184" s="147">
        <v>200</v>
      </c>
      <c r="I184" s="148">
        <v>22.79</v>
      </c>
      <c r="J184" s="149">
        <f>ROUND(I184*H184,2)</f>
        <v>4558</v>
      </c>
      <c r="K184" s="145" t="s">
        <v>147</v>
      </c>
      <c r="L184" s="32"/>
      <c r="M184" s="150" t="s">
        <v>1</v>
      </c>
      <c r="N184" s="151" t="s">
        <v>42</v>
      </c>
      <c r="O184" s="57"/>
      <c r="P184" s="152">
        <f>O184*H184</f>
        <v>0</v>
      </c>
      <c r="Q184" s="152">
        <v>0</v>
      </c>
      <c r="R184" s="152">
        <f>Q184*H184</f>
        <v>0</v>
      </c>
      <c r="S184" s="152">
        <v>0</v>
      </c>
      <c r="T184" s="153">
        <f>S184*H184</f>
        <v>0</v>
      </c>
      <c r="U184" s="31"/>
      <c r="V184" s="31"/>
      <c r="W184" s="31"/>
      <c r="X184" s="31"/>
      <c r="Y184" s="31"/>
      <c r="Z184" s="31"/>
      <c r="AA184" s="31"/>
      <c r="AB184" s="31"/>
      <c r="AC184" s="31"/>
      <c r="AD184" s="31"/>
      <c r="AE184" s="31"/>
      <c r="AR184" s="154" t="s">
        <v>159</v>
      </c>
      <c r="AT184" s="154" t="s">
        <v>143</v>
      </c>
      <c r="AU184" s="154" t="s">
        <v>87</v>
      </c>
      <c r="AY184" s="16" t="s">
        <v>140</v>
      </c>
      <c r="BE184" s="155">
        <f>IF(N184="základní",J184,0)</f>
        <v>4558</v>
      </c>
      <c r="BF184" s="155">
        <f>IF(N184="snížená",J184,0)</f>
        <v>0</v>
      </c>
      <c r="BG184" s="155">
        <f>IF(N184="zákl. přenesená",J184,0)</f>
        <v>0</v>
      </c>
      <c r="BH184" s="155">
        <f>IF(N184="sníž. přenesená",J184,0)</f>
        <v>0</v>
      </c>
      <c r="BI184" s="155">
        <f>IF(N184="nulová",J184,0)</f>
        <v>0</v>
      </c>
      <c r="BJ184" s="16" t="s">
        <v>85</v>
      </c>
      <c r="BK184" s="155">
        <f>ROUND(I184*H184,2)</f>
        <v>4558</v>
      </c>
      <c r="BL184" s="16" t="s">
        <v>159</v>
      </c>
      <c r="BM184" s="154" t="s">
        <v>304</v>
      </c>
    </row>
    <row r="185" spans="1:65" s="1" customFormat="1" ht="16.5" customHeight="1">
      <c r="A185" s="31"/>
      <c r="B185" s="142"/>
      <c r="C185" s="181" t="s">
        <v>305</v>
      </c>
      <c r="D185" s="181" t="s">
        <v>296</v>
      </c>
      <c r="E185" s="182" t="s">
        <v>306</v>
      </c>
      <c r="F185" s="183" t="s">
        <v>307</v>
      </c>
      <c r="G185" s="184" t="s">
        <v>308</v>
      </c>
      <c r="H185" s="185">
        <v>6.72</v>
      </c>
      <c r="I185" s="186">
        <v>104.43</v>
      </c>
      <c r="J185" s="187">
        <f>ROUND(I185*H185,2)</f>
        <v>701.77</v>
      </c>
      <c r="K185" s="183" t="s">
        <v>147</v>
      </c>
      <c r="L185" s="188"/>
      <c r="M185" s="189" t="s">
        <v>1</v>
      </c>
      <c r="N185" s="190" t="s">
        <v>42</v>
      </c>
      <c r="O185" s="57"/>
      <c r="P185" s="152">
        <f>O185*H185</f>
        <v>0</v>
      </c>
      <c r="Q185" s="152">
        <v>1E-3</v>
      </c>
      <c r="R185" s="152">
        <f>Q185*H185</f>
        <v>6.7200000000000003E-3</v>
      </c>
      <c r="S185" s="152">
        <v>0</v>
      </c>
      <c r="T185" s="153">
        <f>S185*H185</f>
        <v>0</v>
      </c>
      <c r="U185" s="31"/>
      <c r="V185" s="31"/>
      <c r="W185" s="31"/>
      <c r="X185" s="31"/>
      <c r="Y185" s="31"/>
      <c r="Z185" s="31"/>
      <c r="AA185" s="31"/>
      <c r="AB185" s="31"/>
      <c r="AC185" s="31"/>
      <c r="AD185" s="31"/>
      <c r="AE185" s="31"/>
      <c r="AR185" s="154" t="s">
        <v>182</v>
      </c>
      <c r="AT185" s="154" t="s">
        <v>296</v>
      </c>
      <c r="AU185" s="154" t="s">
        <v>87</v>
      </c>
      <c r="AY185" s="16" t="s">
        <v>140</v>
      </c>
      <c r="BE185" s="155">
        <f>IF(N185="základní",J185,0)</f>
        <v>701.77</v>
      </c>
      <c r="BF185" s="155">
        <f>IF(N185="snížená",J185,0)</f>
        <v>0</v>
      </c>
      <c r="BG185" s="155">
        <f>IF(N185="zákl. přenesená",J185,0)</f>
        <v>0</v>
      </c>
      <c r="BH185" s="155">
        <f>IF(N185="sníž. přenesená",J185,0)</f>
        <v>0</v>
      </c>
      <c r="BI185" s="155">
        <f>IF(N185="nulová",J185,0)</f>
        <v>0</v>
      </c>
      <c r="BJ185" s="16" t="s">
        <v>85</v>
      </c>
      <c r="BK185" s="155">
        <f>ROUND(I185*H185,2)</f>
        <v>701.77</v>
      </c>
      <c r="BL185" s="16" t="s">
        <v>159</v>
      </c>
      <c r="BM185" s="154" t="s">
        <v>309</v>
      </c>
    </row>
    <row r="186" spans="1:65" s="12" customFormat="1">
      <c r="B186" s="165"/>
      <c r="D186" s="156" t="s">
        <v>236</v>
      </c>
      <c r="E186" s="166" t="s">
        <v>1</v>
      </c>
      <c r="F186" s="167" t="s">
        <v>310</v>
      </c>
      <c r="H186" s="168">
        <v>6.72</v>
      </c>
      <c r="I186" s="169"/>
      <c r="L186" s="165"/>
      <c r="M186" s="170"/>
      <c r="N186" s="171"/>
      <c r="O186" s="171"/>
      <c r="P186" s="171"/>
      <c r="Q186" s="171"/>
      <c r="R186" s="171"/>
      <c r="S186" s="171"/>
      <c r="T186" s="172"/>
      <c r="AT186" s="166" t="s">
        <v>236</v>
      </c>
      <c r="AU186" s="166" t="s">
        <v>87</v>
      </c>
      <c r="AV186" s="12" t="s">
        <v>87</v>
      </c>
      <c r="AW186" s="12" t="s">
        <v>32</v>
      </c>
      <c r="AX186" s="12" t="s">
        <v>85</v>
      </c>
      <c r="AY186" s="166" t="s">
        <v>140</v>
      </c>
    </row>
    <row r="187" spans="1:65" s="1" customFormat="1" ht="33" customHeight="1">
      <c r="A187" s="31"/>
      <c r="B187" s="142"/>
      <c r="C187" s="143" t="s">
        <v>311</v>
      </c>
      <c r="D187" s="143" t="s">
        <v>143</v>
      </c>
      <c r="E187" s="144" t="s">
        <v>312</v>
      </c>
      <c r="F187" s="145" t="s">
        <v>313</v>
      </c>
      <c r="G187" s="146" t="s">
        <v>284</v>
      </c>
      <c r="H187" s="147">
        <v>200</v>
      </c>
      <c r="I187" s="148">
        <v>1.38</v>
      </c>
      <c r="J187" s="149">
        <f>ROUND(I187*H187,2)</f>
        <v>276</v>
      </c>
      <c r="K187" s="145" t="s">
        <v>147</v>
      </c>
      <c r="L187" s="32"/>
      <c r="M187" s="150" t="s">
        <v>1</v>
      </c>
      <c r="N187" s="151" t="s">
        <v>42</v>
      </c>
      <c r="O187" s="57"/>
      <c r="P187" s="152">
        <f>O187*H187</f>
        <v>0</v>
      </c>
      <c r="Q187" s="152">
        <v>0</v>
      </c>
      <c r="R187" s="152">
        <f>Q187*H187</f>
        <v>0</v>
      </c>
      <c r="S187" s="152">
        <v>0</v>
      </c>
      <c r="T187" s="153">
        <f>S187*H187</f>
        <v>0</v>
      </c>
      <c r="U187" s="31"/>
      <c r="V187" s="31"/>
      <c r="W187" s="31"/>
      <c r="X187" s="31"/>
      <c r="Y187" s="31"/>
      <c r="Z187" s="31"/>
      <c r="AA187" s="31"/>
      <c r="AB187" s="31"/>
      <c r="AC187" s="31"/>
      <c r="AD187" s="31"/>
      <c r="AE187" s="31"/>
      <c r="AR187" s="154" t="s">
        <v>159</v>
      </c>
      <c r="AT187" s="154" t="s">
        <v>143</v>
      </c>
      <c r="AU187" s="154" t="s">
        <v>87</v>
      </c>
      <c r="AY187" s="16" t="s">
        <v>140</v>
      </c>
      <c r="BE187" s="155">
        <f>IF(N187="základní",J187,0)</f>
        <v>276</v>
      </c>
      <c r="BF187" s="155">
        <f>IF(N187="snížená",J187,0)</f>
        <v>0</v>
      </c>
      <c r="BG187" s="155">
        <f>IF(N187="zákl. přenesená",J187,0)</f>
        <v>0</v>
      </c>
      <c r="BH187" s="155">
        <f>IF(N187="sníž. přenesená",J187,0)</f>
        <v>0</v>
      </c>
      <c r="BI187" s="155">
        <f>IF(N187="nulová",J187,0)</f>
        <v>0</v>
      </c>
      <c r="BJ187" s="16" t="s">
        <v>85</v>
      </c>
      <c r="BK187" s="155">
        <f>ROUND(I187*H187,2)</f>
        <v>276</v>
      </c>
      <c r="BL187" s="16" t="s">
        <v>159</v>
      </c>
      <c r="BM187" s="154" t="s">
        <v>314</v>
      </c>
    </row>
    <row r="188" spans="1:65" s="1" customFormat="1" ht="33" customHeight="1">
      <c r="A188" s="31"/>
      <c r="B188" s="142"/>
      <c r="C188" s="143" t="s">
        <v>315</v>
      </c>
      <c r="D188" s="143" t="s">
        <v>143</v>
      </c>
      <c r="E188" s="144" t="s">
        <v>316</v>
      </c>
      <c r="F188" s="145" t="s">
        <v>317</v>
      </c>
      <c r="G188" s="146" t="s">
        <v>284</v>
      </c>
      <c r="H188" s="147">
        <v>200</v>
      </c>
      <c r="I188" s="148">
        <v>39.01</v>
      </c>
      <c r="J188" s="149">
        <f>ROUND(I188*H188,2)</f>
        <v>7802</v>
      </c>
      <c r="K188" s="145" t="s">
        <v>147</v>
      </c>
      <c r="L188" s="32"/>
      <c r="M188" s="150" t="s">
        <v>1</v>
      </c>
      <c r="N188" s="151" t="s">
        <v>42</v>
      </c>
      <c r="O188" s="57"/>
      <c r="P188" s="152">
        <f>O188*H188</f>
        <v>0</v>
      </c>
      <c r="Q188" s="152">
        <v>0</v>
      </c>
      <c r="R188" s="152">
        <f>Q188*H188</f>
        <v>0</v>
      </c>
      <c r="S188" s="152">
        <v>0</v>
      </c>
      <c r="T188" s="153">
        <f>S188*H188</f>
        <v>0</v>
      </c>
      <c r="U188" s="31"/>
      <c r="V188" s="31"/>
      <c r="W188" s="31"/>
      <c r="X188" s="31"/>
      <c r="Y188" s="31"/>
      <c r="Z188" s="31"/>
      <c r="AA188" s="31"/>
      <c r="AB188" s="31"/>
      <c r="AC188" s="31"/>
      <c r="AD188" s="31"/>
      <c r="AE188" s="31"/>
      <c r="AR188" s="154" t="s">
        <v>159</v>
      </c>
      <c r="AT188" s="154" t="s">
        <v>143</v>
      </c>
      <c r="AU188" s="154" t="s">
        <v>87</v>
      </c>
      <c r="AY188" s="16" t="s">
        <v>140</v>
      </c>
      <c r="BE188" s="155">
        <f>IF(N188="základní",J188,0)</f>
        <v>7802</v>
      </c>
      <c r="BF188" s="155">
        <f>IF(N188="snížená",J188,0)</f>
        <v>0</v>
      </c>
      <c r="BG188" s="155">
        <f>IF(N188="zákl. přenesená",J188,0)</f>
        <v>0</v>
      </c>
      <c r="BH188" s="155">
        <f>IF(N188="sníž. přenesená",J188,0)</f>
        <v>0</v>
      </c>
      <c r="BI188" s="155">
        <f>IF(N188="nulová",J188,0)</f>
        <v>0</v>
      </c>
      <c r="BJ188" s="16" t="s">
        <v>85</v>
      </c>
      <c r="BK188" s="155">
        <f>ROUND(I188*H188,2)</f>
        <v>7802</v>
      </c>
      <c r="BL188" s="16" t="s">
        <v>159</v>
      </c>
      <c r="BM188" s="154" t="s">
        <v>318</v>
      </c>
    </row>
    <row r="189" spans="1:65" s="1" customFormat="1" ht="21.75" customHeight="1">
      <c r="A189" s="31"/>
      <c r="B189" s="142"/>
      <c r="C189" s="143" t="s">
        <v>319</v>
      </c>
      <c r="D189" s="143" t="s">
        <v>143</v>
      </c>
      <c r="E189" s="144" t="s">
        <v>320</v>
      </c>
      <c r="F189" s="145" t="s">
        <v>321</v>
      </c>
      <c r="G189" s="146" t="s">
        <v>234</v>
      </c>
      <c r="H189" s="147">
        <v>3</v>
      </c>
      <c r="I189" s="148">
        <v>151.93</v>
      </c>
      <c r="J189" s="149">
        <f>ROUND(I189*H189,2)</f>
        <v>455.79</v>
      </c>
      <c r="K189" s="145" t="s">
        <v>147</v>
      </c>
      <c r="L189" s="32"/>
      <c r="M189" s="150" t="s">
        <v>1</v>
      </c>
      <c r="N189" s="151" t="s">
        <v>42</v>
      </c>
      <c r="O189" s="57"/>
      <c r="P189" s="152">
        <f>O189*H189</f>
        <v>0</v>
      </c>
      <c r="Q189" s="152">
        <v>0</v>
      </c>
      <c r="R189" s="152">
        <f>Q189*H189</f>
        <v>0</v>
      </c>
      <c r="S189" s="152">
        <v>0</v>
      </c>
      <c r="T189" s="153">
        <f>S189*H189</f>
        <v>0</v>
      </c>
      <c r="U189" s="31"/>
      <c r="V189" s="31"/>
      <c r="W189" s="31"/>
      <c r="X189" s="31"/>
      <c r="Y189" s="31"/>
      <c r="Z189" s="31"/>
      <c r="AA189" s="31"/>
      <c r="AB189" s="31"/>
      <c r="AC189" s="31"/>
      <c r="AD189" s="31"/>
      <c r="AE189" s="31"/>
      <c r="AR189" s="154" t="s">
        <v>159</v>
      </c>
      <c r="AT189" s="154" t="s">
        <v>143</v>
      </c>
      <c r="AU189" s="154" t="s">
        <v>87</v>
      </c>
      <c r="AY189" s="16" t="s">
        <v>140</v>
      </c>
      <c r="BE189" s="155">
        <f>IF(N189="základní",J189,0)</f>
        <v>455.79</v>
      </c>
      <c r="BF189" s="155">
        <f>IF(N189="snížená",J189,0)</f>
        <v>0</v>
      </c>
      <c r="BG189" s="155">
        <f>IF(N189="zákl. přenesená",J189,0)</f>
        <v>0</v>
      </c>
      <c r="BH189" s="155">
        <f>IF(N189="sníž. přenesená",J189,0)</f>
        <v>0</v>
      </c>
      <c r="BI189" s="155">
        <f>IF(N189="nulová",J189,0)</f>
        <v>0</v>
      </c>
      <c r="BJ189" s="16" t="s">
        <v>85</v>
      </c>
      <c r="BK189" s="155">
        <f>ROUND(I189*H189,2)</f>
        <v>455.79</v>
      </c>
      <c r="BL189" s="16" t="s">
        <v>159</v>
      </c>
      <c r="BM189" s="154" t="s">
        <v>322</v>
      </c>
    </row>
    <row r="190" spans="1:65" s="12" customFormat="1">
      <c r="B190" s="165"/>
      <c r="D190" s="156" t="s">
        <v>236</v>
      </c>
      <c r="E190" s="166" t="s">
        <v>1</v>
      </c>
      <c r="F190" s="167" t="s">
        <v>323</v>
      </c>
      <c r="H190" s="168">
        <v>3</v>
      </c>
      <c r="I190" s="169"/>
      <c r="L190" s="165"/>
      <c r="M190" s="170"/>
      <c r="N190" s="171"/>
      <c r="O190" s="171"/>
      <c r="P190" s="171"/>
      <c r="Q190" s="171"/>
      <c r="R190" s="171"/>
      <c r="S190" s="171"/>
      <c r="T190" s="172"/>
      <c r="AT190" s="166" t="s">
        <v>236</v>
      </c>
      <c r="AU190" s="166" t="s">
        <v>87</v>
      </c>
      <c r="AV190" s="12" t="s">
        <v>87</v>
      </c>
      <c r="AW190" s="12" t="s">
        <v>32</v>
      </c>
      <c r="AX190" s="12" t="s">
        <v>85</v>
      </c>
      <c r="AY190" s="166" t="s">
        <v>140</v>
      </c>
    </row>
    <row r="191" spans="1:65" s="11" customFormat="1" ht="22.9" customHeight="1">
      <c r="B191" s="129"/>
      <c r="D191" s="130" t="s">
        <v>76</v>
      </c>
      <c r="E191" s="140" t="s">
        <v>87</v>
      </c>
      <c r="F191" s="140" t="s">
        <v>324</v>
      </c>
      <c r="I191" s="132"/>
      <c r="J191" s="141">
        <f>BK191</f>
        <v>3759.58</v>
      </c>
      <c r="L191" s="129"/>
      <c r="M191" s="134"/>
      <c r="N191" s="135"/>
      <c r="O191" s="135"/>
      <c r="P191" s="136">
        <f>SUM(P192:P193)</f>
        <v>0</v>
      </c>
      <c r="Q191" s="135"/>
      <c r="R191" s="136">
        <f>SUM(R192:R193)</f>
        <v>4.8859200000000005</v>
      </c>
      <c r="S191" s="135"/>
      <c r="T191" s="137">
        <f>SUM(T192:T193)</f>
        <v>0</v>
      </c>
      <c r="AR191" s="130" t="s">
        <v>85</v>
      </c>
      <c r="AT191" s="138" t="s">
        <v>76</v>
      </c>
      <c r="AU191" s="138" t="s">
        <v>85</v>
      </c>
      <c r="AY191" s="130" t="s">
        <v>140</v>
      </c>
      <c r="BK191" s="139">
        <f>SUM(BK192:BK193)</f>
        <v>3759.58</v>
      </c>
    </row>
    <row r="192" spans="1:65" s="1" customFormat="1" ht="24">
      <c r="A192" s="31"/>
      <c r="B192" s="142"/>
      <c r="C192" s="143" t="s">
        <v>7</v>
      </c>
      <c r="D192" s="143" t="s">
        <v>143</v>
      </c>
      <c r="E192" s="144" t="s">
        <v>325</v>
      </c>
      <c r="F192" s="145" t="s">
        <v>326</v>
      </c>
      <c r="G192" s="146" t="s">
        <v>234</v>
      </c>
      <c r="H192" s="147">
        <v>2.262</v>
      </c>
      <c r="I192" s="148">
        <v>1662.06</v>
      </c>
      <c r="J192" s="149">
        <f>ROUND(I192*H192,2)</f>
        <v>3759.58</v>
      </c>
      <c r="K192" s="145" t="s">
        <v>147</v>
      </c>
      <c r="L192" s="32"/>
      <c r="M192" s="150" t="s">
        <v>1</v>
      </c>
      <c r="N192" s="151" t="s">
        <v>42</v>
      </c>
      <c r="O192" s="57"/>
      <c r="P192" s="152">
        <f>O192*H192</f>
        <v>0</v>
      </c>
      <c r="Q192" s="152">
        <v>2.16</v>
      </c>
      <c r="R192" s="152">
        <f>Q192*H192</f>
        <v>4.8859200000000005</v>
      </c>
      <c r="S192" s="152">
        <v>0</v>
      </c>
      <c r="T192" s="153">
        <f>S192*H192</f>
        <v>0</v>
      </c>
      <c r="U192" s="31"/>
      <c r="V192" s="31"/>
      <c r="W192" s="31"/>
      <c r="X192" s="31"/>
      <c r="Y192" s="31"/>
      <c r="Z192" s="31"/>
      <c r="AA192" s="31"/>
      <c r="AB192" s="31"/>
      <c r="AC192" s="31"/>
      <c r="AD192" s="31"/>
      <c r="AE192" s="31"/>
      <c r="AR192" s="154" t="s">
        <v>159</v>
      </c>
      <c r="AT192" s="154" t="s">
        <v>143</v>
      </c>
      <c r="AU192" s="154" t="s">
        <v>87</v>
      </c>
      <c r="AY192" s="16" t="s">
        <v>140</v>
      </c>
      <c r="BE192" s="155">
        <f>IF(N192="základní",J192,0)</f>
        <v>3759.58</v>
      </c>
      <c r="BF192" s="155">
        <f>IF(N192="snížená",J192,0)</f>
        <v>0</v>
      </c>
      <c r="BG192" s="155">
        <f>IF(N192="zákl. přenesená",J192,0)</f>
        <v>0</v>
      </c>
      <c r="BH192" s="155">
        <f>IF(N192="sníž. přenesená",J192,0)</f>
        <v>0</v>
      </c>
      <c r="BI192" s="155">
        <f>IF(N192="nulová",J192,0)</f>
        <v>0</v>
      </c>
      <c r="BJ192" s="16" t="s">
        <v>85</v>
      </c>
      <c r="BK192" s="155">
        <f>ROUND(I192*H192,2)</f>
        <v>3759.58</v>
      </c>
      <c r="BL192" s="16" t="s">
        <v>159</v>
      </c>
      <c r="BM192" s="154" t="s">
        <v>327</v>
      </c>
    </row>
    <row r="193" spans="1:65" s="12" customFormat="1">
      <c r="B193" s="165"/>
      <c r="D193" s="156" t="s">
        <v>236</v>
      </c>
      <c r="E193" s="166" t="s">
        <v>1</v>
      </c>
      <c r="F193" s="167" t="s">
        <v>328</v>
      </c>
      <c r="H193" s="168">
        <v>2.262</v>
      </c>
      <c r="I193" s="169"/>
      <c r="L193" s="165"/>
      <c r="M193" s="170"/>
      <c r="N193" s="171"/>
      <c r="O193" s="171"/>
      <c r="P193" s="171"/>
      <c r="Q193" s="171"/>
      <c r="R193" s="171"/>
      <c r="S193" s="171"/>
      <c r="T193" s="172"/>
      <c r="AT193" s="166" t="s">
        <v>236</v>
      </c>
      <c r="AU193" s="166" t="s">
        <v>87</v>
      </c>
      <c r="AV193" s="12" t="s">
        <v>87</v>
      </c>
      <c r="AW193" s="12" t="s">
        <v>32</v>
      </c>
      <c r="AX193" s="12" t="s">
        <v>85</v>
      </c>
      <c r="AY193" s="166" t="s">
        <v>140</v>
      </c>
    </row>
    <row r="194" spans="1:65" s="11" customFormat="1" ht="22.9" customHeight="1">
      <c r="B194" s="129"/>
      <c r="D194" s="130" t="s">
        <v>76</v>
      </c>
      <c r="E194" s="140" t="s">
        <v>155</v>
      </c>
      <c r="F194" s="140" t="s">
        <v>329</v>
      </c>
      <c r="I194" s="132"/>
      <c r="J194" s="141">
        <f>BK194</f>
        <v>270366.33999999997</v>
      </c>
      <c r="L194" s="129"/>
      <c r="M194" s="134"/>
      <c r="N194" s="135"/>
      <c r="O194" s="135"/>
      <c r="P194" s="136">
        <f>SUM(P195:P244)</f>
        <v>0</v>
      </c>
      <c r="Q194" s="135"/>
      <c r="R194" s="136">
        <f>SUM(R195:R244)</f>
        <v>31.585439650000001</v>
      </c>
      <c r="S194" s="135"/>
      <c r="T194" s="137">
        <f>SUM(T195:T244)</f>
        <v>0</v>
      </c>
      <c r="AR194" s="130" t="s">
        <v>85</v>
      </c>
      <c r="AT194" s="138" t="s">
        <v>76</v>
      </c>
      <c r="AU194" s="138" t="s">
        <v>85</v>
      </c>
      <c r="AY194" s="130" t="s">
        <v>140</v>
      </c>
      <c r="BK194" s="139">
        <f>SUM(BK195:BK244)</f>
        <v>270366.33999999997</v>
      </c>
    </row>
    <row r="195" spans="1:65" s="1" customFormat="1" ht="24">
      <c r="A195" s="31"/>
      <c r="B195" s="142"/>
      <c r="C195" s="143" t="s">
        <v>330</v>
      </c>
      <c r="D195" s="143" t="s">
        <v>143</v>
      </c>
      <c r="E195" s="144" t="s">
        <v>331</v>
      </c>
      <c r="F195" s="145" t="s">
        <v>332</v>
      </c>
      <c r="G195" s="146" t="s">
        <v>234</v>
      </c>
      <c r="H195" s="147">
        <v>2.8</v>
      </c>
      <c r="I195" s="148">
        <v>5935.96</v>
      </c>
      <c r="J195" s="149">
        <f>ROUND(I195*H195,2)</f>
        <v>16620.689999999999</v>
      </c>
      <c r="K195" s="145" t="s">
        <v>147</v>
      </c>
      <c r="L195" s="32"/>
      <c r="M195" s="150" t="s">
        <v>1</v>
      </c>
      <c r="N195" s="151" t="s">
        <v>42</v>
      </c>
      <c r="O195" s="57"/>
      <c r="P195" s="152">
        <f>O195*H195</f>
        <v>0</v>
      </c>
      <c r="Q195" s="152">
        <v>1.8774999999999999</v>
      </c>
      <c r="R195" s="152">
        <f>Q195*H195</f>
        <v>5.2569999999999997</v>
      </c>
      <c r="S195" s="152">
        <v>0</v>
      </c>
      <c r="T195" s="153">
        <f>S195*H195</f>
        <v>0</v>
      </c>
      <c r="U195" s="31"/>
      <c r="V195" s="31"/>
      <c r="W195" s="31"/>
      <c r="X195" s="31"/>
      <c r="Y195" s="31"/>
      <c r="Z195" s="31"/>
      <c r="AA195" s="31"/>
      <c r="AB195" s="31"/>
      <c r="AC195" s="31"/>
      <c r="AD195" s="31"/>
      <c r="AE195" s="31"/>
      <c r="AR195" s="154" t="s">
        <v>159</v>
      </c>
      <c r="AT195" s="154" t="s">
        <v>143</v>
      </c>
      <c r="AU195" s="154" t="s">
        <v>87</v>
      </c>
      <c r="AY195" s="16" t="s">
        <v>140</v>
      </c>
      <c r="BE195" s="155">
        <f>IF(N195="základní",J195,0)</f>
        <v>16620.689999999999</v>
      </c>
      <c r="BF195" s="155">
        <f>IF(N195="snížená",J195,0)</f>
        <v>0</v>
      </c>
      <c r="BG195" s="155">
        <f>IF(N195="zákl. přenesená",J195,0)</f>
        <v>0</v>
      </c>
      <c r="BH195" s="155">
        <f>IF(N195="sníž. přenesená",J195,0)</f>
        <v>0</v>
      </c>
      <c r="BI195" s="155">
        <f>IF(N195="nulová",J195,0)</f>
        <v>0</v>
      </c>
      <c r="BJ195" s="16" t="s">
        <v>85</v>
      </c>
      <c r="BK195" s="155">
        <f>ROUND(I195*H195,2)</f>
        <v>16620.689999999999</v>
      </c>
      <c r="BL195" s="16" t="s">
        <v>159</v>
      </c>
      <c r="BM195" s="154" t="s">
        <v>333</v>
      </c>
    </row>
    <row r="196" spans="1:65" s="12" customFormat="1">
      <c r="B196" s="165"/>
      <c r="D196" s="156" t="s">
        <v>236</v>
      </c>
      <c r="E196" s="166" t="s">
        <v>1</v>
      </c>
      <c r="F196" s="167" t="s">
        <v>334</v>
      </c>
      <c r="H196" s="168">
        <v>2.8</v>
      </c>
      <c r="I196" s="169"/>
      <c r="L196" s="165"/>
      <c r="M196" s="170"/>
      <c r="N196" s="171"/>
      <c r="O196" s="171"/>
      <c r="P196" s="171"/>
      <c r="Q196" s="171"/>
      <c r="R196" s="171"/>
      <c r="S196" s="171"/>
      <c r="T196" s="172"/>
      <c r="AT196" s="166" t="s">
        <v>236</v>
      </c>
      <c r="AU196" s="166" t="s">
        <v>87</v>
      </c>
      <c r="AV196" s="12" t="s">
        <v>87</v>
      </c>
      <c r="AW196" s="12" t="s">
        <v>32</v>
      </c>
      <c r="AX196" s="12" t="s">
        <v>85</v>
      </c>
      <c r="AY196" s="166" t="s">
        <v>140</v>
      </c>
    </row>
    <row r="197" spans="1:65" s="1" customFormat="1" ht="33" customHeight="1">
      <c r="A197" s="31"/>
      <c r="B197" s="142"/>
      <c r="C197" s="143" t="s">
        <v>335</v>
      </c>
      <c r="D197" s="143" t="s">
        <v>143</v>
      </c>
      <c r="E197" s="144" t="s">
        <v>336</v>
      </c>
      <c r="F197" s="145" t="s">
        <v>337</v>
      </c>
      <c r="G197" s="146" t="s">
        <v>234</v>
      </c>
      <c r="H197" s="147">
        <v>0.52300000000000002</v>
      </c>
      <c r="I197" s="148">
        <v>6166.53</v>
      </c>
      <c r="J197" s="149">
        <f>ROUND(I197*H197,2)</f>
        <v>3225.1</v>
      </c>
      <c r="K197" s="145" t="s">
        <v>147</v>
      </c>
      <c r="L197" s="32"/>
      <c r="M197" s="150" t="s">
        <v>1</v>
      </c>
      <c r="N197" s="151" t="s">
        <v>42</v>
      </c>
      <c r="O197" s="57"/>
      <c r="P197" s="152">
        <f>O197*H197</f>
        <v>0</v>
      </c>
      <c r="Q197" s="152">
        <v>1.3271500000000001</v>
      </c>
      <c r="R197" s="152">
        <f>Q197*H197</f>
        <v>0.69409945000000006</v>
      </c>
      <c r="S197" s="152">
        <v>0</v>
      </c>
      <c r="T197" s="153">
        <f>S197*H197</f>
        <v>0</v>
      </c>
      <c r="U197" s="31"/>
      <c r="V197" s="31"/>
      <c r="W197" s="31"/>
      <c r="X197" s="31"/>
      <c r="Y197" s="31"/>
      <c r="Z197" s="31"/>
      <c r="AA197" s="31"/>
      <c r="AB197" s="31"/>
      <c r="AC197" s="31"/>
      <c r="AD197" s="31"/>
      <c r="AE197" s="31"/>
      <c r="AR197" s="154" t="s">
        <v>159</v>
      </c>
      <c r="AT197" s="154" t="s">
        <v>143</v>
      </c>
      <c r="AU197" s="154" t="s">
        <v>87</v>
      </c>
      <c r="AY197" s="16" t="s">
        <v>140</v>
      </c>
      <c r="BE197" s="155">
        <f>IF(N197="základní",J197,0)</f>
        <v>3225.1</v>
      </c>
      <c r="BF197" s="155">
        <f>IF(N197="snížená",J197,0)</f>
        <v>0</v>
      </c>
      <c r="BG197" s="155">
        <f>IF(N197="zákl. přenesená",J197,0)</f>
        <v>0</v>
      </c>
      <c r="BH197" s="155">
        <f>IF(N197="sníž. přenesená",J197,0)</f>
        <v>0</v>
      </c>
      <c r="BI197" s="155">
        <f>IF(N197="nulová",J197,0)</f>
        <v>0</v>
      </c>
      <c r="BJ197" s="16" t="s">
        <v>85</v>
      </c>
      <c r="BK197" s="155">
        <f>ROUND(I197*H197,2)</f>
        <v>3225.1</v>
      </c>
      <c r="BL197" s="16" t="s">
        <v>159</v>
      </c>
      <c r="BM197" s="154" t="s">
        <v>338</v>
      </c>
    </row>
    <row r="198" spans="1:65" s="12" customFormat="1">
      <c r="B198" s="165"/>
      <c r="D198" s="156" t="s">
        <v>236</v>
      </c>
      <c r="E198" s="166" t="s">
        <v>1</v>
      </c>
      <c r="F198" s="167" t="s">
        <v>339</v>
      </c>
      <c r="H198" s="168">
        <v>0.185</v>
      </c>
      <c r="I198" s="169"/>
      <c r="L198" s="165"/>
      <c r="M198" s="170"/>
      <c r="N198" s="171"/>
      <c r="O198" s="171"/>
      <c r="P198" s="171"/>
      <c r="Q198" s="171"/>
      <c r="R198" s="171"/>
      <c r="S198" s="171"/>
      <c r="T198" s="172"/>
      <c r="AT198" s="166" t="s">
        <v>236</v>
      </c>
      <c r="AU198" s="166" t="s">
        <v>87</v>
      </c>
      <c r="AV198" s="12" t="s">
        <v>87</v>
      </c>
      <c r="AW198" s="12" t="s">
        <v>32</v>
      </c>
      <c r="AX198" s="12" t="s">
        <v>77</v>
      </c>
      <c r="AY198" s="166" t="s">
        <v>140</v>
      </c>
    </row>
    <row r="199" spans="1:65" s="12" customFormat="1">
      <c r="B199" s="165"/>
      <c r="D199" s="156" t="s">
        <v>236</v>
      </c>
      <c r="E199" s="166" t="s">
        <v>1</v>
      </c>
      <c r="F199" s="167" t="s">
        <v>340</v>
      </c>
      <c r="H199" s="168">
        <v>0.33800000000000002</v>
      </c>
      <c r="I199" s="169"/>
      <c r="L199" s="165"/>
      <c r="M199" s="170"/>
      <c r="N199" s="171"/>
      <c r="O199" s="171"/>
      <c r="P199" s="171"/>
      <c r="Q199" s="171"/>
      <c r="R199" s="171"/>
      <c r="S199" s="171"/>
      <c r="T199" s="172"/>
      <c r="AT199" s="166" t="s">
        <v>236</v>
      </c>
      <c r="AU199" s="166" t="s">
        <v>87</v>
      </c>
      <c r="AV199" s="12" t="s">
        <v>87</v>
      </c>
      <c r="AW199" s="12" t="s">
        <v>32</v>
      </c>
      <c r="AX199" s="12" t="s">
        <v>77</v>
      </c>
      <c r="AY199" s="166" t="s">
        <v>140</v>
      </c>
    </row>
    <row r="200" spans="1:65" s="13" customFormat="1">
      <c r="B200" s="173"/>
      <c r="D200" s="156" t="s">
        <v>236</v>
      </c>
      <c r="E200" s="174" t="s">
        <v>1</v>
      </c>
      <c r="F200" s="175" t="s">
        <v>247</v>
      </c>
      <c r="H200" s="176">
        <v>0.52300000000000002</v>
      </c>
      <c r="I200" s="177"/>
      <c r="L200" s="173"/>
      <c r="M200" s="178"/>
      <c r="N200" s="179"/>
      <c r="O200" s="179"/>
      <c r="P200" s="179"/>
      <c r="Q200" s="179"/>
      <c r="R200" s="179"/>
      <c r="S200" s="179"/>
      <c r="T200" s="180"/>
      <c r="AT200" s="174" t="s">
        <v>236</v>
      </c>
      <c r="AU200" s="174" t="s">
        <v>87</v>
      </c>
      <c r="AV200" s="13" t="s">
        <v>159</v>
      </c>
      <c r="AW200" s="13" t="s">
        <v>32</v>
      </c>
      <c r="AX200" s="13" t="s">
        <v>85</v>
      </c>
      <c r="AY200" s="174" t="s">
        <v>140</v>
      </c>
    </row>
    <row r="201" spans="1:65" s="1" customFormat="1" ht="33" customHeight="1">
      <c r="A201" s="31"/>
      <c r="B201" s="142"/>
      <c r="C201" s="143" t="s">
        <v>341</v>
      </c>
      <c r="D201" s="143" t="s">
        <v>143</v>
      </c>
      <c r="E201" s="144" t="s">
        <v>342</v>
      </c>
      <c r="F201" s="145" t="s">
        <v>343</v>
      </c>
      <c r="G201" s="146" t="s">
        <v>344</v>
      </c>
      <c r="H201" s="147">
        <v>10</v>
      </c>
      <c r="I201" s="148">
        <v>497.68</v>
      </c>
      <c r="J201" s="149">
        <f>ROUND(I201*H201,2)</f>
        <v>4976.8</v>
      </c>
      <c r="K201" s="145" t="s">
        <v>147</v>
      </c>
      <c r="L201" s="32"/>
      <c r="M201" s="150" t="s">
        <v>1</v>
      </c>
      <c r="N201" s="151" t="s">
        <v>42</v>
      </c>
      <c r="O201" s="57"/>
      <c r="P201" s="152">
        <f>O201*H201</f>
        <v>0</v>
      </c>
      <c r="Q201" s="152">
        <v>2.0209999999999999E-2</v>
      </c>
      <c r="R201" s="152">
        <f>Q201*H201</f>
        <v>0.2021</v>
      </c>
      <c r="S201" s="152">
        <v>0</v>
      </c>
      <c r="T201" s="153">
        <f>S201*H201</f>
        <v>0</v>
      </c>
      <c r="U201" s="31"/>
      <c r="V201" s="31"/>
      <c r="W201" s="31"/>
      <c r="X201" s="31"/>
      <c r="Y201" s="31"/>
      <c r="Z201" s="31"/>
      <c r="AA201" s="31"/>
      <c r="AB201" s="31"/>
      <c r="AC201" s="31"/>
      <c r="AD201" s="31"/>
      <c r="AE201" s="31"/>
      <c r="AR201" s="154" t="s">
        <v>159</v>
      </c>
      <c r="AT201" s="154" t="s">
        <v>143</v>
      </c>
      <c r="AU201" s="154" t="s">
        <v>87</v>
      </c>
      <c r="AY201" s="16" t="s">
        <v>140</v>
      </c>
      <c r="BE201" s="155">
        <f>IF(N201="základní",J201,0)</f>
        <v>4976.8</v>
      </c>
      <c r="BF201" s="155">
        <f>IF(N201="snížená",J201,0)</f>
        <v>0</v>
      </c>
      <c r="BG201" s="155">
        <f>IF(N201="zákl. přenesená",J201,0)</f>
        <v>0</v>
      </c>
      <c r="BH201" s="155">
        <f>IF(N201="sníž. přenesená",J201,0)</f>
        <v>0</v>
      </c>
      <c r="BI201" s="155">
        <f>IF(N201="nulová",J201,0)</f>
        <v>0</v>
      </c>
      <c r="BJ201" s="16" t="s">
        <v>85</v>
      </c>
      <c r="BK201" s="155">
        <f>ROUND(I201*H201,2)</f>
        <v>4976.8</v>
      </c>
      <c r="BL201" s="16" t="s">
        <v>159</v>
      </c>
      <c r="BM201" s="154" t="s">
        <v>345</v>
      </c>
    </row>
    <row r="202" spans="1:65" s="1" customFormat="1" ht="24">
      <c r="A202" s="31"/>
      <c r="B202" s="142"/>
      <c r="C202" s="143" t="s">
        <v>346</v>
      </c>
      <c r="D202" s="143" t="s">
        <v>143</v>
      </c>
      <c r="E202" s="144" t="s">
        <v>347</v>
      </c>
      <c r="F202" s="145" t="s">
        <v>348</v>
      </c>
      <c r="G202" s="146" t="s">
        <v>344</v>
      </c>
      <c r="H202" s="147">
        <v>3</v>
      </c>
      <c r="I202" s="148">
        <v>1531.85</v>
      </c>
      <c r="J202" s="149">
        <f>ROUND(I202*H202,2)</f>
        <v>4595.55</v>
      </c>
      <c r="K202" s="145" t="s">
        <v>147</v>
      </c>
      <c r="L202" s="32"/>
      <c r="M202" s="150" t="s">
        <v>1</v>
      </c>
      <c r="N202" s="151" t="s">
        <v>42</v>
      </c>
      <c r="O202" s="57"/>
      <c r="P202" s="152">
        <f>O202*H202</f>
        <v>0</v>
      </c>
      <c r="Q202" s="152">
        <v>5.4210000000000001E-2</v>
      </c>
      <c r="R202" s="152">
        <f>Q202*H202</f>
        <v>0.16263</v>
      </c>
      <c r="S202" s="152">
        <v>0</v>
      </c>
      <c r="T202" s="153">
        <f>S202*H202</f>
        <v>0</v>
      </c>
      <c r="U202" s="31"/>
      <c r="V202" s="31"/>
      <c r="W202" s="31"/>
      <c r="X202" s="31"/>
      <c r="Y202" s="31"/>
      <c r="Z202" s="31"/>
      <c r="AA202" s="31"/>
      <c r="AB202" s="31"/>
      <c r="AC202" s="31"/>
      <c r="AD202" s="31"/>
      <c r="AE202" s="31"/>
      <c r="AR202" s="154" t="s">
        <v>159</v>
      </c>
      <c r="AT202" s="154" t="s">
        <v>143</v>
      </c>
      <c r="AU202" s="154" t="s">
        <v>87</v>
      </c>
      <c r="AY202" s="16" t="s">
        <v>140</v>
      </c>
      <c r="BE202" s="155">
        <f>IF(N202="základní",J202,0)</f>
        <v>4595.55</v>
      </c>
      <c r="BF202" s="155">
        <f>IF(N202="snížená",J202,0)</f>
        <v>0</v>
      </c>
      <c r="BG202" s="155">
        <f>IF(N202="zákl. přenesená",J202,0)</f>
        <v>0</v>
      </c>
      <c r="BH202" s="155">
        <f>IF(N202="sníž. přenesená",J202,0)</f>
        <v>0</v>
      </c>
      <c r="BI202" s="155">
        <f>IF(N202="nulová",J202,0)</f>
        <v>0</v>
      </c>
      <c r="BJ202" s="16" t="s">
        <v>85</v>
      </c>
      <c r="BK202" s="155">
        <f>ROUND(I202*H202,2)</f>
        <v>4595.55</v>
      </c>
      <c r="BL202" s="16" t="s">
        <v>159</v>
      </c>
      <c r="BM202" s="154" t="s">
        <v>349</v>
      </c>
    </row>
    <row r="203" spans="1:65" s="12" customFormat="1">
      <c r="B203" s="165"/>
      <c r="D203" s="156" t="s">
        <v>236</v>
      </c>
      <c r="E203" s="166" t="s">
        <v>1</v>
      </c>
      <c r="F203" s="167" t="s">
        <v>350</v>
      </c>
      <c r="H203" s="168">
        <v>3</v>
      </c>
      <c r="I203" s="169"/>
      <c r="L203" s="165"/>
      <c r="M203" s="170"/>
      <c r="N203" s="171"/>
      <c r="O203" s="171"/>
      <c r="P203" s="171"/>
      <c r="Q203" s="171"/>
      <c r="R203" s="171"/>
      <c r="S203" s="171"/>
      <c r="T203" s="172"/>
      <c r="AT203" s="166" t="s">
        <v>236</v>
      </c>
      <c r="AU203" s="166" t="s">
        <v>87</v>
      </c>
      <c r="AV203" s="12" t="s">
        <v>87</v>
      </c>
      <c r="AW203" s="12" t="s">
        <v>32</v>
      </c>
      <c r="AX203" s="12" t="s">
        <v>85</v>
      </c>
      <c r="AY203" s="166" t="s">
        <v>140</v>
      </c>
    </row>
    <row r="204" spans="1:65" s="1" customFormat="1" ht="24">
      <c r="A204" s="31"/>
      <c r="B204" s="142"/>
      <c r="C204" s="143" t="s">
        <v>351</v>
      </c>
      <c r="D204" s="143" t="s">
        <v>143</v>
      </c>
      <c r="E204" s="144" t="s">
        <v>352</v>
      </c>
      <c r="F204" s="145" t="s">
        <v>353</v>
      </c>
      <c r="G204" s="146" t="s">
        <v>344</v>
      </c>
      <c r="H204" s="147">
        <v>5</v>
      </c>
      <c r="I204" s="148">
        <v>1760.23</v>
      </c>
      <c r="J204" s="149">
        <f>ROUND(I204*H204,2)</f>
        <v>8801.15</v>
      </c>
      <c r="K204" s="145" t="s">
        <v>147</v>
      </c>
      <c r="L204" s="32"/>
      <c r="M204" s="150" t="s">
        <v>1</v>
      </c>
      <c r="N204" s="151" t="s">
        <v>42</v>
      </c>
      <c r="O204" s="57"/>
      <c r="P204" s="152">
        <f>O204*H204</f>
        <v>0</v>
      </c>
      <c r="Q204" s="152">
        <v>6.2210000000000001E-2</v>
      </c>
      <c r="R204" s="152">
        <f>Q204*H204</f>
        <v>0.31104999999999999</v>
      </c>
      <c r="S204" s="152">
        <v>0</v>
      </c>
      <c r="T204" s="153">
        <f>S204*H204</f>
        <v>0</v>
      </c>
      <c r="U204" s="31"/>
      <c r="V204" s="31"/>
      <c r="W204" s="31"/>
      <c r="X204" s="31"/>
      <c r="Y204" s="31"/>
      <c r="Z204" s="31"/>
      <c r="AA204" s="31"/>
      <c r="AB204" s="31"/>
      <c r="AC204" s="31"/>
      <c r="AD204" s="31"/>
      <c r="AE204" s="31"/>
      <c r="AR204" s="154" t="s">
        <v>159</v>
      </c>
      <c r="AT204" s="154" t="s">
        <v>143</v>
      </c>
      <c r="AU204" s="154" t="s">
        <v>87</v>
      </c>
      <c r="AY204" s="16" t="s">
        <v>140</v>
      </c>
      <c r="BE204" s="155">
        <f>IF(N204="základní",J204,0)</f>
        <v>8801.15</v>
      </c>
      <c r="BF204" s="155">
        <f>IF(N204="snížená",J204,0)</f>
        <v>0</v>
      </c>
      <c r="BG204" s="155">
        <f>IF(N204="zákl. přenesená",J204,0)</f>
        <v>0</v>
      </c>
      <c r="BH204" s="155">
        <f>IF(N204="sníž. přenesená",J204,0)</f>
        <v>0</v>
      </c>
      <c r="BI204" s="155">
        <f>IF(N204="nulová",J204,0)</f>
        <v>0</v>
      </c>
      <c r="BJ204" s="16" t="s">
        <v>85</v>
      </c>
      <c r="BK204" s="155">
        <f>ROUND(I204*H204,2)</f>
        <v>8801.15</v>
      </c>
      <c r="BL204" s="16" t="s">
        <v>159</v>
      </c>
      <c r="BM204" s="154" t="s">
        <v>354</v>
      </c>
    </row>
    <row r="205" spans="1:65" s="12" customFormat="1">
      <c r="B205" s="165"/>
      <c r="D205" s="156" t="s">
        <v>236</v>
      </c>
      <c r="E205" s="166" t="s">
        <v>1</v>
      </c>
      <c r="F205" s="167" t="s">
        <v>355</v>
      </c>
      <c r="H205" s="168">
        <v>5</v>
      </c>
      <c r="I205" s="169"/>
      <c r="L205" s="165"/>
      <c r="M205" s="170"/>
      <c r="N205" s="171"/>
      <c r="O205" s="171"/>
      <c r="P205" s="171"/>
      <c r="Q205" s="171"/>
      <c r="R205" s="171"/>
      <c r="S205" s="171"/>
      <c r="T205" s="172"/>
      <c r="AT205" s="166" t="s">
        <v>236</v>
      </c>
      <c r="AU205" s="166" t="s">
        <v>87</v>
      </c>
      <c r="AV205" s="12" t="s">
        <v>87</v>
      </c>
      <c r="AW205" s="12" t="s">
        <v>32</v>
      </c>
      <c r="AX205" s="12" t="s">
        <v>85</v>
      </c>
      <c r="AY205" s="166" t="s">
        <v>140</v>
      </c>
    </row>
    <row r="206" spans="1:65" s="1" customFormat="1" ht="16.5" customHeight="1">
      <c r="A206" s="31"/>
      <c r="B206" s="142"/>
      <c r="C206" s="143" t="s">
        <v>356</v>
      </c>
      <c r="D206" s="143" t="s">
        <v>143</v>
      </c>
      <c r="E206" s="144" t="s">
        <v>357</v>
      </c>
      <c r="F206" s="145" t="s">
        <v>358</v>
      </c>
      <c r="G206" s="146" t="s">
        <v>234</v>
      </c>
      <c r="H206" s="147">
        <v>2.3460000000000001</v>
      </c>
      <c r="I206" s="148">
        <v>3905.38</v>
      </c>
      <c r="J206" s="149">
        <f>ROUND(I206*H206,2)</f>
        <v>9162.02</v>
      </c>
      <c r="K206" s="145" t="s">
        <v>147</v>
      </c>
      <c r="L206" s="32"/>
      <c r="M206" s="150" t="s">
        <v>1</v>
      </c>
      <c r="N206" s="151" t="s">
        <v>42</v>
      </c>
      <c r="O206" s="57"/>
      <c r="P206" s="152">
        <f>O206*H206</f>
        <v>0</v>
      </c>
      <c r="Q206" s="152">
        <v>2.4533</v>
      </c>
      <c r="R206" s="152">
        <f>Q206*H206</f>
        <v>5.7554418000000007</v>
      </c>
      <c r="S206" s="152">
        <v>0</v>
      </c>
      <c r="T206" s="153">
        <f>S206*H206</f>
        <v>0</v>
      </c>
      <c r="U206" s="31"/>
      <c r="V206" s="31"/>
      <c r="W206" s="31"/>
      <c r="X206" s="31"/>
      <c r="Y206" s="31"/>
      <c r="Z206" s="31"/>
      <c r="AA206" s="31"/>
      <c r="AB206" s="31"/>
      <c r="AC206" s="31"/>
      <c r="AD206" s="31"/>
      <c r="AE206" s="31"/>
      <c r="AR206" s="154" t="s">
        <v>159</v>
      </c>
      <c r="AT206" s="154" t="s">
        <v>143</v>
      </c>
      <c r="AU206" s="154" t="s">
        <v>87</v>
      </c>
      <c r="AY206" s="16" t="s">
        <v>140</v>
      </c>
      <c r="BE206" s="155">
        <f>IF(N206="základní",J206,0)</f>
        <v>9162.02</v>
      </c>
      <c r="BF206" s="155">
        <f>IF(N206="snížená",J206,0)</f>
        <v>0</v>
      </c>
      <c r="BG206" s="155">
        <f>IF(N206="zákl. přenesená",J206,0)</f>
        <v>0</v>
      </c>
      <c r="BH206" s="155">
        <f>IF(N206="sníž. přenesená",J206,0)</f>
        <v>0</v>
      </c>
      <c r="BI206" s="155">
        <f>IF(N206="nulová",J206,0)</f>
        <v>0</v>
      </c>
      <c r="BJ206" s="16" t="s">
        <v>85</v>
      </c>
      <c r="BK206" s="155">
        <f>ROUND(I206*H206,2)</f>
        <v>9162.02</v>
      </c>
      <c r="BL206" s="16" t="s">
        <v>159</v>
      </c>
      <c r="BM206" s="154" t="s">
        <v>359</v>
      </c>
    </row>
    <row r="207" spans="1:65" s="12" customFormat="1">
      <c r="B207" s="165"/>
      <c r="D207" s="156" t="s">
        <v>236</v>
      </c>
      <c r="E207" s="166" t="s">
        <v>1</v>
      </c>
      <c r="F207" s="167" t="s">
        <v>360</v>
      </c>
      <c r="H207" s="168">
        <v>2.3460000000000001</v>
      </c>
      <c r="I207" s="169"/>
      <c r="L207" s="165"/>
      <c r="M207" s="170"/>
      <c r="N207" s="171"/>
      <c r="O207" s="171"/>
      <c r="P207" s="171"/>
      <c r="Q207" s="171"/>
      <c r="R207" s="171"/>
      <c r="S207" s="171"/>
      <c r="T207" s="172"/>
      <c r="AT207" s="166" t="s">
        <v>236</v>
      </c>
      <c r="AU207" s="166" t="s">
        <v>87</v>
      </c>
      <c r="AV207" s="12" t="s">
        <v>87</v>
      </c>
      <c r="AW207" s="12" t="s">
        <v>32</v>
      </c>
      <c r="AX207" s="12" t="s">
        <v>85</v>
      </c>
      <c r="AY207" s="166" t="s">
        <v>140</v>
      </c>
    </row>
    <row r="208" spans="1:65" s="1" customFormat="1" ht="16.5" customHeight="1">
      <c r="A208" s="31"/>
      <c r="B208" s="142"/>
      <c r="C208" s="143" t="s">
        <v>361</v>
      </c>
      <c r="D208" s="143" t="s">
        <v>143</v>
      </c>
      <c r="E208" s="144" t="s">
        <v>362</v>
      </c>
      <c r="F208" s="145" t="s">
        <v>363</v>
      </c>
      <c r="G208" s="146" t="s">
        <v>284</v>
      </c>
      <c r="H208" s="147">
        <v>23.46</v>
      </c>
      <c r="I208" s="148">
        <v>633.02</v>
      </c>
      <c r="J208" s="149">
        <f>ROUND(I208*H208,2)</f>
        <v>14850.65</v>
      </c>
      <c r="K208" s="145" t="s">
        <v>147</v>
      </c>
      <c r="L208" s="32"/>
      <c r="M208" s="150" t="s">
        <v>1</v>
      </c>
      <c r="N208" s="151" t="s">
        <v>42</v>
      </c>
      <c r="O208" s="57"/>
      <c r="P208" s="152">
        <f>O208*H208</f>
        <v>0</v>
      </c>
      <c r="Q208" s="152">
        <v>1.052E-2</v>
      </c>
      <c r="R208" s="152">
        <f>Q208*H208</f>
        <v>0.2467992</v>
      </c>
      <c r="S208" s="152">
        <v>0</v>
      </c>
      <c r="T208" s="153">
        <f>S208*H208</f>
        <v>0</v>
      </c>
      <c r="U208" s="31"/>
      <c r="V208" s="31"/>
      <c r="W208" s="31"/>
      <c r="X208" s="31"/>
      <c r="Y208" s="31"/>
      <c r="Z208" s="31"/>
      <c r="AA208" s="31"/>
      <c r="AB208" s="31"/>
      <c r="AC208" s="31"/>
      <c r="AD208" s="31"/>
      <c r="AE208" s="31"/>
      <c r="AR208" s="154" t="s">
        <v>159</v>
      </c>
      <c r="AT208" s="154" t="s">
        <v>143</v>
      </c>
      <c r="AU208" s="154" t="s">
        <v>87</v>
      </c>
      <c r="AY208" s="16" t="s">
        <v>140</v>
      </c>
      <c r="BE208" s="155">
        <f>IF(N208="základní",J208,0)</f>
        <v>14850.65</v>
      </c>
      <c r="BF208" s="155">
        <f>IF(N208="snížená",J208,0)</f>
        <v>0</v>
      </c>
      <c r="BG208" s="155">
        <f>IF(N208="zákl. přenesená",J208,0)</f>
        <v>0</v>
      </c>
      <c r="BH208" s="155">
        <f>IF(N208="sníž. přenesená",J208,0)</f>
        <v>0</v>
      </c>
      <c r="BI208" s="155">
        <f>IF(N208="nulová",J208,0)</f>
        <v>0</v>
      </c>
      <c r="BJ208" s="16" t="s">
        <v>85</v>
      </c>
      <c r="BK208" s="155">
        <f>ROUND(I208*H208,2)</f>
        <v>14850.65</v>
      </c>
      <c r="BL208" s="16" t="s">
        <v>159</v>
      </c>
      <c r="BM208" s="154" t="s">
        <v>364</v>
      </c>
    </row>
    <row r="209" spans="1:65" s="12" customFormat="1">
      <c r="B209" s="165"/>
      <c r="D209" s="156" t="s">
        <v>236</v>
      </c>
      <c r="E209" s="166" t="s">
        <v>1</v>
      </c>
      <c r="F209" s="167" t="s">
        <v>365</v>
      </c>
      <c r="H209" s="168">
        <v>23.46</v>
      </c>
      <c r="I209" s="169"/>
      <c r="L209" s="165"/>
      <c r="M209" s="170"/>
      <c r="N209" s="171"/>
      <c r="O209" s="171"/>
      <c r="P209" s="171"/>
      <c r="Q209" s="171"/>
      <c r="R209" s="171"/>
      <c r="S209" s="171"/>
      <c r="T209" s="172"/>
      <c r="AT209" s="166" t="s">
        <v>236</v>
      </c>
      <c r="AU209" s="166" t="s">
        <v>87</v>
      </c>
      <c r="AV209" s="12" t="s">
        <v>87</v>
      </c>
      <c r="AW209" s="12" t="s">
        <v>32</v>
      </c>
      <c r="AX209" s="12" t="s">
        <v>85</v>
      </c>
      <c r="AY209" s="166" t="s">
        <v>140</v>
      </c>
    </row>
    <row r="210" spans="1:65" s="1" customFormat="1" ht="16.5" customHeight="1">
      <c r="A210" s="31"/>
      <c r="B210" s="142"/>
      <c r="C210" s="143" t="s">
        <v>366</v>
      </c>
      <c r="D210" s="143" t="s">
        <v>143</v>
      </c>
      <c r="E210" s="144" t="s">
        <v>367</v>
      </c>
      <c r="F210" s="145" t="s">
        <v>368</v>
      </c>
      <c r="G210" s="146" t="s">
        <v>284</v>
      </c>
      <c r="H210" s="147">
        <v>23.46</v>
      </c>
      <c r="I210" s="148">
        <v>189.13</v>
      </c>
      <c r="J210" s="149">
        <f>ROUND(I210*H210,2)</f>
        <v>4436.99</v>
      </c>
      <c r="K210" s="145" t="s">
        <v>147</v>
      </c>
      <c r="L210" s="32"/>
      <c r="M210" s="150" t="s">
        <v>1</v>
      </c>
      <c r="N210" s="151" t="s">
        <v>42</v>
      </c>
      <c r="O210" s="57"/>
      <c r="P210" s="152">
        <f>O210*H210</f>
        <v>0</v>
      </c>
      <c r="Q210" s="152">
        <v>0</v>
      </c>
      <c r="R210" s="152">
        <f>Q210*H210</f>
        <v>0</v>
      </c>
      <c r="S210" s="152">
        <v>0</v>
      </c>
      <c r="T210" s="153">
        <f>S210*H210</f>
        <v>0</v>
      </c>
      <c r="U210" s="31"/>
      <c r="V210" s="31"/>
      <c r="W210" s="31"/>
      <c r="X210" s="31"/>
      <c r="Y210" s="31"/>
      <c r="Z210" s="31"/>
      <c r="AA210" s="31"/>
      <c r="AB210" s="31"/>
      <c r="AC210" s="31"/>
      <c r="AD210" s="31"/>
      <c r="AE210" s="31"/>
      <c r="AR210" s="154" t="s">
        <v>159</v>
      </c>
      <c r="AT210" s="154" t="s">
        <v>143</v>
      </c>
      <c r="AU210" s="154" t="s">
        <v>87</v>
      </c>
      <c r="AY210" s="16" t="s">
        <v>140</v>
      </c>
      <c r="BE210" s="155">
        <f>IF(N210="základní",J210,0)</f>
        <v>4436.99</v>
      </c>
      <c r="BF210" s="155">
        <f>IF(N210="snížená",J210,0)</f>
        <v>0</v>
      </c>
      <c r="BG210" s="155">
        <f>IF(N210="zákl. přenesená",J210,0)</f>
        <v>0</v>
      </c>
      <c r="BH210" s="155">
        <f>IF(N210="sníž. přenesená",J210,0)</f>
        <v>0</v>
      </c>
      <c r="BI210" s="155">
        <f>IF(N210="nulová",J210,0)</f>
        <v>0</v>
      </c>
      <c r="BJ210" s="16" t="s">
        <v>85</v>
      </c>
      <c r="BK210" s="155">
        <f>ROUND(I210*H210,2)</f>
        <v>4436.99</v>
      </c>
      <c r="BL210" s="16" t="s">
        <v>159</v>
      </c>
      <c r="BM210" s="154" t="s">
        <v>369</v>
      </c>
    </row>
    <row r="211" spans="1:65" s="1" customFormat="1" ht="24">
      <c r="A211" s="31"/>
      <c r="B211" s="142"/>
      <c r="C211" s="143" t="s">
        <v>370</v>
      </c>
      <c r="D211" s="143" t="s">
        <v>143</v>
      </c>
      <c r="E211" s="144" t="s">
        <v>371</v>
      </c>
      <c r="F211" s="145" t="s">
        <v>372</v>
      </c>
      <c r="G211" s="146" t="s">
        <v>278</v>
      </c>
      <c r="H211" s="147">
        <v>0.502</v>
      </c>
      <c r="I211" s="148">
        <v>47663.07</v>
      </c>
      <c r="J211" s="149">
        <f>ROUND(I211*H211,2)</f>
        <v>23926.86</v>
      </c>
      <c r="K211" s="145" t="s">
        <v>147</v>
      </c>
      <c r="L211" s="32"/>
      <c r="M211" s="150" t="s">
        <v>1</v>
      </c>
      <c r="N211" s="151" t="s">
        <v>42</v>
      </c>
      <c r="O211" s="57"/>
      <c r="P211" s="152">
        <f>O211*H211</f>
        <v>0</v>
      </c>
      <c r="Q211" s="152">
        <v>1.0900000000000001</v>
      </c>
      <c r="R211" s="152">
        <f>Q211*H211</f>
        <v>0.54718</v>
      </c>
      <c r="S211" s="152">
        <v>0</v>
      </c>
      <c r="T211" s="153">
        <f>S211*H211</f>
        <v>0</v>
      </c>
      <c r="U211" s="31"/>
      <c r="V211" s="31"/>
      <c r="W211" s="31"/>
      <c r="X211" s="31"/>
      <c r="Y211" s="31"/>
      <c r="Z211" s="31"/>
      <c r="AA211" s="31"/>
      <c r="AB211" s="31"/>
      <c r="AC211" s="31"/>
      <c r="AD211" s="31"/>
      <c r="AE211" s="31"/>
      <c r="AR211" s="154" t="s">
        <v>159</v>
      </c>
      <c r="AT211" s="154" t="s">
        <v>143</v>
      </c>
      <c r="AU211" s="154" t="s">
        <v>87</v>
      </c>
      <c r="AY211" s="16" t="s">
        <v>140</v>
      </c>
      <c r="BE211" s="155">
        <f>IF(N211="základní",J211,0)</f>
        <v>23926.86</v>
      </c>
      <c r="BF211" s="155">
        <f>IF(N211="snížená",J211,0)</f>
        <v>0</v>
      </c>
      <c r="BG211" s="155">
        <f>IF(N211="zákl. přenesená",J211,0)</f>
        <v>0</v>
      </c>
      <c r="BH211" s="155">
        <f>IF(N211="sníž. přenesená",J211,0)</f>
        <v>0</v>
      </c>
      <c r="BI211" s="155">
        <f>IF(N211="nulová",J211,0)</f>
        <v>0</v>
      </c>
      <c r="BJ211" s="16" t="s">
        <v>85</v>
      </c>
      <c r="BK211" s="155">
        <f>ROUND(I211*H211,2)</f>
        <v>23926.86</v>
      </c>
      <c r="BL211" s="16" t="s">
        <v>159</v>
      </c>
      <c r="BM211" s="154" t="s">
        <v>373</v>
      </c>
    </row>
    <row r="212" spans="1:65" s="1" customFormat="1" ht="24">
      <c r="A212" s="31"/>
      <c r="B212" s="142"/>
      <c r="C212" s="143" t="s">
        <v>374</v>
      </c>
      <c r="D212" s="143" t="s">
        <v>143</v>
      </c>
      <c r="E212" s="144" t="s">
        <v>375</v>
      </c>
      <c r="F212" s="145" t="s">
        <v>376</v>
      </c>
      <c r="G212" s="146" t="s">
        <v>278</v>
      </c>
      <c r="H212" s="147">
        <v>0.20899999999999999</v>
      </c>
      <c r="I212" s="148">
        <v>45909.04</v>
      </c>
      <c r="J212" s="149">
        <f>ROUND(I212*H212,2)</f>
        <v>9594.99</v>
      </c>
      <c r="K212" s="145" t="s">
        <v>147</v>
      </c>
      <c r="L212" s="32"/>
      <c r="M212" s="150" t="s">
        <v>1</v>
      </c>
      <c r="N212" s="151" t="s">
        <v>42</v>
      </c>
      <c r="O212" s="57"/>
      <c r="P212" s="152">
        <f>O212*H212</f>
        <v>0</v>
      </c>
      <c r="Q212" s="152">
        <v>1.0900000000000001</v>
      </c>
      <c r="R212" s="152">
        <f>Q212*H212</f>
        <v>0.22781000000000001</v>
      </c>
      <c r="S212" s="152">
        <v>0</v>
      </c>
      <c r="T212" s="153">
        <f>S212*H212</f>
        <v>0</v>
      </c>
      <c r="U212" s="31"/>
      <c r="V212" s="31"/>
      <c r="W212" s="31"/>
      <c r="X212" s="31"/>
      <c r="Y212" s="31"/>
      <c r="Z212" s="31"/>
      <c r="AA212" s="31"/>
      <c r="AB212" s="31"/>
      <c r="AC212" s="31"/>
      <c r="AD212" s="31"/>
      <c r="AE212" s="31"/>
      <c r="AR212" s="154" t="s">
        <v>159</v>
      </c>
      <c r="AT212" s="154" t="s">
        <v>143</v>
      </c>
      <c r="AU212" s="154" t="s">
        <v>87</v>
      </c>
      <c r="AY212" s="16" t="s">
        <v>140</v>
      </c>
      <c r="BE212" s="155">
        <f>IF(N212="základní",J212,0)</f>
        <v>9594.99</v>
      </c>
      <c r="BF212" s="155">
        <f>IF(N212="snížená",J212,0)</f>
        <v>0</v>
      </c>
      <c r="BG212" s="155">
        <f>IF(N212="zákl. přenesená",J212,0)</f>
        <v>0</v>
      </c>
      <c r="BH212" s="155">
        <f>IF(N212="sníž. přenesená",J212,0)</f>
        <v>0</v>
      </c>
      <c r="BI212" s="155">
        <f>IF(N212="nulová",J212,0)</f>
        <v>0</v>
      </c>
      <c r="BJ212" s="16" t="s">
        <v>85</v>
      </c>
      <c r="BK212" s="155">
        <f>ROUND(I212*H212,2)</f>
        <v>9594.99</v>
      </c>
      <c r="BL212" s="16" t="s">
        <v>159</v>
      </c>
      <c r="BM212" s="154" t="s">
        <v>377</v>
      </c>
    </row>
    <row r="213" spans="1:65" s="1" customFormat="1" ht="24">
      <c r="A213" s="31"/>
      <c r="B213" s="142"/>
      <c r="C213" s="143" t="s">
        <v>378</v>
      </c>
      <c r="D213" s="143" t="s">
        <v>143</v>
      </c>
      <c r="E213" s="144" t="s">
        <v>379</v>
      </c>
      <c r="F213" s="145" t="s">
        <v>380</v>
      </c>
      <c r="G213" s="146" t="s">
        <v>284</v>
      </c>
      <c r="H213" s="147">
        <v>7.4</v>
      </c>
      <c r="I213" s="148">
        <v>687.5</v>
      </c>
      <c r="J213" s="149">
        <f>ROUND(I213*H213,2)</f>
        <v>5087.5</v>
      </c>
      <c r="K213" s="145" t="s">
        <v>147</v>
      </c>
      <c r="L213" s="32"/>
      <c r="M213" s="150" t="s">
        <v>1</v>
      </c>
      <c r="N213" s="151" t="s">
        <v>42</v>
      </c>
      <c r="O213" s="57"/>
      <c r="P213" s="152">
        <f>O213*H213</f>
        <v>0</v>
      </c>
      <c r="Q213" s="152">
        <v>6.3070000000000001E-2</v>
      </c>
      <c r="R213" s="152">
        <f>Q213*H213</f>
        <v>0.46671800000000002</v>
      </c>
      <c r="S213" s="152">
        <v>0</v>
      </c>
      <c r="T213" s="153">
        <f>S213*H213</f>
        <v>0</v>
      </c>
      <c r="U213" s="31"/>
      <c r="V213" s="31"/>
      <c r="W213" s="31"/>
      <c r="X213" s="31"/>
      <c r="Y213" s="31"/>
      <c r="Z213" s="31"/>
      <c r="AA213" s="31"/>
      <c r="AB213" s="31"/>
      <c r="AC213" s="31"/>
      <c r="AD213" s="31"/>
      <c r="AE213" s="31"/>
      <c r="AR213" s="154" t="s">
        <v>159</v>
      </c>
      <c r="AT213" s="154" t="s">
        <v>143</v>
      </c>
      <c r="AU213" s="154" t="s">
        <v>87</v>
      </c>
      <c r="AY213" s="16" t="s">
        <v>140</v>
      </c>
      <c r="BE213" s="155">
        <f>IF(N213="základní",J213,0)</f>
        <v>5087.5</v>
      </c>
      <c r="BF213" s="155">
        <f>IF(N213="snížená",J213,0)</f>
        <v>0</v>
      </c>
      <c r="BG213" s="155">
        <f>IF(N213="zákl. přenesená",J213,0)</f>
        <v>0</v>
      </c>
      <c r="BH213" s="155">
        <f>IF(N213="sníž. přenesená",J213,0)</f>
        <v>0</v>
      </c>
      <c r="BI213" s="155">
        <f>IF(N213="nulová",J213,0)</f>
        <v>0</v>
      </c>
      <c r="BJ213" s="16" t="s">
        <v>85</v>
      </c>
      <c r="BK213" s="155">
        <f>ROUND(I213*H213,2)</f>
        <v>5087.5</v>
      </c>
      <c r="BL213" s="16" t="s">
        <v>159</v>
      </c>
      <c r="BM213" s="154" t="s">
        <v>381</v>
      </c>
    </row>
    <row r="214" spans="1:65" s="12" customFormat="1">
      <c r="B214" s="165"/>
      <c r="D214" s="156" t="s">
        <v>236</v>
      </c>
      <c r="E214" s="166" t="s">
        <v>1</v>
      </c>
      <c r="F214" s="167" t="s">
        <v>382</v>
      </c>
      <c r="H214" s="168">
        <v>7.4</v>
      </c>
      <c r="I214" s="169"/>
      <c r="L214" s="165"/>
      <c r="M214" s="170"/>
      <c r="N214" s="171"/>
      <c r="O214" s="171"/>
      <c r="P214" s="171"/>
      <c r="Q214" s="171"/>
      <c r="R214" s="171"/>
      <c r="S214" s="171"/>
      <c r="T214" s="172"/>
      <c r="AT214" s="166" t="s">
        <v>236</v>
      </c>
      <c r="AU214" s="166" t="s">
        <v>87</v>
      </c>
      <c r="AV214" s="12" t="s">
        <v>87</v>
      </c>
      <c r="AW214" s="12" t="s">
        <v>32</v>
      </c>
      <c r="AX214" s="12" t="s">
        <v>85</v>
      </c>
      <c r="AY214" s="166" t="s">
        <v>140</v>
      </c>
    </row>
    <row r="215" spans="1:65" s="1" customFormat="1" ht="24">
      <c r="A215" s="31"/>
      <c r="B215" s="142"/>
      <c r="C215" s="143" t="s">
        <v>383</v>
      </c>
      <c r="D215" s="143" t="s">
        <v>143</v>
      </c>
      <c r="E215" s="144" t="s">
        <v>384</v>
      </c>
      <c r="F215" s="145" t="s">
        <v>385</v>
      </c>
      <c r="G215" s="146" t="s">
        <v>284</v>
      </c>
      <c r="H215" s="147">
        <v>18.7</v>
      </c>
      <c r="I215" s="148">
        <v>925.01</v>
      </c>
      <c r="J215" s="149">
        <f>ROUND(I215*H215,2)</f>
        <v>17297.689999999999</v>
      </c>
      <c r="K215" s="145" t="s">
        <v>147</v>
      </c>
      <c r="L215" s="32"/>
      <c r="M215" s="150" t="s">
        <v>1</v>
      </c>
      <c r="N215" s="151" t="s">
        <v>42</v>
      </c>
      <c r="O215" s="57"/>
      <c r="P215" s="152">
        <f>O215*H215</f>
        <v>0</v>
      </c>
      <c r="Q215" s="152">
        <v>8.0610000000000001E-2</v>
      </c>
      <c r="R215" s="152">
        <f>Q215*H215</f>
        <v>1.5074069999999999</v>
      </c>
      <c r="S215" s="152">
        <v>0</v>
      </c>
      <c r="T215" s="153">
        <f>S215*H215</f>
        <v>0</v>
      </c>
      <c r="U215" s="31"/>
      <c r="V215" s="31"/>
      <c r="W215" s="31"/>
      <c r="X215" s="31"/>
      <c r="Y215" s="31"/>
      <c r="Z215" s="31"/>
      <c r="AA215" s="31"/>
      <c r="AB215" s="31"/>
      <c r="AC215" s="31"/>
      <c r="AD215" s="31"/>
      <c r="AE215" s="31"/>
      <c r="AR215" s="154" t="s">
        <v>159</v>
      </c>
      <c r="AT215" s="154" t="s">
        <v>143</v>
      </c>
      <c r="AU215" s="154" t="s">
        <v>87</v>
      </c>
      <c r="AY215" s="16" t="s">
        <v>140</v>
      </c>
      <c r="BE215" s="155">
        <f>IF(N215="základní",J215,0)</f>
        <v>17297.689999999999</v>
      </c>
      <c r="BF215" s="155">
        <f>IF(N215="snížená",J215,0)</f>
        <v>0</v>
      </c>
      <c r="BG215" s="155">
        <f>IF(N215="zákl. přenesená",J215,0)</f>
        <v>0</v>
      </c>
      <c r="BH215" s="155">
        <f>IF(N215="sníž. přenesená",J215,0)</f>
        <v>0</v>
      </c>
      <c r="BI215" s="155">
        <f>IF(N215="nulová",J215,0)</f>
        <v>0</v>
      </c>
      <c r="BJ215" s="16" t="s">
        <v>85</v>
      </c>
      <c r="BK215" s="155">
        <f>ROUND(I215*H215,2)</f>
        <v>17297.689999999999</v>
      </c>
      <c r="BL215" s="16" t="s">
        <v>159</v>
      </c>
      <c r="BM215" s="154" t="s">
        <v>386</v>
      </c>
    </row>
    <row r="216" spans="1:65" s="12" customFormat="1">
      <c r="B216" s="165"/>
      <c r="D216" s="156" t="s">
        <v>236</v>
      </c>
      <c r="E216" s="166" t="s">
        <v>1</v>
      </c>
      <c r="F216" s="167" t="s">
        <v>387</v>
      </c>
      <c r="H216" s="168">
        <v>18.7</v>
      </c>
      <c r="I216" s="169"/>
      <c r="L216" s="165"/>
      <c r="M216" s="170"/>
      <c r="N216" s="171"/>
      <c r="O216" s="171"/>
      <c r="P216" s="171"/>
      <c r="Q216" s="171"/>
      <c r="R216" s="171"/>
      <c r="S216" s="171"/>
      <c r="T216" s="172"/>
      <c r="AT216" s="166" t="s">
        <v>236</v>
      </c>
      <c r="AU216" s="166" t="s">
        <v>87</v>
      </c>
      <c r="AV216" s="12" t="s">
        <v>87</v>
      </c>
      <c r="AW216" s="12" t="s">
        <v>32</v>
      </c>
      <c r="AX216" s="12" t="s">
        <v>85</v>
      </c>
      <c r="AY216" s="166" t="s">
        <v>140</v>
      </c>
    </row>
    <row r="217" spans="1:65" s="1" customFormat="1" ht="24">
      <c r="A217" s="31"/>
      <c r="B217" s="142"/>
      <c r="C217" s="143" t="s">
        <v>388</v>
      </c>
      <c r="D217" s="143" t="s">
        <v>143</v>
      </c>
      <c r="E217" s="144" t="s">
        <v>389</v>
      </c>
      <c r="F217" s="145" t="s">
        <v>390</v>
      </c>
      <c r="G217" s="146" t="s">
        <v>284</v>
      </c>
      <c r="H217" s="147">
        <v>7.79</v>
      </c>
      <c r="I217" s="148">
        <v>869.18</v>
      </c>
      <c r="J217" s="149">
        <f>ROUND(I217*H217,2)</f>
        <v>6770.91</v>
      </c>
      <c r="K217" s="145" t="s">
        <v>147</v>
      </c>
      <c r="L217" s="32"/>
      <c r="M217" s="150" t="s">
        <v>1</v>
      </c>
      <c r="N217" s="151" t="s">
        <v>42</v>
      </c>
      <c r="O217" s="57"/>
      <c r="P217" s="152">
        <f>O217*H217</f>
        <v>0</v>
      </c>
      <c r="Q217" s="152">
        <v>7.9210000000000003E-2</v>
      </c>
      <c r="R217" s="152">
        <f>Q217*H217</f>
        <v>0.61704590000000004</v>
      </c>
      <c r="S217" s="152">
        <v>0</v>
      </c>
      <c r="T217" s="153">
        <f>S217*H217</f>
        <v>0</v>
      </c>
      <c r="U217" s="31"/>
      <c r="V217" s="31"/>
      <c r="W217" s="31"/>
      <c r="X217" s="31"/>
      <c r="Y217" s="31"/>
      <c r="Z217" s="31"/>
      <c r="AA217" s="31"/>
      <c r="AB217" s="31"/>
      <c r="AC217" s="31"/>
      <c r="AD217" s="31"/>
      <c r="AE217" s="31"/>
      <c r="AR217" s="154" t="s">
        <v>159</v>
      </c>
      <c r="AT217" s="154" t="s">
        <v>143</v>
      </c>
      <c r="AU217" s="154" t="s">
        <v>87</v>
      </c>
      <c r="AY217" s="16" t="s">
        <v>140</v>
      </c>
      <c r="BE217" s="155">
        <f>IF(N217="základní",J217,0)</f>
        <v>6770.91</v>
      </c>
      <c r="BF217" s="155">
        <f>IF(N217="snížená",J217,0)</f>
        <v>0</v>
      </c>
      <c r="BG217" s="155">
        <f>IF(N217="zákl. přenesená",J217,0)</f>
        <v>0</v>
      </c>
      <c r="BH217" s="155">
        <f>IF(N217="sníž. přenesená",J217,0)</f>
        <v>0</v>
      </c>
      <c r="BI217" s="155">
        <f>IF(N217="nulová",J217,0)</f>
        <v>0</v>
      </c>
      <c r="BJ217" s="16" t="s">
        <v>85</v>
      </c>
      <c r="BK217" s="155">
        <f>ROUND(I217*H217,2)</f>
        <v>6770.91</v>
      </c>
      <c r="BL217" s="16" t="s">
        <v>159</v>
      </c>
      <c r="BM217" s="154" t="s">
        <v>391</v>
      </c>
    </row>
    <row r="218" spans="1:65" s="12" customFormat="1">
      <c r="B218" s="165"/>
      <c r="D218" s="156" t="s">
        <v>236</v>
      </c>
      <c r="E218" s="166" t="s">
        <v>1</v>
      </c>
      <c r="F218" s="167" t="s">
        <v>392</v>
      </c>
      <c r="H218" s="168">
        <v>1.4350000000000001</v>
      </c>
      <c r="I218" s="169"/>
      <c r="L218" s="165"/>
      <c r="M218" s="170"/>
      <c r="N218" s="171"/>
      <c r="O218" s="171"/>
      <c r="P218" s="171"/>
      <c r="Q218" s="171"/>
      <c r="R218" s="171"/>
      <c r="S218" s="171"/>
      <c r="T218" s="172"/>
      <c r="AT218" s="166" t="s">
        <v>236</v>
      </c>
      <c r="AU218" s="166" t="s">
        <v>87</v>
      </c>
      <c r="AV218" s="12" t="s">
        <v>87</v>
      </c>
      <c r="AW218" s="12" t="s">
        <v>32</v>
      </c>
      <c r="AX218" s="12" t="s">
        <v>77</v>
      </c>
      <c r="AY218" s="166" t="s">
        <v>140</v>
      </c>
    </row>
    <row r="219" spans="1:65" s="12" customFormat="1">
      <c r="B219" s="165"/>
      <c r="D219" s="156" t="s">
        <v>236</v>
      </c>
      <c r="E219" s="166" t="s">
        <v>1</v>
      </c>
      <c r="F219" s="167" t="s">
        <v>393</v>
      </c>
      <c r="H219" s="168">
        <v>6.3550000000000004</v>
      </c>
      <c r="I219" s="169"/>
      <c r="L219" s="165"/>
      <c r="M219" s="170"/>
      <c r="N219" s="171"/>
      <c r="O219" s="171"/>
      <c r="P219" s="171"/>
      <c r="Q219" s="171"/>
      <c r="R219" s="171"/>
      <c r="S219" s="171"/>
      <c r="T219" s="172"/>
      <c r="AT219" s="166" t="s">
        <v>236</v>
      </c>
      <c r="AU219" s="166" t="s">
        <v>87</v>
      </c>
      <c r="AV219" s="12" t="s">
        <v>87</v>
      </c>
      <c r="AW219" s="12" t="s">
        <v>32</v>
      </c>
      <c r="AX219" s="12" t="s">
        <v>77</v>
      </c>
      <c r="AY219" s="166" t="s">
        <v>140</v>
      </c>
    </row>
    <row r="220" spans="1:65" s="13" customFormat="1">
      <c r="B220" s="173"/>
      <c r="D220" s="156" t="s">
        <v>236</v>
      </c>
      <c r="E220" s="174" t="s">
        <v>1</v>
      </c>
      <c r="F220" s="175" t="s">
        <v>247</v>
      </c>
      <c r="H220" s="176">
        <v>7.7900000000000009</v>
      </c>
      <c r="I220" s="177"/>
      <c r="L220" s="173"/>
      <c r="M220" s="178"/>
      <c r="N220" s="179"/>
      <c r="O220" s="179"/>
      <c r="P220" s="179"/>
      <c r="Q220" s="179"/>
      <c r="R220" s="179"/>
      <c r="S220" s="179"/>
      <c r="T220" s="180"/>
      <c r="AT220" s="174" t="s">
        <v>236</v>
      </c>
      <c r="AU220" s="174" t="s">
        <v>87</v>
      </c>
      <c r="AV220" s="13" t="s">
        <v>159</v>
      </c>
      <c r="AW220" s="13" t="s">
        <v>32</v>
      </c>
      <c r="AX220" s="13" t="s">
        <v>85</v>
      </c>
      <c r="AY220" s="174" t="s">
        <v>140</v>
      </c>
    </row>
    <row r="221" spans="1:65" s="1" customFormat="1" ht="24">
      <c r="A221" s="31"/>
      <c r="B221" s="142"/>
      <c r="C221" s="143" t="s">
        <v>394</v>
      </c>
      <c r="D221" s="143" t="s">
        <v>143</v>
      </c>
      <c r="E221" s="144" t="s">
        <v>395</v>
      </c>
      <c r="F221" s="145" t="s">
        <v>396</v>
      </c>
      <c r="G221" s="146" t="s">
        <v>284</v>
      </c>
      <c r="H221" s="147">
        <v>7.59</v>
      </c>
      <c r="I221" s="148">
        <v>616.36</v>
      </c>
      <c r="J221" s="149">
        <f>ROUND(I221*H221,2)</f>
        <v>4678.17</v>
      </c>
      <c r="K221" s="145" t="s">
        <v>147</v>
      </c>
      <c r="L221" s="32"/>
      <c r="M221" s="150" t="s">
        <v>1</v>
      </c>
      <c r="N221" s="151" t="s">
        <v>42</v>
      </c>
      <c r="O221" s="57"/>
      <c r="P221" s="152">
        <f>O221*H221</f>
        <v>0</v>
      </c>
      <c r="Q221" s="152">
        <v>5.8970000000000002E-2</v>
      </c>
      <c r="R221" s="152">
        <f>Q221*H221</f>
        <v>0.44758229999999999</v>
      </c>
      <c r="S221" s="152">
        <v>0</v>
      </c>
      <c r="T221" s="153">
        <f>S221*H221</f>
        <v>0</v>
      </c>
      <c r="U221" s="31"/>
      <c r="V221" s="31"/>
      <c r="W221" s="31"/>
      <c r="X221" s="31"/>
      <c r="Y221" s="31"/>
      <c r="Z221" s="31"/>
      <c r="AA221" s="31"/>
      <c r="AB221" s="31"/>
      <c r="AC221" s="31"/>
      <c r="AD221" s="31"/>
      <c r="AE221" s="31"/>
      <c r="AR221" s="154" t="s">
        <v>159</v>
      </c>
      <c r="AT221" s="154" t="s">
        <v>143</v>
      </c>
      <c r="AU221" s="154" t="s">
        <v>87</v>
      </c>
      <c r="AY221" s="16" t="s">
        <v>140</v>
      </c>
      <c r="BE221" s="155">
        <f>IF(N221="základní",J221,0)</f>
        <v>4678.17</v>
      </c>
      <c r="BF221" s="155">
        <f>IF(N221="snížená",J221,0)</f>
        <v>0</v>
      </c>
      <c r="BG221" s="155">
        <f>IF(N221="zákl. přenesená",J221,0)</f>
        <v>0</v>
      </c>
      <c r="BH221" s="155">
        <f>IF(N221="sníž. přenesená",J221,0)</f>
        <v>0</v>
      </c>
      <c r="BI221" s="155">
        <f>IF(N221="nulová",J221,0)</f>
        <v>0</v>
      </c>
      <c r="BJ221" s="16" t="s">
        <v>85</v>
      </c>
      <c r="BK221" s="155">
        <f>ROUND(I221*H221,2)</f>
        <v>4678.17</v>
      </c>
      <c r="BL221" s="16" t="s">
        <v>159</v>
      </c>
      <c r="BM221" s="154" t="s">
        <v>397</v>
      </c>
    </row>
    <row r="222" spans="1:65" s="12" customFormat="1">
      <c r="B222" s="165"/>
      <c r="D222" s="156" t="s">
        <v>236</v>
      </c>
      <c r="E222" s="166" t="s">
        <v>1</v>
      </c>
      <c r="F222" s="167" t="s">
        <v>398</v>
      </c>
      <c r="H222" s="168">
        <v>7.59</v>
      </c>
      <c r="I222" s="169"/>
      <c r="L222" s="165"/>
      <c r="M222" s="170"/>
      <c r="N222" s="171"/>
      <c r="O222" s="171"/>
      <c r="P222" s="171"/>
      <c r="Q222" s="171"/>
      <c r="R222" s="171"/>
      <c r="S222" s="171"/>
      <c r="T222" s="172"/>
      <c r="AT222" s="166" t="s">
        <v>236</v>
      </c>
      <c r="AU222" s="166" t="s">
        <v>87</v>
      </c>
      <c r="AV222" s="12" t="s">
        <v>87</v>
      </c>
      <c r="AW222" s="12" t="s">
        <v>32</v>
      </c>
      <c r="AX222" s="12" t="s">
        <v>85</v>
      </c>
      <c r="AY222" s="166" t="s">
        <v>140</v>
      </c>
    </row>
    <row r="223" spans="1:65" s="1" customFormat="1" ht="24">
      <c r="A223" s="31"/>
      <c r="B223" s="142"/>
      <c r="C223" s="143" t="s">
        <v>399</v>
      </c>
      <c r="D223" s="143" t="s">
        <v>143</v>
      </c>
      <c r="E223" s="144" t="s">
        <v>400</v>
      </c>
      <c r="F223" s="145" t="s">
        <v>401</v>
      </c>
      <c r="G223" s="146" t="s">
        <v>284</v>
      </c>
      <c r="H223" s="147">
        <v>171.8</v>
      </c>
      <c r="I223" s="148">
        <v>623</v>
      </c>
      <c r="J223" s="149">
        <f>ROUND(I223*H223,2)</f>
        <v>107031.4</v>
      </c>
      <c r="K223" s="145" t="s">
        <v>147</v>
      </c>
      <c r="L223" s="32"/>
      <c r="M223" s="150" t="s">
        <v>1</v>
      </c>
      <c r="N223" s="151" t="s">
        <v>42</v>
      </c>
      <c r="O223" s="57"/>
      <c r="P223" s="152">
        <f>O223*H223</f>
        <v>0</v>
      </c>
      <c r="Q223" s="152">
        <v>7.571E-2</v>
      </c>
      <c r="R223" s="152">
        <f>Q223*H223</f>
        <v>13.006978</v>
      </c>
      <c r="S223" s="152">
        <v>0</v>
      </c>
      <c r="T223" s="153">
        <f>S223*H223</f>
        <v>0</v>
      </c>
      <c r="U223" s="31"/>
      <c r="V223" s="31"/>
      <c r="W223" s="31"/>
      <c r="X223" s="31"/>
      <c r="Y223" s="31"/>
      <c r="Z223" s="31"/>
      <c r="AA223" s="31"/>
      <c r="AB223" s="31"/>
      <c r="AC223" s="31"/>
      <c r="AD223" s="31"/>
      <c r="AE223" s="31"/>
      <c r="AR223" s="154" t="s">
        <v>159</v>
      </c>
      <c r="AT223" s="154" t="s">
        <v>143</v>
      </c>
      <c r="AU223" s="154" t="s">
        <v>87</v>
      </c>
      <c r="AY223" s="16" t="s">
        <v>140</v>
      </c>
      <c r="BE223" s="155">
        <f>IF(N223="základní",J223,0)</f>
        <v>107031.4</v>
      </c>
      <c r="BF223" s="155">
        <f>IF(N223="snížená",J223,0)</f>
        <v>0</v>
      </c>
      <c r="BG223" s="155">
        <f>IF(N223="zákl. přenesená",J223,0)</f>
        <v>0</v>
      </c>
      <c r="BH223" s="155">
        <f>IF(N223="sníž. přenesená",J223,0)</f>
        <v>0</v>
      </c>
      <c r="BI223" s="155">
        <f>IF(N223="nulová",J223,0)</f>
        <v>0</v>
      </c>
      <c r="BJ223" s="16" t="s">
        <v>85</v>
      </c>
      <c r="BK223" s="155">
        <f>ROUND(I223*H223,2)</f>
        <v>107031.4</v>
      </c>
      <c r="BL223" s="16" t="s">
        <v>159</v>
      </c>
      <c r="BM223" s="154" t="s">
        <v>402</v>
      </c>
    </row>
    <row r="224" spans="1:65" s="12" customFormat="1">
      <c r="B224" s="165"/>
      <c r="D224" s="156" t="s">
        <v>236</v>
      </c>
      <c r="E224" s="166" t="s">
        <v>1</v>
      </c>
      <c r="F224" s="167" t="s">
        <v>403</v>
      </c>
      <c r="H224" s="168">
        <v>16.954999999999998</v>
      </c>
      <c r="I224" s="169"/>
      <c r="L224" s="165"/>
      <c r="M224" s="170"/>
      <c r="N224" s="171"/>
      <c r="O224" s="171"/>
      <c r="P224" s="171"/>
      <c r="Q224" s="171"/>
      <c r="R224" s="171"/>
      <c r="S224" s="171"/>
      <c r="T224" s="172"/>
      <c r="AT224" s="166" t="s">
        <v>236</v>
      </c>
      <c r="AU224" s="166" t="s">
        <v>87</v>
      </c>
      <c r="AV224" s="12" t="s">
        <v>87</v>
      </c>
      <c r="AW224" s="12" t="s">
        <v>32</v>
      </c>
      <c r="AX224" s="12" t="s">
        <v>77</v>
      </c>
      <c r="AY224" s="166" t="s">
        <v>140</v>
      </c>
    </row>
    <row r="225" spans="1:65" s="12" customFormat="1">
      <c r="B225" s="165"/>
      <c r="D225" s="156" t="s">
        <v>236</v>
      </c>
      <c r="E225" s="166" t="s">
        <v>1</v>
      </c>
      <c r="F225" s="167" t="s">
        <v>404</v>
      </c>
      <c r="H225" s="168">
        <v>18.035</v>
      </c>
      <c r="I225" s="169"/>
      <c r="L225" s="165"/>
      <c r="M225" s="170"/>
      <c r="N225" s="171"/>
      <c r="O225" s="171"/>
      <c r="P225" s="171"/>
      <c r="Q225" s="171"/>
      <c r="R225" s="171"/>
      <c r="S225" s="171"/>
      <c r="T225" s="172"/>
      <c r="AT225" s="166" t="s">
        <v>236</v>
      </c>
      <c r="AU225" s="166" t="s">
        <v>87</v>
      </c>
      <c r="AV225" s="12" t="s">
        <v>87</v>
      </c>
      <c r="AW225" s="12" t="s">
        <v>32</v>
      </c>
      <c r="AX225" s="12" t="s">
        <v>77</v>
      </c>
      <c r="AY225" s="166" t="s">
        <v>140</v>
      </c>
    </row>
    <row r="226" spans="1:65" s="12" customFormat="1">
      <c r="B226" s="165"/>
      <c r="D226" s="156" t="s">
        <v>236</v>
      </c>
      <c r="E226" s="166" t="s">
        <v>1</v>
      </c>
      <c r="F226" s="167" t="s">
        <v>405</v>
      </c>
      <c r="H226" s="168">
        <v>40.805</v>
      </c>
      <c r="I226" s="169"/>
      <c r="L226" s="165"/>
      <c r="M226" s="170"/>
      <c r="N226" s="171"/>
      <c r="O226" s="171"/>
      <c r="P226" s="171"/>
      <c r="Q226" s="171"/>
      <c r="R226" s="171"/>
      <c r="S226" s="171"/>
      <c r="T226" s="172"/>
      <c r="AT226" s="166" t="s">
        <v>236</v>
      </c>
      <c r="AU226" s="166" t="s">
        <v>87</v>
      </c>
      <c r="AV226" s="12" t="s">
        <v>87</v>
      </c>
      <c r="AW226" s="12" t="s">
        <v>32</v>
      </c>
      <c r="AX226" s="12" t="s">
        <v>77</v>
      </c>
      <c r="AY226" s="166" t="s">
        <v>140</v>
      </c>
    </row>
    <row r="227" spans="1:65" s="12" customFormat="1">
      <c r="B227" s="165"/>
      <c r="D227" s="156" t="s">
        <v>236</v>
      </c>
      <c r="E227" s="166" t="s">
        <v>1</v>
      </c>
      <c r="F227" s="167" t="s">
        <v>406</v>
      </c>
      <c r="H227" s="168">
        <v>24.254999999999999</v>
      </c>
      <c r="I227" s="169"/>
      <c r="L227" s="165"/>
      <c r="M227" s="170"/>
      <c r="N227" s="171"/>
      <c r="O227" s="171"/>
      <c r="P227" s="171"/>
      <c r="Q227" s="171"/>
      <c r="R227" s="171"/>
      <c r="S227" s="171"/>
      <c r="T227" s="172"/>
      <c r="AT227" s="166" t="s">
        <v>236</v>
      </c>
      <c r="AU227" s="166" t="s">
        <v>87</v>
      </c>
      <c r="AV227" s="12" t="s">
        <v>87</v>
      </c>
      <c r="AW227" s="12" t="s">
        <v>32</v>
      </c>
      <c r="AX227" s="12" t="s">
        <v>77</v>
      </c>
      <c r="AY227" s="166" t="s">
        <v>140</v>
      </c>
    </row>
    <row r="228" spans="1:65" s="12" customFormat="1">
      <c r="B228" s="165"/>
      <c r="D228" s="156" t="s">
        <v>236</v>
      </c>
      <c r="E228" s="166" t="s">
        <v>1</v>
      </c>
      <c r="F228" s="167" t="s">
        <v>407</v>
      </c>
      <c r="H228" s="168">
        <v>9.9700000000000006</v>
      </c>
      <c r="I228" s="169"/>
      <c r="L228" s="165"/>
      <c r="M228" s="170"/>
      <c r="N228" s="171"/>
      <c r="O228" s="171"/>
      <c r="P228" s="171"/>
      <c r="Q228" s="171"/>
      <c r="R228" s="171"/>
      <c r="S228" s="171"/>
      <c r="T228" s="172"/>
      <c r="AT228" s="166" t="s">
        <v>236</v>
      </c>
      <c r="AU228" s="166" t="s">
        <v>87</v>
      </c>
      <c r="AV228" s="12" t="s">
        <v>87</v>
      </c>
      <c r="AW228" s="12" t="s">
        <v>32</v>
      </c>
      <c r="AX228" s="12" t="s">
        <v>77</v>
      </c>
      <c r="AY228" s="166" t="s">
        <v>140</v>
      </c>
    </row>
    <row r="229" spans="1:65" s="12" customFormat="1">
      <c r="B229" s="165"/>
      <c r="D229" s="156" t="s">
        <v>236</v>
      </c>
      <c r="E229" s="166" t="s">
        <v>1</v>
      </c>
      <c r="F229" s="167" t="s">
        <v>408</v>
      </c>
      <c r="H229" s="168">
        <v>31.254999999999999</v>
      </c>
      <c r="I229" s="169"/>
      <c r="L229" s="165"/>
      <c r="M229" s="170"/>
      <c r="N229" s="171"/>
      <c r="O229" s="171"/>
      <c r="P229" s="171"/>
      <c r="Q229" s="171"/>
      <c r="R229" s="171"/>
      <c r="S229" s="171"/>
      <c r="T229" s="172"/>
      <c r="AT229" s="166" t="s">
        <v>236</v>
      </c>
      <c r="AU229" s="166" t="s">
        <v>87</v>
      </c>
      <c r="AV229" s="12" t="s">
        <v>87</v>
      </c>
      <c r="AW229" s="12" t="s">
        <v>32</v>
      </c>
      <c r="AX229" s="12" t="s">
        <v>77</v>
      </c>
      <c r="AY229" s="166" t="s">
        <v>140</v>
      </c>
    </row>
    <row r="230" spans="1:65" s="12" customFormat="1">
      <c r="B230" s="165"/>
      <c r="D230" s="156" t="s">
        <v>236</v>
      </c>
      <c r="E230" s="166" t="s">
        <v>1</v>
      </c>
      <c r="F230" s="167" t="s">
        <v>409</v>
      </c>
      <c r="H230" s="168">
        <v>12.045</v>
      </c>
      <c r="I230" s="169"/>
      <c r="L230" s="165"/>
      <c r="M230" s="170"/>
      <c r="N230" s="171"/>
      <c r="O230" s="171"/>
      <c r="P230" s="171"/>
      <c r="Q230" s="171"/>
      <c r="R230" s="171"/>
      <c r="S230" s="171"/>
      <c r="T230" s="172"/>
      <c r="AT230" s="166" t="s">
        <v>236</v>
      </c>
      <c r="AU230" s="166" t="s">
        <v>87</v>
      </c>
      <c r="AV230" s="12" t="s">
        <v>87</v>
      </c>
      <c r="AW230" s="12" t="s">
        <v>32</v>
      </c>
      <c r="AX230" s="12" t="s">
        <v>77</v>
      </c>
      <c r="AY230" s="166" t="s">
        <v>140</v>
      </c>
    </row>
    <row r="231" spans="1:65" s="12" customFormat="1">
      <c r="B231" s="165"/>
      <c r="D231" s="156" t="s">
        <v>236</v>
      </c>
      <c r="E231" s="166" t="s">
        <v>1</v>
      </c>
      <c r="F231" s="167" t="s">
        <v>410</v>
      </c>
      <c r="H231" s="168">
        <v>18.48</v>
      </c>
      <c r="I231" s="169"/>
      <c r="L231" s="165"/>
      <c r="M231" s="170"/>
      <c r="N231" s="171"/>
      <c r="O231" s="171"/>
      <c r="P231" s="171"/>
      <c r="Q231" s="171"/>
      <c r="R231" s="171"/>
      <c r="S231" s="171"/>
      <c r="T231" s="172"/>
      <c r="AT231" s="166" t="s">
        <v>236</v>
      </c>
      <c r="AU231" s="166" t="s">
        <v>87</v>
      </c>
      <c r="AV231" s="12" t="s">
        <v>87</v>
      </c>
      <c r="AW231" s="12" t="s">
        <v>32</v>
      </c>
      <c r="AX231" s="12" t="s">
        <v>77</v>
      </c>
      <c r="AY231" s="166" t="s">
        <v>140</v>
      </c>
    </row>
    <row r="232" spans="1:65" s="13" customFormat="1">
      <c r="B232" s="173"/>
      <c r="D232" s="156" t="s">
        <v>236</v>
      </c>
      <c r="E232" s="174" t="s">
        <v>1</v>
      </c>
      <c r="F232" s="175" t="s">
        <v>247</v>
      </c>
      <c r="H232" s="176">
        <v>171.79999999999995</v>
      </c>
      <c r="I232" s="177"/>
      <c r="L232" s="173"/>
      <c r="M232" s="178"/>
      <c r="N232" s="179"/>
      <c r="O232" s="179"/>
      <c r="P232" s="179"/>
      <c r="Q232" s="179"/>
      <c r="R232" s="179"/>
      <c r="S232" s="179"/>
      <c r="T232" s="180"/>
      <c r="AT232" s="174" t="s">
        <v>236</v>
      </c>
      <c r="AU232" s="174" t="s">
        <v>87</v>
      </c>
      <c r="AV232" s="13" t="s">
        <v>159</v>
      </c>
      <c r="AW232" s="13" t="s">
        <v>32</v>
      </c>
      <c r="AX232" s="13" t="s">
        <v>85</v>
      </c>
      <c r="AY232" s="174" t="s">
        <v>140</v>
      </c>
    </row>
    <row r="233" spans="1:65" s="1" customFormat="1" ht="24">
      <c r="A233" s="31"/>
      <c r="B233" s="142"/>
      <c r="C233" s="143" t="s">
        <v>411</v>
      </c>
      <c r="D233" s="143" t="s">
        <v>143</v>
      </c>
      <c r="E233" s="144" t="s">
        <v>412</v>
      </c>
      <c r="F233" s="145" t="s">
        <v>413</v>
      </c>
      <c r="G233" s="146" t="s">
        <v>414</v>
      </c>
      <c r="H233" s="147">
        <v>72.599999999999994</v>
      </c>
      <c r="I233" s="148">
        <v>117.79</v>
      </c>
      <c r="J233" s="149">
        <f>ROUND(I233*H233,2)</f>
        <v>8551.5499999999993</v>
      </c>
      <c r="K233" s="145" t="s">
        <v>147</v>
      </c>
      <c r="L233" s="32"/>
      <c r="M233" s="150" t="s">
        <v>1</v>
      </c>
      <c r="N233" s="151" t="s">
        <v>42</v>
      </c>
      <c r="O233" s="57"/>
      <c r="P233" s="152">
        <f>O233*H233</f>
        <v>0</v>
      </c>
      <c r="Q233" s="152">
        <v>1.2999999999999999E-4</v>
      </c>
      <c r="R233" s="152">
        <f>Q233*H233</f>
        <v>9.4379999999999985E-3</v>
      </c>
      <c r="S233" s="152">
        <v>0</v>
      </c>
      <c r="T233" s="153">
        <f>S233*H233</f>
        <v>0</v>
      </c>
      <c r="U233" s="31"/>
      <c r="V233" s="31"/>
      <c r="W233" s="31"/>
      <c r="X233" s="31"/>
      <c r="Y233" s="31"/>
      <c r="Z233" s="31"/>
      <c r="AA233" s="31"/>
      <c r="AB233" s="31"/>
      <c r="AC233" s="31"/>
      <c r="AD233" s="31"/>
      <c r="AE233" s="31"/>
      <c r="AR233" s="154" t="s">
        <v>159</v>
      </c>
      <c r="AT233" s="154" t="s">
        <v>143</v>
      </c>
      <c r="AU233" s="154" t="s">
        <v>87</v>
      </c>
      <c r="AY233" s="16" t="s">
        <v>140</v>
      </c>
      <c r="BE233" s="155">
        <f>IF(N233="základní",J233,0)</f>
        <v>8551.5499999999993</v>
      </c>
      <c r="BF233" s="155">
        <f>IF(N233="snížená",J233,0)</f>
        <v>0</v>
      </c>
      <c r="BG233" s="155">
        <f>IF(N233="zákl. přenesená",J233,0)</f>
        <v>0</v>
      </c>
      <c r="BH233" s="155">
        <f>IF(N233="sníž. přenesená",J233,0)</f>
        <v>0</v>
      </c>
      <c r="BI233" s="155">
        <f>IF(N233="nulová",J233,0)</f>
        <v>0</v>
      </c>
      <c r="BJ233" s="16" t="s">
        <v>85</v>
      </c>
      <c r="BK233" s="155">
        <f>ROUND(I233*H233,2)</f>
        <v>8551.5499999999993</v>
      </c>
      <c r="BL233" s="16" t="s">
        <v>159</v>
      </c>
      <c r="BM233" s="154" t="s">
        <v>415</v>
      </c>
    </row>
    <row r="234" spans="1:65" s="12" customFormat="1">
      <c r="B234" s="165"/>
      <c r="D234" s="156" t="s">
        <v>236</v>
      </c>
      <c r="E234" s="166" t="s">
        <v>1</v>
      </c>
      <c r="F234" s="167" t="s">
        <v>416</v>
      </c>
      <c r="H234" s="168">
        <v>72.599999999999994</v>
      </c>
      <c r="I234" s="169"/>
      <c r="L234" s="165"/>
      <c r="M234" s="170"/>
      <c r="N234" s="171"/>
      <c r="O234" s="171"/>
      <c r="P234" s="171"/>
      <c r="Q234" s="171"/>
      <c r="R234" s="171"/>
      <c r="S234" s="171"/>
      <c r="T234" s="172"/>
      <c r="AT234" s="166" t="s">
        <v>236</v>
      </c>
      <c r="AU234" s="166" t="s">
        <v>87</v>
      </c>
      <c r="AV234" s="12" t="s">
        <v>87</v>
      </c>
      <c r="AW234" s="12" t="s">
        <v>32</v>
      </c>
      <c r="AX234" s="12" t="s">
        <v>85</v>
      </c>
      <c r="AY234" s="166" t="s">
        <v>140</v>
      </c>
    </row>
    <row r="235" spans="1:65" s="1" customFormat="1" ht="24">
      <c r="A235" s="31"/>
      <c r="B235" s="142"/>
      <c r="C235" s="143" t="s">
        <v>417</v>
      </c>
      <c r="D235" s="143" t="s">
        <v>143</v>
      </c>
      <c r="E235" s="144" t="s">
        <v>418</v>
      </c>
      <c r="F235" s="145" t="s">
        <v>419</v>
      </c>
      <c r="G235" s="146" t="s">
        <v>414</v>
      </c>
      <c r="H235" s="147">
        <v>3.3</v>
      </c>
      <c r="I235" s="148">
        <v>114.58</v>
      </c>
      <c r="J235" s="149">
        <f>ROUND(I235*H235,2)</f>
        <v>378.11</v>
      </c>
      <c r="K235" s="145" t="s">
        <v>147</v>
      </c>
      <c r="L235" s="32"/>
      <c r="M235" s="150" t="s">
        <v>1</v>
      </c>
      <c r="N235" s="151" t="s">
        <v>42</v>
      </c>
      <c r="O235" s="57"/>
      <c r="P235" s="152">
        <f>O235*H235</f>
        <v>0</v>
      </c>
      <c r="Q235" s="152">
        <v>2.0000000000000001E-4</v>
      </c>
      <c r="R235" s="152">
        <f>Q235*H235</f>
        <v>6.6E-4</v>
      </c>
      <c r="S235" s="152">
        <v>0</v>
      </c>
      <c r="T235" s="153">
        <f>S235*H235</f>
        <v>0</v>
      </c>
      <c r="U235" s="31"/>
      <c r="V235" s="31"/>
      <c r="W235" s="31"/>
      <c r="X235" s="31"/>
      <c r="Y235" s="31"/>
      <c r="Z235" s="31"/>
      <c r="AA235" s="31"/>
      <c r="AB235" s="31"/>
      <c r="AC235" s="31"/>
      <c r="AD235" s="31"/>
      <c r="AE235" s="31"/>
      <c r="AR235" s="154" t="s">
        <v>159</v>
      </c>
      <c r="AT235" s="154" t="s">
        <v>143</v>
      </c>
      <c r="AU235" s="154" t="s">
        <v>87</v>
      </c>
      <c r="AY235" s="16" t="s">
        <v>140</v>
      </c>
      <c r="BE235" s="155">
        <f>IF(N235="základní",J235,0)</f>
        <v>378.11</v>
      </c>
      <c r="BF235" s="155">
        <f>IF(N235="snížená",J235,0)</f>
        <v>0</v>
      </c>
      <c r="BG235" s="155">
        <f>IF(N235="zákl. přenesená",J235,0)</f>
        <v>0</v>
      </c>
      <c r="BH235" s="155">
        <f>IF(N235="sníž. přenesená",J235,0)</f>
        <v>0</v>
      </c>
      <c r="BI235" s="155">
        <f>IF(N235="nulová",J235,0)</f>
        <v>0</v>
      </c>
      <c r="BJ235" s="16" t="s">
        <v>85</v>
      </c>
      <c r="BK235" s="155">
        <f>ROUND(I235*H235,2)</f>
        <v>378.11</v>
      </c>
      <c r="BL235" s="16" t="s">
        <v>159</v>
      </c>
      <c r="BM235" s="154" t="s">
        <v>420</v>
      </c>
    </row>
    <row r="236" spans="1:65" s="12" customFormat="1">
      <c r="B236" s="165"/>
      <c r="D236" s="156" t="s">
        <v>236</v>
      </c>
      <c r="E236" s="166" t="s">
        <v>1</v>
      </c>
      <c r="F236" s="167" t="s">
        <v>421</v>
      </c>
      <c r="H236" s="168">
        <v>3.3</v>
      </c>
      <c r="I236" s="169"/>
      <c r="L236" s="165"/>
      <c r="M236" s="170"/>
      <c r="N236" s="171"/>
      <c r="O236" s="171"/>
      <c r="P236" s="171"/>
      <c r="Q236" s="171"/>
      <c r="R236" s="171"/>
      <c r="S236" s="171"/>
      <c r="T236" s="172"/>
      <c r="AT236" s="166" t="s">
        <v>236</v>
      </c>
      <c r="AU236" s="166" t="s">
        <v>87</v>
      </c>
      <c r="AV236" s="12" t="s">
        <v>87</v>
      </c>
      <c r="AW236" s="12" t="s">
        <v>32</v>
      </c>
      <c r="AX236" s="12" t="s">
        <v>85</v>
      </c>
      <c r="AY236" s="166" t="s">
        <v>140</v>
      </c>
    </row>
    <row r="237" spans="1:65" s="1" customFormat="1" ht="24">
      <c r="A237" s="31"/>
      <c r="B237" s="142"/>
      <c r="C237" s="143" t="s">
        <v>422</v>
      </c>
      <c r="D237" s="143" t="s">
        <v>143</v>
      </c>
      <c r="E237" s="144" t="s">
        <v>423</v>
      </c>
      <c r="F237" s="145" t="s">
        <v>424</v>
      </c>
      <c r="G237" s="146" t="s">
        <v>344</v>
      </c>
      <c r="H237" s="147">
        <v>1</v>
      </c>
      <c r="I237" s="148">
        <v>9531.11</v>
      </c>
      <c r="J237" s="149">
        <f>ROUND(I237*H237,2)</f>
        <v>9531.11</v>
      </c>
      <c r="K237" s="145" t="s">
        <v>147</v>
      </c>
      <c r="L237" s="32"/>
      <c r="M237" s="150" t="s">
        <v>1</v>
      </c>
      <c r="N237" s="151" t="s">
        <v>42</v>
      </c>
      <c r="O237" s="57"/>
      <c r="P237" s="152">
        <f>O237*H237</f>
        <v>0</v>
      </c>
      <c r="Q237" s="152">
        <v>2.0587200000000001</v>
      </c>
      <c r="R237" s="152">
        <f>Q237*H237</f>
        <v>2.0587200000000001</v>
      </c>
      <c r="S237" s="152">
        <v>0</v>
      </c>
      <c r="T237" s="153">
        <f>S237*H237</f>
        <v>0</v>
      </c>
      <c r="U237" s="31"/>
      <c r="V237" s="31"/>
      <c r="W237" s="31"/>
      <c r="X237" s="31"/>
      <c r="Y237" s="31"/>
      <c r="Z237" s="31"/>
      <c r="AA237" s="31"/>
      <c r="AB237" s="31"/>
      <c r="AC237" s="31"/>
      <c r="AD237" s="31"/>
      <c r="AE237" s="31"/>
      <c r="AR237" s="154" t="s">
        <v>159</v>
      </c>
      <c r="AT237" s="154" t="s">
        <v>143</v>
      </c>
      <c r="AU237" s="154" t="s">
        <v>87</v>
      </c>
      <c r="AY237" s="16" t="s">
        <v>140</v>
      </c>
      <c r="BE237" s="155">
        <f>IF(N237="základní",J237,0)</f>
        <v>9531.11</v>
      </c>
      <c r="BF237" s="155">
        <f>IF(N237="snížená",J237,0)</f>
        <v>0</v>
      </c>
      <c r="BG237" s="155">
        <f>IF(N237="zákl. přenesená",J237,0)</f>
        <v>0</v>
      </c>
      <c r="BH237" s="155">
        <f>IF(N237="sníž. přenesená",J237,0)</f>
        <v>0</v>
      </c>
      <c r="BI237" s="155">
        <f>IF(N237="nulová",J237,0)</f>
        <v>0</v>
      </c>
      <c r="BJ237" s="16" t="s">
        <v>85</v>
      </c>
      <c r="BK237" s="155">
        <f>ROUND(I237*H237,2)</f>
        <v>9531.11</v>
      </c>
      <c r="BL237" s="16" t="s">
        <v>159</v>
      </c>
      <c r="BM237" s="154" t="s">
        <v>425</v>
      </c>
    </row>
    <row r="238" spans="1:65" s="12" customFormat="1">
      <c r="B238" s="165"/>
      <c r="D238" s="156" t="s">
        <v>236</v>
      </c>
      <c r="E238" s="166" t="s">
        <v>1</v>
      </c>
      <c r="F238" s="167" t="s">
        <v>426</v>
      </c>
      <c r="H238" s="168">
        <v>1</v>
      </c>
      <c r="I238" s="169"/>
      <c r="L238" s="165"/>
      <c r="M238" s="170"/>
      <c r="N238" s="171"/>
      <c r="O238" s="171"/>
      <c r="P238" s="171"/>
      <c r="Q238" s="171"/>
      <c r="R238" s="171"/>
      <c r="S238" s="171"/>
      <c r="T238" s="172"/>
      <c r="AT238" s="166" t="s">
        <v>236</v>
      </c>
      <c r="AU238" s="166" t="s">
        <v>87</v>
      </c>
      <c r="AV238" s="12" t="s">
        <v>87</v>
      </c>
      <c r="AW238" s="12" t="s">
        <v>32</v>
      </c>
      <c r="AX238" s="12" t="s">
        <v>85</v>
      </c>
      <c r="AY238" s="166" t="s">
        <v>140</v>
      </c>
    </row>
    <row r="239" spans="1:65" s="1" customFormat="1" ht="16.5" customHeight="1">
      <c r="A239" s="31"/>
      <c r="B239" s="142"/>
      <c r="C239" s="143" t="s">
        <v>427</v>
      </c>
      <c r="D239" s="143" t="s">
        <v>143</v>
      </c>
      <c r="E239" s="144" t="s">
        <v>428</v>
      </c>
      <c r="F239" s="145" t="s">
        <v>429</v>
      </c>
      <c r="G239" s="146" t="s">
        <v>414</v>
      </c>
      <c r="H239" s="147">
        <v>20</v>
      </c>
      <c r="I239" s="148">
        <v>66.58</v>
      </c>
      <c r="J239" s="149">
        <f>ROUND(I239*H239,2)</f>
        <v>1331.6</v>
      </c>
      <c r="K239" s="145" t="s">
        <v>147</v>
      </c>
      <c r="L239" s="32"/>
      <c r="M239" s="150" t="s">
        <v>1</v>
      </c>
      <c r="N239" s="151" t="s">
        <v>42</v>
      </c>
      <c r="O239" s="57"/>
      <c r="P239" s="152">
        <f>O239*H239</f>
        <v>0</v>
      </c>
      <c r="Q239" s="152">
        <v>4.4999999999999999E-4</v>
      </c>
      <c r="R239" s="152">
        <f>Q239*H239</f>
        <v>8.9999999999999993E-3</v>
      </c>
      <c r="S239" s="152">
        <v>0</v>
      </c>
      <c r="T239" s="153">
        <f>S239*H239</f>
        <v>0</v>
      </c>
      <c r="U239" s="31"/>
      <c r="V239" s="31"/>
      <c r="W239" s="31"/>
      <c r="X239" s="31"/>
      <c r="Y239" s="31"/>
      <c r="Z239" s="31"/>
      <c r="AA239" s="31"/>
      <c r="AB239" s="31"/>
      <c r="AC239" s="31"/>
      <c r="AD239" s="31"/>
      <c r="AE239" s="31"/>
      <c r="AR239" s="154" t="s">
        <v>159</v>
      </c>
      <c r="AT239" s="154" t="s">
        <v>143</v>
      </c>
      <c r="AU239" s="154" t="s">
        <v>87</v>
      </c>
      <c r="AY239" s="16" t="s">
        <v>140</v>
      </c>
      <c r="BE239" s="155">
        <f>IF(N239="základní",J239,0)</f>
        <v>1331.6</v>
      </c>
      <c r="BF239" s="155">
        <f>IF(N239="snížená",J239,0)</f>
        <v>0</v>
      </c>
      <c r="BG239" s="155">
        <f>IF(N239="zákl. přenesená",J239,0)</f>
        <v>0</v>
      </c>
      <c r="BH239" s="155">
        <f>IF(N239="sníž. přenesená",J239,0)</f>
        <v>0</v>
      </c>
      <c r="BI239" s="155">
        <f>IF(N239="nulová",J239,0)</f>
        <v>0</v>
      </c>
      <c r="BJ239" s="16" t="s">
        <v>85</v>
      </c>
      <c r="BK239" s="155">
        <f>ROUND(I239*H239,2)</f>
        <v>1331.6</v>
      </c>
      <c r="BL239" s="16" t="s">
        <v>159</v>
      </c>
      <c r="BM239" s="154" t="s">
        <v>430</v>
      </c>
    </row>
    <row r="240" spans="1:65" s="12" customFormat="1">
      <c r="B240" s="165"/>
      <c r="D240" s="156" t="s">
        <v>236</v>
      </c>
      <c r="E240" s="166" t="s">
        <v>1</v>
      </c>
      <c r="F240" s="167" t="s">
        <v>431</v>
      </c>
      <c r="H240" s="168">
        <v>20</v>
      </c>
      <c r="I240" s="169"/>
      <c r="L240" s="165"/>
      <c r="M240" s="170"/>
      <c r="N240" s="171"/>
      <c r="O240" s="171"/>
      <c r="P240" s="171"/>
      <c r="Q240" s="171"/>
      <c r="R240" s="171"/>
      <c r="S240" s="171"/>
      <c r="T240" s="172"/>
      <c r="AT240" s="166" t="s">
        <v>236</v>
      </c>
      <c r="AU240" s="166" t="s">
        <v>87</v>
      </c>
      <c r="AV240" s="12" t="s">
        <v>87</v>
      </c>
      <c r="AW240" s="12" t="s">
        <v>32</v>
      </c>
      <c r="AX240" s="12" t="s">
        <v>85</v>
      </c>
      <c r="AY240" s="166" t="s">
        <v>140</v>
      </c>
    </row>
    <row r="241" spans="1:65" s="1" customFormat="1" ht="21.75" customHeight="1">
      <c r="A241" s="31"/>
      <c r="B241" s="142"/>
      <c r="C241" s="143" t="s">
        <v>432</v>
      </c>
      <c r="D241" s="143" t="s">
        <v>143</v>
      </c>
      <c r="E241" s="144" t="s">
        <v>433</v>
      </c>
      <c r="F241" s="145" t="s">
        <v>434</v>
      </c>
      <c r="G241" s="146" t="s">
        <v>414</v>
      </c>
      <c r="H241" s="147">
        <v>54</v>
      </c>
      <c r="I241" s="148">
        <v>176.25</v>
      </c>
      <c r="J241" s="149">
        <f>ROUND(I241*H241,2)</f>
        <v>9517.5</v>
      </c>
      <c r="K241" s="145" t="s">
        <v>147</v>
      </c>
      <c r="L241" s="32"/>
      <c r="M241" s="150" t="s">
        <v>1</v>
      </c>
      <c r="N241" s="151" t="s">
        <v>42</v>
      </c>
      <c r="O241" s="57"/>
      <c r="P241" s="152">
        <f>O241*H241</f>
        <v>0</v>
      </c>
      <c r="Q241" s="152">
        <v>1.07E-3</v>
      </c>
      <c r="R241" s="152">
        <f>Q241*H241</f>
        <v>5.7779999999999998E-2</v>
      </c>
      <c r="S241" s="152">
        <v>0</v>
      </c>
      <c r="T241" s="153">
        <f>S241*H241</f>
        <v>0</v>
      </c>
      <c r="U241" s="31"/>
      <c r="V241" s="31"/>
      <c r="W241" s="31"/>
      <c r="X241" s="31"/>
      <c r="Y241" s="31"/>
      <c r="Z241" s="31"/>
      <c r="AA241" s="31"/>
      <c r="AB241" s="31"/>
      <c r="AC241" s="31"/>
      <c r="AD241" s="31"/>
      <c r="AE241" s="31"/>
      <c r="AR241" s="154" t="s">
        <v>159</v>
      </c>
      <c r="AT241" s="154" t="s">
        <v>143</v>
      </c>
      <c r="AU241" s="154" t="s">
        <v>87</v>
      </c>
      <c r="AY241" s="16" t="s">
        <v>140</v>
      </c>
      <c r="BE241" s="155">
        <f>IF(N241="základní",J241,0)</f>
        <v>9517.5</v>
      </c>
      <c r="BF241" s="155">
        <f>IF(N241="snížená",J241,0)</f>
        <v>0</v>
      </c>
      <c r="BG241" s="155">
        <f>IF(N241="zákl. přenesená",J241,0)</f>
        <v>0</v>
      </c>
      <c r="BH241" s="155">
        <f>IF(N241="sníž. přenesená",J241,0)</f>
        <v>0</v>
      </c>
      <c r="BI241" s="155">
        <f>IF(N241="nulová",J241,0)</f>
        <v>0</v>
      </c>
      <c r="BJ241" s="16" t="s">
        <v>85</v>
      </c>
      <c r="BK241" s="155">
        <f>ROUND(I241*H241,2)</f>
        <v>9517.5</v>
      </c>
      <c r="BL241" s="16" t="s">
        <v>159</v>
      </c>
      <c r="BM241" s="154" t="s">
        <v>435</v>
      </c>
    </row>
    <row r="242" spans="1:65" s="12" customFormat="1">
      <c r="B242" s="165"/>
      <c r="D242" s="156" t="s">
        <v>236</v>
      </c>
      <c r="E242" s="166" t="s">
        <v>1</v>
      </c>
      <c r="F242" s="167" t="s">
        <v>436</v>
      </c>
      <c r="H242" s="168">
        <v>50</v>
      </c>
      <c r="I242" s="169"/>
      <c r="L242" s="165"/>
      <c r="M242" s="170"/>
      <c r="N242" s="171"/>
      <c r="O242" s="171"/>
      <c r="P242" s="171"/>
      <c r="Q242" s="171"/>
      <c r="R242" s="171"/>
      <c r="S242" s="171"/>
      <c r="T242" s="172"/>
      <c r="AT242" s="166" t="s">
        <v>236</v>
      </c>
      <c r="AU242" s="166" t="s">
        <v>87</v>
      </c>
      <c r="AV242" s="12" t="s">
        <v>87</v>
      </c>
      <c r="AW242" s="12" t="s">
        <v>32</v>
      </c>
      <c r="AX242" s="12" t="s">
        <v>77</v>
      </c>
      <c r="AY242" s="166" t="s">
        <v>140</v>
      </c>
    </row>
    <row r="243" spans="1:65" s="12" customFormat="1">
      <c r="B243" s="165"/>
      <c r="D243" s="156" t="s">
        <v>236</v>
      </c>
      <c r="E243" s="166" t="s">
        <v>1</v>
      </c>
      <c r="F243" s="167" t="s">
        <v>437</v>
      </c>
      <c r="H243" s="168">
        <v>4</v>
      </c>
      <c r="I243" s="169"/>
      <c r="L243" s="165"/>
      <c r="M243" s="170"/>
      <c r="N243" s="171"/>
      <c r="O243" s="171"/>
      <c r="P243" s="171"/>
      <c r="Q243" s="171"/>
      <c r="R243" s="171"/>
      <c r="S243" s="171"/>
      <c r="T243" s="172"/>
      <c r="AT243" s="166" t="s">
        <v>236</v>
      </c>
      <c r="AU243" s="166" t="s">
        <v>87</v>
      </c>
      <c r="AV243" s="12" t="s">
        <v>87</v>
      </c>
      <c r="AW243" s="12" t="s">
        <v>32</v>
      </c>
      <c r="AX243" s="12" t="s">
        <v>77</v>
      </c>
      <c r="AY243" s="166" t="s">
        <v>140</v>
      </c>
    </row>
    <row r="244" spans="1:65" s="13" customFormat="1">
      <c r="B244" s="173"/>
      <c r="D244" s="156" t="s">
        <v>236</v>
      </c>
      <c r="E244" s="174" t="s">
        <v>1</v>
      </c>
      <c r="F244" s="175" t="s">
        <v>247</v>
      </c>
      <c r="H244" s="176">
        <v>54</v>
      </c>
      <c r="I244" s="177"/>
      <c r="L244" s="173"/>
      <c r="M244" s="178"/>
      <c r="N244" s="179"/>
      <c r="O244" s="179"/>
      <c r="P244" s="179"/>
      <c r="Q244" s="179"/>
      <c r="R244" s="179"/>
      <c r="S244" s="179"/>
      <c r="T244" s="180"/>
      <c r="AT244" s="174" t="s">
        <v>236</v>
      </c>
      <c r="AU244" s="174" t="s">
        <v>87</v>
      </c>
      <c r="AV244" s="13" t="s">
        <v>159</v>
      </c>
      <c r="AW244" s="13" t="s">
        <v>32</v>
      </c>
      <c r="AX244" s="13" t="s">
        <v>85</v>
      </c>
      <c r="AY244" s="174" t="s">
        <v>140</v>
      </c>
    </row>
    <row r="245" spans="1:65" s="11" customFormat="1" ht="22.9" customHeight="1">
      <c r="B245" s="129"/>
      <c r="D245" s="130" t="s">
        <v>76</v>
      </c>
      <c r="E245" s="140" t="s">
        <v>159</v>
      </c>
      <c r="F245" s="140" t="s">
        <v>438</v>
      </c>
      <c r="I245" s="132"/>
      <c r="J245" s="141">
        <f>BK245</f>
        <v>8589.2999999999993</v>
      </c>
      <c r="L245" s="129"/>
      <c r="M245" s="134"/>
      <c r="N245" s="135"/>
      <c r="O245" s="135"/>
      <c r="P245" s="136">
        <f>SUM(P246:P257)</f>
        <v>0</v>
      </c>
      <c r="Q245" s="135"/>
      <c r="R245" s="136">
        <f>SUM(R246:R257)</f>
        <v>1.9333324200000002</v>
      </c>
      <c r="S245" s="135"/>
      <c r="T245" s="137">
        <f>SUM(T246:T257)</f>
        <v>0</v>
      </c>
      <c r="AR245" s="130" t="s">
        <v>85</v>
      </c>
      <c r="AT245" s="138" t="s">
        <v>76</v>
      </c>
      <c r="AU245" s="138" t="s">
        <v>85</v>
      </c>
      <c r="AY245" s="130" t="s">
        <v>140</v>
      </c>
      <c r="BK245" s="139">
        <f>SUM(BK246:BK257)</f>
        <v>8589.2999999999993</v>
      </c>
    </row>
    <row r="246" spans="1:65" s="1" customFormat="1" ht="24">
      <c r="A246" s="31"/>
      <c r="B246" s="142"/>
      <c r="C246" s="143" t="s">
        <v>439</v>
      </c>
      <c r="D246" s="143" t="s">
        <v>143</v>
      </c>
      <c r="E246" s="144" t="s">
        <v>440</v>
      </c>
      <c r="F246" s="145" t="s">
        <v>441</v>
      </c>
      <c r="G246" s="146" t="s">
        <v>234</v>
      </c>
      <c r="H246" s="147">
        <v>0.69</v>
      </c>
      <c r="I246" s="148">
        <v>3947.47</v>
      </c>
      <c r="J246" s="149">
        <f>ROUND(I246*H246,2)</f>
        <v>2723.75</v>
      </c>
      <c r="K246" s="145" t="s">
        <v>1</v>
      </c>
      <c r="L246" s="32"/>
      <c r="M246" s="150" t="s">
        <v>1</v>
      </c>
      <c r="N246" s="151" t="s">
        <v>42</v>
      </c>
      <c r="O246" s="57"/>
      <c r="P246" s="152">
        <f>O246*H246</f>
        <v>0</v>
      </c>
      <c r="Q246" s="152">
        <v>1.3271500000000001</v>
      </c>
      <c r="R246" s="152">
        <f>Q246*H246</f>
        <v>0.91573349999999998</v>
      </c>
      <c r="S246" s="152">
        <v>0</v>
      </c>
      <c r="T246" s="153">
        <f>S246*H246</f>
        <v>0</v>
      </c>
      <c r="U246" s="31"/>
      <c r="V246" s="31"/>
      <c r="W246" s="31"/>
      <c r="X246" s="31"/>
      <c r="Y246" s="31"/>
      <c r="Z246" s="31"/>
      <c r="AA246" s="31"/>
      <c r="AB246" s="31"/>
      <c r="AC246" s="31"/>
      <c r="AD246" s="31"/>
      <c r="AE246" s="31"/>
      <c r="AR246" s="154" t="s">
        <v>159</v>
      </c>
      <c r="AT246" s="154" t="s">
        <v>143</v>
      </c>
      <c r="AU246" s="154" t="s">
        <v>87</v>
      </c>
      <c r="AY246" s="16" t="s">
        <v>140</v>
      </c>
      <c r="BE246" s="155">
        <f>IF(N246="základní",J246,0)</f>
        <v>2723.75</v>
      </c>
      <c r="BF246" s="155">
        <f>IF(N246="snížená",J246,0)</f>
        <v>0</v>
      </c>
      <c r="BG246" s="155">
        <f>IF(N246="zákl. přenesená",J246,0)</f>
        <v>0</v>
      </c>
      <c r="BH246" s="155">
        <f>IF(N246="sníž. přenesená",J246,0)</f>
        <v>0</v>
      </c>
      <c r="BI246" s="155">
        <f>IF(N246="nulová",J246,0)</f>
        <v>0</v>
      </c>
      <c r="BJ246" s="16" t="s">
        <v>85</v>
      </c>
      <c r="BK246" s="155">
        <f>ROUND(I246*H246,2)</f>
        <v>2723.75</v>
      </c>
      <c r="BL246" s="16" t="s">
        <v>159</v>
      </c>
      <c r="BM246" s="154" t="s">
        <v>442</v>
      </c>
    </row>
    <row r="247" spans="1:65" s="12" customFormat="1">
      <c r="B247" s="165"/>
      <c r="D247" s="156" t="s">
        <v>236</v>
      </c>
      <c r="E247" s="166" t="s">
        <v>1</v>
      </c>
      <c r="F247" s="167" t="s">
        <v>443</v>
      </c>
      <c r="H247" s="168">
        <v>0.25800000000000001</v>
      </c>
      <c r="I247" s="169"/>
      <c r="L247" s="165"/>
      <c r="M247" s="170"/>
      <c r="N247" s="171"/>
      <c r="O247" s="171"/>
      <c r="P247" s="171"/>
      <c r="Q247" s="171"/>
      <c r="R247" s="171"/>
      <c r="S247" s="171"/>
      <c r="T247" s="172"/>
      <c r="AT247" s="166" t="s">
        <v>236</v>
      </c>
      <c r="AU247" s="166" t="s">
        <v>87</v>
      </c>
      <c r="AV247" s="12" t="s">
        <v>87</v>
      </c>
      <c r="AW247" s="12" t="s">
        <v>32</v>
      </c>
      <c r="AX247" s="12" t="s">
        <v>77</v>
      </c>
      <c r="AY247" s="166" t="s">
        <v>140</v>
      </c>
    </row>
    <row r="248" spans="1:65" s="12" customFormat="1">
      <c r="B248" s="165"/>
      <c r="D248" s="156" t="s">
        <v>236</v>
      </c>
      <c r="E248" s="166" t="s">
        <v>1</v>
      </c>
      <c r="F248" s="167" t="s">
        <v>444</v>
      </c>
      <c r="H248" s="168">
        <v>0.432</v>
      </c>
      <c r="I248" s="169"/>
      <c r="L248" s="165"/>
      <c r="M248" s="170"/>
      <c r="N248" s="171"/>
      <c r="O248" s="171"/>
      <c r="P248" s="171"/>
      <c r="Q248" s="171"/>
      <c r="R248" s="171"/>
      <c r="S248" s="171"/>
      <c r="T248" s="172"/>
      <c r="AT248" s="166" t="s">
        <v>236</v>
      </c>
      <c r="AU248" s="166" t="s">
        <v>87</v>
      </c>
      <c r="AV248" s="12" t="s">
        <v>87</v>
      </c>
      <c r="AW248" s="12" t="s">
        <v>32</v>
      </c>
      <c r="AX248" s="12" t="s">
        <v>77</v>
      </c>
      <c r="AY248" s="166" t="s">
        <v>140</v>
      </c>
    </row>
    <row r="249" spans="1:65" s="14" customFormat="1">
      <c r="B249" s="191"/>
      <c r="D249" s="156" t="s">
        <v>236</v>
      </c>
      <c r="E249" s="192" t="s">
        <v>1</v>
      </c>
      <c r="F249" s="193" t="s">
        <v>445</v>
      </c>
      <c r="H249" s="194">
        <v>0.69</v>
      </c>
      <c r="I249" s="195"/>
      <c r="L249" s="191"/>
      <c r="M249" s="196"/>
      <c r="N249" s="197"/>
      <c r="O249" s="197"/>
      <c r="P249" s="197"/>
      <c r="Q249" s="197"/>
      <c r="R249" s="197"/>
      <c r="S249" s="197"/>
      <c r="T249" s="198"/>
      <c r="AT249" s="192" t="s">
        <v>236</v>
      </c>
      <c r="AU249" s="192" t="s">
        <v>87</v>
      </c>
      <c r="AV249" s="14" t="s">
        <v>155</v>
      </c>
      <c r="AW249" s="14" t="s">
        <v>32</v>
      </c>
      <c r="AX249" s="14" t="s">
        <v>77</v>
      </c>
      <c r="AY249" s="192" t="s">
        <v>140</v>
      </c>
    </row>
    <row r="250" spans="1:65" s="13" customFormat="1">
      <c r="B250" s="173"/>
      <c r="D250" s="156" t="s">
        <v>236</v>
      </c>
      <c r="E250" s="174" t="s">
        <v>1</v>
      </c>
      <c r="F250" s="175" t="s">
        <v>247</v>
      </c>
      <c r="H250" s="176">
        <v>0.69</v>
      </c>
      <c r="I250" s="177"/>
      <c r="L250" s="173"/>
      <c r="M250" s="178"/>
      <c r="N250" s="179"/>
      <c r="O250" s="179"/>
      <c r="P250" s="179"/>
      <c r="Q250" s="179"/>
      <c r="R250" s="179"/>
      <c r="S250" s="179"/>
      <c r="T250" s="180"/>
      <c r="AT250" s="174" t="s">
        <v>236</v>
      </c>
      <c r="AU250" s="174" t="s">
        <v>87</v>
      </c>
      <c r="AV250" s="13" t="s">
        <v>159</v>
      </c>
      <c r="AW250" s="13" t="s">
        <v>32</v>
      </c>
      <c r="AX250" s="13" t="s">
        <v>85</v>
      </c>
      <c r="AY250" s="174" t="s">
        <v>140</v>
      </c>
    </row>
    <row r="251" spans="1:65" s="1" customFormat="1" ht="24">
      <c r="A251" s="31"/>
      <c r="B251" s="142"/>
      <c r="C251" s="143" t="s">
        <v>446</v>
      </c>
      <c r="D251" s="143" t="s">
        <v>143</v>
      </c>
      <c r="E251" s="144" t="s">
        <v>447</v>
      </c>
      <c r="F251" s="145" t="s">
        <v>448</v>
      </c>
      <c r="G251" s="146" t="s">
        <v>234</v>
      </c>
      <c r="H251" s="147">
        <v>0.42399999999999999</v>
      </c>
      <c r="I251" s="148">
        <v>11336.43</v>
      </c>
      <c r="J251" s="149">
        <f>ROUND(I251*H251,2)</f>
        <v>4806.6499999999996</v>
      </c>
      <c r="K251" s="145" t="s">
        <v>147</v>
      </c>
      <c r="L251" s="32"/>
      <c r="M251" s="150" t="s">
        <v>1</v>
      </c>
      <c r="N251" s="151" t="s">
        <v>42</v>
      </c>
      <c r="O251" s="57"/>
      <c r="P251" s="152">
        <f>O251*H251</f>
        <v>0</v>
      </c>
      <c r="Q251" s="152">
        <v>2.3427600000000002</v>
      </c>
      <c r="R251" s="152">
        <f>Q251*H251</f>
        <v>0.99333024000000003</v>
      </c>
      <c r="S251" s="152">
        <v>0</v>
      </c>
      <c r="T251" s="153">
        <f>S251*H251</f>
        <v>0</v>
      </c>
      <c r="U251" s="31"/>
      <c r="V251" s="31"/>
      <c r="W251" s="31"/>
      <c r="X251" s="31"/>
      <c r="Y251" s="31"/>
      <c r="Z251" s="31"/>
      <c r="AA251" s="31"/>
      <c r="AB251" s="31"/>
      <c r="AC251" s="31"/>
      <c r="AD251" s="31"/>
      <c r="AE251" s="31"/>
      <c r="AR251" s="154" t="s">
        <v>159</v>
      </c>
      <c r="AT251" s="154" t="s">
        <v>143</v>
      </c>
      <c r="AU251" s="154" t="s">
        <v>87</v>
      </c>
      <c r="AY251" s="16" t="s">
        <v>140</v>
      </c>
      <c r="BE251" s="155">
        <f>IF(N251="základní",J251,0)</f>
        <v>4806.6499999999996</v>
      </c>
      <c r="BF251" s="155">
        <f>IF(N251="snížená",J251,0)</f>
        <v>0</v>
      </c>
      <c r="BG251" s="155">
        <f>IF(N251="zákl. přenesená",J251,0)</f>
        <v>0</v>
      </c>
      <c r="BH251" s="155">
        <f>IF(N251="sníž. přenesená",J251,0)</f>
        <v>0</v>
      </c>
      <c r="BI251" s="155">
        <f>IF(N251="nulová",J251,0)</f>
        <v>0</v>
      </c>
      <c r="BJ251" s="16" t="s">
        <v>85</v>
      </c>
      <c r="BK251" s="155">
        <f>ROUND(I251*H251,2)</f>
        <v>4806.6499999999996</v>
      </c>
      <c r="BL251" s="16" t="s">
        <v>159</v>
      </c>
      <c r="BM251" s="154" t="s">
        <v>449</v>
      </c>
    </row>
    <row r="252" spans="1:65" s="1" customFormat="1" ht="19.5">
      <c r="A252" s="31"/>
      <c r="B252" s="32"/>
      <c r="C252" s="31"/>
      <c r="D252" s="156" t="s">
        <v>153</v>
      </c>
      <c r="E252" s="31"/>
      <c r="F252" s="157" t="s">
        <v>450</v>
      </c>
      <c r="G252" s="31"/>
      <c r="H252" s="31"/>
      <c r="I252" s="158"/>
      <c r="J252" s="31"/>
      <c r="K252" s="31"/>
      <c r="L252" s="32"/>
      <c r="M252" s="159"/>
      <c r="N252" s="160"/>
      <c r="O252" s="57"/>
      <c r="P252" s="57"/>
      <c r="Q252" s="57"/>
      <c r="R252" s="57"/>
      <c r="S252" s="57"/>
      <c r="T252" s="58"/>
      <c r="U252" s="31"/>
      <c r="V252" s="31"/>
      <c r="W252" s="31"/>
      <c r="X252" s="31"/>
      <c r="Y252" s="31"/>
      <c r="Z252" s="31"/>
      <c r="AA252" s="31"/>
      <c r="AB252" s="31"/>
      <c r="AC252" s="31"/>
      <c r="AD252" s="31"/>
      <c r="AE252" s="31"/>
      <c r="AT252" s="16" t="s">
        <v>153</v>
      </c>
      <c r="AU252" s="16" t="s">
        <v>87</v>
      </c>
    </row>
    <row r="253" spans="1:65" s="12" customFormat="1">
      <c r="B253" s="165"/>
      <c r="D253" s="156" t="s">
        <v>236</v>
      </c>
      <c r="E253" s="166" t="s">
        <v>1</v>
      </c>
      <c r="F253" s="167" t="s">
        <v>451</v>
      </c>
      <c r="H253" s="168">
        <v>0.214</v>
      </c>
      <c r="I253" s="169"/>
      <c r="L253" s="165"/>
      <c r="M253" s="170"/>
      <c r="N253" s="171"/>
      <c r="O253" s="171"/>
      <c r="P253" s="171"/>
      <c r="Q253" s="171"/>
      <c r="R253" s="171"/>
      <c r="S253" s="171"/>
      <c r="T253" s="172"/>
      <c r="AT253" s="166" t="s">
        <v>236</v>
      </c>
      <c r="AU253" s="166" t="s">
        <v>87</v>
      </c>
      <c r="AV253" s="12" t="s">
        <v>87</v>
      </c>
      <c r="AW253" s="12" t="s">
        <v>32</v>
      </c>
      <c r="AX253" s="12" t="s">
        <v>77</v>
      </c>
      <c r="AY253" s="166" t="s">
        <v>140</v>
      </c>
    </row>
    <row r="254" spans="1:65" s="12" customFormat="1">
      <c r="B254" s="165"/>
      <c r="D254" s="156" t="s">
        <v>236</v>
      </c>
      <c r="E254" s="166" t="s">
        <v>1</v>
      </c>
      <c r="F254" s="167" t="s">
        <v>452</v>
      </c>
      <c r="H254" s="168">
        <v>0.21</v>
      </c>
      <c r="I254" s="169"/>
      <c r="L254" s="165"/>
      <c r="M254" s="170"/>
      <c r="N254" s="171"/>
      <c r="O254" s="171"/>
      <c r="P254" s="171"/>
      <c r="Q254" s="171"/>
      <c r="R254" s="171"/>
      <c r="S254" s="171"/>
      <c r="T254" s="172"/>
      <c r="AT254" s="166" t="s">
        <v>236</v>
      </c>
      <c r="AU254" s="166" t="s">
        <v>87</v>
      </c>
      <c r="AV254" s="12" t="s">
        <v>87</v>
      </c>
      <c r="AW254" s="12" t="s">
        <v>32</v>
      </c>
      <c r="AX254" s="12" t="s">
        <v>77</v>
      </c>
      <c r="AY254" s="166" t="s">
        <v>140</v>
      </c>
    </row>
    <row r="255" spans="1:65" s="13" customFormat="1">
      <c r="B255" s="173"/>
      <c r="D255" s="156" t="s">
        <v>236</v>
      </c>
      <c r="E255" s="174" t="s">
        <v>1</v>
      </c>
      <c r="F255" s="175" t="s">
        <v>247</v>
      </c>
      <c r="H255" s="176">
        <v>0.42399999999999999</v>
      </c>
      <c r="I255" s="177"/>
      <c r="L255" s="173"/>
      <c r="M255" s="178"/>
      <c r="N255" s="179"/>
      <c r="O255" s="179"/>
      <c r="P255" s="179"/>
      <c r="Q255" s="179"/>
      <c r="R255" s="179"/>
      <c r="S255" s="179"/>
      <c r="T255" s="180"/>
      <c r="AT255" s="174" t="s">
        <v>236</v>
      </c>
      <c r="AU255" s="174" t="s">
        <v>87</v>
      </c>
      <c r="AV255" s="13" t="s">
        <v>159</v>
      </c>
      <c r="AW255" s="13" t="s">
        <v>32</v>
      </c>
      <c r="AX255" s="13" t="s">
        <v>85</v>
      </c>
      <c r="AY255" s="174" t="s">
        <v>140</v>
      </c>
    </row>
    <row r="256" spans="1:65" s="1" customFormat="1" ht="16.5" customHeight="1">
      <c r="A256" s="31"/>
      <c r="B256" s="142"/>
      <c r="C256" s="143" t="s">
        <v>453</v>
      </c>
      <c r="D256" s="143" t="s">
        <v>143</v>
      </c>
      <c r="E256" s="144" t="s">
        <v>454</v>
      </c>
      <c r="F256" s="145" t="s">
        <v>455</v>
      </c>
      <c r="G256" s="146" t="s">
        <v>278</v>
      </c>
      <c r="H256" s="147">
        <v>2.3E-2</v>
      </c>
      <c r="I256" s="148">
        <v>46039.3</v>
      </c>
      <c r="J256" s="149">
        <f>ROUND(I256*H256,2)</f>
        <v>1058.9000000000001</v>
      </c>
      <c r="K256" s="145" t="s">
        <v>147</v>
      </c>
      <c r="L256" s="32"/>
      <c r="M256" s="150" t="s">
        <v>1</v>
      </c>
      <c r="N256" s="151" t="s">
        <v>42</v>
      </c>
      <c r="O256" s="57"/>
      <c r="P256" s="152">
        <f>O256*H256</f>
        <v>0</v>
      </c>
      <c r="Q256" s="152">
        <v>1.0551600000000001</v>
      </c>
      <c r="R256" s="152">
        <f>Q256*H256</f>
        <v>2.4268680000000001E-2</v>
      </c>
      <c r="S256" s="152">
        <v>0</v>
      </c>
      <c r="T256" s="153">
        <f>S256*H256</f>
        <v>0</v>
      </c>
      <c r="U256" s="31"/>
      <c r="V256" s="31"/>
      <c r="W256" s="31"/>
      <c r="X256" s="31"/>
      <c r="Y256" s="31"/>
      <c r="Z256" s="31"/>
      <c r="AA256" s="31"/>
      <c r="AB256" s="31"/>
      <c r="AC256" s="31"/>
      <c r="AD256" s="31"/>
      <c r="AE256" s="31"/>
      <c r="AR256" s="154" t="s">
        <v>159</v>
      </c>
      <c r="AT256" s="154" t="s">
        <v>143</v>
      </c>
      <c r="AU256" s="154" t="s">
        <v>87</v>
      </c>
      <c r="AY256" s="16" t="s">
        <v>140</v>
      </c>
      <c r="BE256" s="155">
        <f>IF(N256="základní",J256,0)</f>
        <v>1058.9000000000001</v>
      </c>
      <c r="BF256" s="155">
        <f>IF(N256="snížená",J256,0)</f>
        <v>0</v>
      </c>
      <c r="BG256" s="155">
        <f>IF(N256="zákl. přenesená",J256,0)</f>
        <v>0</v>
      </c>
      <c r="BH256" s="155">
        <f>IF(N256="sníž. přenesená",J256,0)</f>
        <v>0</v>
      </c>
      <c r="BI256" s="155">
        <f>IF(N256="nulová",J256,0)</f>
        <v>0</v>
      </c>
      <c r="BJ256" s="16" t="s">
        <v>85</v>
      </c>
      <c r="BK256" s="155">
        <f>ROUND(I256*H256,2)</f>
        <v>1058.9000000000001</v>
      </c>
      <c r="BL256" s="16" t="s">
        <v>159</v>
      </c>
      <c r="BM256" s="154" t="s">
        <v>456</v>
      </c>
    </row>
    <row r="257" spans="1:65" s="12" customFormat="1">
      <c r="B257" s="165"/>
      <c r="D257" s="156" t="s">
        <v>236</v>
      </c>
      <c r="E257" s="166" t="s">
        <v>1</v>
      </c>
      <c r="F257" s="167" t="s">
        <v>457</v>
      </c>
      <c r="H257" s="168">
        <v>2.3E-2</v>
      </c>
      <c r="I257" s="169"/>
      <c r="L257" s="165"/>
      <c r="M257" s="170"/>
      <c r="N257" s="171"/>
      <c r="O257" s="171"/>
      <c r="P257" s="171"/>
      <c r="Q257" s="171"/>
      <c r="R257" s="171"/>
      <c r="S257" s="171"/>
      <c r="T257" s="172"/>
      <c r="AT257" s="166" t="s">
        <v>236</v>
      </c>
      <c r="AU257" s="166" t="s">
        <v>87</v>
      </c>
      <c r="AV257" s="12" t="s">
        <v>87</v>
      </c>
      <c r="AW257" s="12" t="s">
        <v>32</v>
      </c>
      <c r="AX257" s="12" t="s">
        <v>85</v>
      </c>
      <c r="AY257" s="166" t="s">
        <v>140</v>
      </c>
    </row>
    <row r="258" spans="1:65" s="11" customFormat="1" ht="22.9" customHeight="1">
      <c r="B258" s="129"/>
      <c r="D258" s="130" t="s">
        <v>76</v>
      </c>
      <c r="E258" s="140" t="s">
        <v>169</v>
      </c>
      <c r="F258" s="140" t="s">
        <v>458</v>
      </c>
      <c r="I258" s="132"/>
      <c r="J258" s="141">
        <f>BK258</f>
        <v>140122.76999999999</v>
      </c>
      <c r="L258" s="129"/>
      <c r="M258" s="134"/>
      <c r="N258" s="135"/>
      <c r="O258" s="135"/>
      <c r="P258" s="136">
        <f>SUM(P259:P305)</f>
        <v>0</v>
      </c>
      <c r="Q258" s="135"/>
      <c r="R258" s="136">
        <f>SUM(R259:R305)</f>
        <v>25.060836909999999</v>
      </c>
      <c r="S258" s="135"/>
      <c r="T258" s="137">
        <f>SUM(T259:T305)</f>
        <v>0</v>
      </c>
      <c r="AR258" s="130" t="s">
        <v>85</v>
      </c>
      <c r="AT258" s="138" t="s">
        <v>76</v>
      </c>
      <c r="AU258" s="138" t="s">
        <v>85</v>
      </c>
      <c r="AY258" s="130" t="s">
        <v>140</v>
      </c>
      <c r="BK258" s="139">
        <f>SUM(BK259:BK305)</f>
        <v>140122.76999999999</v>
      </c>
    </row>
    <row r="259" spans="1:65" s="1" customFormat="1" ht="24">
      <c r="A259" s="31"/>
      <c r="B259" s="142"/>
      <c r="C259" s="143" t="s">
        <v>459</v>
      </c>
      <c r="D259" s="143" t="s">
        <v>143</v>
      </c>
      <c r="E259" s="144" t="s">
        <v>460</v>
      </c>
      <c r="F259" s="145" t="s">
        <v>461</v>
      </c>
      <c r="G259" s="146" t="s">
        <v>234</v>
      </c>
      <c r="H259" s="147">
        <v>0.26900000000000002</v>
      </c>
      <c r="I259" s="148">
        <v>4306.5</v>
      </c>
      <c r="J259" s="149">
        <f>ROUND(I259*H259,2)</f>
        <v>1158.45</v>
      </c>
      <c r="K259" s="145" t="s">
        <v>147</v>
      </c>
      <c r="L259" s="32"/>
      <c r="M259" s="150" t="s">
        <v>1</v>
      </c>
      <c r="N259" s="151" t="s">
        <v>42</v>
      </c>
      <c r="O259" s="57"/>
      <c r="P259" s="152">
        <f>O259*H259</f>
        <v>0</v>
      </c>
      <c r="Q259" s="152">
        <v>2.45329</v>
      </c>
      <c r="R259" s="152">
        <f>Q259*H259</f>
        <v>0.65993500999999999</v>
      </c>
      <c r="S259" s="152">
        <v>0</v>
      </c>
      <c r="T259" s="153">
        <f>S259*H259</f>
        <v>0</v>
      </c>
      <c r="U259" s="31"/>
      <c r="V259" s="31"/>
      <c r="W259" s="31"/>
      <c r="X259" s="31"/>
      <c r="Y259" s="31"/>
      <c r="Z259" s="31"/>
      <c r="AA259" s="31"/>
      <c r="AB259" s="31"/>
      <c r="AC259" s="31"/>
      <c r="AD259" s="31"/>
      <c r="AE259" s="31"/>
      <c r="AR259" s="154" t="s">
        <v>159</v>
      </c>
      <c r="AT259" s="154" t="s">
        <v>143</v>
      </c>
      <c r="AU259" s="154" t="s">
        <v>87</v>
      </c>
      <c r="AY259" s="16" t="s">
        <v>140</v>
      </c>
      <c r="BE259" s="155">
        <f>IF(N259="základní",J259,0)</f>
        <v>1158.45</v>
      </c>
      <c r="BF259" s="155">
        <f>IF(N259="snížená",J259,0)</f>
        <v>0</v>
      </c>
      <c r="BG259" s="155">
        <f>IF(N259="zákl. přenesená",J259,0)</f>
        <v>0</v>
      </c>
      <c r="BH259" s="155">
        <f>IF(N259="sníž. přenesená",J259,0)</f>
        <v>0</v>
      </c>
      <c r="BI259" s="155">
        <f>IF(N259="nulová",J259,0)</f>
        <v>0</v>
      </c>
      <c r="BJ259" s="16" t="s">
        <v>85</v>
      </c>
      <c r="BK259" s="155">
        <f>ROUND(I259*H259,2)</f>
        <v>1158.45</v>
      </c>
      <c r="BL259" s="16" t="s">
        <v>159</v>
      </c>
      <c r="BM259" s="154" t="s">
        <v>462</v>
      </c>
    </row>
    <row r="260" spans="1:65" s="12" customFormat="1">
      <c r="B260" s="165"/>
      <c r="D260" s="156" t="s">
        <v>236</v>
      </c>
      <c r="E260" s="166" t="s">
        <v>1</v>
      </c>
      <c r="F260" s="167" t="s">
        <v>463</v>
      </c>
      <c r="H260" s="168">
        <v>0.26900000000000002</v>
      </c>
      <c r="I260" s="169"/>
      <c r="L260" s="165"/>
      <c r="M260" s="170"/>
      <c r="N260" s="171"/>
      <c r="O260" s="171"/>
      <c r="P260" s="171"/>
      <c r="Q260" s="171"/>
      <c r="R260" s="171"/>
      <c r="S260" s="171"/>
      <c r="T260" s="172"/>
      <c r="AT260" s="166" t="s">
        <v>236</v>
      </c>
      <c r="AU260" s="166" t="s">
        <v>87</v>
      </c>
      <c r="AV260" s="12" t="s">
        <v>87</v>
      </c>
      <c r="AW260" s="12" t="s">
        <v>32</v>
      </c>
      <c r="AX260" s="12" t="s">
        <v>85</v>
      </c>
      <c r="AY260" s="166" t="s">
        <v>140</v>
      </c>
    </row>
    <row r="261" spans="1:65" s="1" customFormat="1" ht="24">
      <c r="A261" s="31"/>
      <c r="B261" s="142"/>
      <c r="C261" s="143" t="s">
        <v>464</v>
      </c>
      <c r="D261" s="143" t="s">
        <v>143</v>
      </c>
      <c r="E261" s="144" t="s">
        <v>465</v>
      </c>
      <c r="F261" s="145" t="s">
        <v>466</v>
      </c>
      <c r="G261" s="146" t="s">
        <v>234</v>
      </c>
      <c r="H261" s="147">
        <v>0.13500000000000001</v>
      </c>
      <c r="I261" s="148">
        <v>4712.2299999999996</v>
      </c>
      <c r="J261" s="149">
        <f>ROUND(I261*H261,2)</f>
        <v>636.15</v>
      </c>
      <c r="K261" s="145" t="s">
        <v>147</v>
      </c>
      <c r="L261" s="32"/>
      <c r="M261" s="150" t="s">
        <v>1</v>
      </c>
      <c r="N261" s="151" t="s">
        <v>42</v>
      </c>
      <c r="O261" s="57"/>
      <c r="P261" s="152">
        <f>O261*H261</f>
        <v>0</v>
      </c>
      <c r="Q261" s="152">
        <v>2.2563399999999998</v>
      </c>
      <c r="R261" s="152">
        <f>Q261*H261</f>
        <v>0.30460589999999999</v>
      </c>
      <c r="S261" s="152">
        <v>0</v>
      </c>
      <c r="T261" s="153">
        <f>S261*H261</f>
        <v>0</v>
      </c>
      <c r="U261" s="31"/>
      <c r="V261" s="31"/>
      <c r="W261" s="31"/>
      <c r="X261" s="31"/>
      <c r="Y261" s="31"/>
      <c r="Z261" s="31"/>
      <c r="AA261" s="31"/>
      <c r="AB261" s="31"/>
      <c r="AC261" s="31"/>
      <c r="AD261" s="31"/>
      <c r="AE261" s="31"/>
      <c r="AR261" s="154" t="s">
        <v>159</v>
      </c>
      <c r="AT261" s="154" t="s">
        <v>143</v>
      </c>
      <c r="AU261" s="154" t="s">
        <v>87</v>
      </c>
      <c r="AY261" s="16" t="s">
        <v>140</v>
      </c>
      <c r="BE261" s="155">
        <f>IF(N261="základní",J261,0)</f>
        <v>636.15</v>
      </c>
      <c r="BF261" s="155">
        <f>IF(N261="snížená",J261,0)</f>
        <v>0</v>
      </c>
      <c r="BG261" s="155">
        <f>IF(N261="zákl. přenesená",J261,0)</f>
        <v>0</v>
      </c>
      <c r="BH261" s="155">
        <f>IF(N261="sníž. přenesená",J261,0)</f>
        <v>0</v>
      </c>
      <c r="BI261" s="155">
        <f>IF(N261="nulová",J261,0)</f>
        <v>0</v>
      </c>
      <c r="BJ261" s="16" t="s">
        <v>85</v>
      </c>
      <c r="BK261" s="155">
        <f>ROUND(I261*H261,2)</f>
        <v>636.15</v>
      </c>
      <c r="BL261" s="16" t="s">
        <v>159</v>
      </c>
      <c r="BM261" s="154" t="s">
        <v>467</v>
      </c>
    </row>
    <row r="262" spans="1:65" s="12" customFormat="1">
      <c r="B262" s="165"/>
      <c r="D262" s="156" t="s">
        <v>236</v>
      </c>
      <c r="E262" s="166" t="s">
        <v>1</v>
      </c>
      <c r="F262" s="167" t="s">
        <v>468</v>
      </c>
      <c r="H262" s="168">
        <v>4.4999999999999998E-2</v>
      </c>
      <c r="I262" s="169"/>
      <c r="L262" s="165"/>
      <c r="M262" s="170"/>
      <c r="N262" s="171"/>
      <c r="O262" s="171"/>
      <c r="P262" s="171"/>
      <c r="Q262" s="171"/>
      <c r="R262" s="171"/>
      <c r="S262" s="171"/>
      <c r="T262" s="172"/>
      <c r="AT262" s="166" t="s">
        <v>236</v>
      </c>
      <c r="AU262" s="166" t="s">
        <v>87</v>
      </c>
      <c r="AV262" s="12" t="s">
        <v>87</v>
      </c>
      <c r="AW262" s="12" t="s">
        <v>32</v>
      </c>
      <c r="AX262" s="12" t="s">
        <v>77</v>
      </c>
      <c r="AY262" s="166" t="s">
        <v>140</v>
      </c>
    </row>
    <row r="263" spans="1:65" s="12" customFormat="1">
      <c r="B263" s="165"/>
      <c r="D263" s="156" t="s">
        <v>236</v>
      </c>
      <c r="E263" s="166" t="s">
        <v>1</v>
      </c>
      <c r="F263" s="167" t="s">
        <v>469</v>
      </c>
      <c r="H263" s="168">
        <v>0.09</v>
      </c>
      <c r="I263" s="169"/>
      <c r="L263" s="165"/>
      <c r="M263" s="170"/>
      <c r="N263" s="171"/>
      <c r="O263" s="171"/>
      <c r="P263" s="171"/>
      <c r="Q263" s="171"/>
      <c r="R263" s="171"/>
      <c r="S263" s="171"/>
      <c r="T263" s="172"/>
      <c r="AT263" s="166" t="s">
        <v>236</v>
      </c>
      <c r="AU263" s="166" t="s">
        <v>87</v>
      </c>
      <c r="AV263" s="12" t="s">
        <v>87</v>
      </c>
      <c r="AW263" s="12" t="s">
        <v>32</v>
      </c>
      <c r="AX263" s="12" t="s">
        <v>77</v>
      </c>
      <c r="AY263" s="166" t="s">
        <v>140</v>
      </c>
    </row>
    <row r="264" spans="1:65" s="14" customFormat="1">
      <c r="B264" s="191"/>
      <c r="D264" s="156" t="s">
        <v>236</v>
      </c>
      <c r="E264" s="192" t="s">
        <v>1</v>
      </c>
      <c r="F264" s="193" t="s">
        <v>445</v>
      </c>
      <c r="H264" s="194">
        <v>0.13500000000000001</v>
      </c>
      <c r="I264" s="195"/>
      <c r="L264" s="191"/>
      <c r="M264" s="196"/>
      <c r="N264" s="197"/>
      <c r="O264" s="197"/>
      <c r="P264" s="197"/>
      <c r="Q264" s="197"/>
      <c r="R264" s="197"/>
      <c r="S264" s="197"/>
      <c r="T264" s="198"/>
      <c r="AT264" s="192" t="s">
        <v>236</v>
      </c>
      <c r="AU264" s="192" t="s">
        <v>87</v>
      </c>
      <c r="AV264" s="14" t="s">
        <v>155</v>
      </c>
      <c r="AW264" s="14" t="s">
        <v>32</v>
      </c>
      <c r="AX264" s="14" t="s">
        <v>77</v>
      </c>
      <c r="AY264" s="192" t="s">
        <v>140</v>
      </c>
    </row>
    <row r="265" spans="1:65" s="13" customFormat="1">
      <c r="B265" s="173"/>
      <c r="D265" s="156" t="s">
        <v>236</v>
      </c>
      <c r="E265" s="174" t="s">
        <v>1</v>
      </c>
      <c r="F265" s="175" t="s">
        <v>247</v>
      </c>
      <c r="H265" s="176">
        <v>0.13500000000000001</v>
      </c>
      <c r="I265" s="177"/>
      <c r="L265" s="173"/>
      <c r="M265" s="178"/>
      <c r="N265" s="179"/>
      <c r="O265" s="179"/>
      <c r="P265" s="179"/>
      <c r="Q265" s="179"/>
      <c r="R265" s="179"/>
      <c r="S265" s="179"/>
      <c r="T265" s="180"/>
      <c r="AT265" s="174" t="s">
        <v>236</v>
      </c>
      <c r="AU265" s="174" t="s">
        <v>87</v>
      </c>
      <c r="AV265" s="13" t="s">
        <v>159</v>
      </c>
      <c r="AW265" s="13" t="s">
        <v>32</v>
      </c>
      <c r="AX265" s="13" t="s">
        <v>85</v>
      </c>
      <c r="AY265" s="174" t="s">
        <v>140</v>
      </c>
    </row>
    <row r="266" spans="1:65" s="1" customFormat="1" ht="24">
      <c r="A266" s="31"/>
      <c r="B266" s="142"/>
      <c r="C266" s="143" t="s">
        <v>470</v>
      </c>
      <c r="D266" s="143" t="s">
        <v>143</v>
      </c>
      <c r="E266" s="144" t="s">
        <v>471</v>
      </c>
      <c r="F266" s="145" t="s">
        <v>472</v>
      </c>
      <c r="G266" s="146" t="s">
        <v>234</v>
      </c>
      <c r="H266" s="147">
        <v>0.26900000000000002</v>
      </c>
      <c r="I266" s="148">
        <v>312.02999999999997</v>
      </c>
      <c r="J266" s="149">
        <f>ROUND(I266*H266,2)</f>
        <v>83.94</v>
      </c>
      <c r="K266" s="145" t="s">
        <v>147</v>
      </c>
      <c r="L266" s="32"/>
      <c r="M266" s="150" t="s">
        <v>1</v>
      </c>
      <c r="N266" s="151" t="s">
        <v>42</v>
      </c>
      <c r="O266" s="57"/>
      <c r="P266" s="152">
        <f>O266*H266</f>
        <v>0</v>
      </c>
      <c r="Q266" s="152">
        <v>0</v>
      </c>
      <c r="R266" s="152">
        <f>Q266*H266</f>
        <v>0</v>
      </c>
      <c r="S266" s="152">
        <v>0</v>
      </c>
      <c r="T266" s="153">
        <f>S266*H266</f>
        <v>0</v>
      </c>
      <c r="U266" s="31"/>
      <c r="V266" s="31"/>
      <c r="W266" s="31"/>
      <c r="X266" s="31"/>
      <c r="Y266" s="31"/>
      <c r="Z266" s="31"/>
      <c r="AA266" s="31"/>
      <c r="AB266" s="31"/>
      <c r="AC266" s="31"/>
      <c r="AD266" s="31"/>
      <c r="AE266" s="31"/>
      <c r="AR266" s="154" t="s">
        <v>159</v>
      </c>
      <c r="AT266" s="154" t="s">
        <v>143</v>
      </c>
      <c r="AU266" s="154" t="s">
        <v>87</v>
      </c>
      <c r="AY266" s="16" t="s">
        <v>140</v>
      </c>
      <c r="BE266" s="155">
        <f>IF(N266="základní",J266,0)</f>
        <v>83.94</v>
      </c>
      <c r="BF266" s="155">
        <f>IF(N266="snížená",J266,0)</f>
        <v>0</v>
      </c>
      <c r="BG266" s="155">
        <f>IF(N266="zákl. přenesená",J266,0)</f>
        <v>0</v>
      </c>
      <c r="BH266" s="155">
        <f>IF(N266="sníž. přenesená",J266,0)</f>
        <v>0</v>
      </c>
      <c r="BI266" s="155">
        <f>IF(N266="nulová",J266,0)</f>
        <v>0</v>
      </c>
      <c r="BJ266" s="16" t="s">
        <v>85</v>
      </c>
      <c r="BK266" s="155">
        <f>ROUND(I266*H266,2)</f>
        <v>83.94</v>
      </c>
      <c r="BL266" s="16" t="s">
        <v>159</v>
      </c>
      <c r="BM266" s="154" t="s">
        <v>473</v>
      </c>
    </row>
    <row r="267" spans="1:65" s="1" customFormat="1" ht="24">
      <c r="A267" s="31"/>
      <c r="B267" s="142"/>
      <c r="C267" s="143" t="s">
        <v>474</v>
      </c>
      <c r="D267" s="143" t="s">
        <v>143</v>
      </c>
      <c r="E267" s="144" t="s">
        <v>475</v>
      </c>
      <c r="F267" s="145" t="s">
        <v>476</v>
      </c>
      <c r="G267" s="146" t="s">
        <v>234</v>
      </c>
      <c r="H267" s="147">
        <v>0.22</v>
      </c>
      <c r="I267" s="148">
        <v>4055.69</v>
      </c>
      <c r="J267" s="149">
        <f>ROUND(I267*H267,2)</f>
        <v>892.25</v>
      </c>
      <c r="K267" s="145" t="s">
        <v>147</v>
      </c>
      <c r="L267" s="32"/>
      <c r="M267" s="150" t="s">
        <v>1</v>
      </c>
      <c r="N267" s="151" t="s">
        <v>42</v>
      </c>
      <c r="O267" s="57"/>
      <c r="P267" s="152">
        <f>O267*H267</f>
        <v>0</v>
      </c>
      <c r="Q267" s="152">
        <v>2.45329</v>
      </c>
      <c r="R267" s="152">
        <f>Q267*H267</f>
        <v>0.53972379999999998</v>
      </c>
      <c r="S267" s="152">
        <v>0</v>
      </c>
      <c r="T267" s="153">
        <f>S267*H267</f>
        <v>0</v>
      </c>
      <c r="U267" s="31"/>
      <c r="V267" s="31"/>
      <c r="W267" s="31"/>
      <c r="X267" s="31"/>
      <c r="Y267" s="31"/>
      <c r="Z267" s="31"/>
      <c r="AA267" s="31"/>
      <c r="AB267" s="31"/>
      <c r="AC267" s="31"/>
      <c r="AD267" s="31"/>
      <c r="AE267" s="31"/>
      <c r="AR267" s="154" t="s">
        <v>159</v>
      </c>
      <c r="AT267" s="154" t="s">
        <v>143</v>
      </c>
      <c r="AU267" s="154" t="s">
        <v>87</v>
      </c>
      <c r="AY267" s="16" t="s">
        <v>140</v>
      </c>
      <c r="BE267" s="155">
        <f>IF(N267="základní",J267,0)</f>
        <v>892.25</v>
      </c>
      <c r="BF267" s="155">
        <f>IF(N267="snížená",J267,0)</f>
        <v>0</v>
      </c>
      <c r="BG267" s="155">
        <f>IF(N267="zákl. přenesená",J267,0)</f>
        <v>0</v>
      </c>
      <c r="BH267" s="155">
        <f>IF(N267="sníž. přenesená",J267,0)</f>
        <v>0</v>
      </c>
      <c r="BI267" s="155">
        <f>IF(N267="nulová",J267,0)</f>
        <v>0</v>
      </c>
      <c r="BJ267" s="16" t="s">
        <v>85</v>
      </c>
      <c r="BK267" s="155">
        <f>ROUND(I267*H267,2)</f>
        <v>892.25</v>
      </c>
      <c r="BL267" s="16" t="s">
        <v>159</v>
      </c>
      <c r="BM267" s="154" t="s">
        <v>477</v>
      </c>
    </row>
    <row r="268" spans="1:65" s="12" customFormat="1">
      <c r="B268" s="165"/>
      <c r="D268" s="156" t="s">
        <v>236</v>
      </c>
      <c r="E268" s="166" t="s">
        <v>1</v>
      </c>
      <c r="F268" s="167" t="s">
        <v>478</v>
      </c>
      <c r="H268" s="168">
        <v>0.22</v>
      </c>
      <c r="I268" s="169"/>
      <c r="L268" s="165"/>
      <c r="M268" s="170"/>
      <c r="N268" s="171"/>
      <c r="O268" s="171"/>
      <c r="P268" s="171"/>
      <c r="Q268" s="171"/>
      <c r="R268" s="171"/>
      <c r="S268" s="171"/>
      <c r="T268" s="172"/>
      <c r="AT268" s="166" t="s">
        <v>236</v>
      </c>
      <c r="AU268" s="166" t="s">
        <v>87</v>
      </c>
      <c r="AV268" s="12" t="s">
        <v>87</v>
      </c>
      <c r="AW268" s="12" t="s">
        <v>32</v>
      </c>
      <c r="AX268" s="12" t="s">
        <v>77</v>
      </c>
      <c r="AY268" s="166" t="s">
        <v>140</v>
      </c>
    </row>
    <row r="269" spans="1:65" s="13" customFormat="1">
      <c r="B269" s="173"/>
      <c r="D269" s="156" t="s">
        <v>236</v>
      </c>
      <c r="E269" s="174" t="s">
        <v>1</v>
      </c>
      <c r="F269" s="175" t="s">
        <v>247</v>
      </c>
      <c r="H269" s="176">
        <v>0.22</v>
      </c>
      <c r="I269" s="177"/>
      <c r="L269" s="173"/>
      <c r="M269" s="178"/>
      <c r="N269" s="179"/>
      <c r="O269" s="179"/>
      <c r="P269" s="179"/>
      <c r="Q269" s="179"/>
      <c r="R269" s="179"/>
      <c r="S269" s="179"/>
      <c r="T269" s="180"/>
      <c r="AT269" s="174" t="s">
        <v>236</v>
      </c>
      <c r="AU269" s="174" t="s">
        <v>87</v>
      </c>
      <c r="AV269" s="13" t="s">
        <v>159</v>
      </c>
      <c r="AW269" s="13" t="s">
        <v>32</v>
      </c>
      <c r="AX269" s="13" t="s">
        <v>85</v>
      </c>
      <c r="AY269" s="174" t="s">
        <v>140</v>
      </c>
    </row>
    <row r="270" spans="1:65" s="1" customFormat="1" ht="24">
      <c r="A270" s="31"/>
      <c r="B270" s="142"/>
      <c r="C270" s="143" t="s">
        <v>479</v>
      </c>
      <c r="D270" s="143" t="s">
        <v>143</v>
      </c>
      <c r="E270" s="144" t="s">
        <v>480</v>
      </c>
      <c r="F270" s="145" t="s">
        <v>481</v>
      </c>
      <c r="G270" s="146" t="s">
        <v>234</v>
      </c>
      <c r="H270" s="147">
        <v>0.22</v>
      </c>
      <c r="I270" s="148">
        <v>156.02000000000001</v>
      </c>
      <c r="J270" s="149">
        <f>ROUND(I270*H270,2)</f>
        <v>34.32</v>
      </c>
      <c r="K270" s="145" t="s">
        <v>147</v>
      </c>
      <c r="L270" s="32"/>
      <c r="M270" s="150" t="s">
        <v>1</v>
      </c>
      <c r="N270" s="151" t="s">
        <v>42</v>
      </c>
      <c r="O270" s="57"/>
      <c r="P270" s="152">
        <f>O270*H270</f>
        <v>0</v>
      </c>
      <c r="Q270" s="152">
        <v>0</v>
      </c>
      <c r="R270" s="152">
        <f>Q270*H270</f>
        <v>0</v>
      </c>
      <c r="S270" s="152">
        <v>0</v>
      </c>
      <c r="T270" s="153">
        <f>S270*H270</f>
        <v>0</v>
      </c>
      <c r="U270" s="31"/>
      <c r="V270" s="31"/>
      <c r="W270" s="31"/>
      <c r="X270" s="31"/>
      <c r="Y270" s="31"/>
      <c r="Z270" s="31"/>
      <c r="AA270" s="31"/>
      <c r="AB270" s="31"/>
      <c r="AC270" s="31"/>
      <c r="AD270" s="31"/>
      <c r="AE270" s="31"/>
      <c r="AR270" s="154" t="s">
        <v>159</v>
      </c>
      <c r="AT270" s="154" t="s">
        <v>143</v>
      </c>
      <c r="AU270" s="154" t="s">
        <v>87</v>
      </c>
      <c r="AY270" s="16" t="s">
        <v>140</v>
      </c>
      <c r="BE270" s="155">
        <f>IF(N270="základní",J270,0)</f>
        <v>34.32</v>
      </c>
      <c r="BF270" s="155">
        <f>IF(N270="snížená",J270,0)</f>
        <v>0</v>
      </c>
      <c r="BG270" s="155">
        <f>IF(N270="zákl. přenesená",J270,0)</f>
        <v>0</v>
      </c>
      <c r="BH270" s="155">
        <f>IF(N270="sníž. přenesená",J270,0)</f>
        <v>0</v>
      </c>
      <c r="BI270" s="155">
        <f>IF(N270="nulová",J270,0)</f>
        <v>0</v>
      </c>
      <c r="BJ270" s="16" t="s">
        <v>85</v>
      </c>
      <c r="BK270" s="155">
        <f>ROUND(I270*H270,2)</f>
        <v>34.32</v>
      </c>
      <c r="BL270" s="16" t="s">
        <v>159</v>
      </c>
      <c r="BM270" s="154" t="s">
        <v>482</v>
      </c>
    </row>
    <row r="271" spans="1:65" s="1" customFormat="1" ht="24">
      <c r="A271" s="31"/>
      <c r="B271" s="142"/>
      <c r="C271" s="143" t="s">
        <v>483</v>
      </c>
      <c r="D271" s="143" t="s">
        <v>143</v>
      </c>
      <c r="E271" s="144" t="s">
        <v>484</v>
      </c>
      <c r="F271" s="145" t="s">
        <v>485</v>
      </c>
      <c r="G271" s="146" t="s">
        <v>234</v>
      </c>
      <c r="H271" s="147">
        <v>0.97099999999999997</v>
      </c>
      <c r="I271" s="148">
        <v>3901.19</v>
      </c>
      <c r="J271" s="149">
        <f>ROUND(I271*H271,2)</f>
        <v>3788.06</v>
      </c>
      <c r="K271" s="145" t="s">
        <v>147</v>
      </c>
      <c r="L271" s="32"/>
      <c r="M271" s="150" t="s">
        <v>1</v>
      </c>
      <c r="N271" s="151" t="s">
        <v>42</v>
      </c>
      <c r="O271" s="57"/>
      <c r="P271" s="152">
        <f>O271*H271</f>
        <v>0</v>
      </c>
      <c r="Q271" s="152">
        <v>2.2563399999999998</v>
      </c>
      <c r="R271" s="152">
        <f>Q271*H271</f>
        <v>2.1909061399999996</v>
      </c>
      <c r="S271" s="152">
        <v>0</v>
      </c>
      <c r="T271" s="153">
        <f>S271*H271</f>
        <v>0</v>
      </c>
      <c r="U271" s="31"/>
      <c r="V271" s="31"/>
      <c r="W271" s="31"/>
      <c r="X271" s="31"/>
      <c r="Y271" s="31"/>
      <c r="Z271" s="31"/>
      <c r="AA271" s="31"/>
      <c r="AB271" s="31"/>
      <c r="AC271" s="31"/>
      <c r="AD271" s="31"/>
      <c r="AE271" s="31"/>
      <c r="AR271" s="154" t="s">
        <v>159</v>
      </c>
      <c r="AT271" s="154" t="s">
        <v>143</v>
      </c>
      <c r="AU271" s="154" t="s">
        <v>87</v>
      </c>
      <c r="AY271" s="16" t="s">
        <v>140</v>
      </c>
      <c r="BE271" s="155">
        <f>IF(N271="základní",J271,0)</f>
        <v>3788.06</v>
      </c>
      <c r="BF271" s="155">
        <f>IF(N271="snížená",J271,0)</f>
        <v>0</v>
      </c>
      <c r="BG271" s="155">
        <f>IF(N271="zákl. přenesená",J271,0)</f>
        <v>0</v>
      </c>
      <c r="BH271" s="155">
        <f>IF(N271="sníž. přenesená",J271,0)</f>
        <v>0</v>
      </c>
      <c r="BI271" s="155">
        <f>IF(N271="nulová",J271,0)</f>
        <v>0</v>
      </c>
      <c r="BJ271" s="16" t="s">
        <v>85</v>
      </c>
      <c r="BK271" s="155">
        <f>ROUND(I271*H271,2)</f>
        <v>3788.06</v>
      </c>
      <c r="BL271" s="16" t="s">
        <v>159</v>
      </c>
      <c r="BM271" s="154" t="s">
        <v>486</v>
      </c>
    </row>
    <row r="272" spans="1:65" s="1" customFormat="1" ht="19.5">
      <c r="A272" s="31"/>
      <c r="B272" s="32"/>
      <c r="C272" s="31"/>
      <c r="D272" s="156" t="s">
        <v>153</v>
      </c>
      <c r="E272" s="31"/>
      <c r="F272" s="157" t="s">
        <v>487</v>
      </c>
      <c r="G272" s="31"/>
      <c r="H272" s="31"/>
      <c r="I272" s="158"/>
      <c r="J272" s="31"/>
      <c r="K272" s="31"/>
      <c r="L272" s="32"/>
      <c r="M272" s="159"/>
      <c r="N272" s="160"/>
      <c r="O272" s="57"/>
      <c r="P272" s="57"/>
      <c r="Q272" s="57"/>
      <c r="R272" s="57"/>
      <c r="S272" s="57"/>
      <c r="T272" s="58"/>
      <c r="U272" s="31"/>
      <c r="V272" s="31"/>
      <c r="W272" s="31"/>
      <c r="X272" s="31"/>
      <c r="Y272" s="31"/>
      <c r="Z272" s="31"/>
      <c r="AA272" s="31"/>
      <c r="AB272" s="31"/>
      <c r="AC272" s="31"/>
      <c r="AD272" s="31"/>
      <c r="AE272" s="31"/>
      <c r="AT272" s="16" t="s">
        <v>153</v>
      </c>
      <c r="AU272" s="16" t="s">
        <v>87</v>
      </c>
    </row>
    <row r="273" spans="1:65" s="12" customFormat="1">
      <c r="B273" s="165"/>
      <c r="D273" s="156" t="s">
        <v>236</v>
      </c>
      <c r="E273" s="166" t="s">
        <v>1</v>
      </c>
      <c r="F273" s="167" t="s">
        <v>488</v>
      </c>
      <c r="H273" s="168">
        <v>0.67100000000000004</v>
      </c>
      <c r="I273" s="169"/>
      <c r="L273" s="165"/>
      <c r="M273" s="170"/>
      <c r="N273" s="171"/>
      <c r="O273" s="171"/>
      <c r="P273" s="171"/>
      <c r="Q273" s="171"/>
      <c r="R273" s="171"/>
      <c r="S273" s="171"/>
      <c r="T273" s="172"/>
      <c r="AT273" s="166" t="s">
        <v>236</v>
      </c>
      <c r="AU273" s="166" t="s">
        <v>87</v>
      </c>
      <c r="AV273" s="12" t="s">
        <v>87</v>
      </c>
      <c r="AW273" s="12" t="s">
        <v>32</v>
      </c>
      <c r="AX273" s="12" t="s">
        <v>77</v>
      </c>
      <c r="AY273" s="166" t="s">
        <v>140</v>
      </c>
    </row>
    <row r="274" spans="1:65" s="12" customFormat="1">
      <c r="B274" s="165"/>
      <c r="D274" s="156" t="s">
        <v>236</v>
      </c>
      <c r="E274" s="166" t="s">
        <v>1</v>
      </c>
      <c r="F274" s="167" t="s">
        <v>489</v>
      </c>
      <c r="H274" s="168">
        <v>0.3</v>
      </c>
      <c r="I274" s="169"/>
      <c r="L274" s="165"/>
      <c r="M274" s="170"/>
      <c r="N274" s="171"/>
      <c r="O274" s="171"/>
      <c r="P274" s="171"/>
      <c r="Q274" s="171"/>
      <c r="R274" s="171"/>
      <c r="S274" s="171"/>
      <c r="T274" s="172"/>
      <c r="AT274" s="166" t="s">
        <v>236</v>
      </c>
      <c r="AU274" s="166" t="s">
        <v>87</v>
      </c>
      <c r="AV274" s="12" t="s">
        <v>87</v>
      </c>
      <c r="AW274" s="12" t="s">
        <v>32</v>
      </c>
      <c r="AX274" s="12" t="s">
        <v>77</v>
      </c>
      <c r="AY274" s="166" t="s">
        <v>140</v>
      </c>
    </row>
    <row r="275" spans="1:65" s="13" customFormat="1">
      <c r="B275" s="173"/>
      <c r="D275" s="156" t="s">
        <v>236</v>
      </c>
      <c r="E275" s="174" t="s">
        <v>1</v>
      </c>
      <c r="F275" s="175" t="s">
        <v>247</v>
      </c>
      <c r="H275" s="176">
        <v>0.97100000000000009</v>
      </c>
      <c r="I275" s="177"/>
      <c r="L275" s="173"/>
      <c r="M275" s="178"/>
      <c r="N275" s="179"/>
      <c r="O275" s="179"/>
      <c r="P275" s="179"/>
      <c r="Q275" s="179"/>
      <c r="R275" s="179"/>
      <c r="S275" s="179"/>
      <c r="T275" s="180"/>
      <c r="AT275" s="174" t="s">
        <v>236</v>
      </c>
      <c r="AU275" s="174" t="s">
        <v>87</v>
      </c>
      <c r="AV275" s="13" t="s">
        <v>159</v>
      </c>
      <c r="AW275" s="13" t="s">
        <v>32</v>
      </c>
      <c r="AX275" s="13" t="s">
        <v>85</v>
      </c>
      <c r="AY275" s="174" t="s">
        <v>140</v>
      </c>
    </row>
    <row r="276" spans="1:65" s="1" customFormat="1" ht="24">
      <c r="A276" s="31"/>
      <c r="B276" s="142"/>
      <c r="C276" s="143" t="s">
        <v>490</v>
      </c>
      <c r="D276" s="143" t="s">
        <v>143</v>
      </c>
      <c r="E276" s="144" t="s">
        <v>491</v>
      </c>
      <c r="F276" s="145" t="s">
        <v>492</v>
      </c>
      <c r="G276" s="146" t="s">
        <v>234</v>
      </c>
      <c r="H276" s="147">
        <v>0.97099999999999997</v>
      </c>
      <c r="I276" s="148">
        <v>78.010000000000005</v>
      </c>
      <c r="J276" s="149">
        <f>ROUND(I276*H276,2)</f>
        <v>75.75</v>
      </c>
      <c r="K276" s="145" t="s">
        <v>147</v>
      </c>
      <c r="L276" s="32"/>
      <c r="M276" s="150" t="s">
        <v>1</v>
      </c>
      <c r="N276" s="151" t="s">
        <v>42</v>
      </c>
      <c r="O276" s="57"/>
      <c r="P276" s="152">
        <f>O276*H276</f>
        <v>0</v>
      </c>
      <c r="Q276" s="152">
        <v>0</v>
      </c>
      <c r="R276" s="152">
        <f>Q276*H276</f>
        <v>0</v>
      </c>
      <c r="S276" s="152">
        <v>0</v>
      </c>
      <c r="T276" s="153">
        <f>S276*H276</f>
        <v>0</v>
      </c>
      <c r="U276" s="31"/>
      <c r="V276" s="31"/>
      <c r="W276" s="31"/>
      <c r="X276" s="31"/>
      <c r="Y276" s="31"/>
      <c r="Z276" s="31"/>
      <c r="AA276" s="31"/>
      <c r="AB276" s="31"/>
      <c r="AC276" s="31"/>
      <c r="AD276" s="31"/>
      <c r="AE276" s="31"/>
      <c r="AR276" s="154" t="s">
        <v>159</v>
      </c>
      <c r="AT276" s="154" t="s">
        <v>143</v>
      </c>
      <c r="AU276" s="154" t="s">
        <v>87</v>
      </c>
      <c r="AY276" s="16" t="s">
        <v>140</v>
      </c>
      <c r="BE276" s="155">
        <f>IF(N276="základní",J276,0)</f>
        <v>75.75</v>
      </c>
      <c r="BF276" s="155">
        <f>IF(N276="snížená",J276,0)</f>
        <v>0</v>
      </c>
      <c r="BG276" s="155">
        <f>IF(N276="zákl. přenesená",J276,0)</f>
        <v>0</v>
      </c>
      <c r="BH276" s="155">
        <f>IF(N276="sníž. přenesená",J276,0)</f>
        <v>0</v>
      </c>
      <c r="BI276" s="155">
        <f>IF(N276="nulová",J276,0)</f>
        <v>0</v>
      </c>
      <c r="BJ276" s="16" t="s">
        <v>85</v>
      </c>
      <c r="BK276" s="155">
        <f>ROUND(I276*H276,2)</f>
        <v>75.75</v>
      </c>
      <c r="BL276" s="16" t="s">
        <v>159</v>
      </c>
      <c r="BM276" s="154" t="s">
        <v>493</v>
      </c>
    </row>
    <row r="277" spans="1:65" s="1" customFormat="1" ht="16.5" customHeight="1">
      <c r="A277" s="31"/>
      <c r="B277" s="142"/>
      <c r="C277" s="143" t="s">
        <v>494</v>
      </c>
      <c r="D277" s="143" t="s">
        <v>143</v>
      </c>
      <c r="E277" s="144" t="s">
        <v>495</v>
      </c>
      <c r="F277" s="145" t="s">
        <v>496</v>
      </c>
      <c r="G277" s="146" t="s">
        <v>278</v>
      </c>
      <c r="H277" s="147">
        <v>7.8E-2</v>
      </c>
      <c r="I277" s="148">
        <v>33260.69</v>
      </c>
      <c r="J277" s="149">
        <f>ROUND(I277*H277,2)</f>
        <v>2594.33</v>
      </c>
      <c r="K277" s="145" t="s">
        <v>147</v>
      </c>
      <c r="L277" s="32"/>
      <c r="M277" s="150" t="s">
        <v>1</v>
      </c>
      <c r="N277" s="151" t="s">
        <v>42</v>
      </c>
      <c r="O277" s="57"/>
      <c r="P277" s="152">
        <f>O277*H277</f>
        <v>0</v>
      </c>
      <c r="Q277" s="152">
        <v>1.06277</v>
      </c>
      <c r="R277" s="152">
        <f>Q277*H277</f>
        <v>8.2896059999999994E-2</v>
      </c>
      <c r="S277" s="152">
        <v>0</v>
      </c>
      <c r="T277" s="153">
        <f>S277*H277</f>
        <v>0</v>
      </c>
      <c r="U277" s="31"/>
      <c r="V277" s="31"/>
      <c r="W277" s="31"/>
      <c r="X277" s="31"/>
      <c r="Y277" s="31"/>
      <c r="Z277" s="31"/>
      <c r="AA277" s="31"/>
      <c r="AB277" s="31"/>
      <c r="AC277" s="31"/>
      <c r="AD277" s="31"/>
      <c r="AE277" s="31"/>
      <c r="AR277" s="154" t="s">
        <v>159</v>
      </c>
      <c r="AT277" s="154" t="s">
        <v>143</v>
      </c>
      <c r="AU277" s="154" t="s">
        <v>87</v>
      </c>
      <c r="AY277" s="16" t="s">
        <v>140</v>
      </c>
      <c r="BE277" s="155">
        <f>IF(N277="základní",J277,0)</f>
        <v>2594.33</v>
      </c>
      <c r="BF277" s="155">
        <f>IF(N277="snížená",J277,0)</f>
        <v>0</v>
      </c>
      <c r="BG277" s="155">
        <f>IF(N277="zákl. přenesená",J277,0)</f>
        <v>0</v>
      </c>
      <c r="BH277" s="155">
        <f>IF(N277="sníž. přenesená",J277,0)</f>
        <v>0</v>
      </c>
      <c r="BI277" s="155">
        <f>IF(N277="nulová",J277,0)</f>
        <v>0</v>
      </c>
      <c r="BJ277" s="16" t="s">
        <v>85</v>
      </c>
      <c r="BK277" s="155">
        <f>ROUND(I277*H277,2)</f>
        <v>2594.33</v>
      </c>
      <c r="BL277" s="16" t="s">
        <v>159</v>
      </c>
      <c r="BM277" s="154" t="s">
        <v>497</v>
      </c>
    </row>
    <row r="278" spans="1:65" s="12" customFormat="1">
      <c r="B278" s="165"/>
      <c r="D278" s="156" t="s">
        <v>236</v>
      </c>
      <c r="E278" s="166" t="s">
        <v>1</v>
      </c>
      <c r="F278" s="167" t="s">
        <v>498</v>
      </c>
      <c r="H278" s="168">
        <v>4.4999999999999998E-2</v>
      </c>
      <c r="I278" s="169"/>
      <c r="L278" s="165"/>
      <c r="M278" s="170"/>
      <c r="N278" s="171"/>
      <c r="O278" s="171"/>
      <c r="P278" s="171"/>
      <c r="Q278" s="171"/>
      <c r="R278" s="171"/>
      <c r="S278" s="171"/>
      <c r="T278" s="172"/>
      <c r="AT278" s="166" t="s">
        <v>236</v>
      </c>
      <c r="AU278" s="166" t="s">
        <v>87</v>
      </c>
      <c r="AV278" s="12" t="s">
        <v>87</v>
      </c>
      <c r="AW278" s="12" t="s">
        <v>32</v>
      </c>
      <c r="AX278" s="12" t="s">
        <v>77</v>
      </c>
      <c r="AY278" s="166" t="s">
        <v>140</v>
      </c>
    </row>
    <row r="279" spans="1:65" s="12" customFormat="1">
      <c r="B279" s="165"/>
      <c r="D279" s="156" t="s">
        <v>236</v>
      </c>
      <c r="E279" s="166" t="s">
        <v>1</v>
      </c>
      <c r="F279" s="167" t="s">
        <v>499</v>
      </c>
      <c r="H279" s="168">
        <v>0.02</v>
      </c>
      <c r="I279" s="169"/>
      <c r="L279" s="165"/>
      <c r="M279" s="170"/>
      <c r="N279" s="171"/>
      <c r="O279" s="171"/>
      <c r="P279" s="171"/>
      <c r="Q279" s="171"/>
      <c r="R279" s="171"/>
      <c r="S279" s="171"/>
      <c r="T279" s="172"/>
      <c r="AT279" s="166" t="s">
        <v>236</v>
      </c>
      <c r="AU279" s="166" t="s">
        <v>87</v>
      </c>
      <c r="AV279" s="12" t="s">
        <v>87</v>
      </c>
      <c r="AW279" s="12" t="s">
        <v>32</v>
      </c>
      <c r="AX279" s="12" t="s">
        <v>77</v>
      </c>
      <c r="AY279" s="166" t="s">
        <v>140</v>
      </c>
    </row>
    <row r="280" spans="1:65" s="12" customFormat="1">
      <c r="B280" s="165"/>
      <c r="D280" s="156" t="s">
        <v>236</v>
      </c>
      <c r="E280" s="166" t="s">
        <v>1</v>
      </c>
      <c r="F280" s="167" t="s">
        <v>500</v>
      </c>
      <c r="H280" s="168">
        <v>1.2999999999999999E-2</v>
      </c>
      <c r="I280" s="169"/>
      <c r="L280" s="165"/>
      <c r="M280" s="170"/>
      <c r="N280" s="171"/>
      <c r="O280" s="171"/>
      <c r="P280" s="171"/>
      <c r="Q280" s="171"/>
      <c r="R280" s="171"/>
      <c r="S280" s="171"/>
      <c r="T280" s="172"/>
      <c r="AT280" s="166" t="s">
        <v>236</v>
      </c>
      <c r="AU280" s="166" t="s">
        <v>87</v>
      </c>
      <c r="AV280" s="12" t="s">
        <v>87</v>
      </c>
      <c r="AW280" s="12" t="s">
        <v>32</v>
      </c>
      <c r="AX280" s="12" t="s">
        <v>77</v>
      </c>
      <c r="AY280" s="166" t="s">
        <v>140</v>
      </c>
    </row>
    <row r="281" spans="1:65" s="13" customFormat="1">
      <c r="B281" s="173"/>
      <c r="D281" s="156" t="s">
        <v>236</v>
      </c>
      <c r="E281" s="174" t="s">
        <v>1</v>
      </c>
      <c r="F281" s="175" t="s">
        <v>247</v>
      </c>
      <c r="H281" s="176">
        <v>7.8E-2</v>
      </c>
      <c r="I281" s="177"/>
      <c r="L281" s="173"/>
      <c r="M281" s="178"/>
      <c r="N281" s="179"/>
      <c r="O281" s="179"/>
      <c r="P281" s="179"/>
      <c r="Q281" s="179"/>
      <c r="R281" s="179"/>
      <c r="S281" s="179"/>
      <c r="T281" s="180"/>
      <c r="AT281" s="174" t="s">
        <v>236</v>
      </c>
      <c r="AU281" s="174" t="s">
        <v>87</v>
      </c>
      <c r="AV281" s="13" t="s">
        <v>159</v>
      </c>
      <c r="AW281" s="13" t="s">
        <v>32</v>
      </c>
      <c r="AX281" s="13" t="s">
        <v>85</v>
      </c>
      <c r="AY281" s="174" t="s">
        <v>140</v>
      </c>
    </row>
    <row r="282" spans="1:65" s="1" customFormat="1" ht="21.75" customHeight="1">
      <c r="A282" s="31"/>
      <c r="B282" s="142"/>
      <c r="C282" s="143" t="s">
        <v>501</v>
      </c>
      <c r="D282" s="143" t="s">
        <v>143</v>
      </c>
      <c r="E282" s="144" t="s">
        <v>502</v>
      </c>
      <c r="F282" s="145" t="s">
        <v>503</v>
      </c>
      <c r="G282" s="146" t="s">
        <v>284</v>
      </c>
      <c r="H282" s="147">
        <v>32.6</v>
      </c>
      <c r="I282" s="148">
        <v>312.27999999999997</v>
      </c>
      <c r="J282" s="149">
        <f>ROUND(I282*H282,2)</f>
        <v>10180.33</v>
      </c>
      <c r="K282" s="145" t="s">
        <v>147</v>
      </c>
      <c r="L282" s="32"/>
      <c r="M282" s="150" t="s">
        <v>1</v>
      </c>
      <c r="N282" s="151" t="s">
        <v>42</v>
      </c>
      <c r="O282" s="57"/>
      <c r="P282" s="152">
        <f>O282*H282</f>
        <v>0</v>
      </c>
      <c r="Q282" s="152">
        <v>7.6999999999999999E-2</v>
      </c>
      <c r="R282" s="152">
        <f>Q282*H282</f>
        <v>2.5102000000000002</v>
      </c>
      <c r="S282" s="152">
        <v>0</v>
      </c>
      <c r="T282" s="153">
        <f>S282*H282</f>
        <v>0</v>
      </c>
      <c r="U282" s="31"/>
      <c r="V282" s="31"/>
      <c r="W282" s="31"/>
      <c r="X282" s="31"/>
      <c r="Y282" s="31"/>
      <c r="Z282" s="31"/>
      <c r="AA282" s="31"/>
      <c r="AB282" s="31"/>
      <c r="AC282" s="31"/>
      <c r="AD282" s="31"/>
      <c r="AE282" s="31"/>
      <c r="AR282" s="154" t="s">
        <v>159</v>
      </c>
      <c r="AT282" s="154" t="s">
        <v>143</v>
      </c>
      <c r="AU282" s="154" t="s">
        <v>87</v>
      </c>
      <c r="AY282" s="16" t="s">
        <v>140</v>
      </c>
      <c r="BE282" s="155">
        <f>IF(N282="základní",J282,0)</f>
        <v>10180.33</v>
      </c>
      <c r="BF282" s="155">
        <f>IF(N282="snížená",J282,0)</f>
        <v>0</v>
      </c>
      <c r="BG282" s="155">
        <f>IF(N282="zákl. přenesená",J282,0)</f>
        <v>0</v>
      </c>
      <c r="BH282" s="155">
        <f>IF(N282="sníž. přenesená",J282,0)</f>
        <v>0</v>
      </c>
      <c r="BI282" s="155">
        <f>IF(N282="nulová",J282,0)</f>
        <v>0</v>
      </c>
      <c r="BJ282" s="16" t="s">
        <v>85</v>
      </c>
      <c r="BK282" s="155">
        <f>ROUND(I282*H282,2)</f>
        <v>10180.33</v>
      </c>
      <c r="BL282" s="16" t="s">
        <v>159</v>
      </c>
      <c r="BM282" s="154" t="s">
        <v>504</v>
      </c>
    </row>
    <row r="283" spans="1:65" s="12" customFormat="1">
      <c r="B283" s="165"/>
      <c r="D283" s="156" t="s">
        <v>236</v>
      </c>
      <c r="E283" s="166" t="s">
        <v>1</v>
      </c>
      <c r="F283" s="167" t="s">
        <v>505</v>
      </c>
      <c r="H283" s="168">
        <v>32.6</v>
      </c>
      <c r="I283" s="169"/>
      <c r="L283" s="165"/>
      <c r="M283" s="170"/>
      <c r="N283" s="171"/>
      <c r="O283" s="171"/>
      <c r="P283" s="171"/>
      <c r="Q283" s="171"/>
      <c r="R283" s="171"/>
      <c r="S283" s="171"/>
      <c r="T283" s="172"/>
      <c r="AT283" s="166" t="s">
        <v>236</v>
      </c>
      <c r="AU283" s="166" t="s">
        <v>87</v>
      </c>
      <c r="AV283" s="12" t="s">
        <v>87</v>
      </c>
      <c r="AW283" s="12" t="s">
        <v>32</v>
      </c>
      <c r="AX283" s="12" t="s">
        <v>85</v>
      </c>
      <c r="AY283" s="166" t="s">
        <v>140</v>
      </c>
    </row>
    <row r="284" spans="1:65" s="1" customFormat="1" ht="21.75" customHeight="1">
      <c r="A284" s="31"/>
      <c r="B284" s="142"/>
      <c r="C284" s="143" t="s">
        <v>506</v>
      </c>
      <c r="D284" s="143" t="s">
        <v>143</v>
      </c>
      <c r="E284" s="144" t="s">
        <v>507</v>
      </c>
      <c r="F284" s="145" t="s">
        <v>508</v>
      </c>
      <c r="G284" s="146" t="s">
        <v>284</v>
      </c>
      <c r="H284" s="147">
        <v>185.8</v>
      </c>
      <c r="I284" s="148">
        <v>346.73</v>
      </c>
      <c r="J284" s="149">
        <f>ROUND(I284*H284,2)</f>
        <v>64422.43</v>
      </c>
      <c r="K284" s="145" t="s">
        <v>147</v>
      </c>
      <c r="L284" s="32"/>
      <c r="M284" s="150" t="s">
        <v>1</v>
      </c>
      <c r="N284" s="151" t="s">
        <v>42</v>
      </c>
      <c r="O284" s="57"/>
      <c r="P284" s="152">
        <f>O284*H284</f>
        <v>0</v>
      </c>
      <c r="Q284" s="152">
        <v>8.7999999999999995E-2</v>
      </c>
      <c r="R284" s="152">
        <f>Q284*H284</f>
        <v>16.3504</v>
      </c>
      <c r="S284" s="152">
        <v>0</v>
      </c>
      <c r="T284" s="153">
        <f>S284*H284</f>
        <v>0</v>
      </c>
      <c r="U284" s="31"/>
      <c r="V284" s="31"/>
      <c r="W284" s="31"/>
      <c r="X284" s="31"/>
      <c r="Y284" s="31"/>
      <c r="Z284" s="31"/>
      <c r="AA284" s="31"/>
      <c r="AB284" s="31"/>
      <c r="AC284" s="31"/>
      <c r="AD284" s="31"/>
      <c r="AE284" s="31"/>
      <c r="AR284" s="154" t="s">
        <v>159</v>
      </c>
      <c r="AT284" s="154" t="s">
        <v>143</v>
      </c>
      <c r="AU284" s="154" t="s">
        <v>87</v>
      </c>
      <c r="AY284" s="16" t="s">
        <v>140</v>
      </c>
      <c r="BE284" s="155">
        <f>IF(N284="základní",J284,0)</f>
        <v>64422.43</v>
      </c>
      <c r="BF284" s="155">
        <f>IF(N284="snížená",J284,0)</f>
        <v>0</v>
      </c>
      <c r="BG284" s="155">
        <f>IF(N284="zákl. přenesená",J284,0)</f>
        <v>0</v>
      </c>
      <c r="BH284" s="155">
        <f>IF(N284="sníž. přenesená",J284,0)</f>
        <v>0</v>
      </c>
      <c r="BI284" s="155">
        <f>IF(N284="nulová",J284,0)</f>
        <v>0</v>
      </c>
      <c r="BJ284" s="16" t="s">
        <v>85</v>
      </c>
      <c r="BK284" s="155">
        <f>ROUND(I284*H284,2)</f>
        <v>64422.43</v>
      </c>
      <c r="BL284" s="16" t="s">
        <v>159</v>
      </c>
      <c r="BM284" s="154" t="s">
        <v>509</v>
      </c>
    </row>
    <row r="285" spans="1:65" s="12" customFormat="1">
      <c r="B285" s="165"/>
      <c r="D285" s="156" t="s">
        <v>236</v>
      </c>
      <c r="E285" s="166" t="s">
        <v>1</v>
      </c>
      <c r="F285" s="167" t="s">
        <v>510</v>
      </c>
      <c r="H285" s="168">
        <v>75.7</v>
      </c>
      <c r="I285" s="169"/>
      <c r="L285" s="165"/>
      <c r="M285" s="170"/>
      <c r="N285" s="171"/>
      <c r="O285" s="171"/>
      <c r="P285" s="171"/>
      <c r="Q285" s="171"/>
      <c r="R285" s="171"/>
      <c r="S285" s="171"/>
      <c r="T285" s="172"/>
      <c r="AT285" s="166" t="s">
        <v>236</v>
      </c>
      <c r="AU285" s="166" t="s">
        <v>87</v>
      </c>
      <c r="AV285" s="12" t="s">
        <v>87</v>
      </c>
      <c r="AW285" s="12" t="s">
        <v>32</v>
      </c>
      <c r="AX285" s="12" t="s">
        <v>77</v>
      </c>
      <c r="AY285" s="166" t="s">
        <v>140</v>
      </c>
    </row>
    <row r="286" spans="1:65" s="12" customFormat="1">
      <c r="B286" s="165"/>
      <c r="D286" s="156" t="s">
        <v>236</v>
      </c>
      <c r="E286" s="166" t="s">
        <v>1</v>
      </c>
      <c r="F286" s="167" t="s">
        <v>511</v>
      </c>
      <c r="H286" s="168">
        <v>110.1</v>
      </c>
      <c r="I286" s="169"/>
      <c r="L286" s="165"/>
      <c r="M286" s="170"/>
      <c r="N286" s="171"/>
      <c r="O286" s="171"/>
      <c r="P286" s="171"/>
      <c r="Q286" s="171"/>
      <c r="R286" s="171"/>
      <c r="S286" s="171"/>
      <c r="T286" s="172"/>
      <c r="AT286" s="166" t="s">
        <v>236</v>
      </c>
      <c r="AU286" s="166" t="s">
        <v>87</v>
      </c>
      <c r="AV286" s="12" t="s">
        <v>87</v>
      </c>
      <c r="AW286" s="12" t="s">
        <v>32</v>
      </c>
      <c r="AX286" s="12" t="s">
        <v>77</v>
      </c>
      <c r="AY286" s="166" t="s">
        <v>140</v>
      </c>
    </row>
    <row r="287" spans="1:65" s="13" customFormat="1">
      <c r="B287" s="173"/>
      <c r="D287" s="156" t="s">
        <v>236</v>
      </c>
      <c r="E287" s="174" t="s">
        <v>1</v>
      </c>
      <c r="F287" s="175" t="s">
        <v>247</v>
      </c>
      <c r="H287" s="176">
        <v>185.8</v>
      </c>
      <c r="I287" s="177"/>
      <c r="L287" s="173"/>
      <c r="M287" s="178"/>
      <c r="N287" s="179"/>
      <c r="O287" s="179"/>
      <c r="P287" s="179"/>
      <c r="Q287" s="179"/>
      <c r="R287" s="179"/>
      <c r="S287" s="179"/>
      <c r="T287" s="180"/>
      <c r="AT287" s="174" t="s">
        <v>236</v>
      </c>
      <c r="AU287" s="174" t="s">
        <v>87</v>
      </c>
      <c r="AV287" s="13" t="s">
        <v>159</v>
      </c>
      <c r="AW287" s="13" t="s">
        <v>32</v>
      </c>
      <c r="AX287" s="13" t="s">
        <v>85</v>
      </c>
      <c r="AY287" s="174" t="s">
        <v>140</v>
      </c>
    </row>
    <row r="288" spans="1:65" s="1" customFormat="1" ht="21.75" customHeight="1">
      <c r="A288" s="31"/>
      <c r="B288" s="142"/>
      <c r="C288" s="143" t="s">
        <v>512</v>
      </c>
      <c r="D288" s="143" t="s">
        <v>143</v>
      </c>
      <c r="E288" s="144" t="s">
        <v>513</v>
      </c>
      <c r="F288" s="145" t="s">
        <v>514</v>
      </c>
      <c r="G288" s="146" t="s">
        <v>284</v>
      </c>
      <c r="H288" s="147">
        <v>10.6</v>
      </c>
      <c r="I288" s="148">
        <v>418.66</v>
      </c>
      <c r="J288" s="149">
        <f>ROUND(I288*H288,2)</f>
        <v>4437.8</v>
      </c>
      <c r="K288" s="145" t="s">
        <v>147</v>
      </c>
      <c r="L288" s="32"/>
      <c r="M288" s="150" t="s">
        <v>1</v>
      </c>
      <c r="N288" s="151" t="s">
        <v>42</v>
      </c>
      <c r="O288" s="57"/>
      <c r="P288" s="152">
        <f>O288*H288</f>
        <v>0</v>
      </c>
      <c r="Q288" s="152">
        <v>0.11</v>
      </c>
      <c r="R288" s="152">
        <f>Q288*H288</f>
        <v>1.1659999999999999</v>
      </c>
      <c r="S288" s="152">
        <v>0</v>
      </c>
      <c r="T288" s="153">
        <f>S288*H288</f>
        <v>0</v>
      </c>
      <c r="U288" s="31"/>
      <c r="V288" s="31"/>
      <c r="W288" s="31"/>
      <c r="X288" s="31"/>
      <c r="Y288" s="31"/>
      <c r="Z288" s="31"/>
      <c r="AA288" s="31"/>
      <c r="AB288" s="31"/>
      <c r="AC288" s="31"/>
      <c r="AD288" s="31"/>
      <c r="AE288" s="31"/>
      <c r="AR288" s="154" t="s">
        <v>159</v>
      </c>
      <c r="AT288" s="154" t="s">
        <v>143</v>
      </c>
      <c r="AU288" s="154" t="s">
        <v>87</v>
      </c>
      <c r="AY288" s="16" t="s">
        <v>140</v>
      </c>
      <c r="BE288" s="155">
        <f>IF(N288="základní",J288,0)</f>
        <v>4437.8</v>
      </c>
      <c r="BF288" s="155">
        <f>IF(N288="snížená",J288,0)</f>
        <v>0</v>
      </c>
      <c r="BG288" s="155">
        <f>IF(N288="zákl. přenesená",J288,0)</f>
        <v>0</v>
      </c>
      <c r="BH288" s="155">
        <f>IF(N288="sníž. přenesená",J288,0)</f>
        <v>0</v>
      </c>
      <c r="BI288" s="155">
        <f>IF(N288="nulová",J288,0)</f>
        <v>0</v>
      </c>
      <c r="BJ288" s="16" t="s">
        <v>85</v>
      </c>
      <c r="BK288" s="155">
        <f>ROUND(I288*H288,2)</f>
        <v>4437.8</v>
      </c>
      <c r="BL288" s="16" t="s">
        <v>159</v>
      </c>
      <c r="BM288" s="154" t="s">
        <v>515</v>
      </c>
    </row>
    <row r="289" spans="1:65" s="12" customFormat="1">
      <c r="B289" s="165"/>
      <c r="D289" s="156" t="s">
        <v>236</v>
      </c>
      <c r="E289" s="166" t="s">
        <v>1</v>
      </c>
      <c r="F289" s="167" t="s">
        <v>516</v>
      </c>
      <c r="H289" s="168">
        <v>10.6</v>
      </c>
      <c r="I289" s="169"/>
      <c r="L289" s="165"/>
      <c r="M289" s="170"/>
      <c r="N289" s="171"/>
      <c r="O289" s="171"/>
      <c r="P289" s="171"/>
      <c r="Q289" s="171"/>
      <c r="R289" s="171"/>
      <c r="S289" s="171"/>
      <c r="T289" s="172"/>
      <c r="AT289" s="166" t="s">
        <v>236</v>
      </c>
      <c r="AU289" s="166" t="s">
        <v>87</v>
      </c>
      <c r="AV289" s="12" t="s">
        <v>87</v>
      </c>
      <c r="AW289" s="12" t="s">
        <v>32</v>
      </c>
      <c r="AX289" s="12" t="s">
        <v>85</v>
      </c>
      <c r="AY289" s="166" t="s">
        <v>140</v>
      </c>
    </row>
    <row r="290" spans="1:65" s="1" customFormat="1" ht="24">
      <c r="A290" s="31"/>
      <c r="B290" s="142"/>
      <c r="C290" s="143" t="s">
        <v>517</v>
      </c>
      <c r="D290" s="143" t="s">
        <v>143</v>
      </c>
      <c r="E290" s="144" t="s">
        <v>518</v>
      </c>
      <c r="F290" s="145" t="s">
        <v>519</v>
      </c>
      <c r="G290" s="146" t="s">
        <v>284</v>
      </c>
      <c r="H290" s="147">
        <v>229</v>
      </c>
      <c r="I290" s="148">
        <v>60.77</v>
      </c>
      <c r="J290" s="149">
        <f>ROUND(I290*H290,2)</f>
        <v>13916.33</v>
      </c>
      <c r="K290" s="145" t="s">
        <v>147</v>
      </c>
      <c r="L290" s="32"/>
      <c r="M290" s="150" t="s">
        <v>1</v>
      </c>
      <c r="N290" s="151" t="s">
        <v>42</v>
      </c>
      <c r="O290" s="57"/>
      <c r="P290" s="152">
        <f>O290*H290</f>
        <v>0</v>
      </c>
      <c r="Q290" s="152">
        <v>0</v>
      </c>
      <c r="R290" s="152">
        <f>Q290*H290</f>
        <v>0</v>
      </c>
      <c r="S290" s="152">
        <v>0</v>
      </c>
      <c r="T290" s="153">
        <f>S290*H290</f>
        <v>0</v>
      </c>
      <c r="U290" s="31"/>
      <c r="V290" s="31"/>
      <c r="W290" s="31"/>
      <c r="X290" s="31"/>
      <c r="Y290" s="31"/>
      <c r="Z290" s="31"/>
      <c r="AA290" s="31"/>
      <c r="AB290" s="31"/>
      <c r="AC290" s="31"/>
      <c r="AD290" s="31"/>
      <c r="AE290" s="31"/>
      <c r="AR290" s="154" t="s">
        <v>159</v>
      </c>
      <c r="AT290" s="154" t="s">
        <v>143</v>
      </c>
      <c r="AU290" s="154" t="s">
        <v>87</v>
      </c>
      <c r="AY290" s="16" t="s">
        <v>140</v>
      </c>
      <c r="BE290" s="155">
        <f>IF(N290="základní",J290,0)</f>
        <v>13916.33</v>
      </c>
      <c r="BF290" s="155">
        <f>IF(N290="snížená",J290,0)</f>
        <v>0</v>
      </c>
      <c r="BG290" s="155">
        <f>IF(N290="zákl. přenesená",J290,0)</f>
        <v>0</v>
      </c>
      <c r="BH290" s="155">
        <f>IF(N290="sníž. přenesená",J290,0)</f>
        <v>0</v>
      </c>
      <c r="BI290" s="155">
        <f>IF(N290="nulová",J290,0)</f>
        <v>0</v>
      </c>
      <c r="BJ290" s="16" t="s">
        <v>85</v>
      </c>
      <c r="BK290" s="155">
        <f>ROUND(I290*H290,2)</f>
        <v>13916.33</v>
      </c>
      <c r="BL290" s="16" t="s">
        <v>159</v>
      </c>
      <c r="BM290" s="154" t="s">
        <v>520</v>
      </c>
    </row>
    <row r="291" spans="1:65" s="12" customFormat="1">
      <c r="B291" s="165"/>
      <c r="D291" s="156" t="s">
        <v>236</v>
      </c>
      <c r="E291" s="166" t="s">
        <v>1</v>
      </c>
      <c r="F291" s="167" t="s">
        <v>521</v>
      </c>
      <c r="H291" s="168">
        <v>229</v>
      </c>
      <c r="I291" s="169"/>
      <c r="L291" s="165"/>
      <c r="M291" s="170"/>
      <c r="N291" s="171"/>
      <c r="O291" s="171"/>
      <c r="P291" s="171"/>
      <c r="Q291" s="171"/>
      <c r="R291" s="171"/>
      <c r="S291" s="171"/>
      <c r="T291" s="172"/>
      <c r="AT291" s="166" t="s">
        <v>236</v>
      </c>
      <c r="AU291" s="166" t="s">
        <v>87</v>
      </c>
      <c r="AV291" s="12" t="s">
        <v>87</v>
      </c>
      <c r="AW291" s="12" t="s">
        <v>32</v>
      </c>
      <c r="AX291" s="12" t="s">
        <v>85</v>
      </c>
      <c r="AY291" s="166" t="s">
        <v>140</v>
      </c>
    </row>
    <row r="292" spans="1:65" s="1" customFormat="1" ht="21.75" customHeight="1">
      <c r="A292" s="31"/>
      <c r="B292" s="142"/>
      <c r="C292" s="143" t="s">
        <v>522</v>
      </c>
      <c r="D292" s="143" t="s">
        <v>143</v>
      </c>
      <c r="E292" s="144" t="s">
        <v>523</v>
      </c>
      <c r="F292" s="145" t="s">
        <v>524</v>
      </c>
      <c r="G292" s="146" t="s">
        <v>344</v>
      </c>
      <c r="H292" s="147">
        <v>9</v>
      </c>
      <c r="I292" s="148">
        <v>672.94</v>
      </c>
      <c r="J292" s="149">
        <f>ROUND(I292*H292,2)</f>
        <v>6056.46</v>
      </c>
      <c r="K292" s="145" t="s">
        <v>147</v>
      </c>
      <c r="L292" s="32"/>
      <c r="M292" s="150" t="s">
        <v>1</v>
      </c>
      <c r="N292" s="151" t="s">
        <v>42</v>
      </c>
      <c r="O292" s="57"/>
      <c r="P292" s="152">
        <f>O292*H292</f>
        <v>0</v>
      </c>
      <c r="Q292" s="152">
        <v>4.684E-2</v>
      </c>
      <c r="R292" s="152">
        <f>Q292*H292</f>
        <v>0.42155999999999999</v>
      </c>
      <c r="S292" s="152">
        <v>0</v>
      </c>
      <c r="T292" s="153">
        <f>S292*H292</f>
        <v>0</v>
      </c>
      <c r="U292" s="31"/>
      <c r="V292" s="31"/>
      <c r="W292" s="31"/>
      <c r="X292" s="31"/>
      <c r="Y292" s="31"/>
      <c r="Z292" s="31"/>
      <c r="AA292" s="31"/>
      <c r="AB292" s="31"/>
      <c r="AC292" s="31"/>
      <c r="AD292" s="31"/>
      <c r="AE292" s="31"/>
      <c r="AR292" s="154" t="s">
        <v>159</v>
      </c>
      <c r="AT292" s="154" t="s">
        <v>143</v>
      </c>
      <c r="AU292" s="154" t="s">
        <v>87</v>
      </c>
      <c r="AY292" s="16" t="s">
        <v>140</v>
      </c>
      <c r="BE292" s="155">
        <f>IF(N292="základní",J292,0)</f>
        <v>6056.46</v>
      </c>
      <c r="BF292" s="155">
        <f>IF(N292="snížená",J292,0)</f>
        <v>0</v>
      </c>
      <c r="BG292" s="155">
        <f>IF(N292="zákl. přenesená",J292,0)</f>
        <v>0</v>
      </c>
      <c r="BH292" s="155">
        <f>IF(N292="sníž. přenesená",J292,0)</f>
        <v>0</v>
      </c>
      <c r="BI292" s="155">
        <f>IF(N292="nulová",J292,0)</f>
        <v>0</v>
      </c>
      <c r="BJ292" s="16" t="s">
        <v>85</v>
      </c>
      <c r="BK292" s="155">
        <f>ROUND(I292*H292,2)</f>
        <v>6056.46</v>
      </c>
      <c r="BL292" s="16" t="s">
        <v>159</v>
      </c>
      <c r="BM292" s="154" t="s">
        <v>525</v>
      </c>
    </row>
    <row r="293" spans="1:65" s="12" customFormat="1">
      <c r="B293" s="165"/>
      <c r="D293" s="156" t="s">
        <v>236</v>
      </c>
      <c r="E293" s="166" t="s">
        <v>1</v>
      </c>
      <c r="F293" s="167" t="s">
        <v>526</v>
      </c>
      <c r="H293" s="168">
        <v>1</v>
      </c>
      <c r="I293" s="169"/>
      <c r="L293" s="165"/>
      <c r="M293" s="170"/>
      <c r="N293" s="171"/>
      <c r="O293" s="171"/>
      <c r="P293" s="171"/>
      <c r="Q293" s="171"/>
      <c r="R293" s="171"/>
      <c r="S293" s="171"/>
      <c r="T293" s="172"/>
      <c r="AT293" s="166" t="s">
        <v>236</v>
      </c>
      <c r="AU293" s="166" t="s">
        <v>87</v>
      </c>
      <c r="AV293" s="12" t="s">
        <v>87</v>
      </c>
      <c r="AW293" s="12" t="s">
        <v>32</v>
      </c>
      <c r="AX293" s="12" t="s">
        <v>77</v>
      </c>
      <c r="AY293" s="166" t="s">
        <v>140</v>
      </c>
    </row>
    <row r="294" spans="1:65" s="12" customFormat="1">
      <c r="B294" s="165"/>
      <c r="D294" s="156" t="s">
        <v>236</v>
      </c>
      <c r="E294" s="166" t="s">
        <v>1</v>
      </c>
      <c r="F294" s="167" t="s">
        <v>527</v>
      </c>
      <c r="H294" s="168">
        <v>2</v>
      </c>
      <c r="I294" s="169"/>
      <c r="L294" s="165"/>
      <c r="M294" s="170"/>
      <c r="N294" s="171"/>
      <c r="O294" s="171"/>
      <c r="P294" s="171"/>
      <c r="Q294" s="171"/>
      <c r="R294" s="171"/>
      <c r="S294" s="171"/>
      <c r="T294" s="172"/>
      <c r="AT294" s="166" t="s">
        <v>236</v>
      </c>
      <c r="AU294" s="166" t="s">
        <v>87</v>
      </c>
      <c r="AV294" s="12" t="s">
        <v>87</v>
      </c>
      <c r="AW294" s="12" t="s">
        <v>32</v>
      </c>
      <c r="AX294" s="12" t="s">
        <v>77</v>
      </c>
      <c r="AY294" s="166" t="s">
        <v>140</v>
      </c>
    </row>
    <row r="295" spans="1:65" s="12" customFormat="1">
      <c r="B295" s="165"/>
      <c r="D295" s="156" t="s">
        <v>236</v>
      </c>
      <c r="E295" s="166" t="s">
        <v>1</v>
      </c>
      <c r="F295" s="167" t="s">
        <v>528</v>
      </c>
      <c r="H295" s="168">
        <v>4</v>
      </c>
      <c r="I295" s="169"/>
      <c r="L295" s="165"/>
      <c r="M295" s="170"/>
      <c r="N295" s="171"/>
      <c r="O295" s="171"/>
      <c r="P295" s="171"/>
      <c r="Q295" s="171"/>
      <c r="R295" s="171"/>
      <c r="S295" s="171"/>
      <c r="T295" s="172"/>
      <c r="AT295" s="166" t="s">
        <v>236</v>
      </c>
      <c r="AU295" s="166" t="s">
        <v>87</v>
      </c>
      <c r="AV295" s="12" t="s">
        <v>87</v>
      </c>
      <c r="AW295" s="12" t="s">
        <v>32</v>
      </c>
      <c r="AX295" s="12" t="s">
        <v>77</v>
      </c>
      <c r="AY295" s="166" t="s">
        <v>140</v>
      </c>
    </row>
    <row r="296" spans="1:65" s="12" customFormat="1">
      <c r="B296" s="165"/>
      <c r="D296" s="156" t="s">
        <v>236</v>
      </c>
      <c r="E296" s="166" t="s">
        <v>1</v>
      </c>
      <c r="F296" s="167" t="s">
        <v>529</v>
      </c>
      <c r="H296" s="168">
        <v>1</v>
      </c>
      <c r="I296" s="169"/>
      <c r="L296" s="165"/>
      <c r="M296" s="170"/>
      <c r="N296" s="171"/>
      <c r="O296" s="171"/>
      <c r="P296" s="171"/>
      <c r="Q296" s="171"/>
      <c r="R296" s="171"/>
      <c r="S296" s="171"/>
      <c r="T296" s="172"/>
      <c r="AT296" s="166" t="s">
        <v>236</v>
      </c>
      <c r="AU296" s="166" t="s">
        <v>87</v>
      </c>
      <c r="AV296" s="12" t="s">
        <v>87</v>
      </c>
      <c r="AW296" s="12" t="s">
        <v>32</v>
      </c>
      <c r="AX296" s="12" t="s">
        <v>77</v>
      </c>
      <c r="AY296" s="166" t="s">
        <v>140</v>
      </c>
    </row>
    <row r="297" spans="1:65" s="12" customFormat="1">
      <c r="B297" s="165"/>
      <c r="D297" s="156" t="s">
        <v>236</v>
      </c>
      <c r="E297" s="166" t="s">
        <v>1</v>
      </c>
      <c r="F297" s="167" t="s">
        <v>530</v>
      </c>
      <c r="H297" s="168">
        <v>1</v>
      </c>
      <c r="I297" s="169"/>
      <c r="L297" s="165"/>
      <c r="M297" s="170"/>
      <c r="N297" s="171"/>
      <c r="O297" s="171"/>
      <c r="P297" s="171"/>
      <c r="Q297" s="171"/>
      <c r="R297" s="171"/>
      <c r="S297" s="171"/>
      <c r="T297" s="172"/>
      <c r="AT297" s="166" t="s">
        <v>236</v>
      </c>
      <c r="AU297" s="166" t="s">
        <v>87</v>
      </c>
      <c r="AV297" s="12" t="s">
        <v>87</v>
      </c>
      <c r="AW297" s="12" t="s">
        <v>32</v>
      </c>
      <c r="AX297" s="12" t="s">
        <v>77</v>
      </c>
      <c r="AY297" s="166" t="s">
        <v>140</v>
      </c>
    </row>
    <row r="298" spans="1:65" s="13" customFormat="1">
      <c r="B298" s="173"/>
      <c r="D298" s="156" t="s">
        <v>236</v>
      </c>
      <c r="E298" s="174" t="s">
        <v>1</v>
      </c>
      <c r="F298" s="175" t="s">
        <v>247</v>
      </c>
      <c r="H298" s="176">
        <v>9</v>
      </c>
      <c r="I298" s="177"/>
      <c r="L298" s="173"/>
      <c r="M298" s="178"/>
      <c r="N298" s="179"/>
      <c r="O298" s="179"/>
      <c r="P298" s="179"/>
      <c r="Q298" s="179"/>
      <c r="R298" s="179"/>
      <c r="S298" s="179"/>
      <c r="T298" s="180"/>
      <c r="AT298" s="174" t="s">
        <v>236</v>
      </c>
      <c r="AU298" s="174" t="s">
        <v>87</v>
      </c>
      <c r="AV298" s="13" t="s">
        <v>159</v>
      </c>
      <c r="AW298" s="13" t="s">
        <v>32</v>
      </c>
      <c r="AX298" s="13" t="s">
        <v>85</v>
      </c>
      <c r="AY298" s="174" t="s">
        <v>140</v>
      </c>
    </row>
    <row r="299" spans="1:65" s="1" customFormat="1" ht="44.25" customHeight="1">
      <c r="A299" s="31"/>
      <c r="B299" s="142"/>
      <c r="C299" s="181" t="s">
        <v>531</v>
      </c>
      <c r="D299" s="181" t="s">
        <v>296</v>
      </c>
      <c r="E299" s="182" t="s">
        <v>532</v>
      </c>
      <c r="F299" s="183" t="s">
        <v>533</v>
      </c>
      <c r="G299" s="184" t="s">
        <v>344</v>
      </c>
      <c r="H299" s="185">
        <v>9</v>
      </c>
      <c r="I299" s="186">
        <v>1899.79</v>
      </c>
      <c r="J299" s="187">
        <f>ROUND(I299*H299,2)</f>
        <v>17098.11</v>
      </c>
      <c r="K299" s="183" t="s">
        <v>1</v>
      </c>
      <c r="L299" s="188"/>
      <c r="M299" s="189" t="s">
        <v>1</v>
      </c>
      <c r="N299" s="190" t="s">
        <v>42</v>
      </c>
      <c r="O299" s="57"/>
      <c r="P299" s="152">
        <f>O299*H299</f>
        <v>0</v>
      </c>
      <c r="Q299" s="152">
        <v>1.2E-2</v>
      </c>
      <c r="R299" s="152">
        <f>Q299*H299</f>
        <v>0.108</v>
      </c>
      <c r="S299" s="152">
        <v>0</v>
      </c>
      <c r="T299" s="153">
        <f>S299*H299</f>
        <v>0</v>
      </c>
      <c r="U299" s="31"/>
      <c r="V299" s="31"/>
      <c r="W299" s="31"/>
      <c r="X299" s="31"/>
      <c r="Y299" s="31"/>
      <c r="Z299" s="31"/>
      <c r="AA299" s="31"/>
      <c r="AB299" s="31"/>
      <c r="AC299" s="31"/>
      <c r="AD299" s="31"/>
      <c r="AE299" s="31"/>
      <c r="AR299" s="154" t="s">
        <v>182</v>
      </c>
      <c r="AT299" s="154" t="s">
        <v>296</v>
      </c>
      <c r="AU299" s="154" t="s">
        <v>87</v>
      </c>
      <c r="AY299" s="16" t="s">
        <v>140</v>
      </c>
      <c r="BE299" s="155">
        <f>IF(N299="základní",J299,0)</f>
        <v>17098.11</v>
      </c>
      <c r="BF299" s="155">
        <f>IF(N299="snížená",J299,0)</f>
        <v>0</v>
      </c>
      <c r="BG299" s="155">
        <f>IF(N299="zákl. přenesená",J299,0)</f>
        <v>0</v>
      </c>
      <c r="BH299" s="155">
        <f>IF(N299="sníž. přenesená",J299,0)</f>
        <v>0</v>
      </c>
      <c r="BI299" s="155">
        <f>IF(N299="nulová",J299,0)</f>
        <v>0</v>
      </c>
      <c r="BJ299" s="16" t="s">
        <v>85</v>
      </c>
      <c r="BK299" s="155">
        <f>ROUND(I299*H299,2)</f>
        <v>17098.11</v>
      </c>
      <c r="BL299" s="16" t="s">
        <v>159</v>
      </c>
      <c r="BM299" s="154" t="s">
        <v>534</v>
      </c>
    </row>
    <row r="300" spans="1:65" s="1" customFormat="1" ht="21.75" customHeight="1">
      <c r="A300" s="31"/>
      <c r="B300" s="142"/>
      <c r="C300" s="143" t="s">
        <v>535</v>
      </c>
      <c r="D300" s="143" t="s">
        <v>143</v>
      </c>
      <c r="E300" s="144" t="s">
        <v>536</v>
      </c>
      <c r="F300" s="145" t="s">
        <v>537</v>
      </c>
      <c r="G300" s="146" t="s">
        <v>344</v>
      </c>
      <c r="H300" s="147">
        <v>2</v>
      </c>
      <c r="I300" s="148">
        <v>870.25</v>
      </c>
      <c r="J300" s="149">
        <f>ROUND(I300*H300,2)</f>
        <v>1740.5</v>
      </c>
      <c r="K300" s="145" t="s">
        <v>147</v>
      </c>
      <c r="L300" s="32"/>
      <c r="M300" s="150" t="s">
        <v>1</v>
      </c>
      <c r="N300" s="151" t="s">
        <v>42</v>
      </c>
      <c r="O300" s="57"/>
      <c r="P300" s="152">
        <f>O300*H300</f>
        <v>0</v>
      </c>
      <c r="Q300" s="152">
        <v>7.1459999999999996E-2</v>
      </c>
      <c r="R300" s="152">
        <f>Q300*H300</f>
        <v>0.14291999999999999</v>
      </c>
      <c r="S300" s="152">
        <v>0</v>
      </c>
      <c r="T300" s="153">
        <f>S300*H300</f>
        <v>0</v>
      </c>
      <c r="U300" s="31"/>
      <c r="V300" s="31"/>
      <c r="W300" s="31"/>
      <c r="X300" s="31"/>
      <c r="Y300" s="31"/>
      <c r="Z300" s="31"/>
      <c r="AA300" s="31"/>
      <c r="AB300" s="31"/>
      <c r="AC300" s="31"/>
      <c r="AD300" s="31"/>
      <c r="AE300" s="31"/>
      <c r="AR300" s="154" t="s">
        <v>159</v>
      </c>
      <c r="AT300" s="154" t="s">
        <v>143</v>
      </c>
      <c r="AU300" s="154" t="s">
        <v>87</v>
      </c>
      <c r="AY300" s="16" t="s">
        <v>140</v>
      </c>
      <c r="BE300" s="155">
        <f>IF(N300="základní",J300,0)</f>
        <v>1740.5</v>
      </c>
      <c r="BF300" s="155">
        <f>IF(N300="snížená",J300,0)</f>
        <v>0</v>
      </c>
      <c r="BG300" s="155">
        <f>IF(N300="zákl. přenesená",J300,0)</f>
        <v>0</v>
      </c>
      <c r="BH300" s="155">
        <f>IF(N300="sníž. přenesená",J300,0)</f>
        <v>0</v>
      </c>
      <c r="BI300" s="155">
        <f>IF(N300="nulová",J300,0)</f>
        <v>0</v>
      </c>
      <c r="BJ300" s="16" t="s">
        <v>85</v>
      </c>
      <c r="BK300" s="155">
        <f>ROUND(I300*H300,2)</f>
        <v>1740.5</v>
      </c>
      <c r="BL300" s="16" t="s">
        <v>159</v>
      </c>
      <c r="BM300" s="154" t="s">
        <v>538</v>
      </c>
    </row>
    <row r="301" spans="1:65" s="12" customFormat="1">
      <c r="B301" s="165"/>
      <c r="D301" s="156" t="s">
        <v>236</v>
      </c>
      <c r="E301" s="166" t="s">
        <v>1</v>
      </c>
      <c r="F301" s="167" t="s">
        <v>539</v>
      </c>
      <c r="H301" s="168">
        <v>2</v>
      </c>
      <c r="I301" s="169"/>
      <c r="L301" s="165"/>
      <c r="M301" s="170"/>
      <c r="N301" s="171"/>
      <c r="O301" s="171"/>
      <c r="P301" s="171"/>
      <c r="Q301" s="171"/>
      <c r="R301" s="171"/>
      <c r="S301" s="171"/>
      <c r="T301" s="172"/>
      <c r="AT301" s="166" t="s">
        <v>236</v>
      </c>
      <c r="AU301" s="166" t="s">
        <v>87</v>
      </c>
      <c r="AV301" s="12" t="s">
        <v>87</v>
      </c>
      <c r="AW301" s="12" t="s">
        <v>32</v>
      </c>
      <c r="AX301" s="12" t="s">
        <v>85</v>
      </c>
      <c r="AY301" s="166" t="s">
        <v>140</v>
      </c>
    </row>
    <row r="302" spans="1:65" s="1" customFormat="1" ht="36">
      <c r="A302" s="31"/>
      <c r="B302" s="142"/>
      <c r="C302" s="181" t="s">
        <v>540</v>
      </c>
      <c r="D302" s="181" t="s">
        <v>296</v>
      </c>
      <c r="E302" s="182" t="s">
        <v>541</v>
      </c>
      <c r="F302" s="183" t="s">
        <v>542</v>
      </c>
      <c r="G302" s="184" t="s">
        <v>344</v>
      </c>
      <c r="H302" s="185">
        <v>2</v>
      </c>
      <c r="I302" s="186">
        <v>2434.46</v>
      </c>
      <c r="J302" s="187">
        <f>ROUND(I302*H302,2)</f>
        <v>4868.92</v>
      </c>
      <c r="K302" s="183" t="s">
        <v>1</v>
      </c>
      <c r="L302" s="188"/>
      <c r="M302" s="189" t="s">
        <v>1</v>
      </c>
      <c r="N302" s="190" t="s">
        <v>42</v>
      </c>
      <c r="O302" s="57"/>
      <c r="P302" s="152">
        <f>O302*H302</f>
        <v>0</v>
      </c>
      <c r="Q302" s="152">
        <v>1.2E-2</v>
      </c>
      <c r="R302" s="152">
        <f>Q302*H302</f>
        <v>2.4E-2</v>
      </c>
      <c r="S302" s="152">
        <v>0</v>
      </c>
      <c r="T302" s="153">
        <f>S302*H302</f>
        <v>0</v>
      </c>
      <c r="U302" s="31"/>
      <c r="V302" s="31"/>
      <c r="W302" s="31"/>
      <c r="X302" s="31"/>
      <c r="Y302" s="31"/>
      <c r="Z302" s="31"/>
      <c r="AA302" s="31"/>
      <c r="AB302" s="31"/>
      <c r="AC302" s="31"/>
      <c r="AD302" s="31"/>
      <c r="AE302" s="31"/>
      <c r="AR302" s="154" t="s">
        <v>182</v>
      </c>
      <c r="AT302" s="154" t="s">
        <v>296</v>
      </c>
      <c r="AU302" s="154" t="s">
        <v>87</v>
      </c>
      <c r="AY302" s="16" t="s">
        <v>140</v>
      </c>
      <c r="BE302" s="155">
        <f>IF(N302="základní",J302,0)</f>
        <v>4868.92</v>
      </c>
      <c r="BF302" s="155">
        <f>IF(N302="snížená",J302,0)</f>
        <v>0</v>
      </c>
      <c r="BG302" s="155">
        <f>IF(N302="zákl. přenesená",J302,0)</f>
        <v>0</v>
      </c>
      <c r="BH302" s="155">
        <f>IF(N302="sníž. přenesená",J302,0)</f>
        <v>0</v>
      </c>
      <c r="BI302" s="155">
        <f>IF(N302="nulová",J302,0)</f>
        <v>0</v>
      </c>
      <c r="BJ302" s="16" t="s">
        <v>85</v>
      </c>
      <c r="BK302" s="155">
        <f>ROUND(I302*H302,2)</f>
        <v>4868.92</v>
      </c>
      <c r="BL302" s="16" t="s">
        <v>159</v>
      </c>
      <c r="BM302" s="154" t="s">
        <v>543</v>
      </c>
    </row>
    <row r="303" spans="1:65" s="1" customFormat="1" ht="24">
      <c r="A303" s="31"/>
      <c r="B303" s="142"/>
      <c r="C303" s="143" t="s">
        <v>544</v>
      </c>
      <c r="D303" s="143" t="s">
        <v>143</v>
      </c>
      <c r="E303" s="144" t="s">
        <v>545</v>
      </c>
      <c r="F303" s="145" t="s">
        <v>546</v>
      </c>
      <c r="G303" s="146" t="s">
        <v>344</v>
      </c>
      <c r="H303" s="147">
        <v>1</v>
      </c>
      <c r="I303" s="148">
        <v>4725.84</v>
      </c>
      <c r="J303" s="149">
        <f>ROUND(I303*H303,2)</f>
        <v>4725.84</v>
      </c>
      <c r="K303" s="145" t="s">
        <v>147</v>
      </c>
      <c r="L303" s="32"/>
      <c r="M303" s="150" t="s">
        <v>1</v>
      </c>
      <c r="N303" s="151" t="s">
        <v>42</v>
      </c>
      <c r="O303" s="57"/>
      <c r="P303" s="152">
        <f>O303*H303</f>
        <v>0</v>
      </c>
      <c r="Q303" s="152">
        <v>0.54769000000000001</v>
      </c>
      <c r="R303" s="152">
        <f>Q303*H303</f>
        <v>0.54769000000000001</v>
      </c>
      <c r="S303" s="152">
        <v>0</v>
      </c>
      <c r="T303" s="153">
        <f>S303*H303</f>
        <v>0</v>
      </c>
      <c r="U303" s="31"/>
      <c r="V303" s="31"/>
      <c r="W303" s="31"/>
      <c r="X303" s="31"/>
      <c r="Y303" s="31"/>
      <c r="Z303" s="31"/>
      <c r="AA303" s="31"/>
      <c r="AB303" s="31"/>
      <c r="AC303" s="31"/>
      <c r="AD303" s="31"/>
      <c r="AE303" s="31"/>
      <c r="AR303" s="154" t="s">
        <v>159</v>
      </c>
      <c r="AT303" s="154" t="s">
        <v>143</v>
      </c>
      <c r="AU303" s="154" t="s">
        <v>87</v>
      </c>
      <c r="AY303" s="16" t="s">
        <v>140</v>
      </c>
      <c r="BE303" s="155">
        <f>IF(N303="základní",J303,0)</f>
        <v>4725.84</v>
      </c>
      <c r="BF303" s="155">
        <f>IF(N303="snížená",J303,0)</f>
        <v>0</v>
      </c>
      <c r="BG303" s="155">
        <f>IF(N303="zákl. přenesená",J303,0)</f>
        <v>0</v>
      </c>
      <c r="BH303" s="155">
        <f>IF(N303="sníž. přenesená",J303,0)</f>
        <v>0</v>
      </c>
      <c r="BI303" s="155">
        <f>IF(N303="nulová",J303,0)</f>
        <v>0</v>
      </c>
      <c r="BJ303" s="16" t="s">
        <v>85</v>
      </c>
      <c r="BK303" s="155">
        <f>ROUND(I303*H303,2)</f>
        <v>4725.84</v>
      </c>
      <c r="BL303" s="16" t="s">
        <v>159</v>
      </c>
      <c r="BM303" s="154" t="s">
        <v>547</v>
      </c>
    </row>
    <row r="304" spans="1:65" s="12" customFormat="1">
      <c r="B304" s="165"/>
      <c r="D304" s="156" t="s">
        <v>236</v>
      </c>
      <c r="E304" s="166" t="s">
        <v>1</v>
      </c>
      <c r="F304" s="167" t="s">
        <v>548</v>
      </c>
      <c r="H304" s="168">
        <v>1</v>
      </c>
      <c r="I304" s="169"/>
      <c r="L304" s="165"/>
      <c r="M304" s="170"/>
      <c r="N304" s="171"/>
      <c r="O304" s="171"/>
      <c r="P304" s="171"/>
      <c r="Q304" s="171"/>
      <c r="R304" s="171"/>
      <c r="S304" s="171"/>
      <c r="T304" s="172"/>
      <c r="AT304" s="166" t="s">
        <v>236</v>
      </c>
      <c r="AU304" s="166" t="s">
        <v>87</v>
      </c>
      <c r="AV304" s="12" t="s">
        <v>87</v>
      </c>
      <c r="AW304" s="12" t="s">
        <v>32</v>
      </c>
      <c r="AX304" s="12" t="s">
        <v>85</v>
      </c>
      <c r="AY304" s="166" t="s">
        <v>140</v>
      </c>
    </row>
    <row r="305" spans="1:65" s="1" customFormat="1" ht="44.25" customHeight="1">
      <c r="A305" s="31"/>
      <c r="B305" s="142"/>
      <c r="C305" s="181" t="s">
        <v>549</v>
      </c>
      <c r="D305" s="181" t="s">
        <v>296</v>
      </c>
      <c r="E305" s="182" t="s">
        <v>550</v>
      </c>
      <c r="F305" s="183" t="s">
        <v>551</v>
      </c>
      <c r="G305" s="184" t="s">
        <v>344</v>
      </c>
      <c r="H305" s="185">
        <v>1</v>
      </c>
      <c r="I305" s="186">
        <v>3412.8</v>
      </c>
      <c r="J305" s="187">
        <f>ROUND(I305*H305,2)</f>
        <v>3412.8</v>
      </c>
      <c r="K305" s="183" t="s">
        <v>1</v>
      </c>
      <c r="L305" s="188"/>
      <c r="M305" s="189" t="s">
        <v>1</v>
      </c>
      <c r="N305" s="190" t="s">
        <v>42</v>
      </c>
      <c r="O305" s="57"/>
      <c r="P305" s="152">
        <f>O305*H305</f>
        <v>0</v>
      </c>
      <c r="Q305" s="152">
        <v>1.2E-2</v>
      </c>
      <c r="R305" s="152">
        <f>Q305*H305</f>
        <v>1.2E-2</v>
      </c>
      <c r="S305" s="152">
        <v>0</v>
      </c>
      <c r="T305" s="153">
        <f>S305*H305</f>
        <v>0</v>
      </c>
      <c r="U305" s="31"/>
      <c r="V305" s="31"/>
      <c r="W305" s="31"/>
      <c r="X305" s="31"/>
      <c r="Y305" s="31"/>
      <c r="Z305" s="31"/>
      <c r="AA305" s="31"/>
      <c r="AB305" s="31"/>
      <c r="AC305" s="31"/>
      <c r="AD305" s="31"/>
      <c r="AE305" s="31"/>
      <c r="AR305" s="154" t="s">
        <v>182</v>
      </c>
      <c r="AT305" s="154" t="s">
        <v>296</v>
      </c>
      <c r="AU305" s="154" t="s">
        <v>87</v>
      </c>
      <c r="AY305" s="16" t="s">
        <v>140</v>
      </c>
      <c r="BE305" s="155">
        <f>IF(N305="základní",J305,0)</f>
        <v>3412.8</v>
      </c>
      <c r="BF305" s="155">
        <f>IF(N305="snížená",J305,0)</f>
        <v>0</v>
      </c>
      <c r="BG305" s="155">
        <f>IF(N305="zákl. přenesená",J305,0)</f>
        <v>0</v>
      </c>
      <c r="BH305" s="155">
        <f>IF(N305="sníž. přenesená",J305,0)</f>
        <v>0</v>
      </c>
      <c r="BI305" s="155">
        <f>IF(N305="nulová",J305,0)</f>
        <v>0</v>
      </c>
      <c r="BJ305" s="16" t="s">
        <v>85</v>
      </c>
      <c r="BK305" s="155">
        <f>ROUND(I305*H305,2)</f>
        <v>3412.8</v>
      </c>
      <c r="BL305" s="16" t="s">
        <v>159</v>
      </c>
      <c r="BM305" s="154" t="s">
        <v>552</v>
      </c>
    </row>
    <row r="306" spans="1:65" s="11" customFormat="1" ht="22.9" customHeight="1">
      <c r="B306" s="129"/>
      <c r="D306" s="130" t="s">
        <v>76</v>
      </c>
      <c r="E306" s="140" t="s">
        <v>544</v>
      </c>
      <c r="F306" s="140" t="s">
        <v>553</v>
      </c>
      <c r="I306" s="132"/>
      <c r="J306" s="141">
        <f>BK306</f>
        <v>392710.09</v>
      </c>
      <c r="L306" s="129"/>
      <c r="M306" s="134"/>
      <c r="N306" s="135"/>
      <c r="O306" s="135"/>
      <c r="P306" s="136">
        <f>SUM(P307:P380)</f>
        <v>0</v>
      </c>
      <c r="Q306" s="135"/>
      <c r="R306" s="136">
        <f>SUM(R307:R380)</f>
        <v>49.104972649999993</v>
      </c>
      <c r="S306" s="135"/>
      <c r="T306" s="137">
        <f>SUM(T307:T380)</f>
        <v>0</v>
      </c>
      <c r="AR306" s="130" t="s">
        <v>85</v>
      </c>
      <c r="AT306" s="138" t="s">
        <v>76</v>
      </c>
      <c r="AU306" s="138" t="s">
        <v>85</v>
      </c>
      <c r="AY306" s="130" t="s">
        <v>140</v>
      </c>
      <c r="BK306" s="139">
        <f>SUM(BK307:BK380)</f>
        <v>392710.09</v>
      </c>
    </row>
    <row r="307" spans="1:65" s="1" customFormat="1" ht="21.75" customHeight="1">
      <c r="A307" s="31"/>
      <c r="B307" s="142"/>
      <c r="C307" s="143" t="s">
        <v>554</v>
      </c>
      <c r="D307" s="143" t="s">
        <v>143</v>
      </c>
      <c r="E307" s="144" t="s">
        <v>555</v>
      </c>
      <c r="F307" s="145" t="s">
        <v>556</v>
      </c>
      <c r="G307" s="146" t="s">
        <v>284</v>
      </c>
      <c r="H307" s="147">
        <v>14.821</v>
      </c>
      <c r="I307" s="148">
        <v>424.2</v>
      </c>
      <c r="J307" s="149">
        <f>ROUND(I307*H307,2)</f>
        <v>6287.07</v>
      </c>
      <c r="K307" s="145" t="s">
        <v>147</v>
      </c>
      <c r="L307" s="32"/>
      <c r="M307" s="150" t="s">
        <v>1</v>
      </c>
      <c r="N307" s="151" t="s">
        <v>42</v>
      </c>
      <c r="O307" s="57"/>
      <c r="P307" s="152">
        <f>O307*H307</f>
        <v>0</v>
      </c>
      <c r="Q307" s="152">
        <v>0.04</v>
      </c>
      <c r="R307" s="152">
        <f>Q307*H307</f>
        <v>0.59284000000000003</v>
      </c>
      <c r="S307" s="152">
        <v>0</v>
      </c>
      <c r="T307" s="153">
        <f>S307*H307</f>
        <v>0</v>
      </c>
      <c r="U307" s="31"/>
      <c r="V307" s="31"/>
      <c r="W307" s="31"/>
      <c r="X307" s="31"/>
      <c r="Y307" s="31"/>
      <c r="Z307" s="31"/>
      <c r="AA307" s="31"/>
      <c r="AB307" s="31"/>
      <c r="AC307" s="31"/>
      <c r="AD307" s="31"/>
      <c r="AE307" s="31"/>
      <c r="AR307" s="154" t="s">
        <v>159</v>
      </c>
      <c r="AT307" s="154" t="s">
        <v>143</v>
      </c>
      <c r="AU307" s="154" t="s">
        <v>87</v>
      </c>
      <c r="AY307" s="16" t="s">
        <v>140</v>
      </c>
      <c r="BE307" s="155">
        <f>IF(N307="základní",J307,0)</f>
        <v>6287.07</v>
      </c>
      <c r="BF307" s="155">
        <f>IF(N307="snížená",J307,0)</f>
        <v>0</v>
      </c>
      <c r="BG307" s="155">
        <f>IF(N307="zákl. přenesená",J307,0)</f>
        <v>0</v>
      </c>
      <c r="BH307" s="155">
        <f>IF(N307="sníž. přenesená",J307,0)</f>
        <v>0</v>
      </c>
      <c r="BI307" s="155">
        <f>IF(N307="nulová",J307,0)</f>
        <v>0</v>
      </c>
      <c r="BJ307" s="16" t="s">
        <v>85</v>
      </c>
      <c r="BK307" s="155">
        <f>ROUND(I307*H307,2)</f>
        <v>6287.07</v>
      </c>
      <c r="BL307" s="16" t="s">
        <v>159</v>
      </c>
      <c r="BM307" s="154" t="s">
        <v>557</v>
      </c>
    </row>
    <row r="308" spans="1:65" s="12" customFormat="1">
      <c r="B308" s="165"/>
      <c r="D308" s="156" t="s">
        <v>236</v>
      </c>
      <c r="E308" s="166" t="s">
        <v>1</v>
      </c>
      <c r="F308" s="167" t="s">
        <v>558</v>
      </c>
      <c r="H308" s="168">
        <v>14.821</v>
      </c>
      <c r="I308" s="169"/>
      <c r="L308" s="165"/>
      <c r="M308" s="170"/>
      <c r="N308" s="171"/>
      <c r="O308" s="171"/>
      <c r="P308" s="171"/>
      <c r="Q308" s="171"/>
      <c r="R308" s="171"/>
      <c r="S308" s="171"/>
      <c r="T308" s="172"/>
      <c r="AT308" s="166" t="s">
        <v>236</v>
      </c>
      <c r="AU308" s="166" t="s">
        <v>87</v>
      </c>
      <c r="AV308" s="12" t="s">
        <v>87</v>
      </c>
      <c r="AW308" s="12" t="s">
        <v>32</v>
      </c>
      <c r="AX308" s="12" t="s">
        <v>85</v>
      </c>
      <c r="AY308" s="166" t="s">
        <v>140</v>
      </c>
    </row>
    <row r="309" spans="1:65" s="1" customFormat="1" ht="21.75" customHeight="1">
      <c r="A309" s="31"/>
      <c r="B309" s="142"/>
      <c r="C309" s="143" t="s">
        <v>559</v>
      </c>
      <c r="D309" s="143" t="s">
        <v>143</v>
      </c>
      <c r="E309" s="144" t="s">
        <v>560</v>
      </c>
      <c r="F309" s="145" t="s">
        <v>561</v>
      </c>
      <c r="G309" s="146" t="s">
        <v>284</v>
      </c>
      <c r="H309" s="147">
        <v>13.25</v>
      </c>
      <c r="I309" s="148">
        <v>372.45</v>
      </c>
      <c r="J309" s="149">
        <f>ROUND(I309*H309,2)</f>
        <v>4934.96</v>
      </c>
      <c r="K309" s="145" t="s">
        <v>147</v>
      </c>
      <c r="L309" s="32"/>
      <c r="M309" s="150" t="s">
        <v>1</v>
      </c>
      <c r="N309" s="151" t="s">
        <v>42</v>
      </c>
      <c r="O309" s="57"/>
      <c r="P309" s="152">
        <f>O309*H309</f>
        <v>0</v>
      </c>
      <c r="Q309" s="152">
        <v>0.04</v>
      </c>
      <c r="R309" s="152">
        <f>Q309*H309</f>
        <v>0.53</v>
      </c>
      <c r="S309" s="152">
        <v>0</v>
      </c>
      <c r="T309" s="153">
        <f>S309*H309</f>
        <v>0</v>
      </c>
      <c r="U309" s="31"/>
      <c r="V309" s="31"/>
      <c r="W309" s="31"/>
      <c r="X309" s="31"/>
      <c r="Y309" s="31"/>
      <c r="Z309" s="31"/>
      <c r="AA309" s="31"/>
      <c r="AB309" s="31"/>
      <c r="AC309" s="31"/>
      <c r="AD309" s="31"/>
      <c r="AE309" s="31"/>
      <c r="AR309" s="154" t="s">
        <v>159</v>
      </c>
      <c r="AT309" s="154" t="s">
        <v>143</v>
      </c>
      <c r="AU309" s="154" t="s">
        <v>87</v>
      </c>
      <c r="AY309" s="16" t="s">
        <v>140</v>
      </c>
      <c r="BE309" s="155">
        <f>IF(N309="základní",J309,0)</f>
        <v>4934.96</v>
      </c>
      <c r="BF309" s="155">
        <f>IF(N309="snížená",J309,0)</f>
        <v>0</v>
      </c>
      <c r="BG309" s="155">
        <f>IF(N309="zákl. přenesená",J309,0)</f>
        <v>0</v>
      </c>
      <c r="BH309" s="155">
        <f>IF(N309="sníž. přenesená",J309,0)</f>
        <v>0</v>
      </c>
      <c r="BI309" s="155">
        <f>IF(N309="nulová",J309,0)</f>
        <v>0</v>
      </c>
      <c r="BJ309" s="16" t="s">
        <v>85</v>
      </c>
      <c r="BK309" s="155">
        <f>ROUND(I309*H309,2)</f>
        <v>4934.96</v>
      </c>
      <c r="BL309" s="16" t="s">
        <v>159</v>
      </c>
      <c r="BM309" s="154" t="s">
        <v>562</v>
      </c>
    </row>
    <row r="310" spans="1:65" s="12" customFormat="1">
      <c r="B310" s="165"/>
      <c r="D310" s="156" t="s">
        <v>236</v>
      </c>
      <c r="E310" s="166" t="s">
        <v>1</v>
      </c>
      <c r="F310" s="167" t="s">
        <v>563</v>
      </c>
      <c r="H310" s="168">
        <v>13.25</v>
      </c>
      <c r="I310" s="169"/>
      <c r="L310" s="165"/>
      <c r="M310" s="170"/>
      <c r="N310" s="171"/>
      <c r="O310" s="171"/>
      <c r="P310" s="171"/>
      <c r="Q310" s="171"/>
      <c r="R310" s="171"/>
      <c r="S310" s="171"/>
      <c r="T310" s="172"/>
      <c r="AT310" s="166" t="s">
        <v>236</v>
      </c>
      <c r="AU310" s="166" t="s">
        <v>87</v>
      </c>
      <c r="AV310" s="12" t="s">
        <v>87</v>
      </c>
      <c r="AW310" s="12" t="s">
        <v>32</v>
      </c>
      <c r="AX310" s="12" t="s">
        <v>85</v>
      </c>
      <c r="AY310" s="166" t="s">
        <v>140</v>
      </c>
    </row>
    <row r="311" spans="1:65" s="1" customFormat="1" ht="24">
      <c r="A311" s="31"/>
      <c r="B311" s="142"/>
      <c r="C311" s="143" t="s">
        <v>564</v>
      </c>
      <c r="D311" s="143" t="s">
        <v>143</v>
      </c>
      <c r="E311" s="144" t="s">
        <v>565</v>
      </c>
      <c r="F311" s="145" t="s">
        <v>566</v>
      </c>
      <c r="G311" s="146" t="s">
        <v>284</v>
      </c>
      <c r="H311" s="147">
        <v>467.4</v>
      </c>
      <c r="I311" s="148">
        <v>85</v>
      </c>
      <c r="J311" s="149">
        <f>ROUND(I311*H311,2)</f>
        <v>39729</v>
      </c>
      <c r="K311" s="145" t="s">
        <v>147</v>
      </c>
      <c r="L311" s="32"/>
      <c r="M311" s="150" t="s">
        <v>1</v>
      </c>
      <c r="N311" s="151" t="s">
        <v>42</v>
      </c>
      <c r="O311" s="57"/>
      <c r="P311" s="152">
        <f>O311*H311</f>
        <v>0</v>
      </c>
      <c r="Q311" s="152">
        <v>1.7000000000000001E-2</v>
      </c>
      <c r="R311" s="152">
        <f>Q311*H311</f>
        <v>7.9458000000000002</v>
      </c>
      <c r="S311" s="152">
        <v>0</v>
      </c>
      <c r="T311" s="153">
        <f>S311*H311</f>
        <v>0</v>
      </c>
      <c r="U311" s="31"/>
      <c r="V311" s="31"/>
      <c r="W311" s="31"/>
      <c r="X311" s="31"/>
      <c r="Y311" s="31"/>
      <c r="Z311" s="31"/>
      <c r="AA311" s="31"/>
      <c r="AB311" s="31"/>
      <c r="AC311" s="31"/>
      <c r="AD311" s="31"/>
      <c r="AE311" s="31"/>
      <c r="AR311" s="154" t="s">
        <v>159</v>
      </c>
      <c r="AT311" s="154" t="s">
        <v>143</v>
      </c>
      <c r="AU311" s="154" t="s">
        <v>87</v>
      </c>
      <c r="AY311" s="16" t="s">
        <v>140</v>
      </c>
      <c r="BE311" s="155">
        <f>IF(N311="základní",J311,0)</f>
        <v>39729</v>
      </c>
      <c r="BF311" s="155">
        <f>IF(N311="snížená",J311,0)</f>
        <v>0</v>
      </c>
      <c r="BG311" s="155">
        <f>IF(N311="zákl. přenesená",J311,0)</f>
        <v>0</v>
      </c>
      <c r="BH311" s="155">
        <f>IF(N311="sníž. přenesená",J311,0)</f>
        <v>0</v>
      </c>
      <c r="BI311" s="155">
        <f>IF(N311="nulová",J311,0)</f>
        <v>0</v>
      </c>
      <c r="BJ311" s="16" t="s">
        <v>85</v>
      </c>
      <c r="BK311" s="155">
        <f>ROUND(I311*H311,2)</f>
        <v>39729</v>
      </c>
      <c r="BL311" s="16" t="s">
        <v>159</v>
      </c>
      <c r="BM311" s="154" t="s">
        <v>567</v>
      </c>
    </row>
    <row r="312" spans="1:65" s="12" customFormat="1">
      <c r="B312" s="165"/>
      <c r="D312" s="156" t="s">
        <v>236</v>
      </c>
      <c r="E312" s="166" t="s">
        <v>1</v>
      </c>
      <c r="F312" s="167" t="s">
        <v>568</v>
      </c>
      <c r="H312" s="168">
        <v>467.4</v>
      </c>
      <c r="I312" s="169"/>
      <c r="L312" s="165"/>
      <c r="M312" s="170"/>
      <c r="N312" s="171"/>
      <c r="O312" s="171"/>
      <c r="P312" s="171"/>
      <c r="Q312" s="171"/>
      <c r="R312" s="171"/>
      <c r="S312" s="171"/>
      <c r="T312" s="172"/>
      <c r="AT312" s="166" t="s">
        <v>236</v>
      </c>
      <c r="AU312" s="166" t="s">
        <v>87</v>
      </c>
      <c r="AV312" s="12" t="s">
        <v>87</v>
      </c>
      <c r="AW312" s="12" t="s">
        <v>32</v>
      </c>
      <c r="AX312" s="12" t="s">
        <v>85</v>
      </c>
      <c r="AY312" s="166" t="s">
        <v>140</v>
      </c>
    </row>
    <row r="313" spans="1:65" s="1" customFormat="1" ht="24">
      <c r="A313" s="31"/>
      <c r="B313" s="142"/>
      <c r="C313" s="143" t="s">
        <v>569</v>
      </c>
      <c r="D313" s="143" t="s">
        <v>143</v>
      </c>
      <c r="E313" s="144" t="s">
        <v>570</v>
      </c>
      <c r="F313" s="145" t="s">
        <v>571</v>
      </c>
      <c r="G313" s="146" t="s">
        <v>284</v>
      </c>
      <c r="H313" s="147">
        <v>436.94499999999999</v>
      </c>
      <c r="I313" s="148">
        <v>82.68</v>
      </c>
      <c r="J313" s="149">
        <f>ROUND(I313*H313,2)</f>
        <v>36126.61</v>
      </c>
      <c r="K313" s="145" t="s">
        <v>147</v>
      </c>
      <c r="L313" s="32"/>
      <c r="M313" s="150" t="s">
        <v>1</v>
      </c>
      <c r="N313" s="151" t="s">
        <v>42</v>
      </c>
      <c r="O313" s="57"/>
      <c r="P313" s="152">
        <f>O313*H313</f>
        <v>0</v>
      </c>
      <c r="Q313" s="152">
        <v>7.3499999999999998E-3</v>
      </c>
      <c r="R313" s="152">
        <f>Q313*H313</f>
        <v>3.21154575</v>
      </c>
      <c r="S313" s="152">
        <v>0</v>
      </c>
      <c r="T313" s="153">
        <f>S313*H313</f>
        <v>0</v>
      </c>
      <c r="U313" s="31"/>
      <c r="V313" s="31"/>
      <c r="W313" s="31"/>
      <c r="X313" s="31"/>
      <c r="Y313" s="31"/>
      <c r="Z313" s="31"/>
      <c r="AA313" s="31"/>
      <c r="AB313" s="31"/>
      <c r="AC313" s="31"/>
      <c r="AD313" s="31"/>
      <c r="AE313" s="31"/>
      <c r="AR313" s="154" t="s">
        <v>159</v>
      </c>
      <c r="AT313" s="154" t="s">
        <v>143</v>
      </c>
      <c r="AU313" s="154" t="s">
        <v>87</v>
      </c>
      <c r="AY313" s="16" t="s">
        <v>140</v>
      </c>
      <c r="BE313" s="155">
        <f>IF(N313="základní",J313,0)</f>
        <v>36126.61</v>
      </c>
      <c r="BF313" s="155">
        <f>IF(N313="snížená",J313,0)</f>
        <v>0</v>
      </c>
      <c r="BG313" s="155">
        <f>IF(N313="zákl. přenesená",J313,0)</f>
        <v>0</v>
      </c>
      <c r="BH313" s="155">
        <f>IF(N313="sníž. přenesená",J313,0)</f>
        <v>0</v>
      </c>
      <c r="BI313" s="155">
        <f>IF(N313="nulová",J313,0)</f>
        <v>0</v>
      </c>
      <c r="BJ313" s="16" t="s">
        <v>85</v>
      </c>
      <c r="BK313" s="155">
        <f>ROUND(I313*H313,2)</f>
        <v>36126.61</v>
      </c>
      <c r="BL313" s="16" t="s">
        <v>159</v>
      </c>
      <c r="BM313" s="154" t="s">
        <v>572</v>
      </c>
    </row>
    <row r="314" spans="1:65" s="12" customFormat="1">
      <c r="B314" s="165"/>
      <c r="D314" s="156" t="s">
        <v>236</v>
      </c>
      <c r="E314" s="166" t="s">
        <v>1</v>
      </c>
      <c r="F314" s="167" t="s">
        <v>573</v>
      </c>
      <c r="H314" s="168">
        <v>436.94499999999999</v>
      </c>
      <c r="I314" s="169"/>
      <c r="L314" s="165"/>
      <c r="M314" s="170"/>
      <c r="N314" s="171"/>
      <c r="O314" s="171"/>
      <c r="P314" s="171"/>
      <c r="Q314" s="171"/>
      <c r="R314" s="171"/>
      <c r="S314" s="171"/>
      <c r="T314" s="172"/>
      <c r="AT314" s="166" t="s">
        <v>236</v>
      </c>
      <c r="AU314" s="166" t="s">
        <v>87</v>
      </c>
      <c r="AV314" s="12" t="s">
        <v>87</v>
      </c>
      <c r="AW314" s="12" t="s">
        <v>32</v>
      </c>
      <c r="AX314" s="12" t="s">
        <v>85</v>
      </c>
      <c r="AY314" s="166" t="s">
        <v>140</v>
      </c>
    </row>
    <row r="315" spans="1:65" s="1" customFormat="1" ht="16.5" customHeight="1">
      <c r="A315" s="31"/>
      <c r="B315" s="142"/>
      <c r="C315" s="143" t="s">
        <v>574</v>
      </c>
      <c r="D315" s="143" t="s">
        <v>143</v>
      </c>
      <c r="E315" s="144" t="s">
        <v>575</v>
      </c>
      <c r="F315" s="145" t="s">
        <v>576</v>
      </c>
      <c r="G315" s="146" t="s">
        <v>284</v>
      </c>
      <c r="H315" s="147">
        <v>387.245</v>
      </c>
      <c r="I315" s="148">
        <v>105.36</v>
      </c>
      <c r="J315" s="149">
        <f>ROUND(I315*H315,2)</f>
        <v>40800.129999999997</v>
      </c>
      <c r="K315" s="145" t="s">
        <v>147</v>
      </c>
      <c r="L315" s="32"/>
      <c r="M315" s="150" t="s">
        <v>1</v>
      </c>
      <c r="N315" s="151" t="s">
        <v>42</v>
      </c>
      <c r="O315" s="57"/>
      <c r="P315" s="152">
        <f>O315*H315</f>
        <v>0</v>
      </c>
      <c r="Q315" s="152">
        <v>2.7999999999999998E-4</v>
      </c>
      <c r="R315" s="152">
        <f>Q315*H315</f>
        <v>0.10842859999999999</v>
      </c>
      <c r="S315" s="152">
        <v>0</v>
      </c>
      <c r="T315" s="153">
        <f>S315*H315</f>
        <v>0</v>
      </c>
      <c r="U315" s="31"/>
      <c r="V315" s="31"/>
      <c r="W315" s="31"/>
      <c r="X315" s="31"/>
      <c r="Y315" s="31"/>
      <c r="Z315" s="31"/>
      <c r="AA315" s="31"/>
      <c r="AB315" s="31"/>
      <c r="AC315" s="31"/>
      <c r="AD315" s="31"/>
      <c r="AE315" s="31"/>
      <c r="AR315" s="154" t="s">
        <v>159</v>
      </c>
      <c r="AT315" s="154" t="s">
        <v>143</v>
      </c>
      <c r="AU315" s="154" t="s">
        <v>87</v>
      </c>
      <c r="AY315" s="16" t="s">
        <v>140</v>
      </c>
      <c r="BE315" s="155">
        <f>IF(N315="základní",J315,0)</f>
        <v>40800.129999999997</v>
      </c>
      <c r="BF315" s="155">
        <f>IF(N315="snížená",J315,0)</f>
        <v>0</v>
      </c>
      <c r="BG315" s="155">
        <f>IF(N315="zákl. přenesená",J315,0)</f>
        <v>0</v>
      </c>
      <c r="BH315" s="155">
        <f>IF(N315="sníž. přenesená",J315,0)</f>
        <v>0</v>
      </c>
      <c r="BI315" s="155">
        <f>IF(N315="nulová",J315,0)</f>
        <v>0</v>
      </c>
      <c r="BJ315" s="16" t="s">
        <v>85</v>
      </c>
      <c r="BK315" s="155">
        <f>ROUND(I315*H315,2)</f>
        <v>40800.129999999997</v>
      </c>
      <c r="BL315" s="16" t="s">
        <v>159</v>
      </c>
      <c r="BM315" s="154" t="s">
        <v>577</v>
      </c>
    </row>
    <row r="316" spans="1:65" s="12" customFormat="1">
      <c r="B316" s="165"/>
      <c r="D316" s="156" t="s">
        <v>236</v>
      </c>
      <c r="E316" s="166" t="s">
        <v>1</v>
      </c>
      <c r="F316" s="167" t="s">
        <v>578</v>
      </c>
      <c r="H316" s="168">
        <v>28.48</v>
      </c>
      <c r="I316" s="169"/>
      <c r="L316" s="165"/>
      <c r="M316" s="170"/>
      <c r="N316" s="171"/>
      <c r="O316" s="171"/>
      <c r="P316" s="171"/>
      <c r="Q316" s="171"/>
      <c r="R316" s="171"/>
      <c r="S316" s="171"/>
      <c r="T316" s="172"/>
      <c r="AT316" s="166" t="s">
        <v>236</v>
      </c>
      <c r="AU316" s="166" t="s">
        <v>87</v>
      </c>
      <c r="AV316" s="12" t="s">
        <v>87</v>
      </c>
      <c r="AW316" s="12" t="s">
        <v>32</v>
      </c>
      <c r="AX316" s="12" t="s">
        <v>77</v>
      </c>
      <c r="AY316" s="166" t="s">
        <v>140</v>
      </c>
    </row>
    <row r="317" spans="1:65" s="12" customFormat="1">
      <c r="B317" s="165"/>
      <c r="D317" s="156" t="s">
        <v>236</v>
      </c>
      <c r="E317" s="166" t="s">
        <v>1</v>
      </c>
      <c r="F317" s="167" t="s">
        <v>579</v>
      </c>
      <c r="H317" s="168">
        <v>12.79</v>
      </c>
      <c r="I317" s="169"/>
      <c r="L317" s="165"/>
      <c r="M317" s="170"/>
      <c r="N317" s="171"/>
      <c r="O317" s="171"/>
      <c r="P317" s="171"/>
      <c r="Q317" s="171"/>
      <c r="R317" s="171"/>
      <c r="S317" s="171"/>
      <c r="T317" s="172"/>
      <c r="AT317" s="166" t="s">
        <v>236</v>
      </c>
      <c r="AU317" s="166" t="s">
        <v>87</v>
      </c>
      <c r="AV317" s="12" t="s">
        <v>87</v>
      </c>
      <c r="AW317" s="12" t="s">
        <v>32</v>
      </c>
      <c r="AX317" s="12" t="s">
        <v>77</v>
      </c>
      <c r="AY317" s="166" t="s">
        <v>140</v>
      </c>
    </row>
    <row r="318" spans="1:65" s="12" customFormat="1">
      <c r="B318" s="165"/>
      <c r="D318" s="156" t="s">
        <v>236</v>
      </c>
      <c r="E318" s="166" t="s">
        <v>1</v>
      </c>
      <c r="F318" s="167" t="s">
        <v>580</v>
      </c>
      <c r="H318" s="168">
        <v>26.48</v>
      </c>
      <c r="I318" s="169"/>
      <c r="L318" s="165"/>
      <c r="M318" s="170"/>
      <c r="N318" s="171"/>
      <c r="O318" s="171"/>
      <c r="P318" s="171"/>
      <c r="Q318" s="171"/>
      <c r="R318" s="171"/>
      <c r="S318" s="171"/>
      <c r="T318" s="172"/>
      <c r="AT318" s="166" t="s">
        <v>236</v>
      </c>
      <c r="AU318" s="166" t="s">
        <v>87</v>
      </c>
      <c r="AV318" s="12" t="s">
        <v>87</v>
      </c>
      <c r="AW318" s="12" t="s">
        <v>32</v>
      </c>
      <c r="AX318" s="12" t="s">
        <v>77</v>
      </c>
      <c r="AY318" s="166" t="s">
        <v>140</v>
      </c>
    </row>
    <row r="319" spans="1:65" s="12" customFormat="1">
      <c r="B319" s="165"/>
      <c r="D319" s="156" t="s">
        <v>236</v>
      </c>
      <c r="E319" s="166" t="s">
        <v>1</v>
      </c>
      <c r="F319" s="167" t="s">
        <v>581</v>
      </c>
      <c r="H319" s="168">
        <v>39.57</v>
      </c>
      <c r="I319" s="169"/>
      <c r="L319" s="165"/>
      <c r="M319" s="170"/>
      <c r="N319" s="171"/>
      <c r="O319" s="171"/>
      <c r="P319" s="171"/>
      <c r="Q319" s="171"/>
      <c r="R319" s="171"/>
      <c r="S319" s="171"/>
      <c r="T319" s="172"/>
      <c r="AT319" s="166" t="s">
        <v>236</v>
      </c>
      <c r="AU319" s="166" t="s">
        <v>87</v>
      </c>
      <c r="AV319" s="12" t="s">
        <v>87</v>
      </c>
      <c r="AW319" s="12" t="s">
        <v>32</v>
      </c>
      <c r="AX319" s="12" t="s">
        <v>77</v>
      </c>
      <c r="AY319" s="166" t="s">
        <v>140</v>
      </c>
    </row>
    <row r="320" spans="1:65" s="12" customFormat="1">
      <c r="B320" s="165"/>
      <c r="D320" s="156" t="s">
        <v>236</v>
      </c>
      <c r="E320" s="166" t="s">
        <v>1</v>
      </c>
      <c r="F320" s="167" t="s">
        <v>582</v>
      </c>
      <c r="H320" s="168">
        <v>12.26</v>
      </c>
      <c r="I320" s="169"/>
      <c r="L320" s="165"/>
      <c r="M320" s="170"/>
      <c r="N320" s="171"/>
      <c r="O320" s="171"/>
      <c r="P320" s="171"/>
      <c r="Q320" s="171"/>
      <c r="R320" s="171"/>
      <c r="S320" s="171"/>
      <c r="T320" s="172"/>
      <c r="AT320" s="166" t="s">
        <v>236</v>
      </c>
      <c r="AU320" s="166" t="s">
        <v>87</v>
      </c>
      <c r="AV320" s="12" t="s">
        <v>87</v>
      </c>
      <c r="AW320" s="12" t="s">
        <v>32</v>
      </c>
      <c r="AX320" s="12" t="s">
        <v>77</v>
      </c>
      <c r="AY320" s="166" t="s">
        <v>140</v>
      </c>
    </row>
    <row r="321" spans="1:65" s="12" customFormat="1">
      <c r="B321" s="165"/>
      <c r="D321" s="156" t="s">
        <v>236</v>
      </c>
      <c r="E321" s="166" t="s">
        <v>1</v>
      </c>
      <c r="F321" s="167" t="s">
        <v>583</v>
      </c>
      <c r="H321" s="168">
        <v>34.47</v>
      </c>
      <c r="I321" s="169"/>
      <c r="L321" s="165"/>
      <c r="M321" s="170"/>
      <c r="N321" s="171"/>
      <c r="O321" s="171"/>
      <c r="P321" s="171"/>
      <c r="Q321" s="171"/>
      <c r="R321" s="171"/>
      <c r="S321" s="171"/>
      <c r="T321" s="172"/>
      <c r="AT321" s="166" t="s">
        <v>236</v>
      </c>
      <c r="AU321" s="166" t="s">
        <v>87</v>
      </c>
      <c r="AV321" s="12" t="s">
        <v>87</v>
      </c>
      <c r="AW321" s="12" t="s">
        <v>32</v>
      </c>
      <c r="AX321" s="12" t="s">
        <v>77</v>
      </c>
      <c r="AY321" s="166" t="s">
        <v>140</v>
      </c>
    </row>
    <row r="322" spans="1:65" s="12" customFormat="1">
      <c r="B322" s="165"/>
      <c r="D322" s="156" t="s">
        <v>236</v>
      </c>
      <c r="E322" s="166" t="s">
        <v>1</v>
      </c>
      <c r="F322" s="167" t="s">
        <v>584</v>
      </c>
      <c r="H322" s="168">
        <v>28.43</v>
      </c>
      <c r="I322" s="169"/>
      <c r="L322" s="165"/>
      <c r="M322" s="170"/>
      <c r="N322" s="171"/>
      <c r="O322" s="171"/>
      <c r="P322" s="171"/>
      <c r="Q322" s="171"/>
      <c r="R322" s="171"/>
      <c r="S322" s="171"/>
      <c r="T322" s="172"/>
      <c r="AT322" s="166" t="s">
        <v>236</v>
      </c>
      <c r="AU322" s="166" t="s">
        <v>87</v>
      </c>
      <c r="AV322" s="12" t="s">
        <v>87</v>
      </c>
      <c r="AW322" s="12" t="s">
        <v>32</v>
      </c>
      <c r="AX322" s="12" t="s">
        <v>77</v>
      </c>
      <c r="AY322" s="166" t="s">
        <v>140</v>
      </c>
    </row>
    <row r="323" spans="1:65" s="12" customFormat="1">
      <c r="B323" s="165"/>
      <c r="D323" s="156" t="s">
        <v>236</v>
      </c>
      <c r="E323" s="166" t="s">
        <v>1</v>
      </c>
      <c r="F323" s="167" t="s">
        <v>585</v>
      </c>
      <c r="H323" s="168">
        <v>38.28</v>
      </c>
      <c r="I323" s="169"/>
      <c r="L323" s="165"/>
      <c r="M323" s="170"/>
      <c r="N323" s="171"/>
      <c r="O323" s="171"/>
      <c r="P323" s="171"/>
      <c r="Q323" s="171"/>
      <c r="R323" s="171"/>
      <c r="S323" s="171"/>
      <c r="T323" s="172"/>
      <c r="AT323" s="166" t="s">
        <v>236</v>
      </c>
      <c r="AU323" s="166" t="s">
        <v>87</v>
      </c>
      <c r="AV323" s="12" t="s">
        <v>87</v>
      </c>
      <c r="AW323" s="12" t="s">
        <v>32</v>
      </c>
      <c r="AX323" s="12" t="s">
        <v>77</v>
      </c>
      <c r="AY323" s="166" t="s">
        <v>140</v>
      </c>
    </row>
    <row r="324" spans="1:65" s="12" customFormat="1">
      <c r="B324" s="165"/>
      <c r="D324" s="156" t="s">
        <v>236</v>
      </c>
      <c r="E324" s="166" t="s">
        <v>1</v>
      </c>
      <c r="F324" s="167" t="s">
        <v>586</v>
      </c>
      <c r="H324" s="168">
        <v>17.324999999999999</v>
      </c>
      <c r="I324" s="169"/>
      <c r="L324" s="165"/>
      <c r="M324" s="170"/>
      <c r="N324" s="171"/>
      <c r="O324" s="171"/>
      <c r="P324" s="171"/>
      <c r="Q324" s="171"/>
      <c r="R324" s="171"/>
      <c r="S324" s="171"/>
      <c r="T324" s="172"/>
      <c r="AT324" s="166" t="s">
        <v>236</v>
      </c>
      <c r="AU324" s="166" t="s">
        <v>87</v>
      </c>
      <c r="AV324" s="12" t="s">
        <v>87</v>
      </c>
      <c r="AW324" s="12" t="s">
        <v>32</v>
      </c>
      <c r="AX324" s="12" t="s">
        <v>77</v>
      </c>
      <c r="AY324" s="166" t="s">
        <v>140</v>
      </c>
    </row>
    <row r="325" spans="1:65" s="12" customFormat="1" ht="22.5">
      <c r="B325" s="165"/>
      <c r="D325" s="156" t="s">
        <v>236</v>
      </c>
      <c r="E325" s="166" t="s">
        <v>1</v>
      </c>
      <c r="F325" s="167" t="s">
        <v>587</v>
      </c>
      <c r="H325" s="168">
        <v>72.790000000000006</v>
      </c>
      <c r="I325" s="169"/>
      <c r="L325" s="165"/>
      <c r="M325" s="170"/>
      <c r="N325" s="171"/>
      <c r="O325" s="171"/>
      <c r="P325" s="171"/>
      <c r="Q325" s="171"/>
      <c r="R325" s="171"/>
      <c r="S325" s="171"/>
      <c r="T325" s="172"/>
      <c r="AT325" s="166" t="s">
        <v>236</v>
      </c>
      <c r="AU325" s="166" t="s">
        <v>87</v>
      </c>
      <c r="AV325" s="12" t="s">
        <v>87</v>
      </c>
      <c r="AW325" s="12" t="s">
        <v>32</v>
      </c>
      <c r="AX325" s="12" t="s">
        <v>77</v>
      </c>
      <c r="AY325" s="166" t="s">
        <v>140</v>
      </c>
    </row>
    <row r="326" spans="1:65" s="12" customFormat="1">
      <c r="B326" s="165"/>
      <c r="D326" s="156" t="s">
        <v>236</v>
      </c>
      <c r="E326" s="166" t="s">
        <v>1</v>
      </c>
      <c r="F326" s="167" t="s">
        <v>588</v>
      </c>
      <c r="H326" s="168">
        <v>17.559999999999999</v>
      </c>
      <c r="I326" s="169"/>
      <c r="L326" s="165"/>
      <c r="M326" s="170"/>
      <c r="N326" s="171"/>
      <c r="O326" s="171"/>
      <c r="P326" s="171"/>
      <c r="Q326" s="171"/>
      <c r="R326" s="171"/>
      <c r="S326" s="171"/>
      <c r="T326" s="172"/>
      <c r="AT326" s="166" t="s">
        <v>236</v>
      </c>
      <c r="AU326" s="166" t="s">
        <v>87</v>
      </c>
      <c r="AV326" s="12" t="s">
        <v>87</v>
      </c>
      <c r="AW326" s="12" t="s">
        <v>32</v>
      </c>
      <c r="AX326" s="12" t="s">
        <v>77</v>
      </c>
      <c r="AY326" s="166" t="s">
        <v>140</v>
      </c>
    </row>
    <row r="327" spans="1:65" s="12" customFormat="1">
      <c r="B327" s="165"/>
      <c r="D327" s="156" t="s">
        <v>236</v>
      </c>
      <c r="E327" s="166" t="s">
        <v>1</v>
      </c>
      <c r="F327" s="167" t="s">
        <v>589</v>
      </c>
      <c r="H327" s="168">
        <v>21.85</v>
      </c>
      <c r="I327" s="169"/>
      <c r="L327" s="165"/>
      <c r="M327" s="170"/>
      <c r="N327" s="171"/>
      <c r="O327" s="171"/>
      <c r="P327" s="171"/>
      <c r="Q327" s="171"/>
      <c r="R327" s="171"/>
      <c r="S327" s="171"/>
      <c r="T327" s="172"/>
      <c r="AT327" s="166" t="s">
        <v>236</v>
      </c>
      <c r="AU327" s="166" t="s">
        <v>87</v>
      </c>
      <c r="AV327" s="12" t="s">
        <v>87</v>
      </c>
      <c r="AW327" s="12" t="s">
        <v>32</v>
      </c>
      <c r="AX327" s="12" t="s">
        <v>77</v>
      </c>
      <c r="AY327" s="166" t="s">
        <v>140</v>
      </c>
    </row>
    <row r="328" spans="1:65" s="12" customFormat="1">
      <c r="B328" s="165"/>
      <c r="D328" s="156" t="s">
        <v>236</v>
      </c>
      <c r="E328" s="166" t="s">
        <v>1</v>
      </c>
      <c r="F328" s="167" t="s">
        <v>590</v>
      </c>
      <c r="H328" s="168">
        <v>12.87</v>
      </c>
      <c r="I328" s="169"/>
      <c r="L328" s="165"/>
      <c r="M328" s="170"/>
      <c r="N328" s="171"/>
      <c r="O328" s="171"/>
      <c r="P328" s="171"/>
      <c r="Q328" s="171"/>
      <c r="R328" s="171"/>
      <c r="S328" s="171"/>
      <c r="T328" s="172"/>
      <c r="AT328" s="166" t="s">
        <v>236</v>
      </c>
      <c r="AU328" s="166" t="s">
        <v>87</v>
      </c>
      <c r="AV328" s="12" t="s">
        <v>87</v>
      </c>
      <c r="AW328" s="12" t="s">
        <v>32</v>
      </c>
      <c r="AX328" s="12" t="s">
        <v>77</v>
      </c>
      <c r="AY328" s="166" t="s">
        <v>140</v>
      </c>
    </row>
    <row r="329" spans="1:65" s="12" customFormat="1">
      <c r="B329" s="165"/>
      <c r="D329" s="156" t="s">
        <v>236</v>
      </c>
      <c r="E329" s="166" t="s">
        <v>1</v>
      </c>
      <c r="F329" s="167" t="s">
        <v>591</v>
      </c>
      <c r="H329" s="168">
        <v>12.54</v>
      </c>
      <c r="I329" s="169"/>
      <c r="L329" s="165"/>
      <c r="M329" s="170"/>
      <c r="N329" s="171"/>
      <c r="O329" s="171"/>
      <c r="P329" s="171"/>
      <c r="Q329" s="171"/>
      <c r="R329" s="171"/>
      <c r="S329" s="171"/>
      <c r="T329" s="172"/>
      <c r="AT329" s="166" t="s">
        <v>236</v>
      </c>
      <c r="AU329" s="166" t="s">
        <v>87</v>
      </c>
      <c r="AV329" s="12" t="s">
        <v>87</v>
      </c>
      <c r="AW329" s="12" t="s">
        <v>32</v>
      </c>
      <c r="AX329" s="12" t="s">
        <v>77</v>
      </c>
      <c r="AY329" s="166" t="s">
        <v>140</v>
      </c>
    </row>
    <row r="330" spans="1:65" s="12" customFormat="1">
      <c r="B330" s="165"/>
      <c r="D330" s="156" t="s">
        <v>236</v>
      </c>
      <c r="E330" s="166" t="s">
        <v>1</v>
      </c>
      <c r="F330" s="167" t="s">
        <v>592</v>
      </c>
      <c r="H330" s="168">
        <v>11.55</v>
      </c>
      <c r="I330" s="169"/>
      <c r="L330" s="165"/>
      <c r="M330" s="170"/>
      <c r="N330" s="171"/>
      <c r="O330" s="171"/>
      <c r="P330" s="171"/>
      <c r="Q330" s="171"/>
      <c r="R330" s="171"/>
      <c r="S330" s="171"/>
      <c r="T330" s="172"/>
      <c r="AT330" s="166" t="s">
        <v>236</v>
      </c>
      <c r="AU330" s="166" t="s">
        <v>87</v>
      </c>
      <c r="AV330" s="12" t="s">
        <v>87</v>
      </c>
      <c r="AW330" s="12" t="s">
        <v>32</v>
      </c>
      <c r="AX330" s="12" t="s">
        <v>77</v>
      </c>
      <c r="AY330" s="166" t="s">
        <v>140</v>
      </c>
    </row>
    <row r="331" spans="1:65" s="13" customFormat="1">
      <c r="B331" s="173"/>
      <c r="D331" s="156" t="s">
        <v>236</v>
      </c>
      <c r="E331" s="174" t="s">
        <v>1</v>
      </c>
      <c r="F331" s="175" t="s">
        <v>247</v>
      </c>
      <c r="H331" s="176">
        <v>387.24500000000006</v>
      </c>
      <c r="I331" s="177"/>
      <c r="L331" s="173"/>
      <c r="M331" s="178"/>
      <c r="N331" s="179"/>
      <c r="O331" s="179"/>
      <c r="P331" s="179"/>
      <c r="Q331" s="179"/>
      <c r="R331" s="179"/>
      <c r="S331" s="179"/>
      <c r="T331" s="180"/>
      <c r="AT331" s="174" t="s">
        <v>236</v>
      </c>
      <c r="AU331" s="174" t="s">
        <v>87</v>
      </c>
      <c r="AV331" s="13" t="s">
        <v>159</v>
      </c>
      <c r="AW331" s="13" t="s">
        <v>32</v>
      </c>
      <c r="AX331" s="13" t="s">
        <v>85</v>
      </c>
      <c r="AY331" s="174" t="s">
        <v>140</v>
      </c>
    </row>
    <row r="332" spans="1:65" s="1" customFormat="1" ht="24">
      <c r="A332" s="31"/>
      <c r="B332" s="142"/>
      <c r="C332" s="143" t="s">
        <v>593</v>
      </c>
      <c r="D332" s="143" t="s">
        <v>143</v>
      </c>
      <c r="E332" s="144" t="s">
        <v>594</v>
      </c>
      <c r="F332" s="145" t="s">
        <v>595</v>
      </c>
      <c r="G332" s="146" t="s">
        <v>284</v>
      </c>
      <c r="H332" s="147">
        <v>142</v>
      </c>
      <c r="I332" s="148">
        <v>211.56</v>
      </c>
      <c r="J332" s="149">
        <f>ROUND(I332*H332,2)</f>
        <v>30041.52</v>
      </c>
      <c r="K332" s="145" t="s">
        <v>147</v>
      </c>
      <c r="L332" s="32"/>
      <c r="M332" s="150" t="s">
        <v>1</v>
      </c>
      <c r="N332" s="151" t="s">
        <v>42</v>
      </c>
      <c r="O332" s="57"/>
      <c r="P332" s="152">
        <f>O332*H332</f>
        <v>0</v>
      </c>
      <c r="Q332" s="152">
        <v>1.54E-2</v>
      </c>
      <c r="R332" s="152">
        <f>Q332*H332</f>
        <v>2.1867999999999999</v>
      </c>
      <c r="S332" s="152">
        <v>0</v>
      </c>
      <c r="T332" s="153">
        <f>S332*H332</f>
        <v>0</v>
      </c>
      <c r="U332" s="31"/>
      <c r="V332" s="31"/>
      <c r="W332" s="31"/>
      <c r="X332" s="31"/>
      <c r="Y332" s="31"/>
      <c r="Z332" s="31"/>
      <c r="AA332" s="31"/>
      <c r="AB332" s="31"/>
      <c r="AC332" s="31"/>
      <c r="AD332" s="31"/>
      <c r="AE332" s="31"/>
      <c r="AR332" s="154" t="s">
        <v>159</v>
      </c>
      <c r="AT332" s="154" t="s">
        <v>143</v>
      </c>
      <c r="AU332" s="154" t="s">
        <v>87</v>
      </c>
      <c r="AY332" s="16" t="s">
        <v>140</v>
      </c>
      <c r="BE332" s="155">
        <f>IF(N332="základní",J332,0)</f>
        <v>30041.52</v>
      </c>
      <c r="BF332" s="155">
        <f>IF(N332="snížená",J332,0)</f>
        <v>0</v>
      </c>
      <c r="BG332" s="155">
        <f>IF(N332="zákl. přenesená",J332,0)</f>
        <v>0</v>
      </c>
      <c r="BH332" s="155">
        <f>IF(N332="sníž. přenesená",J332,0)</f>
        <v>0</v>
      </c>
      <c r="BI332" s="155">
        <f>IF(N332="nulová",J332,0)</f>
        <v>0</v>
      </c>
      <c r="BJ332" s="16" t="s">
        <v>85</v>
      </c>
      <c r="BK332" s="155">
        <f>ROUND(I332*H332,2)</f>
        <v>30041.52</v>
      </c>
      <c r="BL332" s="16" t="s">
        <v>159</v>
      </c>
      <c r="BM332" s="154" t="s">
        <v>596</v>
      </c>
    </row>
    <row r="333" spans="1:65" s="12" customFormat="1">
      <c r="B333" s="165"/>
      <c r="D333" s="156" t="s">
        <v>236</v>
      </c>
      <c r="E333" s="166" t="s">
        <v>1</v>
      </c>
      <c r="F333" s="167" t="s">
        <v>597</v>
      </c>
      <c r="H333" s="168">
        <v>142</v>
      </c>
      <c r="I333" s="169"/>
      <c r="L333" s="165"/>
      <c r="M333" s="170"/>
      <c r="N333" s="171"/>
      <c r="O333" s="171"/>
      <c r="P333" s="171"/>
      <c r="Q333" s="171"/>
      <c r="R333" s="171"/>
      <c r="S333" s="171"/>
      <c r="T333" s="172"/>
      <c r="AT333" s="166" t="s">
        <v>236</v>
      </c>
      <c r="AU333" s="166" t="s">
        <v>87</v>
      </c>
      <c r="AV333" s="12" t="s">
        <v>87</v>
      </c>
      <c r="AW333" s="12" t="s">
        <v>32</v>
      </c>
      <c r="AX333" s="12" t="s">
        <v>85</v>
      </c>
      <c r="AY333" s="166" t="s">
        <v>140</v>
      </c>
    </row>
    <row r="334" spans="1:65" s="1" customFormat="1" ht="24">
      <c r="A334" s="31"/>
      <c r="B334" s="142"/>
      <c r="C334" s="143" t="s">
        <v>598</v>
      </c>
      <c r="D334" s="143" t="s">
        <v>143</v>
      </c>
      <c r="E334" s="144" t="s">
        <v>599</v>
      </c>
      <c r="F334" s="145" t="s">
        <v>600</v>
      </c>
      <c r="G334" s="146" t="s">
        <v>284</v>
      </c>
      <c r="H334" s="147">
        <v>294.94499999999999</v>
      </c>
      <c r="I334" s="148">
        <v>267.07</v>
      </c>
      <c r="J334" s="149">
        <f>ROUND(I334*H334,2)</f>
        <v>78770.960000000006</v>
      </c>
      <c r="K334" s="145" t="s">
        <v>147</v>
      </c>
      <c r="L334" s="32"/>
      <c r="M334" s="150" t="s">
        <v>1</v>
      </c>
      <c r="N334" s="151" t="s">
        <v>42</v>
      </c>
      <c r="O334" s="57"/>
      <c r="P334" s="152">
        <f>O334*H334</f>
        <v>0</v>
      </c>
      <c r="Q334" s="152">
        <v>1.8380000000000001E-2</v>
      </c>
      <c r="R334" s="152">
        <f>Q334*H334</f>
        <v>5.4210890999999997</v>
      </c>
      <c r="S334" s="152">
        <v>0</v>
      </c>
      <c r="T334" s="153">
        <f>S334*H334</f>
        <v>0</v>
      </c>
      <c r="U334" s="31"/>
      <c r="V334" s="31"/>
      <c r="W334" s="31"/>
      <c r="X334" s="31"/>
      <c r="Y334" s="31"/>
      <c r="Z334" s="31"/>
      <c r="AA334" s="31"/>
      <c r="AB334" s="31"/>
      <c r="AC334" s="31"/>
      <c r="AD334" s="31"/>
      <c r="AE334" s="31"/>
      <c r="AR334" s="154" t="s">
        <v>159</v>
      </c>
      <c r="AT334" s="154" t="s">
        <v>143</v>
      </c>
      <c r="AU334" s="154" t="s">
        <v>87</v>
      </c>
      <c r="AY334" s="16" t="s">
        <v>140</v>
      </c>
      <c r="BE334" s="155">
        <f>IF(N334="základní",J334,0)</f>
        <v>78770.960000000006</v>
      </c>
      <c r="BF334" s="155">
        <f>IF(N334="snížená",J334,0)</f>
        <v>0</v>
      </c>
      <c r="BG334" s="155">
        <f>IF(N334="zákl. přenesená",J334,0)</f>
        <v>0</v>
      </c>
      <c r="BH334" s="155">
        <f>IF(N334="sníž. přenesená",J334,0)</f>
        <v>0</v>
      </c>
      <c r="BI334" s="155">
        <f>IF(N334="nulová",J334,0)</f>
        <v>0</v>
      </c>
      <c r="BJ334" s="16" t="s">
        <v>85</v>
      </c>
      <c r="BK334" s="155">
        <f>ROUND(I334*H334,2)</f>
        <v>78770.960000000006</v>
      </c>
      <c r="BL334" s="16" t="s">
        <v>159</v>
      </c>
      <c r="BM334" s="154" t="s">
        <v>601</v>
      </c>
    </row>
    <row r="335" spans="1:65" s="12" customFormat="1">
      <c r="B335" s="165"/>
      <c r="D335" s="156" t="s">
        <v>236</v>
      </c>
      <c r="E335" s="166" t="s">
        <v>1</v>
      </c>
      <c r="F335" s="167" t="s">
        <v>578</v>
      </c>
      <c r="H335" s="168">
        <v>28.48</v>
      </c>
      <c r="I335" s="169"/>
      <c r="L335" s="165"/>
      <c r="M335" s="170"/>
      <c r="N335" s="171"/>
      <c r="O335" s="171"/>
      <c r="P335" s="171"/>
      <c r="Q335" s="171"/>
      <c r="R335" s="171"/>
      <c r="S335" s="171"/>
      <c r="T335" s="172"/>
      <c r="AT335" s="166" t="s">
        <v>236</v>
      </c>
      <c r="AU335" s="166" t="s">
        <v>87</v>
      </c>
      <c r="AV335" s="12" t="s">
        <v>87</v>
      </c>
      <c r="AW335" s="12" t="s">
        <v>32</v>
      </c>
      <c r="AX335" s="12" t="s">
        <v>77</v>
      </c>
      <c r="AY335" s="166" t="s">
        <v>140</v>
      </c>
    </row>
    <row r="336" spans="1:65" s="12" customFormat="1">
      <c r="B336" s="165"/>
      <c r="D336" s="156" t="s">
        <v>236</v>
      </c>
      <c r="E336" s="166" t="s">
        <v>1</v>
      </c>
      <c r="F336" s="167" t="s">
        <v>579</v>
      </c>
      <c r="H336" s="168">
        <v>12.79</v>
      </c>
      <c r="I336" s="169"/>
      <c r="L336" s="165"/>
      <c r="M336" s="170"/>
      <c r="N336" s="171"/>
      <c r="O336" s="171"/>
      <c r="P336" s="171"/>
      <c r="Q336" s="171"/>
      <c r="R336" s="171"/>
      <c r="S336" s="171"/>
      <c r="T336" s="172"/>
      <c r="AT336" s="166" t="s">
        <v>236</v>
      </c>
      <c r="AU336" s="166" t="s">
        <v>87</v>
      </c>
      <c r="AV336" s="12" t="s">
        <v>87</v>
      </c>
      <c r="AW336" s="12" t="s">
        <v>32</v>
      </c>
      <c r="AX336" s="12" t="s">
        <v>77</v>
      </c>
      <c r="AY336" s="166" t="s">
        <v>140</v>
      </c>
    </row>
    <row r="337" spans="1:65" s="12" customFormat="1">
      <c r="B337" s="165"/>
      <c r="D337" s="156" t="s">
        <v>236</v>
      </c>
      <c r="E337" s="166" t="s">
        <v>1</v>
      </c>
      <c r="F337" s="167" t="s">
        <v>580</v>
      </c>
      <c r="H337" s="168">
        <v>26.48</v>
      </c>
      <c r="I337" s="169"/>
      <c r="L337" s="165"/>
      <c r="M337" s="170"/>
      <c r="N337" s="171"/>
      <c r="O337" s="171"/>
      <c r="P337" s="171"/>
      <c r="Q337" s="171"/>
      <c r="R337" s="171"/>
      <c r="S337" s="171"/>
      <c r="T337" s="172"/>
      <c r="AT337" s="166" t="s">
        <v>236</v>
      </c>
      <c r="AU337" s="166" t="s">
        <v>87</v>
      </c>
      <c r="AV337" s="12" t="s">
        <v>87</v>
      </c>
      <c r="AW337" s="12" t="s">
        <v>32</v>
      </c>
      <c r="AX337" s="12" t="s">
        <v>77</v>
      </c>
      <c r="AY337" s="166" t="s">
        <v>140</v>
      </c>
    </row>
    <row r="338" spans="1:65" s="12" customFormat="1">
      <c r="B338" s="165"/>
      <c r="D338" s="156" t="s">
        <v>236</v>
      </c>
      <c r="E338" s="166" t="s">
        <v>1</v>
      </c>
      <c r="F338" s="167" t="s">
        <v>581</v>
      </c>
      <c r="H338" s="168">
        <v>39.57</v>
      </c>
      <c r="I338" s="169"/>
      <c r="L338" s="165"/>
      <c r="M338" s="170"/>
      <c r="N338" s="171"/>
      <c r="O338" s="171"/>
      <c r="P338" s="171"/>
      <c r="Q338" s="171"/>
      <c r="R338" s="171"/>
      <c r="S338" s="171"/>
      <c r="T338" s="172"/>
      <c r="AT338" s="166" t="s">
        <v>236</v>
      </c>
      <c r="AU338" s="166" t="s">
        <v>87</v>
      </c>
      <c r="AV338" s="12" t="s">
        <v>87</v>
      </c>
      <c r="AW338" s="12" t="s">
        <v>32</v>
      </c>
      <c r="AX338" s="12" t="s">
        <v>77</v>
      </c>
      <c r="AY338" s="166" t="s">
        <v>140</v>
      </c>
    </row>
    <row r="339" spans="1:65" s="12" customFormat="1">
      <c r="B339" s="165"/>
      <c r="D339" s="156" t="s">
        <v>236</v>
      </c>
      <c r="E339" s="166" t="s">
        <v>1</v>
      </c>
      <c r="F339" s="167" t="s">
        <v>582</v>
      </c>
      <c r="H339" s="168">
        <v>12.26</v>
      </c>
      <c r="I339" s="169"/>
      <c r="L339" s="165"/>
      <c r="M339" s="170"/>
      <c r="N339" s="171"/>
      <c r="O339" s="171"/>
      <c r="P339" s="171"/>
      <c r="Q339" s="171"/>
      <c r="R339" s="171"/>
      <c r="S339" s="171"/>
      <c r="T339" s="172"/>
      <c r="AT339" s="166" t="s">
        <v>236</v>
      </c>
      <c r="AU339" s="166" t="s">
        <v>87</v>
      </c>
      <c r="AV339" s="12" t="s">
        <v>87</v>
      </c>
      <c r="AW339" s="12" t="s">
        <v>32</v>
      </c>
      <c r="AX339" s="12" t="s">
        <v>77</v>
      </c>
      <c r="AY339" s="166" t="s">
        <v>140</v>
      </c>
    </row>
    <row r="340" spans="1:65" s="12" customFormat="1">
      <c r="B340" s="165"/>
      <c r="D340" s="156" t="s">
        <v>236</v>
      </c>
      <c r="E340" s="166" t="s">
        <v>1</v>
      </c>
      <c r="F340" s="167" t="s">
        <v>583</v>
      </c>
      <c r="H340" s="168">
        <v>34.47</v>
      </c>
      <c r="I340" s="169"/>
      <c r="L340" s="165"/>
      <c r="M340" s="170"/>
      <c r="N340" s="171"/>
      <c r="O340" s="171"/>
      <c r="P340" s="171"/>
      <c r="Q340" s="171"/>
      <c r="R340" s="171"/>
      <c r="S340" s="171"/>
      <c r="T340" s="172"/>
      <c r="AT340" s="166" t="s">
        <v>236</v>
      </c>
      <c r="AU340" s="166" t="s">
        <v>87</v>
      </c>
      <c r="AV340" s="12" t="s">
        <v>87</v>
      </c>
      <c r="AW340" s="12" t="s">
        <v>32</v>
      </c>
      <c r="AX340" s="12" t="s">
        <v>77</v>
      </c>
      <c r="AY340" s="166" t="s">
        <v>140</v>
      </c>
    </row>
    <row r="341" spans="1:65" s="12" customFormat="1">
      <c r="B341" s="165"/>
      <c r="D341" s="156" t="s">
        <v>236</v>
      </c>
      <c r="E341" s="166" t="s">
        <v>1</v>
      </c>
      <c r="F341" s="167" t="s">
        <v>584</v>
      </c>
      <c r="H341" s="168">
        <v>28.43</v>
      </c>
      <c r="I341" s="169"/>
      <c r="L341" s="165"/>
      <c r="M341" s="170"/>
      <c r="N341" s="171"/>
      <c r="O341" s="171"/>
      <c r="P341" s="171"/>
      <c r="Q341" s="171"/>
      <c r="R341" s="171"/>
      <c r="S341" s="171"/>
      <c r="T341" s="172"/>
      <c r="AT341" s="166" t="s">
        <v>236</v>
      </c>
      <c r="AU341" s="166" t="s">
        <v>87</v>
      </c>
      <c r="AV341" s="12" t="s">
        <v>87</v>
      </c>
      <c r="AW341" s="12" t="s">
        <v>32</v>
      </c>
      <c r="AX341" s="12" t="s">
        <v>77</v>
      </c>
      <c r="AY341" s="166" t="s">
        <v>140</v>
      </c>
    </row>
    <row r="342" spans="1:65" s="12" customFormat="1">
      <c r="B342" s="165"/>
      <c r="D342" s="156" t="s">
        <v>236</v>
      </c>
      <c r="E342" s="166" t="s">
        <v>1</v>
      </c>
      <c r="F342" s="167" t="s">
        <v>585</v>
      </c>
      <c r="H342" s="168">
        <v>38.28</v>
      </c>
      <c r="I342" s="169"/>
      <c r="L342" s="165"/>
      <c r="M342" s="170"/>
      <c r="N342" s="171"/>
      <c r="O342" s="171"/>
      <c r="P342" s="171"/>
      <c r="Q342" s="171"/>
      <c r="R342" s="171"/>
      <c r="S342" s="171"/>
      <c r="T342" s="172"/>
      <c r="AT342" s="166" t="s">
        <v>236</v>
      </c>
      <c r="AU342" s="166" t="s">
        <v>87</v>
      </c>
      <c r="AV342" s="12" t="s">
        <v>87</v>
      </c>
      <c r="AW342" s="12" t="s">
        <v>32</v>
      </c>
      <c r="AX342" s="12" t="s">
        <v>77</v>
      </c>
      <c r="AY342" s="166" t="s">
        <v>140</v>
      </c>
    </row>
    <row r="343" spans="1:65" s="12" customFormat="1">
      <c r="B343" s="165"/>
      <c r="D343" s="156" t="s">
        <v>236</v>
      </c>
      <c r="E343" s="166" t="s">
        <v>1</v>
      </c>
      <c r="F343" s="167" t="s">
        <v>586</v>
      </c>
      <c r="H343" s="168">
        <v>17.324999999999999</v>
      </c>
      <c r="I343" s="169"/>
      <c r="L343" s="165"/>
      <c r="M343" s="170"/>
      <c r="N343" s="171"/>
      <c r="O343" s="171"/>
      <c r="P343" s="171"/>
      <c r="Q343" s="171"/>
      <c r="R343" s="171"/>
      <c r="S343" s="171"/>
      <c r="T343" s="172"/>
      <c r="AT343" s="166" t="s">
        <v>236</v>
      </c>
      <c r="AU343" s="166" t="s">
        <v>87</v>
      </c>
      <c r="AV343" s="12" t="s">
        <v>87</v>
      </c>
      <c r="AW343" s="12" t="s">
        <v>32</v>
      </c>
      <c r="AX343" s="12" t="s">
        <v>77</v>
      </c>
      <c r="AY343" s="166" t="s">
        <v>140</v>
      </c>
    </row>
    <row r="344" spans="1:65" s="12" customFormat="1" ht="22.5">
      <c r="B344" s="165"/>
      <c r="D344" s="156" t="s">
        <v>236</v>
      </c>
      <c r="E344" s="166" t="s">
        <v>1</v>
      </c>
      <c r="F344" s="167" t="s">
        <v>587</v>
      </c>
      <c r="H344" s="168">
        <v>72.790000000000006</v>
      </c>
      <c r="I344" s="169"/>
      <c r="L344" s="165"/>
      <c r="M344" s="170"/>
      <c r="N344" s="171"/>
      <c r="O344" s="171"/>
      <c r="P344" s="171"/>
      <c r="Q344" s="171"/>
      <c r="R344" s="171"/>
      <c r="S344" s="171"/>
      <c r="T344" s="172"/>
      <c r="AT344" s="166" t="s">
        <v>236</v>
      </c>
      <c r="AU344" s="166" t="s">
        <v>87</v>
      </c>
      <c r="AV344" s="12" t="s">
        <v>87</v>
      </c>
      <c r="AW344" s="12" t="s">
        <v>32</v>
      </c>
      <c r="AX344" s="12" t="s">
        <v>77</v>
      </c>
      <c r="AY344" s="166" t="s">
        <v>140</v>
      </c>
    </row>
    <row r="345" spans="1:65" s="12" customFormat="1">
      <c r="B345" s="165"/>
      <c r="D345" s="156" t="s">
        <v>236</v>
      </c>
      <c r="E345" s="166" t="s">
        <v>1</v>
      </c>
      <c r="F345" s="167" t="s">
        <v>588</v>
      </c>
      <c r="H345" s="168">
        <v>17.559999999999999</v>
      </c>
      <c r="I345" s="169"/>
      <c r="L345" s="165"/>
      <c r="M345" s="170"/>
      <c r="N345" s="171"/>
      <c r="O345" s="171"/>
      <c r="P345" s="171"/>
      <c r="Q345" s="171"/>
      <c r="R345" s="171"/>
      <c r="S345" s="171"/>
      <c r="T345" s="172"/>
      <c r="AT345" s="166" t="s">
        <v>236</v>
      </c>
      <c r="AU345" s="166" t="s">
        <v>87</v>
      </c>
      <c r="AV345" s="12" t="s">
        <v>87</v>
      </c>
      <c r="AW345" s="12" t="s">
        <v>32</v>
      </c>
      <c r="AX345" s="12" t="s">
        <v>77</v>
      </c>
      <c r="AY345" s="166" t="s">
        <v>140</v>
      </c>
    </row>
    <row r="346" spans="1:65" s="12" customFormat="1">
      <c r="B346" s="165"/>
      <c r="D346" s="156" t="s">
        <v>236</v>
      </c>
      <c r="E346" s="166" t="s">
        <v>1</v>
      </c>
      <c r="F346" s="167" t="s">
        <v>589</v>
      </c>
      <c r="H346" s="168">
        <v>21.85</v>
      </c>
      <c r="I346" s="169"/>
      <c r="L346" s="165"/>
      <c r="M346" s="170"/>
      <c r="N346" s="171"/>
      <c r="O346" s="171"/>
      <c r="P346" s="171"/>
      <c r="Q346" s="171"/>
      <c r="R346" s="171"/>
      <c r="S346" s="171"/>
      <c r="T346" s="172"/>
      <c r="AT346" s="166" t="s">
        <v>236</v>
      </c>
      <c r="AU346" s="166" t="s">
        <v>87</v>
      </c>
      <c r="AV346" s="12" t="s">
        <v>87</v>
      </c>
      <c r="AW346" s="12" t="s">
        <v>32</v>
      </c>
      <c r="AX346" s="12" t="s">
        <v>77</v>
      </c>
      <c r="AY346" s="166" t="s">
        <v>140</v>
      </c>
    </row>
    <row r="347" spans="1:65" s="12" customFormat="1">
      <c r="B347" s="165"/>
      <c r="D347" s="156" t="s">
        <v>236</v>
      </c>
      <c r="E347" s="166" t="s">
        <v>1</v>
      </c>
      <c r="F347" s="167" t="s">
        <v>590</v>
      </c>
      <c r="H347" s="168">
        <v>12.87</v>
      </c>
      <c r="I347" s="169"/>
      <c r="L347" s="165"/>
      <c r="M347" s="170"/>
      <c r="N347" s="171"/>
      <c r="O347" s="171"/>
      <c r="P347" s="171"/>
      <c r="Q347" s="171"/>
      <c r="R347" s="171"/>
      <c r="S347" s="171"/>
      <c r="T347" s="172"/>
      <c r="AT347" s="166" t="s">
        <v>236</v>
      </c>
      <c r="AU347" s="166" t="s">
        <v>87</v>
      </c>
      <c r="AV347" s="12" t="s">
        <v>87</v>
      </c>
      <c r="AW347" s="12" t="s">
        <v>32</v>
      </c>
      <c r="AX347" s="12" t="s">
        <v>77</v>
      </c>
      <c r="AY347" s="166" t="s">
        <v>140</v>
      </c>
    </row>
    <row r="348" spans="1:65" s="12" customFormat="1">
      <c r="B348" s="165"/>
      <c r="D348" s="156" t="s">
        <v>236</v>
      </c>
      <c r="E348" s="166" t="s">
        <v>1</v>
      </c>
      <c r="F348" s="167" t="s">
        <v>591</v>
      </c>
      <c r="H348" s="168">
        <v>12.54</v>
      </c>
      <c r="I348" s="169"/>
      <c r="L348" s="165"/>
      <c r="M348" s="170"/>
      <c r="N348" s="171"/>
      <c r="O348" s="171"/>
      <c r="P348" s="171"/>
      <c r="Q348" s="171"/>
      <c r="R348" s="171"/>
      <c r="S348" s="171"/>
      <c r="T348" s="172"/>
      <c r="AT348" s="166" t="s">
        <v>236</v>
      </c>
      <c r="AU348" s="166" t="s">
        <v>87</v>
      </c>
      <c r="AV348" s="12" t="s">
        <v>87</v>
      </c>
      <c r="AW348" s="12" t="s">
        <v>32</v>
      </c>
      <c r="AX348" s="12" t="s">
        <v>77</v>
      </c>
      <c r="AY348" s="166" t="s">
        <v>140</v>
      </c>
    </row>
    <row r="349" spans="1:65" s="12" customFormat="1">
      <c r="B349" s="165"/>
      <c r="D349" s="156" t="s">
        <v>236</v>
      </c>
      <c r="E349" s="166" t="s">
        <v>1</v>
      </c>
      <c r="F349" s="167" t="s">
        <v>592</v>
      </c>
      <c r="H349" s="168">
        <v>11.55</v>
      </c>
      <c r="I349" s="169"/>
      <c r="L349" s="165"/>
      <c r="M349" s="170"/>
      <c r="N349" s="171"/>
      <c r="O349" s="171"/>
      <c r="P349" s="171"/>
      <c r="Q349" s="171"/>
      <c r="R349" s="171"/>
      <c r="S349" s="171"/>
      <c r="T349" s="172"/>
      <c r="AT349" s="166" t="s">
        <v>236</v>
      </c>
      <c r="AU349" s="166" t="s">
        <v>87</v>
      </c>
      <c r="AV349" s="12" t="s">
        <v>87</v>
      </c>
      <c r="AW349" s="12" t="s">
        <v>32</v>
      </c>
      <c r="AX349" s="12" t="s">
        <v>77</v>
      </c>
      <c r="AY349" s="166" t="s">
        <v>140</v>
      </c>
    </row>
    <row r="350" spans="1:65" s="12" customFormat="1">
      <c r="B350" s="165"/>
      <c r="D350" s="156" t="s">
        <v>236</v>
      </c>
      <c r="E350" s="166" t="s">
        <v>1</v>
      </c>
      <c r="F350" s="167" t="s">
        <v>602</v>
      </c>
      <c r="H350" s="168">
        <v>-92.3</v>
      </c>
      <c r="I350" s="169"/>
      <c r="L350" s="165"/>
      <c r="M350" s="170"/>
      <c r="N350" s="171"/>
      <c r="O350" s="171"/>
      <c r="P350" s="171"/>
      <c r="Q350" s="171"/>
      <c r="R350" s="171"/>
      <c r="S350" s="171"/>
      <c r="T350" s="172"/>
      <c r="AT350" s="166" t="s">
        <v>236</v>
      </c>
      <c r="AU350" s="166" t="s">
        <v>87</v>
      </c>
      <c r="AV350" s="12" t="s">
        <v>87</v>
      </c>
      <c r="AW350" s="12" t="s">
        <v>32</v>
      </c>
      <c r="AX350" s="12" t="s">
        <v>77</v>
      </c>
      <c r="AY350" s="166" t="s">
        <v>140</v>
      </c>
    </row>
    <row r="351" spans="1:65" s="13" customFormat="1">
      <c r="B351" s="173"/>
      <c r="D351" s="156" t="s">
        <v>236</v>
      </c>
      <c r="E351" s="174" t="s">
        <v>1</v>
      </c>
      <c r="F351" s="175" t="s">
        <v>247</v>
      </c>
      <c r="H351" s="176">
        <v>294.94500000000005</v>
      </c>
      <c r="I351" s="177"/>
      <c r="L351" s="173"/>
      <c r="M351" s="178"/>
      <c r="N351" s="179"/>
      <c r="O351" s="179"/>
      <c r="P351" s="179"/>
      <c r="Q351" s="179"/>
      <c r="R351" s="179"/>
      <c r="S351" s="179"/>
      <c r="T351" s="180"/>
      <c r="AT351" s="174" t="s">
        <v>236</v>
      </c>
      <c r="AU351" s="174" t="s">
        <v>87</v>
      </c>
      <c r="AV351" s="13" t="s">
        <v>159</v>
      </c>
      <c r="AW351" s="13" t="s">
        <v>32</v>
      </c>
      <c r="AX351" s="13" t="s">
        <v>85</v>
      </c>
      <c r="AY351" s="174" t="s">
        <v>140</v>
      </c>
    </row>
    <row r="352" spans="1:65" s="1" customFormat="1" ht="24">
      <c r="A352" s="31"/>
      <c r="B352" s="142"/>
      <c r="C352" s="143" t="s">
        <v>603</v>
      </c>
      <c r="D352" s="143" t="s">
        <v>143</v>
      </c>
      <c r="E352" s="144" t="s">
        <v>604</v>
      </c>
      <c r="F352" s="145" t="s">
        <v>605</v>
      </c>
      <c r="G352" s="146" t="s">
        <v>284</v>
      </c>
      <c r="H352" s="147">
        <v>999.3</v>
      </c>
      <c r="I352" s="148">
        <v>115</v>
      </c>
      <c r="J352" s="149">
        <f>ROUND(I352*H352,2)</f>
        <v>114919.5</v>
      </c>
      <c r="K352" s="145" t="s">
        <v>147</v>
      </c>
      <c r="L352" s="32"/>
      <c r="M352" s="150" t="s">
        <v>1</v>
      </c>
      <c r="N352" s="151" t="s">
        <v>42</v>
      </c>
      <c r="O352" s="57"/>
      <c r="P352" s="152">
        <f>O352*H352</f>
        <v>0</v>
      </c>
      <c r="Q352" s="152">
        <v>2.8400000000000002E-2</v>
      </c>
      <c r="R352" s="152">
        <f>Q352*H352</f>
        <v>28.380120000000002</v>
      </c>
      <c r="S352" s="152">
        <v>0</v>
      </c>
      <c r="T352" s="153">
        <f>S352*H352</f>
        <v>0</v>
      </c>
      <c r="U352" s="31"/>
      <c r="V352" s="31"/>
      <c r="W352" s="31"/>
      <c r="X352" s="31"/>
      <c r="Y352" s="31"/>
      <c r="Z352" s="31"/>
      <c r="AA352" s="31"/>
      <c r="AB352" s="31"/>
      <c r="AC352" s="31"/>
      <c r="AD352" s="31"/>
      <c r="AE352" s="31"/>
      <c r="AR352" s="154" t="s">
        <v>159</v>
      </c>
      <c r="AT352" s="154" t="s">
        <v>143</v>
      </c>
      <c r="AU352" s="154" t="s">
        <v>87</v>
      </c>
      <c r="AY352" s="16" t="s">
        <v>140</v>
      </c>
      <c r="BE352" s="155">
        <f>IF(N352="základní",J352,0)</f>
        <v>114919.5</v>
      </c>
      <c r="BF352" s="155">
        <f>IF(N352="snížená",J352,0)</f>
        <v>0</v>
      </c>
      <c r="BG352" s="155">
        <f>IF(N352="zákl. přenesená",J352,0)</f>
        <v>0</v>
      </c>
      <c r="BH352" s="155">
        <f>IF(N352="sníž. přenesená",J352,0)</f>
        <v>0</v>
      </c>
      <c r="BI352" s="155">
        <f>IF(N352="nulová",J352,0)</f>
        <v>0</v>
      </c>
      <c r="BJ352" s="16" t="s">
        <v>85</v>
      </c>
      <c r="BK352" s="155">
        <f>ROUND(I352*H352,2)</f>
        <v>114919.5</v>
      </c>
      <c r="BL352" s="16" t="s">
        <v>159</v>
      </c>
      <c r="BM352" s="154" t="s">
        <v>606</v>
      </c>
    </row>
    <row r="353" spans="2:51" s="12" customFormat="1">
      <c r="B353" s="165"/>
      <c r="D353" s="156" t="s">
        <v>236</v>
      </c>
      <c r="E353" s="166" t="s">
        <v>1</v>
      </c>
      <c r="F353" s="167" t="s">
        <v>607</v>
      </c>
      <c r="H353" s="168">
        <v>74.95</v>
      </c>
      <c r="I353" s="169"/>
      <c r="L353" s="165"/>
      <c r="M353" s="170"/>
      <c r="N353" s="171"/>
      <c r="O353" s="171"/>
      <c r="P353" s="171"/>
      <c r="Q353" s="171"/>
      <c r="R353" s="171"/>
      <c r="S353" s="171"/>
      <c r="T353" s="172"/>
      <c r="AT353" s="166" t="s">
        <v>236</v>
      </c>
      <c r="AU353" s="166" t="s">
        <v>87</v>
      </c>
      <c r="AV353" s="12" t="s">
        <v>87</v>
      </c>
      <c r="AW353" s="12" t="s">
        <v>32</v>
      </c>
      <c r="AX353" s="12" t="s">
        <v>77</v>
      </c>
      <c r="AY353" s="166" t="s">
        <v>140</v>
      </c>
    </row>
    <row r="354" spans="2:51" s="12" customFormat="1">
      <c r="B354" s="165"/>
      <c r="D354" s="156" t="s">
        <v>236</v>
      </c>
      <c r="E354" s="166" t="s">
        <v>1</v>
      </c>
      <c r="F354" s="167" t="s">
        <v>608</v>
      </c>
      <c r="H354" s="168">
        <v>100.72</v>
      </c>
      <c r="I354" s="169"/>
      <c r="L354" s="165"/>
      <c r="M354" s="170"/>
      <c r="N354" s="171"/>
      <c r="O354" s="171"/>
      <c r="P354" s="171"/>
      <c r="Q354" s="171"/>
      <c r="R354" s="171"/>
      <c r="S354" s="171"/>
      <c r="T354" s="172"/>
      <c r="AT354" s="166" t="s">
        <v>236</v>
      </c>
      <c r="AU354" s="166" t="s">
        <v>87</v>
      </c>
      <c r="AV354" s="12" t="s">
        <v>87</v>
      </c>
      <c r="AW354" s="12" t="s">
        <v>32</v>
      </c>
      <c r="AX354" s="12" t="s">
        <v>77</v>
      </c>
      <c r="AY354" s="166" t="s">
        <v>140</v>
      </c>
    </row>
    <row r="355" spans="2:51" s="12" customFormat="1">
      <c r="B355" s="165"/>
      <c r="D355" s="156" t="s">
        <v>236</v>
      </c>
      <c r="E355" s="166" t="s">
        <v>1</v>
      </c>
      <c r="F355" s="167" t="s">
        <v>609</v>
      </c>
      <c r="H355" s="168">
        <v>62.47</v>
      </c>
      <c r="I355" s="169"/>
      <c r="L355" s="165"/>
      <c r="M355" s="170"/>
      <c r="N355" s="171"/>
      <c r="O355" s="171"/>
      <c r="P355" s="171"/>
      <c r="Q355" s="171"/>
      <c r="R355" s="171"/>
      <c r="S355" s="171"/>
      <c r="T355" s="172"/>
      <c r="AT355" s="166" t="s">
        <v>236</v>
      </c>
      <c r="AU355" s="166" t="s">
        <v>87</v>
      </c>
      <c r="AV355" s="12" t="s">
        <v>87</v>
      </c>
      <c r="AW355" s="12" t="s">
        <v>32</v>
      </c>
      <c r="AX355" s="12" t="s">
        <v>77</v>
      </c>
      <c r="AY355" s="166" t="s">
        <v>140</v>
      </c>
    </row>
    <row r="356" spans="2:51" s="12" customFormat="1">
      <c r="B356" s="165"/>
      <c r="D356" s="156" t="s">
        <v>236</v>
      </c>
      <c r="E356" s="166" t="s">
        <v>1</v>
      </c>
      <c r="F356" s="167" t="s">
        <v>610</v>
      </c>
      <c r="H356" s="168">
        <v>52.88</v>
      </c>
      <c r="I356" s="169"/>
      <c r="L356" s="165"/>
      <c r="M356" s="170"/>
      <c r="N356" s="171"/>
      <c r="O356" s="171"/>
      <c r="P356" s="171"/>
      <c r="Q356" s="171"/>
      <c r="R356" s="171"/>
      <c r="S356" s="171"/>
      <c r="T356" s="172"/>
      <c r="AT356" s="166" t="s">
        <v>236</v>
      </c>
      <c r="AU356" s="166" t="s">
        <v>87</v>
      </c>
      <c r="AV356" s="12" t="s">
        <v>87</v>
      </c>
      <c r="AW356" s="12" t="s">
        <v>32</v>
      </c>
      <c r="AX356" s="12" t="s">
        <v>77</v>
      </c>
      <c r="AY356" s="166" t="s">
        <v>140</v>
      </c>
    </row>
    <row r="357" spans="2:51" s="12" customFormat="1">
      <c r="B357" s="165"/>
      <c r="D357" s="156" t="s">
        <v>236</v>
      </c>
      <c r="E357" s="166" t="s">
        <v>1</v>
      </c>
      <c r="F357" s="167" t="s">
        <v>611</v>
      </c>
      <c r="H357" s="168">
        <v>15.09</v>
      </c>
      <c r="I357" s="169"/>
      <c r="L357" s="165"/>
      <c r="M357" s="170"/>
      <c r="N357" s="171"/>
      <c r="O357" s="171"/>
      <c r="P357" s="171"/>
      <c r="Q357" s="171"/>
      <c r="R357" s="171"/>
      <c r="S357" s="171"/>
      <c r="T357" s="172"/>
      <c r="AT357" s="166" t="s">
        <v>236</v>
      </c>
      <c r="AU357" s="166" t="s">
        <v>87</v>
      </c>
      <c r="AV357" s="12" t="s">
        <v>87</v>
      </c>
      <c r="AW357" s="12" t="s">
        <v>32</v>
      </c>
      <c r="AX357" s="12" t="s">
        <v>77</v>
      </c>
      <c r="AY357" s="166" t="s">
        <v>140</v>
      </c>
    </row>
    <row r="358" spans="2:51" s="12" customFormat="1">
      <c r="B358" s="165"/>
      <c r="D358" s="156" t="s">
        <v>236</v>
      </c>
      <c r="E358" s="166" t="s">
        <v>1</v>
      </c>
      <c r="F358" s="167" t="s">
        <v>612</v>
      </c>
      <c r="H358" s="168">
        <v>14.97</v>
      </c>
      <c r="I358" s="169"/>
      <c r="L358" s="165"/>
      <c r="M358" s="170"/>
      <c r="N358" s="171"/>
      <c r="O358" s="171"/>
      <c r="P358" s="171"/>
      <c r="Q358" s="171"/>
      <c r="R358" s="171"/>
      <c r="S358" s="171"/>
      <c r="T358" s="172"/>
      <c r="AT358" s="166" t="s">
        <v>236</v>
      </c>
      <c r="AU358" s="166" t="s">
        <v>87</v>
      </c>
      <c r="AV358" s="12" t="s">
        <v>87</v>
      </c>
      <c r="AW358" s="12" t="s">
        <v>32</v>
      </c>
      <c r="AX358" s="12" t="s">
        <v>77</v>
      </c>
      <c r="AY358" s="166" t="s">
        <v>140</v>
      </c>
    </row>
    <row r="359" spans="2:51" s="12" customFormat="1">
      <c r="B359" s="165"/>
      <c r="D359" s="156" t="s">
        <v>236</v>
      </c>
      <c r="E359" s="166" t="s">
        <v>1</v>
      </c>
      <c r="F359" s="167" t="s">
        <v>582</v>
      </c>
      <c r="H359" s="168">
        <v>12.26</v>
      </c>
      <c r="I359" s="169"/>
      <c r="L359" s="165"/>
      <c r="M359" s="170"/>
      <c r="N359" s="171"/>
      <c r="O359" s="171"/>
      <c r="P359" s="171"/>
      <c r="Q359" s="171"/>
      <c r="R359" s="171"/>
      <c r="S359" s="171"/>
      <c r="T359" s="172"/>
      <c r="AT359" s="166" t="s">
        <v>236</v>
      </c>
      <c r="AU359" s="166" t="s">
        <v>87</v>
      </c>
      <c r="AV359" s="12" t="s">
        <v>87</v>
      </c>
      <c r="AW359" s="12" t="s">
        <v>32</v>
      </c>
      <c r="AX359" s="12" t="s">
        <v>77</v>
      </c>
      <c r="AY359" s="166" t="s">
        <v>140</v>
      </c>
    </row>
    <row r="360" spans="2:51" s="12" customFormat="1">
      <c r="B360" s="165"/>
      <c r="D360" s="156" t="s">
        <v>236</v>
      </c>
      <c r="E360" s="166" t="s">
        <v>1</v>
      </c>
      <c r="F360" s="167" t="s">
        <v>613</v>
      </c>
      <c r="H360" s="168">
        <v>18.48</v>
      </c>
      <c r="I360" s="169"/>
      <c r="L360" s="165"/>
      <c r="M360" s="170"/>
      <c r="N360" s="171"/>
      <c r="O360" s="171"/>
      <c r="P360" s="171"/>
      <c r="Q360" s="171"/>
      <c r="R360" s="171"/>
      <c r="S360" s="171"/>
      <c r="T360" s="172"/>
      <c r="AT360" s="166" t="s">
        <v>236</v>
      </c>
      <c r="AU360" s="166" t="s">
        <v>87</v>
      </c>
      <c r="AV360" s="12" t="s">
        <v>87</v>
      </c>
      <c r="AW360" s="12" t="s">
        <v>32</v>
      </c>
      <c r="AX360" s="12" t="s">
        <v>77</v>
      </c>
      <c r="AY360" s="166" t="s">
        <v>140</v>
      </c>
    </row>
    <row r="361" spans="2:51" s="12" customFormat="1">
      <c r="B361" s="165"/>
      <c r="D361" s="156" t="s">
        <v>236</v>
      </c>
      <c r="E361" s="166" t="s">
        <v>1</v>
      </c>
      <c r="F361" s="167" t="s">
        <v>614</v>
      </c>
      <c r="H361" s="168">
        <v>23.1</v>
      </c>
      <c r="I361" s="169"/>
      <c r="L361" s="165"/>
      <c r="M361" s="170"/>
      <c r="N361" s="171"/>
      <c r="O361" s="171"/>
      <c r="P361" s="171"/>
      <c r="Q361" s="171"/>
      <c r="R361" s="171"/>
      <c r="S361" s="171"/>
      <c r="T361" s="172"/>
      <c r="AT361" s="166" t="s">
        <v>236</v>
      </c>
      <c r="AU361" s="166" t="s">
        <v>87</v>
      </c>
      <c r="AV361" s="12" t="s">
        <v>87</v>
      </c>
      <c r="AW361" s="12" t="s">
        <v>32</v>
      </c>
      <c r="AX361" s="12" t="s">
        <v>77</v>
      </c>
      <c r="AY361" s="166" t="s">
        <v>140</v>
      </c>
    </row>
    <row r="362" spans="2:51" s="12" customFormat="1">
      <c r="B362" s="165"/>
      <c r="D362" s="156" t="s">
        <v>236</v>
      </c>
      <c r="E362" s="166" t="s">
        <v>1</v>
      </c>
      <c r="F362" s="167" t="s">
        <v>615</v>
      </c>
      <c r="H362" s="168">
        <v>36.21</v>
      </c>
      <c r="I362" s="169"/>
      <c r="L362" s="165"/>
      <c r="M362" s="170"/>
      <c r="N362" s="171"/>
      <c r="O362" s="171"/>
      <c r="P362" s="171"/>
      <c r="Q362" s="171"/>
      <c r="R362" s="171"/>
      <c r="S362" s="171"/>
      <c r="T362" s="172"/>
      <c r="AT362" s="166" t="s">
        <v>236</v>
      </c>
      <c r="AU362" s="166" t="s">
        <v>87</v>
      </c>
      <c r="AV362" s="12" t="s">
        <v>87</v>
      </c>
      <c r="AW362" s="12" t="s">
        <v>32</v>
      </c>
      <c r="AX362" s="12" t="s">
        <v>77</v>
      </c>
      <c r="AY362" s="166" t="s">
        <v>140</v>
      </c>
    </row>
    <row r="363" spans="2:51" s="12" customFormat="1">
      <c r="B363" s="165"/>
      <c r="D363" s="156" t="s">
        <v>236</v>
      </c>
      <c r="E363" s="166" t="s">
        <v>1</v>
      </c>
      <c r="F363" s="167" t="s">
        <v>616</v>
      </c>
      <c r="H363" s="168">
        <v>15.725</v>
      </c>
      <c r="I363" s="169"/>
      <c r="L363" s="165"/>
      <c r="M363" s="170"/>
      <c r="N363" s="171"/>
      <c r="O363" s="171"/>
      <c r="P363" s="171"/>
      <c r="Q363" s="171"/>
      <c r="R363" s="171"/>
      <c r="S363" s="171"/>
      <c r="T363" s="172"/>
      <c r="AT363" s="166" t="s">
        <v>236</v>
      </c>
      <c r="AU363" s="166" t="s">
        <v>87</v>
      </c>
      <c r="AV363" s="12" t="s">
        <v>87</v>
      </c>
      <c r="AW363" s="12" t="s">
        <v>32</v>
      </c>
      <c r="AX363" s="12" t="s">
        <v>77</v>
      </c>
      <c r="AY363" s="166" t="s">
        <v>140</v>
      </c>
    </row>
    <row r="364" spans="2:51" s="12" customFormat="1">
      <c r="B364" s="165"/>
      <c r="D364" s="156" t="s">
        <v>236</v>
      </c>
      <c r="E364" s="166" t="s">
        <v>1</v>
      </c>
      <c r="F364" s="167" t="s">
        <v>617</v>
      </c>
      <c r="H364" s="168">
        <v>223.55</v>
      </c>
      <c r="I364" s="169"/>
      <c r="L364" s="165"/>
      <c r="M364" s="170"/>
      <c r="N364" s="171"/>
      <c r="O364" s="171"/>
      <c r="P364" s="171"/>
      <c r="Q364" s="171"/>
      <c r="R364" s="171"/>
      <c r="S364" s="171"/>
      <c r="T364" s="172"/>
      <c r="AT364" s="166" t="s">
        <v>236</v>
      </c>
      <c r="AU364" s="166" t="s">
        <v>87</v>
      </c>
      <c r="AV364" s="12" t="s">
        <v>87</v>
      </c>
      <c r="AW364" s="12" t="s">
        <v>32</v>
      </c>
      <c r="AX364" s="12" t="s">
        <v>77</v>
      </c>
      <c r="AY364" s="166" t="s">
        <v>140</v>
      </c>
    </row>
    <row r="365" spans="2:51" s="12" customFormat="1">
      <c r="B365" s="165"/>
      <c r="D365" s="156" t="s">
        <v>236</v>
      </c>
      <c r="E365" s="166" t="s">
        <v>1</v>
      </c>
      <c r="F365" s="167" t="s">
        <v>618</v>
      </c>
      <c r="H365" s="168">
        <v>52.305</v>
      </c>
      <c r="I365" s="169"/>
      <c r="L365" s="165"/>
      <c r="M365" s="170"/>
      <c r="N365" s="171"/>
      <c r="O365" s="171"/>
      <c r="P365" s="171"/>
      <c r="Q365" s="171"/>
      <c r="R365" s="171"/>
      <c r="S365" s="171"/>
      <c r="T365" s="172"/>
      <c r="AT365" s="166" t="s">
        <v>236</v>
      </c>
      <c r="AU365" s="166" t="s">
        <v>87</v>
      </c>
      <c r="AV365" s="12" t="s">
        <v>87</v>
      </c>
      <c r="AW365" s="12" t="s">
        <v>32</v>
      </c>
      <c r="AX365" s="12" t="s">
        <v>77</v>
      </c>
      <c r="AY365" s="166" t="s">
        <v>140</v>
      </c>
    </row>
    <row r="366" spans="2:51" s="12" customFormat="1">
      <c r="B366" s="165"/>
      <c r="D366" s="156" t="s">
        <v>236</v>
      </c>
      <c r="E366" s="166" t="s">
        <v>1</v>
      </c>
      <c r="F366" s="167" t="s">
        <v>619</v>
      </c>
      <c r="H366" s="168">
        <v>24.75</v>
      </c>
      <c r="I366" s="169"/>
      <c r="L366" s="165"/>
      <c r="M366" s="170"/>
      <c r="N366" s="171"/>
      <c r="O366" s="171"/>
      <c r="P366" s="171"/>
      <c r="Q366" s="171"/>
      <c r="R366" s="171"/>
      <c r="S366" s="171"/>
      <c r="T366" s="172"/>
      <c r="AT366" s="166" t="s">
        <v>236</v>
      </c>
      <c r="AU366" s="166" t="s">
        <v>87</v>
      </c>
      <c r="AV366" s="12" t="s">
        <v>87</v>
      </c>
      <c r="AW366" s="12" t="s">
        <v>32</v>
      </c>
      <c r="AX366" s="12" t="s">
        <v>77</v>
      </c>
      <c r="AY366" s="166" t="s">
        <v>140</v>
      </c>
    </row>
    <row r="367" spans="2:51" s="12" customFormat="1">
      <c r="B367" s="165"/>
      <c r="D367" s="156" t="s">
        <v>236</v>
      </c>
      <c r="E367" s="166" t="s">
        <v>1</v>
      </c>
      <c r="F367" s="167" t="s">
        <v>620</v>
      </c>
      <c r="H367" s="168">
        <v>15.96</v>
      </c>
      <c r="I367" s="169"/>
      <c r="L367" s="165"/>
      <c r="M367" s="170"/>
      <c r="N367" s="171"/>
      <c r="O367" s="171"/>
      <c r="P367" s="171"/>
      <c r="Q367" s="171"/>
      <c r="R367" s="171"/>
      <c r="S367" s="171"/>
      <c r="T367" s="172"/>
      <c r="AT367" s="166" t="s">
        <v>236</v>
      </c>
      <c r="AU367" s="166" t="s">
        <v>87</v>
      </c>
      <c r="AV367" s="12" t="s">
        <v>87</v>
      </c>
      <c r="AW367" s="12" t="s">
        <v>32</v>
      </c>
      <c r="AX367" s="12" t="s">
        <v>77</v>
      </c>
      <c r="AY367" s="166" t="s">
        <v>140</v>
      </c>
    </row>
    <row r="368" spans="2:51" s="12" customFormat="1">
      <c r="B368" s="165"/>
      <c r="D368" s="156" t="s">
        <v>236</v>
      </c>
      <c r="E368" s="166" t="s">
        <v>1</v>
      </c>
      <c r="F368" s="167" t="s">
        <v>621</v>
      </c>
      <c r="H368" s="168">
        <v>39.15</v>
      </c>
      <c r="I368" s="169"/>
      <c r="L368" s="165"/>
      <c r="M368" s="170"/>
      <c r="N368" s="171"/>
      <c r="O368" s="171"/>
      <c r="P368" s="171"/>
      <c r="Q368" s="171"/>
      <c r="R368" s="171"/>
      <c r="S368" s="171"/>
      <c r="T368" s="172"/>
      <c r="AT368" s="166" t="s">
        <v>236</v>
      </c>
      <c r="AU368" s="166" t="s">
        <v>87</v>
      </c>
      <c r="AV368" s="12" t="s">
        <v>87</v>
      </c>
      <c r="AW368" s="12" t="s">
        <v>32</v>
      </c>
      <c r="AX368" s="12" t="s">
        <v>77</v>
      </c>
      <c r="AY368" s="166" t="s">
        <v>140</v>
      </c>
    </row>
    <row r="369" spans="1:65" s="12" customFormat="1">
      <c r="B369" s="165"/>
      <c r="D369" s="156" t="s">
        <v>236</v>
      </c>
      <c r="E369" s="166" t="s">
        <v>1</v>
      </c>
      <c r="F369" s="167" t="s">
        <v>622</v>
      </c>
      <c r="H369" s="168">
        <v>55.49</v>
      </c>
      <c r="I369" s="169"/>
      <c r="L369" s="165"/>
      <c r="M369" s="170"/>
      <c r="N369" s="171"/>
      <c r="O369" s="171"/>
      <c r="P369" s="171"/>
      <c r="Q369" s="171"/>
      <c r="R369" s="171"/>
      <c r="S369" s="171"/>
      <c r="T369" s="172"/>
      <c r="AT369" s="166" t="s">
        <v>236</v>
      </c>
      <c r="AU369" s="166" t="s">
        <v>87</v>
      </c>
      <c r="AV369" s="12" t="s">
        <v>87</v>
      </c>
      <c r="AW369" s="12" t="s">
        <v>32</v>
      </c>
      <c r="AX369" s="12" t="s">
        <v>77</v>
      </c>
      <c r="AY369" s="166" t="s">
        <v>140</v>
      </c>
    </row>
    <row r="370" spans="1:65" s="12" customFormat="1">
      <c r="B370" s="165"/>
      <c r="D370" s="156" t="s">
        <v>236</v>
      </c>
      <c r="E370" s="166" t="s">
        <v>1</v>
      </c>
      <c r="F370" s="167" t="s">
        <v>623</v>
      </c>
      <c r="H370" s="168">
        <v>44.27</v>
      </c>
      <c r="I370" s="169"/>
      <c r="L370" s="165"/>
      <c r="M370" s="170"/>
      <c r="N370" s="171"/>
      <c r="O370" s="171"/>
      <c r="P370" s="171"/>
      <c r="Q370" s="171"/>
      <c r="R370" s="171"/>
      <c r="S370" s="171"/>
      <c r="T370" s="172"/>
      <c r="AT370" s="166" t="s">
        <v>236</v>
      </c>
      <c r="AU370" s="166" t="s">
        <v>87</v>
      </c>
      <c r="AV370" s="12" t="s">
        <v>87</v>
      </c>
      <c r="AW370" s="12" t="s">
        <v>32</v>
      </c>
      <c r="AX370" s="12" t="s">
        <v>77</v>
      </c>
      <c r="AY370" s="166" t="s">
        <v>140</v>
      </c>
    </row>
    <row r="371" spans="1:65" s="12" customFormat="1">
      <c r="B371" s="165"/>
      <c r="D371" s="156" t="s">
        <v>236</v>
      </c>
      <c r="E371" s="166" t="s">
        <v>1</v>
      </c>
      <c r="F371" s="167" t="s">
        <v>624</v>
      </c>
      <c r="H371" s="168">
        <v>40.97</v>
      </c>
      <c r="I371" s="169"/>
      <c r="L371" s="165"/>
      <c r="M371" s="170"/>
      <c r="N371" s="171"/>
      <c r="O371" s="171"/>
      <c r="P371" s="171"/>
      <c r="Q371" s="171"/>
      <c r="R371" s="171"/>
      <c r="S371" s="171"/>
      <c r="T371" s="172"/>
      <c r="AT371" s="166" t="s">
        <v>236</v>
      </c>
      <c r="AU371" s="166" t="s">
        <v>87</v>
      </c>
      <c r="AV371" s="12" t="s">
        <v>87</v>
      </c>
      <c r="AW371" s="12" t="s">
        <v>32</v>
      </c>
      <c r="AX371" s="12" t="s">
        <v>77</v>
      </c>
      <c r="AY371" s="166" t="s">
        <v>140</v>
      </c>
    </row>
    <row r="372" spans="1:65" s="12" customFormat="1">
      <c r="B372" s="165"/>
      <c r="D372" s="156" t="s">
        <v>236</v>
      </c>
      <c r="E372" s="166" t="s">
        <v>1</v>
      </c>
      <c r="F372" s="167" t="s">
        <v>625</v>
      </c>
      <c r="H372" s="168">
        <v>41.828000000000003</v>
      </c>
      <c r="I372" s="169"/>
      <c r="L372" s="165"/>
      <c r="M372" s="170"/>
      <c r="N372" s="171"/>
      <c r="O372" s="171"/>
      <c r="P372" s="171"/>
      <c r="Q372" s="171"/>
      <c r="R372" s="171"/>
      <c r="S372" s="171"/>
      <c r="T372" s="172"/>
      <c r="AT372" s="166" t="s">
        <v>236</v>
      </c>
      <c r="AU372" s="166" t="s">
        <v>87</v>
      </c>
      <c r="AV372" s="12" t="s">
        <v>87</v>
      </c>
      <c r="AW372" s="12" t="s">
        <v>32</v>
      </c>
      <c r="AX372" s="12" t="s">
        <v>77</v>
      </c>
      <c r="AY372" s="166" t="s">
        <v>140</v>
      </c>
    </row>
    <row r="373" spans="1:65" s="12" customFormat="1">
      <c r="B373" s="165"/>
      <c r="D373" s="156" t="s">
        <v>236</v>
      </c>
      <c r="E373" s="166" t="s">
        <v>1</v>
      </c>
      <c r="F373" s="167" t="s">
        <v>626</v>
      </c>
      <c r="H373" s="168">
        <v>36.630000000000003</v>
      </c>
      <c r="I373" s="169"/>
      <c r="L373" s="165"/>
      <c r="M373" s="170"/>
      <c r="N373" s="171"/>
      <c r="O373" s="171"/>
      <c r="P373" s="171"/>
      <c r="Q373" s="171"/>
      <c r="R373" s="171"/>
      <c r="S373" s="171"/>
      <c r="T373" s="172"/>
      <c r="AT373" s="166" t="s">
        <v>236</v>
      </c>
      <c r="AU373" s="166" t="s">
        <v>87</v>
      </c>
      <c r="AV373" s="12" t="s">
        <v>87</v>
      </c>
      <c r="AW373" s="12" t="s">
        <v>32</v>
      </c>
      <c r="AX373" s="12" t="s">
        <v>77</v>
      </c>
      <c r="AY373" s="166" t="s">
        <v>140</v>
      </c>
    </row>
    <row r="374" spans="1:65" s="12" customFormat="1">
      <c r="B374" s="165"/>
      <c r="D374" s="156" t="s">
        <v>236</v>
      </c>
      <c r="E374" s="166" t="s">
        <v>1</v>
      </c>
      <c r="F374" s="167" t="s">
        <v>627</v>
      </c>
      <c r="H374" s="168">
        <v>36.892000000000003</v>
      </c>
      <c r="I374" s="169"/>
      <c r="L374" s="165"/>
      <c r="M374" s="170"/>
      <c r="N374" s="171"/>
      <c r="O374" s="171"/>
      <c r="P374" s="171"/>
      <c r="Q374" s="171"/>
      <c r="R374" s="171"/>
      <c r="S374" s="171"/>
      <c r="T374" s="172"/>
      <c r="AT374" s="166" t="s">
        <v>236</v>
      </c>
      <c r="AU374" s="166" t="s">
        <v>87</v>
      </c>
      <c r="AV374" s="12" t="s">
        <v>87</v>
      </c>
      <c r="AW374" s="12" t="s">
        <v>32</v>
      </c>
      <c r="AX374" s="12" t="s">
        <v>77</v>
      </c>
      <c r="AY374" s="166" t="s">
        <v>140</v>
      </c>
    </row>
    <row r="375" spans="1:65" s="12" customFormat="1">
      <c r="B375" s="165"/>
      <c r="D375" s="156" t="s">
        <v>236</v>
      </c>
      <c r="E375" s="166" t="s">
        <v>1</v>
      </c>
      <c r="F375" s="167" t="s">
        <v>628</v>
      </c>
      <c r="H375" s="168">
        <v>10.35</v>
      </c>
      <c r="I375" s="169"/>
      <c r="L375" s="165"/>
      <c r="M375" s="170"/>
      <c r="N375" s="171"/>
      <c r="O375" s="171"/>
      <c r="P375" s="171"/>
      <c r="Q375" s="171"/>
      <c r="R375" s="171"/>
      <c r="S375" s="171"/>
      <c r="T375" s="172"/>
      <c r="AT375" s="166" t="s">
        <v>236</v>
      </c>
      <c r="AU375" s="166" t="s">
        <v>87</v>
      </c>
      <c r="AV375" s="12" t="s">
        <v>87</v>
      </c>
      <c r="AW375" s="12" t="s">
        <v>32</v>
      </c>
      <c r="AX375" s="12" t="s">
        <v>77</v>
      </c>
      <c r="AY375" s="166" t="s">
        <v>140</v>
      </c>
    </row>
    <row r="376" spans="1:65" s="12" customFormat="1">
      <c r="B376" s="165"/>
      <c r="D376" s="156" t="s">
        <v>236</v>
      </c>
      <c r="E376" s="166" t="s">
        <v>1</v>
      </c>
      <c r="F376" s="167" t="s">
        <v>629</v>
      </c>
      <c r="H376" s="168">
        <v>-49.7</v>
      </c>
      <c r="I376" s="169"/>
      <c r="L376" s="165"/>
      <c r="M376" s="170"/>
      <c r="N376" s="171"/>
      <c r="O376" s="171"/>
      <c r="P376" s="171"/>
      <c r="Q376" s="171"/>
      <c r="R376" s="171"/>
      <c r="S376" s="171"/>
      <c r="T376" s="172"/>
      <c r="AT376" s="166" t="s">
        <v>236</v>
      </c>
      <c r="AU376" s="166" t="s">
        <v>87</v>
      </c>
      <c r="AV376" s="12" t="s">
        <v>87</v>
      </c>
      <c r="AW376" s="12" t="s">
        <v>32</v>
      </c>
      <c r="AX376" s="12" t="s">
        <v>77</v>
      </c>
      <c r="AY376" s="166" t="s">
        <v>140</v>
      </c>
    </row>
    <row r="377" spans="1:65" s="13" customFormat="1">
      <c r="B377" s="173"/>
      <c r="D377" s="156" t="s">
        <v>236</v>
      </c>
      <c r="E377" s="174" t="s">
        <v>1</v>
      </c>
      <c r="F377" s="175" t="s">
        <v>247</v>
      </c>
      <c r="H377" s="176">
        <v>999.3</v>
      </c>
      <c r="I377" s="177"/>
      <c r="L377" s="173"/>
      <c r="M377" s="178"/>
      <c r="N377" s="179"/>
      <c r="O377" s="179"/>
      <c r="P377" s="179"/>
      <c r="Q377" s="179"/>
      <c r="R377" s="179"/>
      <c r="S377" s="179"/>
      <c r="T377" s="180"/>
      <c r="AT377" s="174" t="s">
        <v>236</v>
      </c>
      <c r="AU377" s="174" t="s">
        <v>87</v>
      </c>
      <c r="AV377" s="13" t="s">
        <v>159</v>
      </c>
      <c r="AW377" s="13" t="s">
        <v>32</v>
      </c>
      <c r="AX377" s="13" t="s">
        <v>85</v>
      </c>
      <c r="AY377" s="174" t="s">
        <v>140</v>
      </c>
    </row>
    <row r="378" spans="1:65" s="1" customFormat="1" ht="24">
      <c r="A378" s="31"/>
      <c r="B378" s="142"/>
      <c r="C378" s="143" t="s">
        <v>630</v>
      </c>
      <c r="D378" s="143" t="s">
        <v>143</v>
      </c>
      <c r="E378" s="144" t="s">
        <v>631</v>
      </c>
      <c r="F378" s="145" t="s">
        <v>632</v>
      </c>
      <c r="G378" s="146" t="s">
        <v>284</v>
      </c>
      <c r="H378" s="147">
        <v>223.42</v>
      </c>
      <c r="I378" s="148">
        <v>118.98</v>
      </c>
      <c r="J378" s="149">
        <f>ROUND(I378*H378,2)</f>
        <v>26582.51</v>
      </c>
      <c r="K378" s="145" t="s">
        <v>147</v>
      </c>
      <c r="L378" s="32"/>
      <c r="M378" s="150" t="s">
        <v>1</v>
      </c>
      <c r="N378" s="151" t="s">
        <v>42</v>
      </c>
      <c r="O378" s="57"/>
      <c r="P378" s="152">
        <f>O378*H378</f>
        <v>0</v>
      </c>
      <c r="Q378" s="152">
        <v>3.0000000000000001E-3</v>
      </c>
      <c r="R378" s="152">
        <f>Q378*H378</f>
        <v>0.67025999999999997</v>
      </c>
      <c r="S378" s="152">
        <v>0</v>
      </c>
      <c r="T378" s="153">
        <f>S378*H378</f>
        <v>0</v>
      </c>
      <c r="U378" s="31"/>
      <c r="V378" s="31"/>
      <c r="W378" s="31"/>
      <c r="X378" s="31"/>
      <c r="Y378" s="31"/>
      <c r="Z378" s="31"/>
      <c r="AA378" s="31"/>
      <c r="AB378" s="31"/>
      <c r="AC378" s="31"/>
      <c r="AD378" s="31"/>
      <c r="AE378" s="31"/>
      <c r="AR378" s="154" t="s">
        <v>159</v>
      </c>
      <c r="AT378" s="154" t="s">
        <v>143</v>
      </c>
      <c r="AU378" s="154" t="s">
        <v>87</v>
      </c>
      <c r="AY378" s="16" t="s">
        <v>140</v>
      </c>
      <c r="BE378" s="155">
        <f>IF(N378="základní",J378,0)</f>
        <v>26582.51</v>
      </c>
      <c r="BF378" s="155">
        <f>IF(N378="snížená",J378,0)</f>
        <v>0</v>
      </c>
      <c r="BG378" s="155">
        <f>IF(N378="zákl. přenesená",J378,0)</f>
        <v>0</v>
      </c>
      <c r="BH378" s="155">
        <f>IF(N378="sníž. přenesená",J378,0)</f>
        <v>0</v>
      </c>
      <c r="BI378" s="155">
        <f>IF(N378="nulová",J378,0)</f>
        <v>0</v>
      </c>
      <c r="BJ378" s="16" t="s">
        <v>85</v>
      </c>
      <c r="BK378" s="155">
        <f>ROUND(I378*H378,2)</f>
        <v>26582.51</v>
      </c>
      <c r="BL378" s="16" t="s">
        <v>159</v>
      </c>
      <c r="BM378" s="154" t="s">
        <v>633</v>
      </c>
    </row>
    <row r="379" spans="1:65" s="12" customFormat="1">
      <c r="B379" s="165"/>
      <c r="D379" s="156" t="s">
        <v>236</v>
      </c>
      <c r="E379" s="166" t="s">
        <v>1</v>
      </c>
      <c r="F379" s="167" t="s">
        <v>634</v>
      </c>
      <c r="H379" s="168">
        <v>223.42</v>
      </c>
      <c r="I379" s="169"/>
      <c r="L379" s="165"/>
      <c r="M379" s="170"/>
      <c r="N379" s="171"/>
      <c r="O379" s="171"/>
      <c r="P379" s="171"/>
      <c r="Q379" s="171"/>
      <c r="R379" s="171"/>
      <c r="S379" s="171"/>
      <c r="T379" s="172"/>
      <c r="AT379" s="166" t="s">
        <v>236</v>
      </c>
      <c r="AU379" s="166" t="s">
        <v>87</v>
      </c>
      <c r="AV379" s="12" t="s">
        <v>87</v>
      </c>
      <c r="AW379" s="12" t="s">
        <v>32</v>
      </c>
      <c r="AX379" s="12" t="s">
        <v>85</v>
      </c>
      <c r="AY379" s="166" t="s">
        <v>140</v>
      </c>
    </row>
    <row r="380" spans="1:65" s="1" customFormat="1" ht="24">
      <c r="A380" s="31"/>
      <c r="B380" s="142"/>
      <c r="C380" s="143" t="s">
        <v>635</v>
      </c>
      <c r="D380" s="143" t="s">
        <v>143</v>
      </c>
      <c r="E380" s="144" t="s">
        <v>636</v>
      </c>
      <c r="F380" s="145" t="s">
        <v>637</v>
      </c>
      <c r="G380" s="146" t="s">
        <v>284</v>
      </c>
      <c r="H380" s="147">
        <v>223.42</v>
      </c>
      <c r="I380" s="148">
        <v>64.98</v>
      </c>
      <c r="J380" s="149">
        <f>ROUND(I380*H380,2)</f>
        <v>14517.83</v>
      </c>
      <c r="K380" s="145" t="s">
        <v>147</v>
      </c>
      <c r="L380" s="32"/>
      <c r="M380" s="150" t="s">
        <v>1</v>
      </c>
      <c r="N380" s="151" t="s">
        <v>42</v>
      </c>
      <c r="O380" s="57"/>
      <c r="P380" s="152">
        <f>O380*H380</f>
        <v>0</v>
      </c>
      <c r="Q380" s="152">
        <v>2.5999999999999998E-4</v>
      </c>
      <c r="R380" s="152">
        <f>Q380*H380</f>
        <v>5.8089199999999994E-2</v>
      </c>
      <c r="S380" s="152">
        <v>0</v>
      </c>
      <c r="T380" s="153">
        <f>S380*H380</f>
        <v>0</v>
      </c>
      <c r="U380" s="31"/>
      <c r="V380" s="31"/>
      <c r="W380" s="31"/>
      <c r="X380" s="31"/>
      <c r="Y380" s="31"/>
      <c r="Z380" s="31"/>
      <c r="AA380" s="31"/>
      <c r="AB380" s="31"/>
      <c r="AC380" s="31"/>
      <c r="AD380" s="31"/>
      <c r="AE380" s="31"/>
      <c r="AR380" s="154" t="s">
        <v>159</v>
      </c>
      <c r="AT380" s="154" t="s">
        <v>143</v>
      </c>
      <c r="AU380" s="154" t="s">
        <v>87</v>
      </c>
      <c r="AY380" s="16" t="s">
        <v>140</v>
      </c>
      <c r="BE380" s="155">
        <f>IF(N380="základní",J380,0)</f>
        <v>14517.83</v>
      </c>
      <c r="BF380" s="155">
        <f>IF(N380="snížená",J380,0)</f>
        <v>0</v>
      </c>
      <c r="BG380" s="155">
        <f>IF(N380="zákl. přenesená",J380,0)</f>
        <v>0</v>
      </c>
      <c r="BH380" s="155">
        <f>IF(N380="sníž. přenesená",J380,0)</f>
        <v>0</v>
      </c>
      <c r="BI380" s="155">
        <f>IF(N380="nulová",J380,0)</f>
        <v>0</v>
      </c>
      <c r="BJ380" s="16" t="s">
        <v>85</v>
      </c>
      <c r="BK380" s="155">
        <f>ROUND(I380*H380,2)</f>
        <v>14517.83</v>
      </c>
      <c r="BL380" s="16" t="s">
        <v>159</v>
      </c>
      <c r="BM380" s="154" t="s">
        <v>638</v>
      </c>
    </row>
    <row r="381" spans="1:65" s="11" customFormat="1" ht="22.9" customHeight="1">
      <c r="B381" s="129"/>
      <c r="D381" s="130" t="s">
        <v>76</v>
      </c>
      <c r="E381" s="140" t="s">
        <v>182</v>
      </c>
      <c r="F381" s="140" t="s">
        <v>639</v>
      </c>
      <c r="I381" s="132"/>
      <c r="J381" s="141">
        <f>BK381</f>
        <v>39300.35</v>
      </c>
      <c r="L381" s="129"/>
      <c r="M381" s="134"/>
      <c r="N381" s="135"/>
      <c r="O381" s="135"/>
      <c r="P381" s="136">
        <f>SUM(P382:P387)</f>
        <v>0</v>
      </c>
      <c r="Q381" s="135"/>
      <c r="R381" s="136">
        <f>SUM(R382:R387)</f>
        <v>1.2017</v>
      </c>
      <c r="S381" s="135"/>
      <c r="T381" s="137">
        <f>SUM(T382:T387)</f>
        <v>0</v>
      </c>
      <c r="AR381" s="130" t="s">
        <v>85</v>
      </c>
      <c r="AT381" s="138" t="s">
        <v>76</v>
      </c>
      <c r="AU381" s="138" t="s">
        <v>85</v>
      </c>
      <c r="AY381" s="130" t="s">
        <v>140</v>
      </c>
      <c r="BK381" s="139">
        <f>SUM(BK382:BK387)</f>
        <v>39300.35</v>
      </c>
    </row>
    <row r="382" spans="1:65" s="1" customFormat="1" ht="24">
      <c r="A382" s="31"/>
      <c r="B382" s="142"/>
      <c r="C382" s="143" t="s">
        <v>640</v>
      </c>
      <c r="D382" s="143" t="s">
        <v>143</v>
      </c>
      <c r="E382" s="144" t="s">
        <v>641</v>
      </c>
      <c r="F382" s="145" t="s">
        <v>642</v>
      </c>
      <c r="G382" s="146" t="s">
        <v>344</v>
      </c>
      <c r="H382" s="147">
        <v>5</v>
      </c>
      <c r="I382" s="148">
        <v>936.64</v>
      </c>
      <c r="J382" s="149">
        <f>ROUND(I382*H382,2)</f>
        <v>4683.2</v>
      </c>
      <c r="K382" s="145" t="s">
        <v>147</v>
      </c>
      <c r="L382" s="32"/>
      <c r="M382" s="150" t="s">
        <v>1</v>
      </c>
      <c r="N382" s="151" t="s">
        <v>42</v>
      </c>
      <c r="O382" s="57"/>
      <c r="P382" s="152">
        <f>O382*H382</f>
        <v>0</v>
      </c>
      <c r="Q382" s="152">
        <v>0.21734000000000001</v>
      </c>
      <c r="R382" s="152">
        <f>Q382*H382</f>
        <v>1.0867</v>
      </c>
      <c r="S382" s="152">
        <v>0</v>
      </c>
      <c r="T382" s="153">
        <f>S382*H382</f>
        <v>0</v>
      </c>
      <c r="U382" s="31"/>
      <c r="V382" s="31"/>
      <c r="W382" s="31"/>
      <c r="X382" s="31"/>
      <c r="Y382" s="31"/>
      <c r="Z382" s="31"/>
      <c r="AA382" s="31"/>
      <c r="AB382" s="31"/>
      <c r="AC382" s="31"/>
      <c r="AD382" s="31"/>
      <c r="AE382" s="31"/>
      <c r="AR382" s="154" t="s">
        <v>159</v>
      </c>
      <c r="AT382" s="154" t="s">
        <v>143</v>
      </c>
      <c r="AU382" s="154" t="s">
        <v>87</v>
      </c>
      <c r="AY382" s="16" t="s">
        <v>140</v>
      </c>
      <c r="BE382" s="155">
        <f>IF(N382="základní",J382,0)</f>
        <v>4683.2</v>
      </c>
      <c r="BF382" s="155">
        <f>IF(N382="snížená",J382,0)</f>
        <v>0</v>
      </c>
      <c r="BG382" s="155">
        <f>IF(N382="zákl. přenesená",J382,0)</f>
        <v>0</v>
      </c>
      <c r="BH382" s="155">
        <f>IF(N382="sníž. přenesená",J382,0)</f>
        <v>0</v>
      </c>
      <c r="BI382" s="155">
        <f>IF(N382="nulová",J382,0)</f>
        <v>0</v>
      </c>
      <c r="BJ382" s="16" t="s">
        <v>85</v>
      </c>
      <c r="BK382" s="155">
        <f>ROUND(I382*H382,2)</f>
        <v>4683.2</v>
      </c>
      <c r="BL382" s="16" t="s">
        <v>159</v>
      </c>
      <c r="BM382" s="154" t="s">
        <v>643</v>
      </c>
    </row>
    <row r="383" spans="1:65" s="12" customFormat="1">
      <c r="B383" s="165"/>
      <c r="D383" s="156" t="s">
        <v>236</v>
      </c>
      <c r="E383" s="166" t="s">
        <v>1</v>
      </c>
      <c r="F383" s="167" t="s">
        <v>644</v>
      </c>
      <c r="H383" s="168">
        <v>4</v>
      </c>
      <c r="I383" s="169"/>
      <c r="L383" s="165"/>
      <c r="M383" s="170"/>
      <c r="N383" s="171"/>
      <c r="O383" s="171"/>
      <c r="P383" s="171"/>
      <c r="Q383" s="171"/>
      <c r="R383" s="171"/>
      <c r="S383" s="171"/>
      <c r="T383" s="172"/>
      <c r="AT383" s="166" t="s">
        <v>236</v>
      </c>
      <c r="AU383" s="166" t="s">
        <v>87</v>
      </c>
      <c r="AV383" s="12" t="s">
        <v>87</v>
      </c>
      <c r="AW383" s="12" t="s">
        <v>32</v>
      </c>
      <c r="AX383" s="12" t="s">
        <v>77</v>
      </c>
      <c r="AY383" s="166" t="s">
        <v>140</v>
      </c>
    </row>
    <row r="384" spans="1:65" s="12" customFormat="1">
      <c r="B384" s="165"/>
      <c r="D384" s="156" t="s">
        <v>236</v>
      </c>
      <c r="E384" s="166" t="s">
        <v>1</v>
      </c>
      <c r="F384" s="167" t="s">
        <v>645</v>
      </c>
      <c r="H384" s="168">
        <v>1</v>
      </c>
      <c r="I384" s="169"/>
      <c r="L384" s="165"/>
      <c r="M384" s="170"/>
      <c r="N384" s="171"/>
      <c r="O384" s="171"/>
      <c r="P384" s="171"/>
      <c r="Q384" s="171"/>
      <c r="R384" s="171"/>
      <c r="S384" s="171"/>
      <c r="T384" s="172"/>
      <c r="AT384" s="166" t="s">
        <v>236</v>
      </c>
      <c r="AU384" s="166" t="s">
        <v>87</v>
      </c>
      <c r="AV384" s="12" t="s">
        <v>87</v>
      </c>
      <c r="AW384" s="12" t="s">
        <v>32</v>
      </c>
      <c r="AX384" s="12" t="s">
        <v>77</v>
      </c>
      <c r="AY384" s="166" t="s">
        <v>140</v>
      </c>
    </row>
    <row r="385" spans="1:65" s="13" customFormat="1">
      <c r="B385" s="173"/>
      <c r="D385" s="156" t="s">
        <v>236</v>
      </c>
      <c r="E385" s="174" t="s">
        <v>1</v>
      </c>
      <c r="F385" s="175" t="s">
        <v>247</v>
      </c>
      <c r="H385" s="176">
        <v>5</v>
      </c>
      <c r="I385" s="177"/>
      <c r="L385" s="173"/>
      <c r="M385" s="178"/>
      <c r="N385" s="179"/>
      <c r="O385" s="179"/>
      <c r="P385" s="179"/>
      <c r="Q385" s="179"/>
      <c r="R385" s="179"/>
      <c r="S385" s="179"/>
      <c r="T385" s="180"/>
      <c r="AT385" s="174" t="s">
        <v>236</v>
      </c>
      <c r="AU385" s="174" t="s">
        <v>87</v>
      </c>
      <c r="AV385" s="13" t="s">
        <v>159</v>
      </c>
      <c r="AW385" s="13" t="s">
        <v>32</v>
      </c>
      <c r="AX385" s="13" t="s">
        <v>85</v>
      </c>
      <c r="AY385" s="174" t="s">
        <v>140</v>
      </c>
    </row>
    <row r="386" spans="1:65" s="1" customFormat="1" ht="48">
      <c r="A386" s="31"/>
      <c r="B386" s="142"/>
      <c r="C386" s="181" t="s">
        <v>646</v>
      </c>
      <c r="D386" s="181" t="s">
        <v>296</v>
      </c>
      <c r="E386" s="182" t="s">
        <v>647</v>
      </c>
      <c r="F386" s="183" t="s">
        <v>648</v>
      </c>
      <c r="G386" s="184" t="s">
        <v>344</v>
      </c>
      <c r="H386" s="185">
        <v>4</v>
      </c>
      <c r="I386" s="186">
        <v>7269.26</v>
      </c>
      <c r="J386" s="187">
        <f>ROUND(I386*H386,2)</f>
        <v>29077.040000000001</v>
      </c>
      <c r="K386" s="183" t="s">
        <v>1</v>
      </c>
      <c r="L386" s="188"/>
      <c r="M386" s="189" t="s">
        <v>1</v>
      </c>
      <c r="N386" s="190" t="s">
        <v>42</v>
      </c>
      <c r="O386" s="57"/>
      <c r="P386" s="152">
        <f>O386*H386</f>
        <v>0</v>
      </c>
      <c r="Q386" s="152">
        <v>2.3E-2</v>
      </c>
      <c r="R386" s="152">
        <f>Q386*H386</f>
        <v>9.1999999999999998E-2</v>
      </c>
      <c r="S386" s="152">
        <v>0</v>
      </c>
      <c r="T386" s="153">
        <f>S386*H386</f>
        <v>0</v>
      </c>
      <c r="U386" s="31"/>
      <c r="V386" s="31"/>
      <c r="W386" s="31"/>
      <c r="X386" s="31"/>
      <c r="Y386" s="31"/>
      <c r="Z386" s="31"/>
      <c r="AA386" s="31"/>
      <c r="AB386" s="31"/>
      <c r="AC386" s="31"/>
      <c r="AD386" s="31"/>
      <c r="AE386" s="31"/>
      <c r="AR386" s="154" t="s">
        <v>182</v>
      </c>
      <c r="AT386" s="154" t="s">
        <v>296</v>
      </c>
      <c r="AU386" s="154" t="s">
        <v>87</v>
      </c>
      <c r="AY386" s="16" t="s">
        <v>140</v>
      </c>
      <c r="BE386" s="155">
        <f>IF(N386="základní",J386,0)</f>
        <v>29077.040000000001</v>
      </c>
      <c r="BF386" s="155">
        <f>IF(N386="snížená",J386,0)</f>
        <v>0</v>
      </c>
      <c r="BG386" s="155">
        <f>IF(N386="zákl. přenesená",J386,0)</f>
        <v>0</v>
      </c>
      <c r="BH386" s="155">
        <f>IF(N386="sníž. přenesená",J386,0)</f>
        <v>0</v>
      </c>
      <c r="BI386" s="155">
        <f>IF(N386="nulová",J386,0)</f>
        <v>0</v>
      </c>
      <c r="BJ386" s="16" t="s">
        <v>85</v>
      </c>
      <c r="BK386" s="155">
        <f>ROUND(I386*H386,2)</f>
        <v>29077.040000000001</v>
      </c>
      <c r="BL386" s="16" t="s">
        <v>159</v>
      </c>
      <c r="BM386" s="154" t="s">
        <v>649</v>
      </c>
    </row>
    <row r="387" spans="1:65" s="1" customFormat="1" ht="48">
      <c r="A387" s="31"/>
      <c r="B387" s="142"/>
      <c r="C387" s="181" t="s">
        <v>650</v>
      </c>
      <c r="D387" s="181" t="s">
        <v>296</v>
      </c>
      <c r="E387" s="182" t="s">
        <v>651</v>
      </c>
      <c r="F387" s="183" t="s">
        <v>652</v>
      </c>
      <c r="G387" s="184" t="s">
        <v>344</v>
      </c>
      <c r="H387" s="185">
        <v>1</v>
      </c>
      <c r="I387" s="186">
        <v>5540.11</v>
      </c>
      <c r="J387" s="187">
        <f>ROUND(I387*H387,2)</f>
        <v>5540.11</v>
      </c>
      <c r="K387" s="183" t="s">
        <v>1</v>
      </c>
      <c r="L387" s="188"/>
      <c r="M387" s="189" t="s">
        <v>1</v>
      </c>
      <c r="N387" s="190" t="s">
        <v>42</v>
      </c>
      <c r="O387" s="57"/>
      <c r="P387" s="152">
        <f>O387*H387</f>
        <v>0</v>
      </c>
      <c r="Q387" s="152">
        <v>2.3E-2</v>
      </c>
      <c r="R387" s="152">
        <f>Q387*H387</f>
        <v>2.3E-2</v>
      </c>
      <c r="S387" s="152">
        <v>0</v>
      </c>
      <c r="T387" s="153">
        <f>S387*H387</f>
        <v>0</v>
      </c>
      <c r="U387" s="31"/>
      <c r="V387" s="31"/>
      <c r="W387" s="31"/>
      <c r="X387" s="31"/>
      <c r="Y387" s="31"/>
      <c r="Z387" s="31"/>
      <c r="AA387" s="31"/>
      <c r="AB387" s="31"/>
      <c r="AC387" s="31"/>
      <c r="AD387" s="31"/>
      <c r="AE387" s="31"/>
      <c r="AR387" s="154" t="s">
        <v>182</v>
      </c>
      <c r="AT387" s="154" t="s">
        <v>296</v>
      </c>
      <c r="AU387" s="154" t="s">
        <v>87</v>
      </c>
      <c r="AY387" s="16" t="s">
        <v>140</v>
      </c>
      <c r="BE387" s="155">
        <f>IF(N387="základní",J387,0)</f>
        <v>5540.11</v>
      </c>
      <c r="BF387" s="155">
        <f>IF(N387="snížená",J387,0)</f>
        <v>0</v>
      </c>
      <c r="BG387" s="155">
        <f>IF(N387="zákl. přenesená",J387,0)</f>
        <v>0</v>
      </c>
      <c r="BH387" s="155">
        <f>IF(N387="sníž. přenesená",J387,0)</f>
        <v>0</v>
      </c>
      <c r="BI387" s="155">
        <f>IF(N387="nulová",J387,0)</f>
        <v>0</v>
      </c>
      <c r="BJ387" s="16" t="s">
        <v>85</v>
      </c>
      <c r="BK387" s="155">
        <f>ROUND(I387*H387,2)</f>
        <v>5540.11</v>
      </c>
      <c r="BL387" s="16" t="s">
        <v>159</v>
      </c>
      <c r="BM387" s="154" t="s">
        <v>653</v>
      </c>
    </row>
    <row r="388" spans="1:65" s="11" customFormat="1" ht="22.9" customHeight="1">
      <c r="B388" s="129"/>
      <c r="D388" s="130" t="s">
        <v>76</v>
      </c>
      <c r="E388" s="140" t="s">
        <v>189</v>
      </c>
      <c r="F388" s="140" t="s">
        <v>654</v>
      </c>
      <c r="I388" s="132"/>
      <c r="J388" s="141">
        <f>BK388</f>
        <v>94404.290000000008</v>
      </c>
      <c r="L388" s="129"/>
      <c r="M388" s="134"/>
      <c r="N388" s="135"/>
      <c r="O388" s="135"/>
      <c r="P388" s="136">
        <f>SUM(P389:P402)</f>
        <v>0</v>
      </c>
      <c r="Q388" s="135"/>
      <c r="R388" s="136">
        <f>SUM(R389:R402)</f>
        <v>0.26634199999999997</v>
      </c>
      <c r="S388" s="135"/>
      <c r="T388" s="137">
        <f>SUM(T389:T402)</f>
        <v>0</v>
      </c>
      <c r="AR388" s="130" t="s">
        <v>85</v>
      </c>
      <c r="AT388" s="138" t="s">
        <v>76</v>
      </c>
      <c r="AU388" s="138" t="s">
        <v>85</v>
      </c>
      <c r="AY388" s="130" t="s">
        <v>140</v>
      </c>
      <c r="BK388" s="139">
        <f>SUM(BK389:BK402)</f>
        <v>94404.290000000008</v>
      </c>
    </row>
    <row r="389" spans="1:65" s="1" customFormat="1" ht="33" customHeight="1">
      <c r="A389" s="31"/>
      <c r="B389" s="142"/>
      <c r="C389" s="143" t="s">
        <v>655</v>
      </c>
      <c r="D389" s="143" t="s">
        <v>143</v>
      </c>
      <c r="E389" s="144" t="s">
        <v>656</v>
      </c>
      <c r="F389" s="145" t="s">
        <v>657</v>
      </c>
      <c r="G389" s="146" t="s">
        <v>284</v>
      </c>
      <c r="H389" s="147">
        <v>1058.5999999999999</v>
      </c>
      <c r="I389" s="148">
        <v>45</v>
      </c>
      <c r="J389" s="149">
        <f>ROUND(I389*H389,2)</f>
        <v>47637</v>
      </c>
      <c r="K389" s="145" t="s">
        <v>147</v>
      </c>
      <c r="L389" s="32"/>
      <c r="M389" s="150" t="s">
        <v>1</v>
      </c>
      <c r="N389" s="151" t="s">
        <v>42</v>
      </c>
      <c r="O389" s="57"/>
      <c r="P389" s="152">
        <f>O389*H389</f>
        <v>0</v>
      </c>
      <c r="Q389" s="152">
        <v>1.2999999999999999E-4</v>
      </c>
      <c r="R389" s="152">
        <f>Q389*H389</f>
        <v>0.13761799999999996</v>
      </c>
      <c r="S389" s="152">
        <v>0</v>
      </c>
      <c r="T389" s="153">
        <f>S389*H389</f>
        <v>0</v>
      </c>
      <c r="U389" s="31"/>
      <c r="V389" s="31"/>
      <c r="W389" s="31"/>
      <c r="X389" s="31"/>
      <c r="Y389" s="31"/>
      <c r="Z389" s="31"/>
      <c r="AA389" s="31"/>
      <c r="AB389" s="31"/>
      <c r="AC389" s="31"/>
      <c r="AD389" s="31"/>
      <c r="AE389" s="31"/>
      <c r="AR389" s="154" t="s">
        <v>159</v>
      </c>
      <c r="AT389" s="154" t="s">
        <v>143</v>
      </c>
      <c r="AU389" s="154" t="s">
        <v>87</v>
      </c>
      <c r="AY389" s="16" t="s">
        <v>140</v>
      </c>
      <c r="BE389" s="155">
        <f>IF(N389="základní",J389,0)</f>
        <v>47637</v>
      </c>
      <c r="BF389" s="155">
        <f>IF(N389="snížená",J389,0)</f>
        <v>0</v>
      </c>
      <c r="BG389" s="155">
        <f>IF(N389="zákl. přenesená",J389,0)</f>
        <v>0</v>
      </c>
      <c r="BH389" s="155">
        <f>IF(N389="sníž. přenesená",J389,0)</f>
        <v>0</v>
      </c>
      <c r="BI389" s="155">
        <f>IF(N389="nulová",J389,0)</f>
        <v>0</v>
      </c>
      <c r="BJ389" s="16" t="s">
        <v>85</v>
      </c>
      <c r="BK389" s="155">
        <f>ROUND(I389*H389,2)</f>
        <v>47637</v>
      </c>
      <c r="BL389" s="16" t="s">
        <v>159</v>
      </c>
      <c r="BM389" s="154" t="s">
        <v>658</v>
      </c>
    </row>
    <row r="390" spans="1:65" s="12" customFormat="1">
      <c r="B390" s="165"/>
      <c r="D390" s="156" t="s">
        <v>236</v>
      </c>
      <c r="E390" s="166" t="s">
        <v>1</v>
      </c>
      <c r="F390" s="167" t="s">
        <v>659</v>
      </c>
      <c r="H390" s="168">
        <v>473.9</v>
      </c>
      <c r="I390" s="169"/>
      <c r="L390" s="165"/>
      <c r="M390" s="170"/>
      <c r="N390" s="171"/>
      <c r="O390" s="171"/>
      <c r="P390" s="171"/>
      <c r="Q390" s="171"/>
      <c r="R390" s="171"/>
      <c r="S390" s="171"/>
      <c r="T390" s="172"/>
      <c r="AT390" s="166" t="s">
        <v>236</v>
      </c>
      <c r="AU390" s="166" t="s">
        <v>87</v>
      </c>
      <c r="AV390" s="12" t="s">
        <v>87</v>
      </c>
      <c r="AW390" s="12" t="s">
        <v>32</v>
      </c>
      <c r="AX390" s="12" t="s">
        <v>77</v>
      </c>
      <c r="AY390" s="166" t="s">
        <v>140</v>
      </c>
    </row>
    <row r="391" spans="1:65" s="12" customFormat="1">
      <c r="B391" s="165"/>
      <c r="D391" s="156" t="s">
        <v>236</v>
      </c>
      <c r="E391" s="166" t="s">
        <v>1</v>
      </c>
      <c r="F391" s="167" t="s">
        <v>660</v>
      </c>
      <c r="H391" s="168">
        <v>584.70000000000005</v>
      </c>
      <c r="I391" s="169"/>
      <c r="L391" s="165"/>
      <c r="M391" s="170"/>
      <c r="N391" s="171"/>
      <c r="O391" s="171"/>
      <c r="P391" s="171"/>
      <c r="Q391" s="171"/>
      <c r="R391" s="171"/>
      <c r="S391" s="171"/>
      <c r="T391" s="172"/>
      <c r="AT391" s="166" t="s">
        <v>236</v>
      </c>
      <c r="AU391" s="166" t="s">
        <v>87</v>
      </c>
      <c r="AV391" s="12" t="s">
        <v>87</v>
      </c>
      <c r="AW391" s="12" t="s">
        <v>32</v>
      </c>
      <c r="AX391" s="12" t="s">
        <v>77</v>
      </c>
      <c r="AY391" s="166" t="s">
        <v>140</v>
      </c>
    </row>
    <row r="392" spans="1:65" s="13" customFormat="1">
      <c r="B392" s="173"/>
      <c r="D392" s="156" t="s">
        <v>236</v>
      </c>
      <c r="E392" s="174" t="s">
        <v>1</v>
      </c>
      <c r="F392" s="175" t="s">
        <v>247</v>
      </c>
      <c r="H392" s="176">
        <v>1058.5999999999999</v>
      </c>
      <c r="I392" s="177"/>
      <c r="L392" s="173"/>
      <c r="M392" s="178"/>
      <c r="N392" s="179"/>
      <c r="O392" s="179"/>
      <c r="P392" s="179"/>
      <c r="Q392" s="179"/>
      <c r="R392" s="179"/>
      <c r="S392" s="179"/>
      <c r="T392" s="180"/>
      <c r="AT392" s="174" t="s">
        <v>236</v>
      </c>
      <c r="AU392" s="174" t="s">
        <v>87</v>
      </c>
      <c r="AV392" s="13" t="s">
        <v>159</v>
      </c>
      <c r="AW392" s="13" t="s">
        <v>32</v>
      </c>
      <c r="AX392" s="13" t="s">
        <v>85</v>
      </c>
      <c r="AY392" s="174" t="s">
        <v>140</v>
      </c>
    </row>
    <row r="393" spans="1:65" s="1" customFormat="1" ht="24">
      <c r="A393" s="31"/>
      <c r="B393" s="142"/>
      <c r="C393" s="143" t="s">
        <v>661</v>
      </c>
      <c r="D393" s="143" t="s">
        <v>143</v>
      </c>
      <c r="E393" s="144" t="s">
        <v>662</v>
      </c>
      <c r="F393" s="145" t="s">
        <v>663</v>
      </c>
      <c r="G393" s="146" t="s">
        <v>284</v>
      </c>
      <c r="H393" s="147">
        <v>1058.5999999999999</v>
      </c>
      <c r="I393" s="148">
        <v>21.07</v>
      </c>
      <c r="J393" s="149">
        <f>ROUND(I393*H393,2)</f>
        <v>22304.7</v>
      </c>
      <c r="K393" s="145" t="s">
        <v>147</v>
      </c>
      <c r="L393" s="32"/>
      <c r="M393" s="150" t="s">
        <v>1</v>
      </c>
      <c r="N393" s="151" t="s">
        <v>42</v>
      </c>
      <c r="O393" s="57"/>
      <c r="P393" s="152">
        <f>O393*H393</f>
        <v>0</v>
      </c>
      <c r="Q393" s="152">
        <v>4.0000000000000003E-5</v>
      </c>
      <c r="R393" s="152">
        <f>Q393*H393</f>
        <v>4.2344E-2</v>
      </c>
      <c r="S393" s="152">
        <v>0</v>
      </c>
      <c r="T393" s="153">
        <f>S393*H393</f>
        <v>0</v>
      </c>
      <c r="U393" s="31"/>
      <c r="V393" s="31"/>
      <c r="W393" s="31"/>
      <c r="X393" s="31"/>
      <c r="Y393" s="31"/>
      <c r="Z393" s="31"/>
      <c r="AA393" s="31"/>
      <c r="AB393" s="31"/>
      <c r="AC393" s="31"/>
      <c r="AD393" s="31"/>
      <c r="AE393" s="31"/>
      <c r="AR393" s="154" t="s">
        <v>159</v>
      </c>
      <c r="AT393" s="154" t="s">
        <v>143</v>
      </c>
      <c r="AU393" s="154" t="s">
        <v>87</v>
      </c>
      <c r="AY393" s="16" t="s">
        <v>140</v>
      </c>
      <c r="BE393" s="155">
        <f>IF(N393="základní",J393,0)</f>
        <v>22304.7</v>
      </c>
      <c r="BF393" s="155">
        <f>IF(N393="snížená",J393,0)</f>
        <v>0</v>
      </c>
      <c r="BG393" s="155">
        <f>IF(N393="zákl. přenesená",J393,0)</f>
        <v>0</v>
      </c>
      <c r="BH393" s="155">
        <f>IF(N393="sníž. přenesená",J393,0)</f>
        <v>0</v>
      </c>
      <c r="BI393" s="155">
        <f>IF(N393="nulová",J393,0)</f>
        <v>0</v>
      </c>
      <c r="BJ393" s="16" t="s">
        <v>85</v>
      </c>
      <c r="BK393" s="155">
        <f>ROUND(I393*H393,2)</f>
        <v>22304.7</v>
      </c>
      <c r="BL393" s="16" t="s">
        <v>159</v>
      </c>
      <c r="BM393" s="154" t="s">
        <v>664</v>
      </c>
    </row>
    <row r="394" spans="1:65" s="12" customFormat="1">
      <c r="B394" s="165"/>
      <c r="D394" s="156" t="s">
        <v>236</v>
      </c>
      <c r="E394" s="166" t="s">
        <v>1</v>
      </c>
      <c r="F394" s="167" t="s">
        <v>659</v>
      </c>
      <c r="H394" s="168">
        <v>473.9</v>
      </c>
      <c r="I394" s="169"/>
      <c r="L394" s="165"/>
      <c r="M394" s="170"/>
      <c r="N394" s="171"/>
      <c r="O394" s="171"/>
      <c r="P394" s="171"/>
      <c r="Q394" s="171"/>
      <c r="R394" s="171"/>
      <c r="S394" s="171"/>
      <c r="T394" s="172"/>
      <c r="AT394" s="166" t="s">
        <v>236</v>
      </c>
      <c r="AU394" s="166" t="s">
        <v>87</v>
      </c>
      <c r="AV394" s="12" t="s">
        <v>87</v>
      </c>
      <c r="AW394" s="12" t="s">
        <v>32</v>
      </c>
      <c r="AX394" s="12" t="s">
        <v>77</v>
      </c>
      <c r="AY394" s="166" t="s">
        <v>140</v>
      </c>
    </row>
    <row r="395" spans="1:65" s="12" customFormat="1">
      <c r="B395" s="165"/>
      <c r="D395" s="156" t="s">
        <v>236</v>
      </c>
      <c r="E395" s="166" t="s">
        <v>1</v>
      </c>
      <c r="F395" s="167" t="s">
        <v>660</v>
      </c>
      <c r="H395" s="168">
        <v>584.70000000000005</v>
      </c>
      <c r="I395" s="169"/>
      <c r="L395" s="165"/>
      <c r="M395" s="170"/>
      <c r="N395" s="171"/>
      <c r="O395" s="171"/>
      <c r="P395" s="171"/>
      <c r="Q395" s="171"/>
      <c r="R395" s="171"/>
      <c r="S395" s="171"/>
      <c r="T395" s="172"/>
      <c r="AT395" s="166" t="s">
        <v>236</v>
      </c>
      <c r="AU395" s="166" t="s">
        <v>87</v>
      </c>
      <c r="AV395" s="12" t="s">
        <v>87</v>
      </c>
      <c r="AW395" s="12" t="s">
        <v>32</v>
      </c>
      <c r="AX395" s="12" t="s">
        <v>77</v>
      </c>
      <c r="AY395" s="166" t="s">
        <v>140</v>
      </c>
    </row>
    <row r="396" spans="1:65" s="13" customFormat="1">
      <c r="B396" s="173"/>
      <c r="D396" s="156" t="s">
        <v>236</v>
      </c>
      <c r="E396" s="174" t="s">
        <v>1</v>
      </c>
      <c r="F396" s="175" t="s">
        <v>247</v>
      </c>
      <c r="H396" s="176">
        <v>1058.5999999999999</v>
      </c>
      <c r="I396" s="177"/>
      <c r="L396" s="173"/>
      <c r="M396" s="178"/>
      <c r="N396" s="179"/>
      <c r="O396" s="179"/>
      <c r="P396" s="179"/>
      <c r="Q396" s="179"/>
      <c r="R396" s="179"/>
      <c r="S396" s="179"/>
      <c r="T396" s="180"/>
      <c r="AT396" s="174" t="s">
        <v>236</v>
      </c>
      <c r="AU396" s="174" t="s">
        <v>87</v>
      </c>
      <c r="AV396" s="13" t="s">
        <v>159</v>
      </c>
      <c r="AW396" s="13" t="s">
        <v>32</v>
      </c>
      <c r="AX396" s="13" t="s">
        <v>85</v>
      </c>
      <c r="AY396" s="174" t="s">
        <v>140</v>
      </c>
    </row>
    <row r="397" spans="1:65" s="1" customFormat="1" ht="16.5" customHeight="1">
      <c r="A397" s="31"/>
      <c r="B397" s="142"/>
      <c r="C397" s="143" t="s">
        <v>665</v>
      </c>
      <c r="D397" s="143" t="s">
        <v>143</v>
      </c>
      <c r="E397" s="144" t="s">
        <v>666</v>
      </c>
      <c r="F397" s="145" t="s">
        <v>667</v>
      </c>
      <c r="G397" s="146" t="s">
        <v>344</v>
      </c>
      <c r="H397" s="147">
        <v>7</v>
      </c>
      <c r="I397" s="148">
        <v>153.22999999999999</v>
      </c>
      <c r="J397" s="149">
        <f>ROUND(I397*H397,2)</f>
        <v>1072.6099999999999</v>
      </c>
      <c r="K397" s="145" t="s">
        <v>147</v>
      </c>
      <c r="L397" s="32"/>
      <c r="M397" s="150" t="s">
        <v>1</v>
      </c>
      <c r="N397" s="151" t="s">
        <v>42</v>
      </c>
      <c r="O397" s="57"/>
      <c r="P397" s="152">
        <f>O397*H397</f>
        <v>0</v>
      </c>
      <c r="Q397" s="152">
        <v>1.8000000000000001E-4</v>
      </c>
      <c r="R397" s="152">
        <f>Q397*H397</f>
        <v>1.2600000000000001E-3</v>
      </c>
      <c r="S397" s="152">
        <v>0</v>
      </c>
      <c r="T397" s="153">
        <f>S397*H397</f>
        <v>0</v>
      </c>
      <c r="U397" s="31"/>
      <c r="V397" s="31"/>
      <c r="W397" s="31"/>
      <c r="X397" s="31"/>
      <c r="Y397" s="31"/>
      <c r="Z397" s="31"/>
      <c r="AA397" s="31"/>
      <c r="AB397" s="31"/>
      <c r="AC397" s="31"/>
      <c r="AD397" s="31"/>
      <c r="AE397" s="31"/>
      <c r="AR397" s="154" t="s">
        <v>159</v>
      </c>
      <c r="AT397" s="154" t="s">
        <v>143</v>
      </c>
      <c r="AU397" s="154" t="s">
        <v>87</v>
      </c>
      <c r="AY397" s="16" t="s">
        <v>140</v>
      </c>
      <c r="BE397" s="155">
        <f>IF(N397="základní",J397,0)</f>
        <v>1072.6099999999999</v>
      </c>
      <c r="BF397" s="155">
        <f>IF(N397="snížená",J397,0)</f>
        <v>0</v>
      </c>
      <c r="BG397" s="155">
        <f>IF(N397="zákl. přenesená",J397,0)</f>
        <v>0</v>
      </c>
      <c r="BH397" s="155">
        <f>IF(N397="sníž. přenesená",J397,0)</f>
        <v>0</v>
      </c>
      <c r="BI397" s="155">
        <f>IF(N397="nulová",J397,0)</f>
        <v>0</v>
      </c>
      <c r="BJ397" s="16" t="s">
        <v>85</v>
      </c>
      <c r="BK397" s="155">
        <f>ROUND(I397*H397,2)</f>
        <v>1072.6099999999999</v>
      </c>
      <c r="BL397" s="16" t="s">
        <v>159</v>
      </c>
      <c r="BM397" s="154" t="s">
        <v>668</v>
      </c>
    </row>
    <row r="398" spans="1:65" s="1" customFormat="1" ht="24">
      <c r="A398" s="31"/>
      <c r="B398" s="142"/>
      <c r="C398" s="181" t="s">
        <v>669</v>
      </c>
      <c r="D398" s="181" t="s">
        <v>296</v>
      </c>
      <c r="E398" s="182" t="s">
        <v>670</v>
      </c>
      <c r="F398" s="183" t="s">
        <v>671</v>
      </c>
      <c r="G398" s="184" t="s">
        <v>344</v>
      </c>
      <c r="H398" s="185">
        <v>7</v>
      </c>
      <c r="I398" s="186">
        <v>957.86</v>
      </c>
      <c r="J398" s="187">
        <f>ROUND(I398*H398,2)</f>
        <v>6705.02</v>
      </c>
      <c r="K398" s="183" t="s">
        <v>147</v>
      </c>
      <c r="L398" s="188"/>
      <c r="M398" s="189" t="s">
        <v>1</v>
      </c>
      <c r="N398" s="190" t="s">
        <v>42</v>
      </c>
      <c r="O398" s="57"/>
      <c r="P398" s="152">
        <f>O398*H398</f>
        <v>0</v>
      </c>
      <c r="Q398" s="152">
        <v>1.2E-2</v>
      </c>
      <c r="R398" s="152">
        <f>Q398*H398</f>
        <v>8.4000000000000005E-2</v>
      </c>
      <c r="S398" s="152">
        <v>0</v>
      </c>
      <c r="T398" s="153">
        <f>S398*H398</f>
        <v>0</v>
      </c>
      <c r="U398" s="31"/>
      <c r="V398" s="31"/>
      <c r="W398" s="31"/>
      <c r="X398" s="31"/>
      <c r="Y398" s="31"/>
      <c r="Z398" s="31"/>
      <c r="AA398" s="31"/>
      <c r="AB398" s="31"/>
      <c r="AC398" s="31"/>
      <c r="AD398" s="31"/>
      <c r="AE398" s="31"/>
      <c r="AR398" s="154" t="s">
        <v>182</v>
      </c>
      <c r="AT398" s="154" t="s">
        <v>296</v>
      </c>
      <c r="AU398" s="154" t="s">
        <v>87</v>
      </c>
      <c r="AY398" s="16" t="s">
        <v>140</v>
      </c>
      <c r="BE398" s="155">
        <f>IF(N398="základní",J398,0)</f>
        <v>6705.02</v>
      </c>
      <c r="BF398" s="155">
        <f>IF(N398="snížená",J398,0)</f>
        <v>0</v>
      </c>
      <c r="BG398" s="155">
        <f>IF(N398="zákl. přenesená",J398,0)</f>
        <v>0</v>
      </c>
      <c r="BH398" s="155">
        <f>IF(N398="sníž. přenesená",J398,0)</f>
        <v>0</v>
      </c>
      <c r="BI398" s="155">
        <f>IF(N398="nulová",J398,0)</f>
        <v>0</v>
      </c>
      <c r="BJ398" s="16" t="s">
        <v>85</v>
      </c>
      <c r="BK398" s="155">
        <f>ROUND(I398*H398,2)</f>
        <v>6705.02</v>
      </c>
      <c r="BL398" s="16" t="s">
        <v>159</v>
      </c>
      <c r="BM398" s="154" t="s">
        <v>672</v>
      </c>
    </row>
    <row r="399" spans="1:65" s="1" customFormat="1" ht="24">
      <c r="A399" s="31"/>
      <c r="B399" s="142"/>
      <c r="C399" s="143" t="s">
        <v>673</v>
      </c>
      <c r="D399" s="143" t="s">
        <v>143</v>
      </c>
      <c r="E399" s="144" t="s">
        <v>674</v>
      </c>
      <c r="F399" s="145" t="s">
        <v>675</v>
      </c>
      <c r="G399" s="146" t="s">
        <v>344</v>
      </c>
      <c r="H399" s="147">
        <v>28</v>
      </c>
      <c r="I399" s="148">
        <v>127.85</v>
      </c>
      <c r="J399" s="149">
        <f>ROUND(I399*H399,2)</f>
        <v>3579.8</v>
      </c>
      <c r="K399" s="145" t="s">
        <v>147</v>
      </c>
      <c r="L399" s="32"/>
      <c r="M399" s="150" t="s">
        <v>1</v>
      </c>
      <c r="N399" s="151" t="s">
        <v>42</v>
      </c>
      <c r="O399" s="57"/>
      <c r="P399" s="152">
        <f>O399*H399</f>
        <v>0</v>
      </c>
      <c r="Q399" s="152">
        <v>4.0000000000000003E-5</v>
      </c>
      <c r="R399" s="152">
        <f>Q399*H399</f>
        <v>1.1200000000000001E-3</v>
      </c>
      <c r="S399" s="152">
        <v>0</v>
      </c>
      <c r="T399" s="153">
        <f>S399*H399</f>
        <v>0</v>
      </c>
      <c r="U399" s="31"/>
      <c r="V399" s="31"/>
      <c r="W399" s="31"/>
      <c r="X399" s="31"/>
      <c r="Y399" s="31"/>
      <c r="Z399" s="31"/>
      <c r="AA399" s="31"/>
      <c r="AB399" s="31"/>
      <c r="AC399" s="31"/>
      <c r="AD399" s="31"/>
      <c r="AE399" s="31"/>
      <c r="AR399" s="154" t="s">
        <v>159</v>
      </c>
      <c r="AT399" s="154" t="s">
        <v>143</v>
      </c>
      <c r="AU399" s="154" t="s">
        <v>87</v>
      </c>
      <c r="AY399" s="16" t="s">
        <v>140</v>
      </c>
      <c r="BE399" s="155">
        <f>IF(N399="základní",J399,0)</f>
        <v>3579.8</v>
      </c>
      <c r="BF399" s="155">
        <f>IF(N399="snížená",J399,0)</f>
        <v>0</v>
      </c>
      <c r="BG399" s="155">
        <f>IF(N399="zákl. přenesená",J399,0)</f>
        <v>0</v>
      </c>
      <c r="BH399" s="155">
        <f>IF(N399="sníž. přenesená",J399,0)</f>
        <v>0</v>
      </c>
      <c r="BI399" s="155">
        <f>IF(N399="nulová",J399,0)</f>
        <v>0</v>
      </c>
      <c r="BJ399" s="16" t="s">
        <v>85</v>
      </c>
      <c r="BK399" s="155">
        <f>ROUND(I399*H399,2)</f>
        <v>3579.8</v>
      </c>
      <c r="BL399" s="16" t="s">
        <v>159</v>
      </c>
      <c r="BM399" s="154" t="s">
        <v>676</v>
      </c>
    </row>
    <row r="400" spans="1:65" s="12" customFormat="1">
      <c r="B400" s="165"/>
      <c r="D400" s="156" t="s">
        <v>236</v>
      </c>
      <c r="E400" s="166" t="s">
        <v>1</v>
      </c>
      <c r="F400" s="167" t="s">
        <v>677</v>
      </c>
      <c r="H400" s="168">
        <v>28</v>
      </c>
      <c r="I400" s="169"/>
      <c r="L400" s="165"/>
      <c r="M400" s="170"/>
      <c r="N400" s="171"/>
      <c r="O400" s="171"/>
      <c r="P400" s="171"/>
      <c r="Q400" s="171"/>
      <c r="R400" s="171"/>
      <c r="S400" s="171"/>
      <c r="T400" s="172"/>
      <c r="AT400" s="166" t="s">
        <v>236</v>
      </c>
      <c r="AU400" s="166" t="s">
        <v>87</v>
      </c>
      <c r="AV400" s="12" t="s">
        <v>87</v>
      </c>
      <c r="AW400" s="12" t="s">
        <v>32</v>
      </c>
      <c r="AX400" s="12" t="s">
        <v>85</v>
      </c>
      <c r="AY400" s="166" t="s">
        <v>140</v>
      </c>
    </row>
    <row r="401" spans="1:65" s="1" customFormat="1" ht="24">
      <c r="A401" s="31"/>
      <c r="B401" s="142"/>
      <c r="C401" s="143" t="s">
        <v>678</v>
      </c>
      <c r="D401" s="143" t="s">
        <v>143</v>
      </c>
      <c r="E401" s="144" t="s">
        <v>679</v>
      </c>
      <c r="F401" s="145" t="s">
        <v>680</v>
      </c>
      <c r="G401" s="146" t="s">
        <v>344</v>
      </c>
      <c r="H401" s="147">
        <v>2</v>
      </c>
      <c r="I401" s="148">
        <v>3708.58</v>
      </c>
      <c r="J401" s="149">
        <f>ROUND(I401*H401,2)</f>
        <v>7417.16</v>
      </c>
      <c r="K401" s="145" t="s">
        <v>1</v>
      </c>
      <c r="L401" s="32"/>
      <c r="M401" s="150" t="s">
        <v>1</v>
      </c>
      <c r="N401" s="151" t="s">
        <v>42</v>
      </c>
      <c r="O401" s="57"/>
      <c r="P401" s="152">
        <f>O401*H401</f>
        <v>0</v>
      </c>
      <c r="Q401" s="152">
        <v>0</v>
      </c>
      <c r="R401" s="152">
        <f>Q401*H401</f>
        <v>0</v>
      </c>
      <c r="S401" s="152">
        <v>0</v>
      </c>
      <c r="T401" s="153">
        <f>S401*H401</f>
        <v>0</v>
      </c>
      <c r="U401" s="31"/>
      <c r="V401" s="31"/>
      <c r="W401" s="31"/>
      <c r="X401" s="31"/>
      <c r="Y401" s="31"/>
      <c r="Z401" s="31"/>
      <c r="AA401" s="31"/>
      <c r="AB401" s="31"/>
      <c r="AC401" s="31"/>
      <c r="AD401" s="31"/>
      <c r="AE401" s="31"/>
      <c r="AR401" s="154" t="s">
        <v>159</v>
      </c>
      <c r="AT401" s="154" t="s">
        <v>143</v>
      </c>
      <c r="AU401" s="154" t="s">
        <v>87</v>
      </c>
      <c r="AY401" s="16" t="s">
        <v>140</v>
      </c>
      <c r="BE401" s="155">
        <f>IF(N401="základní",J401,0)</f>
        <v>7417.16</v>
      </c>
      <c r="BF401" s="155">
        <f>IF(N401="snížená",J401,0)</f>
        <v>0</v>
      </c>
      <c r="BG401" s="155">
        <f>IF(N401="zákl. přenesená",J401,0)</f>
        <v>0</v>
      </c>
      <c r="BH401" s="155">
        <f>IF(N401="sníž. přenesená",J401,0)</f>
        <v>0</v>
      </c>
      <c r="BI401" s="155">
        <f>IF(N401="nulová",J401,0)</f>
        <v>0</v>
      </c>
      <c r="BJ401" s="16" t="s">
        <v>85</v>
      </c>
      <c r="BK401" s="155">
        <f>ROUND(I401*H401,2)</f>
        <v>7417.16</v>
      </c>
      <c r="BL401" s="16" t="s">
        <v>159</v>
      </c>
      <c r="BM401" s="154" t="s">
        <v>681</v>
      </c>
    </row>
    <row r="402" spans="1:65" s="1" customFormat="1" ht="16.5" customHeight="1">
      <c r="A402" s="31"/>
      <c r="B402" s="142"/>
      <c r="C402" s="143" t="s">
        <v>682</v>
      </c>
      <c r="D402" s="143" t="s">
        <v>143</v>
      </c>
      <c r="E402" s="144" t="s">
        <v>683</v>
      </c>
      <c r="F402" s="145" t="s">
        <v>684</v>
      </c>
      <c r="G402" s="146" t="s">
        <v>344</v>
      </c>
      <c r="H402" s="147">
        <v>1</v>
      </c>
      <c r="I402" s="148">
        <v>5688</v>
      </c>
      <c r="J402" s="149">
        <f>ROUND(I402*H402,2)</f>
        <v>5688</v>
      </c>
      <c r="K402" s="145" t="s">
        <v>1</v>
      </c>
      <c r="L402" s="32"/>
      <c r="M402" s="150" t="s">
        <v>1</v>
      </c>
      <c r="N402" s="151" t="s">
        <v>42</v>
      </c>
      <c r="O402" s="57"/>
      <c r="P402" s="152">
        <f>O402*H402</f>
        <v>0</v>
      </c>
      <c r="Q402" s="152">
        <v>0</v>
      </c>
      <c r="R402" s="152">
        <f>Q402*H402</f>
        <v>0</v>
      </c>
      <c r="S402" s="152">
        <v>0</v>
      </c>
      <c r="T402" s="153">
        <f>S402*H402</f>
        <v>0</v>
      </c>
      <c r="U402" s="31"/>
      <c r="V402" s="31"/>
      <c r="W402" s="31"/>
      <c r="X402" s="31"/>
      <c r="Y402" s="31"/>
      <c r="Z402" s="31"/>
      <c r="AA402" s="31"/>
      <c r="AB402" s="31"/>
      <c r="AC402" s="31"/>
      <c r="AD402" s="31"/>
      <c r="AE402" s="31"/>
      <c r="AR402" s="154" t="s">
        <v>301</v>
      </c>
      <c r="AT402" s="154" t="s">
        <v>143</v>
      </c>
      <c r="AU402" s="154" t="s">
        <v>87</v>
      </c>
      <c r="AY402" s="16" t="s">
        <v>140</v>
      </c>
      <c r="BE402" s="155">
        <f>IF(N402="základní",J402,0)</f>
        <v>5688</v>
      </c>
      <c r="BF402" s="155">
        <f>IF(N402="snížená",J402,0)</f>
        <v>0</v>
      </c>
      <c r="BG402" s="155">
        <f>IF(N402="zákl. přenesená",J402,0)</f>
        <v>0</v>
      </c>
      <c r="BH402" s="155">
        <f>IF(N402="sníž. přenesená",J402,0)</f>
        <v>0</v>
      </c>
      <c r="BI402" s="155">
        <f>IF(N402="nulová",J402,0)</f>
        <v>0</v>
      </c>
      <c r="BJ402" s="16" t="s">
        <v>85</v>
      </c>
      <c r="BK402" s="155">
        <f>ROUND(I402*H402,2)</f>
        <v>5688</v>
      </c>
      <c r="BL402" s="16" t="s">
        <v>301</v>
      </c>
      <c r="BM402" s="154" t="s">
        <v>685</v>
      </c>
    </row>
    <row r="403" spans="1:65" s="11" customFormat="1" ht="22.9" customHeight="1">
      <c r="B403" s="129"/>
      <c r="D403" s="130" t="s">
        <v>76</v>
      </c>
      <c r="E403" s="140" t="s">
        <v>686</v>
      </c>
      <c r="F403" s="140" t="s">
        <v>687</v>
      </c>
      <c r="I403" s="132"/>
      <c r="J403" s="141">
        <f>BK403</f>
        <v>142438.99000000002</v>
      </c>
      <c r="L403" s="129"/>
      <c r="M403" s="134"/>
      <c r="N403" s="135"/>
      <c r="O403" s="135"/>
      <c r="P403" s="136">
        <f>SUM(P404:P558)</f>
        <v>0</v>
      </c>
      <c r="Q403" s="135"/>
      <c r="R403" s="136">
        <f>SUM(R404:R558)</f>
        <v>3.0920000000000001E-3</v>
      </c>
      <c r="S403" s="135"/>
      <c r="T403" s="137">
        <f>SUM(T404:T558)</f>
        <v>183.169759</v>
      </c>
      <c r="AR403" s="130" t="s">
        <v>85</v>
      </c>
      <c r="AT403" s="138" t="s">
        <v>76</v>
      </c>
      <c r="AU403" s="138" t="s">
        <v>85</v>
      </c>
      <c r="AY403" s="130" t="s">
        <v>140</v>
      </c>
      <c r="BK403" s="139">
        <f>SUM(BK404:BK558)</f>
        <v>142438.99000000002</v>
      </c>
    </row>
    <row r="404" spans="1:65" s="1" customFormat="1" ht="16.5" customHeight="1">
      <c r="A404" s="31"/>
      <c r="B404" s="142"/>
      <c r="C404" s="143" t="s">
        <v>688</v>
      </c>
      <c r="D404" s="143" t="s">
        <v>143</v>
      </c>
      <c r="E404" s="144" t="s">
        <v>689</v>
      </c>
      <c r="F404" s="145" t="s">
        <v>690</v>
      </c>
      <c r="G404" s="146" t="s">
        <v>234</v>
      </c>
      <c r="H404" s="147">
        <v>1.4610000000000001</v>
      </c>
      <c r="I404" s="148">
        <v>1181.06</v>
      </c>
      <c r="J404" s="149">
        <f>ROUND(I404*H404,2)</f>
        <v>1725.53</v>
      </c>
      <c r="K404" s="145" t="s">
        <v>147</v>
      </c>
      <c r="L404" s="32"/>
      <c r="M404" s="150" t="s">
        <v>1</v>
      </c>
      <c r="N404" s="151" t="s">
        <v>42</v>
      </c>
      <c r="O404" s="57"/>
      <c r="P404" s="152">
        <f>O404*H404</f>
        <v>0</v>
      </c>
      <c r="Q404" s="152">
        <v>0</v>
      </c>
      <c r="R404" s="152">
        <f>Q404*H404</f>
        <v>0</v>
      </c>
      <c r="S404" s="152">
        <v>2</v>
      </c>
      <c r="T404" s="153">
        <f>S404*H404</f>
        <v>2.9220000000000002</v>
      </c>
      <c r="U404" s="31"/>
      <c r="V404" s="31"/>
      <c r="W404" s="31"/>
      <c r="X404" s="31"/>
      <c r="Y404" s="31"/>
      <c r="Z404" s="31"/>
      <c r="AA404" s="31"/>
      <c r="AB404" s="31"/>
      <c r="AC404" s="31"/>
      <c r="AD404" s="31"/>
      <c r="AE404" s="31"/>
      <c r="AR404" s="154" t="s">
        <v>159</v>
      </c>
      <c r="AT404" s="154" t="s">
        <v>143</v>
      </c>
      <c r="AU404" s="154" t="s">
        <v>87</v>
      </c>
      <c r="AY404" s="16" t="s">
        <v>140</v>
      </c>
      <c r="BE404" s="155">
        <f>IF(N404="základní",J404,0)</f>
        <v>1725.53</v>
      </c>
      <c r="BF404" s="155">
        <f>IF(N404="snížená",J404,0)</f>
        <v>0</v>
      </c>
      <c r="BG404" s="155">
        <f>IF(N404="zákl. přenesená",J404,0)</f>
        <v>0</v>
      </c>
      <c r="BH404" s="155">
        <f>IF(N404="sníž. přenesená",J404,0)</f>
        <v>0</v>
      </c>
      <c r="BI404" s="155">
        <f>IF(N404="nulová",J404,0)</f>
        <v>0</v>
      </c>
      <c r="BJ404" s="16" t="s">
        <v>85</v>
      </c>
      <c r="BK404" s="155">
        <f>ROUND(I404*H404,2)</f>
        <v>1725.53</v>
      </c>
      <c r="BL404" s="16" t="s">
        <v>159</v>
      </c>
      <c r="BM404" s="154" t="s">
        <v>691</v>
      </c>
    </row>
    <row r="405" spans="1:65" s="12" customFormat="1">
      <c r="B405" s="165"/>
      <c r="D405" s="156" t="s">
        <v>236</v>
      </c>
      <c r="E405" s="166" t="s">
        <v>1</v>
      </c>
      <c r="F405" s="167" t="s">
        <v>692</v>
      </c>
      <c r="H405" s="168">
        <v>1.089</v>
      </c>
      <c r="I405" s="169"/>
      <c r="L405" s="165"/>
      <c r="M405" s="170"/>
      <c r="N405" s="171"/>
      <c r="O405" s="171"/>
      <c r="P405" s="171"/>
      <c r="Q405" s="171"/>
      <c r="R405" s="171"/>
      <c r="S405" s="171"/>
      <c r="T405" s="172"/>
      <c r="AT405" s="166" t="s">
        <v>236</v>
      </c>
      <c r="AU405" s="166" t="s">
        <v>87</v>
      </c>
      <c r="AV405" s="12" t="s">
        <v>87</v>
      </c>
      <c r="AW405" s="12" t="s">
        <v>32</v>
      </c>
      <c r="AX405" s="12" t="s">
        <v>77</v>
      </c>
      <c r="AY405" s="166" t="s">
        <v>140</v>
      </c>
    </row>
    <row r="406" spans="1:65" s="12" customFormat="1">
      <c r="B406" s="165"/>
      <c r="D406" s="156" t="s">
        <v>236</v>
      </c>
      <c r="E406" s="166" t="s">
        <v>1</v>
      </c>
      <c r="F406" s="167" t="s">
        <v>693</v>
      </c>
      <c r="H406" s="168">
        <v>0.26400000000000001</v>
      </c>
      <c r="I406" s="169"/>
      <c r="L406" s="165"/>
      <c r="M406" s="170"/>
      <c r="N406" s="171"/>
      <c r="O406" s="171"/>
      <c r="P406" s="171"/>
      <c r="Q406" s="171"/>
      <c r="R406" s="171"/>
      <c r="S406" s="171"/>
      <c r="T406" s="172"/>
      <c r="AT406" s="166" t="s">
        <v>236</v>
      </c>
      <c r="AU406" s="166" t="s">
        <v>87</v>
      </c>
      <c r="AV406" s="12" t="s">
        <v>87</v>
      </c>
      <c r="AW406" s="12" t="s">
        <v>32</v>
      </c>
      <c r="AX406" s="12" t="s">
        <v>77</v>
      </c>
      <c r="AY406" s="166" t="s">
        <v>140</v>
      </c>
    </row>
    <row r="407" spans="1:65" s="12" customFormat="1">
      <c r="B407" s="165"/>
      <c r="D407" s="156" t="s">
        <v>236</v>
      </c>
      <c r="E407" s="166" t="s">
        <v>1</v>
      </c>
      <c r="F407" s="167" t="s">
        <v>694</v>
      </c>
      <c r="H407" s="168">
        <v>0.108</v>
      </c>
      <c r="I407" s="169"/>
      <c r="L407" s="165"/>
      <c r="M407" s="170"/>
      <c r="N407" s="171"/>
      <c r="O407" s="171"/>
      <c r="P407" s="171"/>
      <c r="Q407" s="171"/>
      <c r="R407" s="171"/>
      <c r="S407" s="171"/>
      <c r="T407" s="172"/>
      <c r="AT407" s="166" t="s">
        <v>236</v>
      </c>
      <c r="AU407" s="166" t="s">
        <v>87</v>
      </c>
      <c r="AV407" s="12" t="s">
        <v>87</v>
      </c>
      <c r="AW407" s="12" t="s">
        <v>32</v>
      </c>
      <c r="AX407" s="12" t="s">
        <v>77</v>
      </c>
      <c r="AY407" s="166" t="s">
        <v>140</v>
      </c>
    </row>
    <row r="408" spans="1:65" s="13" customFormat="1">
      <c r="B408" s="173"/>
      <c r="D408" s="156" t="s">
        <v>236</v>
      </c>
      <c r="E408" s="174" t="s">
        <v>1</v>
      </c>
      <c r="F408" s="175" t="s">
        <v>247</v>
      </c>
      <c r="H408" s="176">
        <v>1.4610000000000001</v>
      </c>
      <c r="I408" s="177"/>
      <c r="L408" s="173"/>
      <c r="M408" s="178"/>
      <c r="N408" s="179"/>
      <c r="O408" s="179"/>
      <c r="P408" s="179"/>
      <c r="Q408" s="179"/>
      <c r="R408" s="179"/>
      <c r="S408" s="179"/>
      <c r="T408" s="180"/>
      <c r="AT408" s="174" t="s">
        <v>236</v>
      </c>
      <c r="AU408" s="174" t="s">
        <v>87</v>
      </c>
      <c r="AV408" s="13" t="s">
        <v>159</v>
      </c>
      <c r="AW408" s="13" t="s">
        <v>32</v>
      </c>
      <c r="AX408" s="13" t="s">
        <v>85</v>
      </c>
      <c r="AY408" s="174" t="s">
        <v>140</v>
      </c>
    </row>
    <row r="409" spans="1:65" s="1" customFormat="1" ht="21.75" customHeight="1">
      <c r="A409" s="31"/>
      <c r="B409" s="142"/>
      <c r="C409" s="143" t="s">
        <v>695</v>
      </c>
      <c r="D409" s="143" t="s">
        <v>143</v>
      </c>
      <c r="E409" s="144" t="s">
        <v>696</v>
      </c>
      <c r="F409" s="145" t="s">
        <v>697</v>
      </c>
      <c r="G409" s="146" t="s">
        <v>284</v>
      </c>
      <c r="H409" s="147">
        <v>12.54</v>
      </c>
      <c r="I409" s="148">
        <v>42.88</v>
      </c>
      <c r="J409" s="149">
        <f>ROUND(I409*H409,2)</f>
        <v>537.72</v>
      </c>
      <c r="K409" s="145" t="s">
        <v>147</v>
      </c>
      <c r="L409" s="32"/>
      <c r="M409" s="150" t="s">
        <v>1</v>
      </c>
      <c r="N409" s="151" t="s">
        <v>42</v>
      </c>
      <c r="O409" s="57"/>
      <c r="P409" s="152">
        <f>O409*H409</f>
        <v>0</v>
      </c>
      <c r="Q409" s="152">
        <v>0</v>
      </c>
      <c r="R409" s="152">
        <f>Q409*H409</f>
        <v>0</v>
      </c>
      <c r="S409" s="152">
        <v>0.13100000000000001</v>
      </c>
      <c r="T409" s="153">
        <f>S409*H409</f>
        <v>1.6427399999999999</v>
      </c>
      <c r="U409" s="31"/>
      <c r="V409" s="31"/>
      <c r="W409" s="31"/>
      <c r="X409" s="31"/>
      <c r="Y409" s="31"/>
      <c r="Z409" s="31"/>
      <c r="AA409" s="31"/>
      <c r="AB409" s="31"/>
      <c r="AC409" s="31"/>
      <c r="AD409" s="31"/>
      <c r="AE409" s="31"/>
      <c r="AR409" s="154" t="s">
        <v>159</v>
      </c>
      <c r="AT409" s="154" t="s">
        <v>143</v>
      </c>
      <c r="AU409" s="154" t="s">
        <v>87</v>
      </c>
      <c r="AY409" s="16" t="s">
        <v>140</v>
      </c>
      <c r="BE409" s="155">
        <f>IF(N409="základní",J409,0)</f>
        <v>537.72</v>
      </c>
      <c r="BF409" s="155">
        <f>IF(N409="snížená",J409,0)</f>
        <v>0</v>
      </c>
      <c r="BG409" s="155">
        <f>IF(N409="zákl. přenesená",J409,0)</f>
        <v>0</v>
      </c>
      <c r="BH409" s="155">
        <f>IF(N409="sníž. přenesená",J409,0)</f>
        <v>0</v>
      </c>
      <c r="BI409" s="155">
        <f>IF(N409="nulová",J409,0)</f>
        <v>0</v>
      </c>
      <c r="BJ409" s="16" t="s">
        <v>85</v>
      </c>
      <c r="BK409" s="155">
        <f>ROUND(I409*H409,2)</f>
        <v>537.72</v>
      </c>
      <c r="BL409" s="16" t="s">
        <v>159</v>
      </c>
      <c r="BM409" s="154" t="s">
        <v>698</v>
      </c>
    </row>
    <row r="410" spans="1:65" s="1" customFormat="1" ht="19.5">
      <c r="A410" s="31"/>
      <c r="B410" s="32"/>
      <c r="C410" s="31"/>
      <c r="D410" s="156" t="s">
        <v>153</v>
      </c>
      <c r="E410" s="31"/>
      <c r="F410" s="157" t="s">
        <v>699</v>
      </c>
      <c r="G410" s="31"/>
      <c r="H410" s="31"/>
      <c r="I410" s="158"/>
      <c r="J410" s="31"/>
      <c r="K410" s="31"/>
      <c r="L410" s="32"/>
      <c r="M410" s="159"/>
      <c r="N410" s="160"/>
      <c r="O410" s="57"/>
      <c r="P410" s="57"/>
      <c r="Q410" s="57"/>
      <c r="R410" s="57"/>
      <c r="S410" s="57"/>
      <c r="T410" s="58"/>
      <c r="U410" s="31"/>
      <c r="V410" s="31"/>
      <c r="W410" s="31"/>
      <c r="X410" s="31"/>
      <c r="Y410" s="31"/>
      <c r="Z410" s="31"/>
      <c r="AA410" s="31"/>
      <c r="AB410" s="31"/>
      <c r="AC410" s="31"/>
      <c r="AD410" s="31"/>
      <c r="AE410" s="31"/>
      <c r="AT410" s="16" t="s">
        <v>153</v>
      </c>
      <c r="AU410" s="16" t="s">
        <v>87</v>
      </c>
    </row>
    <row r="411" spans="1:65" s="12" customFormat="1">
      <c r="B411" s="165"/>
      <c r="D411" s="156" t="s">
        <v>236</v>
      </c>
      <c r="E411" s="166" t="s">
        <v>1</v>
      </c>
      <c r="F411" s="167" t="s">
        <v>700</v>
      </c>
      <c r="H411" s="168">
        <v>12.54</v>
      </c>
      <c r="I411" s="169"/>
      <c r="L411" s="165"/>
      <c r="M411" s="170"/>
      <c r="N411" s="171"/>
      <c r="O411" s="171"/>
      <c r="P411" s="171"/>
      <c r="Q411" s="171"/>
      <c r="R411" s="171"/>
      <c r="S411" s="171"/>
      <c r="T411" s="172"/>
      <c r="AT411" s="166" t="s">
        <v>236</v>
      </c>
      <c r="AU411" s="166" t="s">
        <v>87</v>
      </c>
      <c r="AV411" s="12" t="s">
        <v>87</v>
      </c>
      <c r="AW411" s="12" t="s">
        <v>32</v>
      </c>
      <c r="AX411" s="12" t="s">
        <v>77</v>
      </c>
      <c r="AY411" s="166" t="s">
        <v>140</v>
      </c>
    </row>
    <row r="412" spans="1:65" s="13" customFormat="1">
      <c r="B412" s="173"/>
      <c r="D412" s="156" t="s">
        <v>236</v>
      </c>
      <c r="E412" s="174" t="s">
        <v>1</v>
      </c>
      <c r="F412" s="175" t="s">
        <v>247</v>
      </c>
      <c r="H412" s="176">
        <v>12.54</v>
      </c>
      <c r="I412" s="177"/>
      <c r="L412" s="173"/>
      <c r="M412" s="178"/>
      <c r="N412" s="179"/>
      <c r="O412" s="179"/>
      <c r="P412" s="179"/>
      <c r="Q412" s="179"/>
      <c r="R412" s="179"/>
      <c r="S412" s="179"/>
      <c r="T412" s="180"/>
      <c r="AT412" s="174" t="s">
        <v>236</v>
      </c>
      <c r="AU412" s="174" t="s">
        <v>87</v>
      </c>
      <c r="AV412" s="13" t="s">
        <v>159</v>
      </c>
      <c r="AW412" s="13" t="s">
        <v>32</v>
      </c>
      <c r="AX412" s="13" t="s">
        <v>85</v>
      </c>
      <c r="AY412" s="174" t="s">
        <v>140</v>
      </c>
    </row>
    <row r="413" spans="1:65" s="1" customFormat="1" ht="21.75" customHeight="1">
      <c r="A413" s="31"/>
      <c r="B413" s="142"/>
      <c r="C413" s="143" t="s">
        <v>701</v>
      </c>
      <c r="D413" s="143" t="s">
        <v>143</v>
      </c>
      <c r="E413" s="144" t="s">
        <v>702</v>
      </c>
      <c r="F413" s="145" t="s">
        <v>703</v>
      </c>
      <c r="G413" s="146" t="s">
        <v>284</v>
      </c>
      <c r="H413" s="147">
        <v>235.14</v>
      </c>
      <c r="I413" s="148">
        <v>50.21</v>
      </c>
      <c r="J413" s="149">
        <f>ROUND(I413*H413,2)</f>
        <v>11806.38</v>
      </c>
      <c r="K413" s="145" t="s">
        <v>147</v>
      </c>
      <c r="L413" s="32"/>
      <c r="M413" s="150" t="s">
        <v>1</v>
      </c>
      <c r="N413" s="151" t="s">
        <v>42</v>
      </c>
      <c r="O413" s="57"/>
      <c r="P413" s="152">
        <f>O413*H413</f>
        <v>0</v>
      </c>
      <c r="Q413" s="152">
        <v>0</v>
      </c>
      <c r="R413" s="152">
        <f>Q413*H413</f>
        <v>0</v>
      </c>
      <c r="S413" s="152">
        <v>0.26100000000000001</v>
      </c>
      <c r="T413" s="153">
        <f>S413*H413</f>
        <v>61.371539999999996</v>
      </c>
      <c r="U413" s="31"/>
      <c r="V413" s="31"/>
      <c r="W413" s="31"/>
      <c r="X413" s="31"/>
      <c r="Y413" s="31"/>
      <c r="Z413" s="31"/>
      <c r="AA413" s="31"/>
      <c r="AB413" s="31"/>
      <c r="AC413" s="31"/>
      <c r="AD413" s="31"/>
      <c r="AE413" s="31"/>
      <c r="AR413" s="154" t="s">
        <v>159</v>
      </c>
      <c r="AT413" s="154" t="s">
        <v>143</v>
      </c>
      <c r="AU413" s="154" t="s">
        <v>87</v>
      </c>
      <c r="AY413" s="16" t="s">
        <v>140</v>
      </c>
      <c r="BE413" s="155">
        <f>IF(N413="základní",J413,0)</f>
        <v>11806.38</v>
      </c>
      <c r="BF413" s="155">
        <f>IF(N413="snížená",J413,0)</f>
        <v>0</v>
      </c>
      <c r="BG413" s="155">
        <f>IF(N413="zákl. přenesená",J413,0)</f>
        <v>0</v>
      </c>
      <c r="BH413" s="155">
        <f>IF(N413="sníž. přenesená",J413,0)</f>
        <v>0</v>
      </c>
      <c r="BI413" s="155">
        <f>IF(N413="nulová",J413,0)</f>
        <v>0</v>
      </c>
      <c r="BJ413" s="16" t="s">
        <v>85</v>
      </c>
      <c r="BK413" s="155">
        <f>ROUND(I413*H413,2)</f>
        <v>11806.38</v>
      </c>
      <c r="BL413" s="16" t="s">
        <v>159</v>
      </c>
      <c r="BM413" s="154" t="s">
        <v>704</v>
      </c>
    </row>
    <row r="414" spans="1:65" s="1" customFormat="1" ht="19.5">
      <c r="A414" s="31"/>
      <c r="B414" s="32"/>
      <c r="C414" s="31"/>
      <c r="D414" s="156" t="s">
        <v>153</v>
      </c>
      <c r="E414" s="31"/>
      <c r="F414" s="157" t="s">
        <v>699</v>
      </c>
      <c r="G414" s="31"/>
      <c r="H414" s="31"/>
      <c r="I414" s="158"/>
      <c r="J414" s="31"/>
      <c r="K414" s="31"/>
      <c r="L414" s="32"/>
      <c r="M414" s="159"/>
      <c r="N414" s="160"/>
      <c r="O414" s="57"/>
      <c r="P414" s="57"/>
      <c r="Q414" s="57"/>
      <c r="R414" s="57"/>
      <c r="S414" s="57"/>
      <c r="T414" s="58"/>
      <c r="U414" s="31"/>
      <c r="V414" s="31"/>
      <c r="W414" s="31"/>
      <c r="X414" s="31"/>
      <c r="Y414" s="31"/>
      <c r="Z414" s="31"/>
      <c r="AA414" s="31"/>
      <c r="AB414" s="31"/>
      <c r="AC414" s="31"/>
      <c r="AD414" s="31"/>
      <c r="AE414" s="31"/>
      <c r="AT414" s="16" t="s">
        <v>153</v>
      </c>
      <c r="AU414" s="16" t="s">
        <v>87</v>
      </c>
    </row>
    <row r="415" spans="1:65" s="12" customFormat="1">
      <c r="B415" s="165"/>
      <c r="D415" s="156" t="s">
        <v>236</v>
      </c>
      <c r="E415" s="166" t="s">
        <v>1</v>
      </c>
      <c r="F415" s="167" t="s">
        <v>705</v>
      </c>
      <c r="H415" s="168">
        <v>14.025</v>
      </c>
      <c r="I415" s="169"/>
      <c r="L415" s="165"/>
      <c r="M415" s="170"/>
      <c r="N415" s="171"/>
      <c r="O415" s="171"/>
      <c r="P415" s="171"/>
      <c r="Q415" s="171"/>
      <c r="R415" s="171"/>
      <c r="S415" s="171"/>
      <c r="T415" s="172"/>
      <c r="AT415" s="166" t="s">
        <v>236</v>
      </c>
      <c r="AU415" s="166" t="s">
        <v>87</v>
      </c>
      <c r="AV415" s="12" t="s">
        <v>87</v>
      </c>
      <c r="AW415" s="12" t="s">
        <v>32</v>
      </c>
      <c r="AX415" s="12" t="s">
        <v>77</v>
      </c>
      <c r="AY415" s="166" t="s">
        <v>140</v>
      </c>
    </row>
    <row r="416" spans="1:65" s="12" customFormat="1">
      <c r="B416" s="165"/>
      <c r="D416" s="156" t="s">
        <v>236</v>
      </c>
      <c r="E416" s="166" t="s">
        <v>1</v>
      </c>
      <c r="F416" s="167" t="s">
        <v>706</v>
      </c>
      <c r="H416" s="168">
        <v>17.05</v>
      </c>
      <c r="I416" s="169"/>
      <c r="L416" s="165"/>
      <c r="M416" s="170"/>
      <c r="N416" s="171"/>
      <c r="O416" s="171"/>
      <c r="P416" s="171"/>
      <c r="Q416" s="171"/>
      <c r="R416" s="171"/>
      <c r="S416" s="171"/>
      <c r="T416" s="172"/>
      <c r="AT416" s="166" t="s">
        <v>236</v>
      </c>
      <c r="AU416" s="166" t="s">
        <v>87</v>
      </c>
      <c r="AV416" s="12" t="s">
        <v>87</v>
      </c>
      <c r="AW416" s="12" t="s">
        <v>32</v>
      </c>
      <c r="AX416" s="12" t="s">
        <v>77</v>
      </c>
      <c r="AY416" s="166" t="s">
        <v>140</v>
      </c>
    </row>
    <row r="417" spans="1:65" s="12" customFormat="1">
      <c r="B417" s="165"/>
      <c r="D417" s="156" t="s">
        <v>236</v>
      </c>
      <c r="E417" s="166" t="s">
        <v>1</v>
      </c>
      <c r="F417" s="167" t="s">
        <v>707</v>
      </c>
      <c r="H417" s="168">
        <v>9.9</v>
      </c>
      <c r="I417" s="169"/>
      <c r="L417" s="165"/>
      <c r="M417" s="170"/>
      <c r="N417" s="171"/>
      <c r="O417" s="171"/>
      <c r="P417" s="171"/>
      <c r="Q417" s="171"/>
      <c r="R417" s="171"/>
      <c r="S417" s="171"/>
      <c r="T417" s="172"/>
      <c r="AT417" s="166" t="s">
        <v>236</v>
      </c>
      <c r="AU417" s="166" t="s">
        <v>87</v>
      </c>
      <c r="AV417" s="12" t="s">
        <v>87</v>
      </c>
      <c r="AW417" s="12" t="s">
        <v>32</v>
      </c>
      <c r="AX417" s="12" t="s">
        <v>77</v>
      </c>
      <c r="AY417" s="166" t="s">
        <v>140</v>
      </c>
    </row>
    <row r="418" spans="1:65" s="12" customFormat="1">
      <c r="B418" s="165"/>
      <c r="D418" s="156" t="s">
        <v>236</v>
      </c>
      <c r="E418" s="166" t="s">
        <v>1</v>
      </c>
      <c r="F418" s="167" t="s">
        <v>708</v>
      </c>
      <c r="H418" s="168">
        <v>14.85</v>
      </c>
      <c r="I418" s="169"/>
      <c r="L418" s="165"/>
      <c r="M418" s="170"/>
      <c r="N418" s="171"/>
      <c r="O418" s="171"/>
      <c r="P418" s="171"/>
      <c r="Q418" s="171"/>
      <c r="R418" s="171"/>
      <c r="S418" s="171"/>
      <c r="T418" s="172"/>
      <c r="AT418" s="166" t="s">
        <v>236</v>
      </c>
      <c r="AU418" s="166" t="s">
        <v>87</v>
      </c>
      <c r="AV418" s="12" t="s">
        <v>87</v>
      </c>
      <c r="AW418" s="12" t="s">
        <v>32</v>
      </c>
      <c r="AX418" s="12" t="s">
        <v>77</v>
      </c>
      <c r="AY418" s="166" t="s">
        <v>140</v>
      </c>
    </row>
    <row r="419" spans="1:65" s="12" customFormat="1">
      <c r="B419" s="165"/>
      <c r="D419" s="156" t="s">
        <v>236</v>
      </c>
      <c r="E419" s="166" t="s">
        <v>1</v>
      </c>
      <c r="F419" s="167" t="s">
        <v>709</v>
      </c>
      <c r="H419" s="168">
        <v>22.274999999999999</v>
      </c>
      <c r="I419" s="169"/>
      <c r="L419" s="165"/>
      <c r="M419" s="170"/>
      <c r="N419" s="171"/>
      <c r="O419" s="171"/>
      <c r="P419" s="171"/>
      <c r="Q419" s="171"/>
      <c r="R419" s="171"/>
      <c r="S419" s="171"/>
      <c r="T419" s="172"/>
      <c r="AT419" s="166" t="s">
        <v>236</v>
      </c>
      <c r="AU419" s="166" t="s">
        <v>87</v>
      </c>
      <c r="AV419" s="12" t="s">
        <v>87</v>
      </c>
      <c r="AW419" s="12" t="s">
        <v>32</v>
      </c>
      <c r="AX419" s="12" t="s">
        <v>77</v>
      </c>
      <c r="AY419" s="166" t="s">
        <v>140</v>
      </c>
    </row>
    <row r="420" spans="1:65" s="12" customFormat="1">
      <c r="B420" s="165"/>
      <c r="D420" s="156" t="s">
        <v>236</v>
      </c>
      <c r="E420" s="166" t="s">
        <v>1</v>
      </c>
      <c r="F420" s="167" t="s">
        <v>710</v>
      </c>
      <c r="H420" s="168">
        <v>20.295000000000002</v>
      </c>
      <c r="I420" s="169"/>
      <c r="L420" s="165"/>
      <c r="M420" s="170"/>
      <c r="N420" s="171"/>
      <c r="O420" s="171"/>
      <c r="P420" s="171"/>
      <c r="Q420" s="171"/>
      <c r="R420" s="171"/>
      <c r="S420" s="171"/>
      <c r="T420" s="172"/>
      <c r="AT420" s="166" t="s">
        <v>236</v>
      </c>
      <c r="AU420" s="166" t="s">
        <v>87</v>
      </c>
      <c r="AV420" s="12" t="s">
        <v>87</v>
      </c>
      <c r="AW420" s="12" t="s">
        <v>32</v>
      </c>
      <c r="AX420" s="12" t="s">
        <v>77</v>
      </c>
      <c r="AY420" s="166" t="s">
        <v>140</v>
      </c>
    </row>
    <row r="421" spans="1:65" s="12" customFormat="1">
      <c r="B421" s="165"/>
      <c r="D421" s="156" t="s">
        <v>236</v>
      </c>
      <c r="E421" s="166" t="s">
        <v>1</v>
      </c>
      <c r="F421" s="167" t="s">
        <v>711</v>
      </c>
      <c r="H421" s="168">
        <v>13.2</v>
      </c>
      <c r="I421" s="169"/>
      <c r="L421" s="165"/>
      <c r="M421" s="170"/>
      <c r="N421" s="171"/>
      <c r="O421" s="171"/>
      <c r="P421" s="171"/>
      <c r="Q421" s="171"/>
      <c r="R421" s="171"/>
      <c r="S421" s="171"/>
      <c r="T421" s="172"/>
      <c r="AT421" s="166" t="s">
        <v>236</v>
      </c>
      <c r="AU421" s="166" t="s">
        <v>87</v>
      </c>
      <c r="AV421" s="12" t="s">
        <v>87</v>
      </c>
      <c r="AW421" s="12" t="s">
        <v>32</v>
      </c>
      <c r="AX421" s="12" t="s">
        <v>77</v>
      </c>
      <c r="AY421" s="166" t="s">
        <v>140</v>
      </c>
    </row>
    <row r="422" spans="1:65" s="12" customFormat="1">
      <c r="B422" s="165"/>
      <c r="D422" s="156" t="s">
        <v>236</v>
      </c>
      <c r="E422" s="166" t="s">
        <v>1</v>
      </c>
      <c r="F422" s="167" t="s">
        <v>712</v>
      </c>
      <c r="H422" s="168">
        <v>19.14</v>
      </c>
      <c r="I422" s="169"/>
      <c r="L422" s="165"/>
      <c r="M422" s="170"/>
      <c r="N422" s="171"/>
      <c r="O422" s="171"/>
      <c r="P422" s="171"/>
      <c r="Q422" s="171"/>
      <c r="R422" s="171"/>
      <c r="S422" s="171"/>
      <c r="T422" s="172"/>
      <c r="AT422" s="166" t="s">
        <v>236</v>
      </c>
      <c r="AU422" s="166" t="s">
        <v>87</v>
      </c>
      <c r="AV422" s="12" t="s">
        <v>87</v>
      </c>
      <c r="AW422" s="12" t="s">
        <v>32</v>
      </c>
      <c r="AX422" s="12" t="s">
        <v>77</v>
      </c>
      <c r="AY422" s="166" t="s">
        <v>140</v>
      </c>
    </row>
    <row r="423" spans="1:65" s="12" customFormat="1">
      <c r="B423" s="165"/>
      <c r="D423" s="156" t="s">
        <v>236</v>
      </c>
      <c r="E423" s="166" t="s">
        <v>1</v>
      </c>
      <c r="F423" s="167" t="s">
        <v>713</v>
      </c>
      <c r="H423" s="168">
        <v>13.324999999999999</v>
      </c>
      <c r="I423" s="169"/>
      <c r="L423" s="165"/>
      <c r="M423" s="170"/>
      <c r="N423" s="171"/>
      <c r="O423" s="171"/>
      <c r="P423" s="171"/>
      <c r="Q423" s="171"/>
      <c r="R423" s="171"/>
      <c r="S423" s="171"/>
      <c r="T423" s="172"/>
      <c r="AT423" s="166" t="s">
        <v>236</v>
      </c>
      <c r="AU423" s="166" t="s">
        <v>87</v>
      </c>
      <c r="AV423" s="12" t="s">
        <v>87</v>
      </c>
      <c r="AW423" s="12" t="s">
        <v>32</v>
      </c>
      <c r="AX423" s="12" t="s">
        <v>77</v>
      </c>
      <c r="AY423" s="166" t="s">
        <v>140</v>
      </c>
    </row>
    <row r="424" spans="1:65" s="12" customFormat="1">
      <c r="B424" s="165"/>
      <c r="D424" s="156" t="s">
        <v>236</v>
      </c>
      <c r="E424" s="166" t="s">
        <v>1</v>
      </c>
      <c r="F424" s="167" t="s">
        <v>714</v>
      </c>
      <c r="H424" s="168">
        <v>26.565000000000001</v>
      </c>
      <c r="I424" s="169"/>
      <c r="L424" s="165"/>
      <c r="M424" s="170"/>
      <c r="N424" s="171"/>
      <c r="O424" s="171"/>
      <c r="P424" s="171"/>
      <c r="Q424" s="171"/>
      <c r="R424" s="171"/>
      <c r="S424" s="171"/>
      <c r="T424" s="172"/>
      <c r="AT424" s="166" t="s">
        <v>236</v>
      </c>
      <c r="AU424" s="166" t="s">
        <v>87</v>
      </c>
      <c r="AV424" s="12" t="s">
        <v>87</v>
      </c>
      <c r="AW424" s="12" t="s">
        <v>32</v>
      </c>
      <c r="AX424" s="12" t="s">
        <v>77</v>
      </c>
      <c r="AY424" s="166" t="s">
        <v>140</v>
      </c>
    </row>
    <row r="425" spans="1:65" s="12" customFormat="1">
      <c r="B425" s="165"/>
      <c r="D425" s="156" t="s">
        <v>236</v>
      </c>
      <c r="E425" s="166" t="s">
        <v>1</v>
      </c>
      <c r="F425" s="167" t="s">
        <v>715</v>
      </c>
      <c r="H425" s="168">
        <v>27.555</v>
      </c>
      <c r="I425" s="169"/>
      <c r="L425" s="165"/>
      <c r="M425" s="170"/>
      <c r="N425" s="171"/>
      <c r="O425" s="171"/>
      <c r="P425" s="171"/>
      <c r="Q425" s="171"/>
      <c r="R425" s="171"/>
      <c r="S425" s="171"/>
      <c r="T425" s="172"/>
      <c r="AT425" s="166" t="s">
        <v>236</v>
      </c>
      <c r="AU425" s="166" t="s">
        <v>87</v>
      </c>
      <c r="AV425" s="12" t="s">
        <v>87</v>
      </c>
      <c r="AW425" s="12" t="s">
        <v>32</v>
      </c>
      <c r="AX425" s="12" t="s">
        <v>77</v>
      </c>
      <c r="AY425" s="166" t="s">
        <v>140</v>
      </c>
    </row>
    <row r="426" spans="1:65" s="12" customFormat="1">
      <c r="B426" s="165"/>
      <c r="D426" s="156" t="s">
        <v>236</v>
      </c>
      <c r="E426" s="166" t="s">
        <v>1</v>
      </c>
      <c r="F426" s="167" t="s">
        <v>716</v>
      </c>
      <c r="H426" s="168">
        <v>15.345000000000001</v>
      </c>
      <c r="I426" s="169"/>
      <c r="L426" s="165"/>
      <c r="M426" s="170"/>
      <c r="N426" s="171"/>
      <c r="O426" s="171"/>
      <c r="P426" s="171"/>
      <c r="Q426" s="171"/>
      <c r="R426" s="171"/>
      <c r="S426" s="171"/>
      <c r="T426" s="172"/>
      <c r="AT426" s="166" t="s">
        <v>236</v>
      </c>
      <c r="AU426" s="166" t="s">
        <v>87</v>
      </c>
      <c r="AV426" s="12" t="s">
        <v>87</v>
      </c>
      <c r="AW426" s="12" t="s">
        <v>32</v>
      </c>
      <c r="AX426" s="12" t="s">
        <v>77</v>
      </c>
      <c r="AY426" s="166" t="s">
        <v>140</v>
      </c>
    </row>
    <row r="427" spans="1:65" s="12" customFormat="1">
      <c r="B427" s="165"/>
      <c r="D427" s="156" t="s">
        <v>236</v>
      </c>
      <c r="E427" s="166" t="s">
        <v>1</v>
      </c>
      <c r="F427" s="167" t="s">
        <v>717</v>
      </c>
      <c r="H427" s="168">
        <v>21.614999999999998</v>
      </c>
      <c r="I427" s="169"/>
      <c r="L427" s="165"/>
      <c r="M427" s="170"/>
      <c r="N427" s="171"/>
      <c r="O427" s="171"/>
      <c r="P427" s="171"/>
      <c r="Q427" s="171"/>
      <c r="R427" s="171"/>
      <c r="S427" s="171"/>
      <c r="T427" s="172"/>
      <c r="AT427" s="166" t="s">
        <v>236</v>
      </c>
      <c r="AU427" s="166" t="s">
        <v>87</v>
      </c>
      <c r="AV427" s="12" t="s">
        <v>87</v>
      </c>
      <c r="AW427" s="12" t="s">
        <v>32</v>
      </c>
      <c r="AX427" s="12" t="s">
        <v>77</v>
      </c>
      <c r="AY427" s="166" t="s">
        <v>140</v>
      </c>
    </row>
    <row r="428" spans="1:65" s="13" customFormat="1">
      <c r="B428" s="173"/>
      <c r="D428" s="156" t="s">
        <v>236</v>
      </c>
      <c r="E428" s="174" t="s">
        <v>1</v>
      </c>
      <c r="F428" s="175" t="s">
        <v>247</v>
      </c>
      <c r="H428" s="176">
        <v>235.14000000000001</v>
      </c>
      <c r="I428" s="177"/>
      <c r="L428" s="173"/>
      <c r="M428" s="178"/>
      <c r="N428" s="179"/>
      <c r="O428" s="179"/>
      <c r="P428" s="179"/>
      <c r="Q428" s="179"/>
      <c r="R428" s="179"/>
      <c r="S428" s="179"/>
      <c r="T428" s="180"/>
      <c r="AT428" s="174" t="s">
        <v>236</v>
      </c>
      <c r="AU428" s="174" t="s">
        <v>87</v>
      </c>
      <c r="AV428" s="13" t="s">
        <v>159</v>
      </c>
      <c r="AW428" s="13" t="s">
        <v>32</v>
      </c>
      <c r="AX428" s="13" t="s">
        <v>85</v>
      </c>
      <c r="AY428" s="174" t="s">
        <v>140</v>
      </c>
    </row>
    <row r="429" spans="1:65" s="1" customFormat="1" ht="36">
      <c r="A429" s="31"/>
      <c r="B429" s="142"/>
      <c r="C429" s="143" t="s">
        <v>718</v>
      </c>
      <c r="D429" s="143" t="s">
        <v>143</v>
      </c>
      <c r="E429" s="144" t="s">
        <v>719</v>
      </c>
      <c r="F429" s="145" t="s">
        <v>720</v>
      </c>
      <c r="G429" s="146" t="s">
        <v>234</v>
      </c>
      <c r="H429" s="147">
        <v>4.7750000000000004</v>
      </c>
      <c r="I429" s="148">
        <v>1302.5</v>
      </c>
      <c r="J429" s="149">
        <f>ROUND(I429*H429,2)</f>
        <v>6219.44</v>
      </c>
      <c r="K429" s="145" t="s">
        <v>147</v>
      </c>
      <c r="L429" s="32"/>
      <c r="M429" s="150" t="s">
        <v>1</v>
      </c>
      <c r="N429" s="151" t="s">
        <v>42</v>
      </c>
      <c r="O429" s="57"/>
      <c r="P429" s="152">
        <f>O429*H429</f>
        <v>0</v>
      </c>
      <c r="Q429" s="152">
        <v>0</v>
      </c>
      <c r="R429" s="152">
        <f>Q429*H429</f>
        <v>0</v>
      </c>
      <c r="S429" s="152">
        <v>2.2000000000000002</v>
      </c>
      <c r="T429" s="153">
        <f>S429*H429</f>
        <v>10.505000000000001</v>
      </c>
      <c r="U429" s="31"/>
      <c r="V429" s="31"/>
      <c r="W429" s="31"/>
      <c r="X429" s="31"/>
      <c r="Y429" s="31"/>
      <c r="Z429" s="31"/>
      <c r="AA429" s="31"/>
      <c r="AB429" s="31"/>
      <c r="AC429" s="31"/>
      <c r="AD429" s="31"/>
      <c r="AE429" s="31"/>
      <c r="AR429" s="154" t="s">
        <v>159</v>
      </c>
      <c r="AT429" s="154" t="s">
        <v>143</v>
      </c>
      <c r="AU429" s="154" t="s">
        <v>87</v>
      </c>
      <c r="AY429" s="16" t="s">
        <v>140</v>
      </c>
      <c r="BE429" s="155">
        <f>IF(N429="základní",J429,0)</f>
        <v>6219.44</v>
      </c>
      <c r="BF429" s="155">
        <f>IF(N429="snížená",J429,0)</f>
        <v>0</v>
      </c>
      <c r="BG429" s="155">
        <f>IF(N429="zákl. přenesená",J429,0)</f>
        <v>0</v>
      </c>
      <c r="BH429" s="155">
        <f>IF(N429="sníž. přenesená",J429,0)</f>
        <v>0</v>
      </c>
      <c r="BI429" s="155">
        <f>IF(N429="nulová",J429,0)</f>
        <v>0</v>
      </c>
      <c r="BJ429" s="16" t="s">
        <v>85</v>
      </c>
      <c r="BK429" s="155">
        <f>ROUND(I429*H429,2)</f>
        <v>6219.44</v>
      </c>
      <c r="BL429" s="16" t="s">
        <v>159</v>
      </c>
      <c r="BM429" s="154" t="s">
        <v>721</v>
      </c>
    </row>
    <row r="430" spans="1:65" s="12" customFormat="1">
      <c r="B430" s="165"/>
      <c r="D430" s="156" t="s">
        <v>236</v>
      </c>
      <c r="E430" s="166" t="s">
        <v>1</v>
      </c>
      <c r="F430" s="167" t="s">
        <v>722</v>
      </c>
      <c r="H430" s="168">
        <v>4.407</v>
      </c>
      <c r="I430" s="169"/>
      <c r="L430" s="165"/>
      <c r="M430" s="170"/>
      <c r="N430" s="171"/>
      <c r="O430" s="171"/>
      <c r="P430" s="171"/>
      <c r="Q430" s="171"/>
      <c r="R430" s="171"/>
      <c r="S430" s="171"/>
      <c r="T430" s="172"/>
      <c r="AT430" s="166" t="s">
        <v>236</v>
      </c>
      <c r="AU430" s="166" t="s">
        <v>87</v>
      </c>
      <c r="AV430" s="12" t="s">
        <v>87</v>
      </c>
      <c r="AW430" s="12" t="s">
        <v>32</v>
      </c>
      <c r="AX430" s="12" t="s">
        <v>77</v>
      </c>
      <c r="AY430" s="166" t="s">
        <v>140</v>
      </c>
    </row>
    <row r="431" spans="1:65" s="12" customFormat="1">
      <c r="B431" s="165"/>
      <c r="D431" s="156" t="s">
        <v>236</v>
      </c>
      <c r="E431" s="166" t="s">
        <v>1</v>
      </c>
      <c r="F431" s="167" t="s">
        <v>723</v>
      </c>
      <c r="H431" s="168">
        <v>0.36799999999999999</v>
      </c>
      <c r="I431" s="169"/>
      <c r="L431" s="165"/>
      <c r="M431" s="170"/>
      <c r="N431" s="171"/>
      <c r="O431" s="171"/>
      <c r="P431" s="171"/>
      <c r="Q431" s="171"/>
      <c r="R431" s="171"/>
      <c r="S431" s="171"/>
      <c r="T431" s="172"/>
      <c r="AT431" s="166" t="s">
        <v>236</v>
      </c>
      <c r="AU431" s="166" t="s">
        <v>87</v>
      </c>
      <c r="AV431" s="12" t="s">
        <v>87</v>
      </c>
      <c r="AW431" s="12" t="s">
        <v>32</v>
      </c>
      <c r="AX431" s="12" t="s">
        <v>77</v>
      </c>
      <c r="AY431" s="166" t="s">
        <v>140</v>
      </c>
    </row>
    <row r="432" spans="1:65" s="13" customFormat="1">
      <c r="B432" s="173"/>
      <c r="D432" s="156" t="s">
        <v>236</v>
      </c>
      <c r="E432" s="174" t="s">
        <v>1</v>
      </c>
      <c r="F432" s="175" t="s">
        <v>247</v>
      </c>
      <c r="H432" s="176">
        <v>4.7750000000000004</v>
      </c>
      <c r="I432" s="177"/>
      <c r="L432" s="173"/>
      <c r="M432" s="178"/>
      <c r="N432" s="179"/>
      <c r="O432" s="179"/>
      <c r="P432" s="179"/>
      <c r="Q432" s="179"/>
      <c r="R432" s="179"/>
      <c r="S432" s="179"/>
      <c r="T432" s="180"/>
      <c r="AT432" s="174" t="s">
        <v>236</v>
      </c>
      <c r="AU432" s="174" t="s">
        <v>87</v>
      </c>
      <c r="AV432" s="13" t="s">
        <v>159</v>
      </c>
      <c r="AW432" s="13" t="s">
        <v>32</v>
      </c>
      <c r="AX432" s="13" t="s">
        <v>85</v>
      </c>
      <c r="AY432" s="174" t="s">
        <v>140</v>
      </c>
    </row>
    <row r="433" spans="1:65" s="1" customFormat="1" ht="24">
      <c r="A433" s="31"/>
      <c r="B433" s="142"/>
      <c r="C433" s="143" t="s">
        <v>724</v>
      </c>
      <c r="D433" s="143" t="s">
        <v>143</v>
      </c>
      <c r="E433" s="144" t="s">
        <v>725</v>
      </c>
      <c r="F433" s="145" t="s">
        <v>726</v>
      </c>
      <c r="G433" s="146" t="s">
        <v>284</v>
      </c>
      <c r="H433" s="147">
        <v>209.3</v>
      </c>
      <c r="I433" s="148">
        <v>53.75</v>
      </c>
      <c r="J433" s="149">
        <f>ROUND(I433*H433,2)</f>
        <v>11249.88</v>
      </c>
      <c r="K433" s="145" t="s">
        <v>147</v>
      </c>
      <c r="L433" s="32"/>
      <c r="M433" s="150" t="s">
        <v>1</v>
      </c>
      <c r="N433" s="151" t="s">
        <v>42</v>
      </c>
      <c r="O433" s="57"/>
      <c r="P433" s="152">
        <f>O433*H433</f>
        <v>0</v>
      </c>
      <c r="Q433" s="152">
        <v>0</v>
      </c>
      <c r="R433" s="152">
        <f>Q433*H433</f>
        <v>0</v>
      </c>
      <c r="S433" s="152">
        <v>0.09</v>
      </c>
      <c r="T433" s="153">
        <f>S433*H433</f>
        <v>18.837</v>
      </c>
      <c r="U433" s="31"/>
      <c r="V433" s="31"/>
      <c r="W433" s="31"/>
      <c r="X433" s="31"/>
      <c r="Y433" s="31"/>
      <c r="Z433" s="31"/>
      <c r="AA433" s="31"/>
      <c r="AB433" s="31"/>
      <c r="AC433" s="31"/>
      <c r="AD433" s="31"/>
      <c r="AE433" s="31"/>
      <c r="AR433" s="154" t="s">
        <v>159</v>
      </c>
      <c r="AT433" s="154" t="s">
        <v>143</v>
      </c>
      <c r="AU433" s="154" t="s">
        <v>87</v>
      </c>
      <c r="AY433" s="16" t="s">
        <v>140</v>
      </c>
      <c r="BE433" s="155">
        <f>IF(N433="základní",J433,0)</f>
        <v>11249.88</v>
      </c>
      <c r="BF433" s="155">
        <f>IF(N433="snížená",J433,0)</f>
        <v>0</v>
      </c>
      <c r="BG433" s="155">
        <f>IF(N433="zákl. přenesená",J433,0)</f>
        <v>0</v>
      </c>
      <c r="BH433" s="155">
        <f>IF(N433="sníž. přenesená",J433,0)</f>
        <v>0</v>
      </c>
      <c r="BI433" s="155">
        <f>IF(N433="nulová",J433,0)</f>
        <v>0</v>
      </c>
      <c r="BJ433" s="16" t="s">
        <v>85</v>
      </c>
      <c r="BK433" s="155">
        <f>ROUND(I433*H433,2)</f>
        <v>11249.88</v>
      </c>
      <c r="BL433" s="16" t="s">
        <v>159</v>
      </c>
      <c r="BM433" s="154" t="s">
        <v>727</v>
      </c>
    </row>
    <row r="434" spans="1:65" s="12" customFormat="1">
      <c r="B434" s="165"/>
      <c r="D434" s="156" t="s">
        <v>236</v>
      </c>
      <c r="E434" s="166" t="s">
        <v>1</v>
      </c>
      <c r="F434" s="167" t="s">
        <v>728</v>
      </c>
      <c r="H434" s="168">
        <v>70.2</v>
      </c>
      <c r="I434" s="169"/>
      <c r="L434" s="165"/>
      <c r="M434" s="170"/>
      <c r="N434" s="171"/>
      <c r="O434" s="171"/>
      <c r="P434" s="171"/>
      <c r="Q434" s="171"/>
      <c r="R434" s="171"/>
      <c r="S434" s="171"/>
      <c r="T434" s="172"/>
      <c r="AT434" s="166" t="s">
        <v>236</v>
      </c>
      <c r="AU434" s="166" t="s">
        <v>87</v>
      </c>
      <c r="AV434" s="12" t="s">
        <v>87</v>
      </c>
      <c r="AW434" s="12" t="s">
        <v>32</v>
      </c>
      <c r="AX434" s="12" t="s">
        <v>77</v>
      </c>
      <c r="AY434" s="166" t="s">
        <v>140</v>
      </c>
    </row>
    <row r="435" spans="1:65" s="12" customFormat="1">
      <c r="B435" s="165"/>
      <c r="D435" s="156" t="s">
        <v>236</v>
      </c>
      <c r="E435" s="166" t="s">
        <v>1</v>
      </c>
      <c r="F435" s="167" t="s">
        <v>729</v>
      </c>
      <c r="H435" s="168">
        <v>98.6</v>
      </c>
      <c r="I435" s="169"/>
      <c r="L435" s="165"/>
      <c r="M435" s="170"/>
      <c r="N435" s="171"/>
      <c r="O435" s="171"/>
      <c r="P435" s="171"/>
      <c r="Q435" s="171"/>
      <c r="R435" s="171"/>
      <c r="S435" s="171"/>
      <c r="T435" s="172"/>
      <c r="AT435" s="166" t="s">
        <v>236</v>
      </c>
      <c r="AU435" s="166" t="s">
        <v>87</v>
      </c>
      <c r="AV435" s="12" t="s">
        <v>87</v>
      </c>
      <c r="AW435" s="12" t="s">
        <v>32</v>
      </c>
      <c r="AX435" s="12" t="s">
        <v>77</v>
      </c>
      <c r="AY435" s="166" t="s">
        <v>140</v>
      </c>
    </row>
    <row r="436" spans="1:65" s="12" customFormat="1">
      <c r="B436" s="165"/>
      <c r="D436" s="156" t="s">
        <v>236</v>
      </c>
      <c r="E436" s="166" t="s">
        <v>1</v>
      </c>
      <c r="F436" s="167" t="s">
        <v>730</v>
      </c>
      <c r="H436" s="168">
        <v>40.5</v>
      </c>
      <c r="I436" s="169"/>
      <c r="L436" s="165"/>
      <c r="M436" s="170"/>
      <c r="N436" s="171"/>
      <c r="O436" s="171"/>
      <c r="P436" s="171"/>
      <c r="Q436" s="171"/>
      <c r="R436" s="171"/>
      <c r="S436" s="171"/>
      <c r="T436" s="172"/>
      <c r="AT436" s="166" t="s">
        <v>236</v>
      </c>
      <c r="AU436" s="166" t="s">
        <v>87</v>
      </c>
      <c r="AV436" s="12" t="s">
        <v>87</v>
      </c>
      <c r="AW436" s="12" t="s">
        <v>32</v>
      </c>
      <c r="AX436" s="12" t="s">
        <v>77</v>
      </c>
      <c r="AY436" s="166" t="s">
        <v>140</v>
      </c>
    </row>
    <row r="437" spans="1:65" s="13" customFormat="1">
      <c r="B437" s="173"/>
      <c r="D437" s="156" t="s">
        <v>236</v>
      </c>
      <c r="E437" s="174" t="s">
        <v>1</v>
      </c>
      <c r="F437" s="175" t="s">
        <v>247</v>
      </c>
      <c r="H437" s="176">
        <v>209.3</v>
      </c>
      <c r="I437" s="177"/>
      <c r="L437" s="173"/>
      <c r="M437" s="178"/>
      <c r="N437" s="179"/>
      <c r="O437" s="179"/>
      <c r="P437" s="179"/>
      <c r="Q437" s="179"/>
      <c r="R437" s="179"/>
      <c r="S437" s="179"/>
      <c r="T437" s="180"/>
      <c r="AT437" s="174" t="s">
        <v>236</v>
      </c>
      <c r="AU437" s="174" t="s">
        <v>87</v>
      </c>
      <c r="AV437" s="13" t="s">
        <v>159</v>
      </c>
      <c r="AW437" s="13" t="s">
        <v>32</v>
      </c>
      <c r="AX437" s="13" t="s">
        <v>85</v>
      </c>
      <c r="AY437" s="174" t="s">
        <v>140</v>
      </c>
    </row>
    <row r="438" spans="1:65" s="1" customFormat="1" ht="33" customHeight="1">
      <c r="A438" s="31"/>
      <c r="B438" s="142"/>
      <c r="C438" s="143" t="s">
        <v>731</v>
      </c>
      <c r="D438" s="143" t="s">
        <v>143</v>
      </c>
      <c r="E438" s="144" t="s">
        <v>732</v>
      </c>
      <c r="F438" s="145" t="s">
        <v>733</v>
      </c>
      <c r="G438" s="146" t="s">
        <v>234</v>
      </c>
      <c r="H438" s="147">
        <v>4.7750000000000004</v>
      </c>
      <c r="I438" s="148">
        <v>780.83</v>
      </c>
      <c r="J438" s="149">
        <f>ROUND(I438*H438,2)</f>
        <v>3728.46</v>
      </c>
      <c r="K438" s="145" t="s">
        <v>147</v>
      </c>
      <c r="L438" s="32"/>
      <c r="M438" s="150" t="s">
        <v>1</v>
      </c>
      <c r="N438" s="151" t="s">
        <v>42</v>
      </c>
      <c r="O438" s="57"/>
      <c r="P438" s="152">
        <f>O438*H438</f>
        <v>0</v>
      </c>
      <c r="Q438" s="152">
        <v>0</v>
      </c>
      <c r="R438" s="152">
        <f>Q438*H438</f>
        <v>0</v>
      </c>
      <c r="S438" s="152">
        <v>4.3999999999999997E-2</v>
      </c>
      <c r="T438" s="153">
        <f>S438*H438</f>
        <v>0.21010000000000001</v>
      </c>
      <c r="U438" s="31"/>
      <c r="V438" s="31"/>
      <c r="W438" s="31"/>
      <c r="X438" s="31"/>
      <c r="Y438" s="31"/>
      <c r="Z438" s="31"/>
      <c r="AA438" s="31"/>
      <c r="AB438" s="31"/>
      <c r="AC438" s="31"/>
      <c r="AD438" s="31"/>
      <c r="AE438" s="31"/>
      <c r="AR438" s="154" t="s">
        <v>159</v>
      </c>
      <c r="AT438" s="154" t="s">
        <v>143</v>
      </c>
      <c r="AU438" s="154" t="s">
        <v>87</v>
      </c>
      <c r="AY438" s="16" t="s">
        <v>140</v>
      </c>
      <c r="BE438" s="155">
        <f>IF(N438="základní",J438,0)</f>
        <v>3728.46</v>
      </c>
      <c r="BF438" s="155">
        <f>IF(N438="snížená",J438,0)</f>
        <v>0</v>
      </c>
      <c r="BG438" s="155">
        <f>IF(N438="zákl. přenesená",J438,0)</f>
        <v>0</v>
      </c>
      <c r="BH438" s="155">
        <f>IF(N438="sníž. přenesená",J438,0)</f>
        <v>0</v>
      </c>
      <c r="BI438" s="155">
        <f>IF(N438="nulová",J438,0)</f>
        <v>0</v>
      </c>
      <c r="BJ438" s="16" t="s">
        <v>85</v>
      </c>
      <c r="BK438" s="155">
        <f>ROUND(I438*H438,2)</f>
        <v>3728.46</v>
      </c>
      <c r="BL438" s="16" t="s">
        <v>159</v>
      </c>
      <c r="BM438" s="154" t="s">
        <v>734</v>
      </c>
    </row>
    <row r="439" spans="1:65" s="12" customFormat="1">
      <c r="B439" s="165"/>
      <c r="D439" s="156" t="s">
        <v>236</v>
      </c>
      <c r="E439" s="166" t="s">
        <v>1</v>
      </c>
      <c r="F439" s="167" t="s">
        <v>722</v>
      </c>
      <c r="H439" s="168">
        <v>4.407</v>
      </c>
      <c r="I439" s="169"/>
      <c r="L439" s="165"/>
      <c r="M439" s="170"/>
      <c r="N439" s="171"/>
      <c r="O439" s="171"/>
      <c r="P439" s="171"/>
      <c r="Q439" s="171"/>
      <c r="R439" s="171"/>
      <c r="S439" s="171"/>
      <c r="T439" s="172"/>
      <c r="AT439" s="166" t="s">
        <v>236</v>
      </c>
      <c r="AU439" s="166" t="s">
        <v>87</v>
      </c>
      <c r="AV439" s="12" t="s">
        <v>87</v>
      </c>
      <c r="AW439" s="12" t="s">
        <v>32</v>
      </c>
      <c r="AX439" s="12" t="s">
        <v>77</v>
      </c>
      <c r="AY439" s="166" t="s">
        <v>140</v>
      </c>
    </row>
    <row r="440" spans="1:65" s="12" customFormat="1">
      <c r="B440" s="165"/>
      <c r="D440" s="156" t="s">
        <v>236</v>
      </c>
      <c r="E440" s="166" t="s">
        <v>1</v>
      </c>
      <c r="F440" s="167" t="s">
        <v>723</v>
      </c>
      <c r="H440" s="168">
        <v>0.36799999999999999</v>
      </c>
      <c r="I440" s="169"/>
      <c r="L440" s="165"/>
      <c r="M440" s="170"/>
      <c r="N440" s="171"/>
      <c r="O440" s="171"/>
      <c r="P440" s="171"/>
      <c r="Q440" s="171"/>
      <c r="R440" s="171"/>
      <c r="S440" s="171"/>
      <c r="T440" s="172"/>
      <c r="AT440" s="166" t="s">
        <v>236</v>
      </c>
      <c r="AU440" s="166" t="s">
        <v>87</v>
      </c>
      <c r="AV440" s="12" t="s">
        <v>87</v>
      </c>
      <c r="AW440" s="12" t="s">
        <v>32</v>
      </c>
      <c r="AX440" s="12" t="s">
        <v>77</v>
      </c>
      <c r="AY440" s="166" t="s">
        <v>140</v>
      </c>
    </row>
    <row r="441" spans="1:65" s="13" customFormat="1">
      <c r="B441" s="173"/>
      <c r="D441" s="156" t="s">
        <v>236</v>
      </c>
      <c r="E441" s="174" t="s">
        <v>1</v>
      </c>
      <c r="F441" s="175" t="s">
        <v>247</v>
      </c>
      <c r="H441" s="176">
        <v>4.7750000000000004</v>
      </c>
      <c r="I441" s="177"/>
      <c r="L441" s="173"/>
      <c r="M441" s="178"/>
      <c r="N441" s="179"/>
      <c r="O441" s="179"/>
      <c r="P441" s="179"/>
      <c r="Q441" s="179"/>
      <c r="R441" s="179"/>
      <c r="S441" s="179"/>
      <c r="T441" s="180"/>
      <c r="AT441" s="174" t="s">
        <v>236</v>
      </c>
      <c r="AU441" s="174" t="s">
        <v>87</v>
      </c>
      <c r="AV441" s="13" t="s">
        <v>159</v>
      </c>
      <c r="AW441" s="13" t="s">
        <v>32</v>
      </c>
      <c r="AX441" s="13" t="s">
        <v>85</v>
      </c>
      <c r="AY441" s="174" t="s">
        <v>140</v>
      </c>
    </row>
    <row r="442" spans="1:65" s="1" customFormat="1" ht="24">
      <c r="A442" s="31"/>
      <c r="B442" s="142"/>
      <c r="C442" s="143" t="s">
        <v>735</v>
      </c>
      <c r="D442" s="143" t="s">
        <v>143</v>
      </c>
      <c r="E442" s="144" t="s">
        <v>736</v>
      </c>
      <c r="F442" s="145" t="s">
        <v>737</v>
      </c>
      <c r="G442" s="146" t="s">
        <v>284</v>
      </c>
      <c r="H442" s="147">
        <v>224.3</v>
      </c>
      <c r="I442" s="148">
        <v>29.81</v>
      </c>
      <c r="J442" s="149">
        <f>ROUND(I442*H442,2)</f>
        <v>6686.38</v>
      </c>
      <c r="K442" s="145" t="s">
        <v>147</v>
      </c>
      <c r="L442" s="32"/>
      <c r="M442" s="150" t="s">
        <v>1</v>
      </c>
      <c r="N442" s="151" t="s">
        <v>42</v>
      </c>
      <c r="O442" s="57"/>
      <c r="P442" s="152">
        <f>O442*H442</f>
        <v>0</v>
      </c>
      <c r="Q442" s="152">
        <v>0</v>
      </c>
      <c r="R442" s="152">
        <f>Q442*H442</f>
        <v>0</v>
      </c>
      <c r="S442" s="152">
        <v>3.5000000000000003E-2</v>
      </c>
      <c r="T442" s="153">
        <f>S442*H442</f>
        <v>7.8505000000000011</v>
      </c>
      <c r="U442" s="31"/>
      <c r="V442" s="31"/>
      <c r="W442" s="31"/>
      <c r="X442" s="31"/>
      <c r="Y442" s="31"/>
      <c r="Z442" s="31"/>
      <c r="AA442" s="31"/>
      <c r="AB442" s="31"/>
      <c r="AC442" s="31"/>
      <c r="AD442" s="31"/>
      <c r="AE442" s="31"/>
      <c r="AR442" s="154" t="s">
        <v>159</v>
      </c>
      <c r="AT442" s="154" t="s">
        <v>143</v>
      </c>
      <c r="AU442" s="154" t="s">
        <v>87</v>
      </c>
      <c r="AY442" s="16" t="s">
        <v>140</v>
      </c>
      <c r="BE442" s="155">
        <f>IF(N442="základní",J442,0)</f>
        <v>6686.38</v>
      </c>
      <c r="BF442" s="155">
        <f>IF(N442="snížená",J442,0)</f>
        <v>0</v>
      </c>
      <c r="BG442" s="155">
        <f>IF(N442="zákl. přenesená",J442,0)</f>
        <v>0</v>
      </c>
      <c r="BH442" s="155">
        <f>IF(N442="sníž. přenesená",J442,0)</f>
        <v>0</v>
      </c>
      <c r="BI442" s="155">
        <f>IF(N442="nulová",J442,0)</f>
        <v>0</v>
      </c>
      <c r="BJ442" s="16" t="s">
        <v>85</v>
      </c>
      <c r="BK442" s="155">
        <f>ROUND(I442*H442,2)</f>
        <v>6686.38</v>
      </c>
      <c r="BL442" s="16" t="s">
        <v>159</v>
      </c>
      <c r="BM442" s="154" t="s">
        <v>738</v>
      </c>
    </row>
    <row r="443" spans="1:65" s="12" customFormat="1">
      <c r="B443" s="165"/>
      <c r="D443" s="156" t="s">
        <v>236</v>
      </c>
      <c r="E443" s="166" t="s">
        <v>1</v>
      </c>
      <c r="F443" s="167" t="s">
        <v>739</v>
      </c>
      <c r="H443" s="168">
        <v>47.9</v>
      </c>
      <c r="I443" s="169"/>
      <c r="L443" s="165"/>
      <c r="M443" s="170"/>
      <c r="N443" s="171"/>
      <c r="O443" s="171"/>
      <c r="P443" s="171"/>
      <c r="Q443" s="171"/>
      <c r="R443" s="171"/>
      <c r="S443" s="171"/>
      <c r="T443" s="172"/>
      <c r="AT443" s="166" t="s">
        <v>236</v>
      </c>
      <c r="AU443" s="166" t="s">
        <v>87</v>
      </c>
      <c r="AV443" s="12" t="s">
        <v>87</v>
      </c>
      <c r="AW443" s="12" t="s">
        <v>32</v>
      </c>
      <c r="AX443" s="12" t="s">
        <v>77</v>
      </c>
      <c r="AY443" s="166" t="s">
        <v>140</v>
      </c>
    </row>
    <row r="444" spans="1:65" s="12" customFormat="1">
      <c r="B444" s="165"/>
      <c r="D444" s="156" t="s">
        <v>236</v>
      </c>
      <c r="E444" s="166" t="s">
        <v>1</v>
      </c>
      <c r="F444" s="167" t="s">
        <v>740</v>
      </c>
      <c r="H444" s="168">
        <v>4</v>
      </c>
      <c r="I444" s="169"/>
      <c r="L444" s="165"/>
      <c r="M444" s="170"/>
      <c r="N444" s="171"/>
      <c r="O444" s="171"/>
      <c r="P444" s="171"/>
      <c r="Q444" s="171"/>
      <c r="R444" s="171"/>
      <c r="S444" s="171"/>
      <c r="T444" s="172"/>
      <c r="AT444" s="166" t="s">
        <v>236</v>
      </c>
      <c r="AU444" s="166" t="s">
        <v>87</v>
      </c>
      <c r="AV444" s="12" t="s">
        <v>87</v>
      </c>
      <c r="AW444" s="12" t="s">
        <v>32</v>
      </c>
      <c r="AX444" s="12" t="s">
        <v>77</v>
      </c>
      <c r="AY444" s="166" t="s">
        <v>140</v>
      </c>
    </row>
    <row r="445" spans="1:65" s="12" customFormat="1">
      <c r="B445" s="165"/>
      <c r="D445" s="156" t="s">
        <v>236</v>
      </c>
      <c r="E445" s="166" t="s">
        <v>1</v>
      </c>
      <c r="F445" s="167" t="s">
        <v>728</v>
      </c>
      <c r="H445" s="168">
        <v>70.2</v>
      </c>
      <c r="I445" s="169"/>
      <c r="L445" s="165"/>
      <c r="M445" s="170"/>
      <c r="N445" s="171"/>
      <c r="O445" s="171"/>
      <c r="P445" s="171"/>
      <c r="Q445" s="171"/>
      <c r="R445" s="171"/>
      <c r="S445" s="171"/>
      <c r="T445" s="172"/>
      <c r="AT445" s="166" t="s">
        <v>236</v>
      </c>
      <c r="AU445" s="166" t="s">
        <v>87</v>
      </c>
      <c r="AV445" s="12" t="s">
        <v>87</v>
      </c>
      <c r="AW445" s="12" t="s">
        <v>32</v>
      </c>
      <c r="AX445" s="12" t="s">
        <v>77</v>
      </c>
      <c r="AY445" s="166" t="s">
        <v>140</v>
      </c>
    </row>
    <row r="446" spans="1:65" s="12" customFormat="1">
      <c r="B446" s="165"/>
      <c r="D446" s="156" t="s">
        <v>236</v>
      </c>
      <c r="E446" s="166" t="s">
        <v>1</v>
      </c>
      <c r="F446" s="167" t="s">
        <v>741</v>
      </c>
      <c r="H446" s="168">
        <v>102.2</v>
      </c>
      <c r="I446" s="169"/>
      <c r="L446" s="165"/>
      <c r="M446" s="170"/>
      <c r="N446" s="171"/>
      <c r="O446" s="171"/>
      <c r="P446" s="171"/>
      <c r="Q446" s="171"/>
      <c r="R446" s="171"/>
      <c r="S446" s="171"/>
      <c r="T446" s="172"/>
      <c r="AT446" s="166" t="s">
        <v>236</v>
      </c>
      <c r="AU446" s="166" t="s">
        <v>87</v>
      </c>
      <c r="AV446" s="12" t="s">
        <v>87</v>
      </c>
      <c r="AW446" s="12" t="s">
        <v>32</v>
      </c>
      <c r="AX446" s="12" t="s">
        <v>77</v>
      </c>
      <c r="AY446" s="166" t="s">
        <v>140</v>
      </c>
    </row>
    <row r="447" spans="1:65" s="13" customFormat="1">
      <c r="B447" s="173"/>
      <c r="D447" s="156" t="s">
        <v>236</v>
      </c>
      <c r="E447" s="174" t="s">
        <v>1</v>
      </c>
      <c r="F447" s="175" t="s">
        <v>247</v>
      </c>
      <c r="H447" s="176">
        <v>224.3</v>
      </c>
      <c r="I447" s="177"/>
      <c r="L447" s="173"/>
      <c r="M447" s="178"/>
      <c r="N447" s="179"/>
      <c r="O447" s="179"/>
      <c r="P447" s="179"/>
      <c r="Q447" s="179"/>
      <c r="R447" s="179"/>
      <c r="S447" s="179"/>
      <c r="T447" s="180"/>
      <c r="AT447" s="174" t="s">
        <v>236</v>
      </c>
      <c r="AU447" s="174" t="s">
        <v>87</v>
      </c>
      <c r="AV447" s="13" t="s">
        <v>159</v>
      </c>
      <c r="AW447" s="13" t="s">
        <v>32</v>
      </c>
      <c r="AX447" s="13" t="s">
        <v>85</v>
      </c>
      <c r="AY447" s="174" t="s">
        <v>140</v>
      </c>
    </row>
    <row r="448" spans="1:65" s="1" customFormat="1" ht="16.5" customHeight="1">
      <c r="A448" s="31"/>
      <c r="B448" s="142"/>
      <c r="C448" s="143" t="s">
        <v>742</v>
      </c>
      <c r="D448" s="143" t="s">
        <v>143</v>
      </c>
      <c r="E448" s="144" t="s">
        <v>743</v>
      </c>
      <c r="F448" s="145" t="s">
        <v>744</v>
      </c>
      <c r="G448" s="146" t="s">
        <v>414</v>
      </c>
      <c r="H448" s="147">
        <v>10.8</v>
      </c>
      <c r="I448" s="148">
        <v>22.97</v>
      </c>
      <c r="J448" s="149">
        <f>ROUND(I448*H448,2)</f>
        <v>248.08</v>
      </c>
      <c r="K448" s="145" t="s">
        <v>147</v>
      </c>
      <c r="L448" s="32"/>
      <c r="M448" s="150" t="s">
        <v>1</v>
      </c>
      <c r="N448" s="151" t="s">
        <v>42</v>
      </c>
      <c r="O448" s="57"/>
      <c r="P448" s="152">
        <f>O448*H448</f>
        <v>0</v>
      </c>
      <c r="Q448" s="152">
        <v>0</v>
      </c>
      <c r="R448" s="152">
        <f>Q448*H448</f>
        <v>0</v>
      </c>
      <c r="S448" s="152">
        <v>8.9999999999999993E-3</v>
      </c>
      <c r="T448" s="153">
        <f>S448*H448</f>
        <v>9.7199999999999995E-2</v>
      </c>
      <c r="U448" s="31"/>
      <c r="V448" s="31"/>
      <c r="W448" s="31"/>
      <c r="X448" s="31"/>
      <c r="Y448" s="31"/>
      <c r="Z448" s="31"/>
      <c r="AA448" s="31"/>
      <c r="AB448" s="31"/>
      <c r="AC448" s="31"/>
      <c r="AD448" s="31"/>
      <c r="AE448" s="31"/>
      <c r="AR448" s="154" t="s">
        <v>159</v>
      </c>
      <c r="AT448" s="154" t="s">
        <v>143</v>
      </c>
      <c r="AU448" s="154" t="s">
        <v>87</v>
      </c>
      <c r="AY448" s="16" t="s">
        <v>140</v>
      </c>
      <c r="BE448" s="155">
        <f>IF(N448="základní",J448,0)</f>
        <v>248.08</v>
      </c>
      <c r="BF448" s="155">
        <f>IF(N448="snížená",J448,0)</f>
        <v>0</v>
      </c>
      <c r="BG448" s="155">
        <f>IF(N448="zákl. přenesená",J448,0)</f>
        <v>0</v>
      </c>
      <c r="BH448" s="155">
        <f>IF(N448="sníž. přenesená",J448,0)</f>
        <v>0</v>
      </c>
      <c r="BI448" s="155">
        <f>IF(N448="nulová",J448,0)</f>
        <v>0</v>
      </c>
      <c r="BJ448" s="16" t="s">
        <v>85</v>
      </c>
      <c r="BK448" s="155">
        <f>ROUND(I448*H448,2)</f>
        <v>248.08</v>
      </c>
      <c r="BL448" s="16" t="s">
        <v>159</v>
      </c>
      <c r="BM448" s="154" t="s">
        <v>745</v>
      </c>
    </row>
    <row r="449" spans="1:65" s="1" customFormat="1" ht="16.5" customHeight="1">
      <c r="A449" s="31"/>
      <c r="B449" s="142"/>
      <c r="C449" s="143" t="s">
        <v>746</v>
      </c>
      <c r="D449" s="143" t="s">
        <v>143</v>
      </c>
      <c r="E449" s="144" t="s">
        <v>747</v>
      </c>
      <c r="F449" s="145" t="s">
        <v>748</v>
      </c>
      <c r="G449" s="146" t="s">
        <v>414</v>
      </c>
      <c r="H449" s="147">
        <v>235</v>
      </c>
      <c r="I449" s="148">
        <v>15.85</v>
      </c>
      <c r="J449" s="149">
        <f>ROUND(I449*H449,2)</f>
        <v>3724.75</v>
      </c>
      <c r="K449" s="145" t="s">
        <v>147</v>
      </c>
      <c r="L449" s="32"/>
      <c r="M449" s="150" t="s">
        <v>1</v>
      </c>
      <c r="N449" s="151" t="s">
        <v>42</v>
      </c>
      <c r="O449" s="57"/>
      <c r="P449" s="152">
        <f>O449*H449</f>
        <v>0</v>
      </c>
      <c r="Q449" s="152">
        <v>0</v>
      </c>
      <c r="R449" s="152">
        <f>Q449*H449</f>
        <v>0</v>
      </c>
      <c r="S449" s="152">
        <v>8.9999999999999993E-3</v>
      </c>
      <c r="T449" s="153">
        <f>S449*H449</f>
        <v>2.1149999999999998</v>
      </c>
      <c r="U449" s="31"/>
      <c r="V449" s="31"/>
      <c r="W449" s="31"/>
      <c r="X449" s="31"/>
      <c r="Y449" s="31"/>
      <c r="Z449" s="31"/>
      <c r="AA449" s="31"/>
      <c r="AB449" s="31"/>
      <c r="AC449" s="31"/>
      <c r="AD449" s="31"/>
      <c r="AE449" s="31"/>
      <c r="AR449" s="154" t="s">
        <v>159</v>
      </c>
      <c r="AT449" s="154" t="s">
        <v>143</v>
      </c>
      <c r="AU449" s="154" t="s">
        <v>87</v>
      </c>
      <c r="AY449" s="16" t="s">
        <v>140</v>
      </c>
      <c r="BE449" s="155">
        <f>IF(N449="základní",J449,0)</f>
        <v>3724.75</v>
      </c>
      <c r="BF449" s="155">
        <f>IF(N449="snížená",J449,0)</f>
        <v>0</v>
      </c>
      <c r="BG449" s="155">
        <f>IF(N449="zákl. přenesená",J449,0)</f>
        <v>0</v>
      </c>
      <c r="BH449" s="155">
        <f>IF(N449="sníž. přenesená",J449,0)</f>
        <v>0</v>
      </c>
      <c r="BI449" s="155">
        <f>IF(N449="nulová",J449,0)</f>
        <v>0</v>
      </c>
      <c r="BJ449" s="16" t="s">
        <v>85</v>
      </c>
      <c r="BK449" s="155">
        <f>ROUND(I449*H449,2)</f>
        <v>3724.75</v>
      </c>
      <c r="BL449" s="16" t="s">
        <v>159</v>
      </c>
      <c r="BM449" s="154" t="s">
        <v>749</v>
      </c>
    </row>
    <row r="450" spans="1:65" s="1" customFormat="1" ht="24">
      <c r="A450" s="31"/>
      <c r="B450" s="142"/>
      <c r="C450" s="143" t="s">
        <v>750</v>
      </c>
      <c r="D450" s="143" t="s">
        <v>143</v>
      </c>
      <c r="E450" s="144" t="s">
        <v>751</v>
      </c>
      <c r="F450" s="145" t="s">
        <v>752</v>
      </c>
      <c r="G450" s="146" t="s">
        <v>284</v>
      </c>
      <c r="H450" s="147">
        <v>232.22</v>
      </c>
      <c r="I450" s="148">
        <v>32.020000000000003</v>
      </c>
      <c r="J450" s="149">
        <f>ROUND(I450*H450,2)</f>
        <v>7435.68</v>
      </c>
      <c r="K450" s="145" t="s">
        <v>147</v>
      </c>
      <c r="L450" s="32"/>
      <c r="M450" s="150" t="s">
        <v>1</v>
      </c>
      <c r="N450" s="151" t="s">
        <v>42</v>
      </c>
      <c r="O450" s="57"/>
      <c r="P450" s="152">
        <f>O450*H450</f>
        <v>0</v>
      </c>
      <c r="Q450" s="152">
        <v>0</v>
      </c>
      <c r="R450" s="152">
        <f>Q450*H450</f>
        <v>0</v>
      </c>
      <c r="S450" s="152">
        <v>1.4E-2</v>
      </c>
      <c r="T450" s="153">
        <f>S450*H450</f>
        <v>3.25108</v>
      </c>
      <c r="U450" s="31"/>
      <c r="V450" s="31"/>
      <c r="W450" s="31"/>
      <c r="X450" s="31"/>
      <c r="Y450" s="31"/>
      <c r="Z450" s="31"/>
      <c r="AA450" s="31"/>
      <c r="AB450" s="31"/>
      <c r="AC450" s="31"/>
      <c r="AD450" s="31"/>
      <c r="AE450" s="31"/>
      <c r="AR450" s="154" t="s">
        <v>159</v>
      </c>
      <c r="AT450" s="154" t="s">
        <v>143</v>
      </c>
      <c r="AU450" s="154" t="s">
        <v>87</v>
      </c>
      <c r="AY450" s="16" t="s">
        <v>140</v>
      </c>
      <c r="BE450" s="155">
        <f>IF(N450="základní",J450,0)</f>
        <v>7435.68</v>
      </c>
      <c r="BF450" s="155">
        <f>IF(N450="snížená",J450,0)</f>
        <v>0</v>
      </c>
      <c r="BG450" s="155">
        <f>IF(N450="zákl. přenesená",J450,0)</f>
        <v>0</v>
      </c>
      <c r="BH450" s="155">
        <f>IF(N450="sníž. přenesená",J450,0)</f>
        <v>0</v>
      </c>
      <c r="BI450" s="155">
        <f>IF(N450="nulová",J450,0)</f>
        <v>0</v>
      </c>
      <c r="BJ450" s="16" t="s">
        <v>85</v>
      </c>
      <c r="BK450" s="155">
        <f>ROUND(I450*H450,2)</f>
        <v>7435.68</v>
      </c>
      <c r="BL450" s="16" t="s">
        <v>159</v>
      </c>
      <c r="BM450" s="154" t="s">
        <v>753</v>
      </c>
    </row>
    <row r="451" spans="1:65" s="12" customFormat="1">
      <c r="B451" s="165"/>
      <c r="D451" s="156" t="s">
        <v>236</v>
      </c>
      <c r="E451" s="166" t="s">
        <v>1</v>
      </c>
      <c r="F451" s="167" t="s">
        <v>754</v>
      </c>
      <c r="H451" s="168">
        <v>64.739999999999995</v>
      </c>
      <c r="I451" s="169"/>
      <c r="L451" s="165"/>
      <c r="M451" s="170"/>
      <c r="N451" s="171"/>
      <c r="O451" s="171"/>
      <c r="P451" s="171"/>
      <c r="Q451" s="171"/>
      <c r="R451" s="171"/>
      <c r="S451" s="171"/>
      <c r="T451" s="172"/>
      <c r="AT451" s="166" t="s">
        <v>236</v>
      </c>
      <c r="AU451" s="166" t="s">
        <v>87</v>
      </c>
      <c r="AV451" s="12" t="s">
        <v>87</v>
      </c>
      <c r="AW451" s="12" t="s">
        <v>32</v>
      </c>
      <c r="AX451" s="12" t="s">
        <v>77</v>
      </c>
      <c r="AY451" s="166" t="s">
        <v>140</v>
      </c>
    </row>
    <row r="452" spans="1:65" s="12" customFormat="1">
      <c r="B452" s="165"/>
      <c r="D452" s="156" t="s">
        <v>236</v>
      </c>
      <c r="E452" s="166" t="s">
        <v>1</v>
      </c>
      <c r="F452" s="167" t="s">
        <v>755</v>
      </c>
      <c r="H452" s="168">
        <v>44.2</v>
      </c>
      <c r="I452" s="169"/>
      <c r="L452" s="165"/>
      <c r="M452" s="170"/>
      <c r="N452" s="171"/>
      <c r="O452" s="171"/>
      <c r="P452" s="171"/>
      <c r="Q452" s="171"/>
      <c r="R452" s="171"/>
      <c r="S452" s="171"/>
      <c r="T452" s="172"/>
      <c r="AT452" s="166" t="s">
        <v>236</v>
      </c>
      <c r="AU452" s="166" t="s">
        <v>87</v>
      </c>
      <c r="AV452" s="12" t="s">
        <v>87</v>
      </c>
      <c r="AW452" s="12" t="s">
        <v>32</v>
      </c>
      <c r="AX452" s="12" t="s">
        <v>77</v>
      </c>
      <c r="AY452" s="166" t="s">
        <v>140</v>
      </c>
    </row>
    <row r="453" spans="1:65" s="12" customFormat="1">
      <c r="B453" s="165"/>
      <c r="D453" s="156" t="s">
        <v>236</v>
      </c>
      <c r="E453" s="166" t="s">
        <v>1</v>
      </c>
      <c r="F453" s="167" t="s">
        <v>756</v>
      </c>
      <c r="H453" s="168">
        <v>41.26</v>
      </c>
      <c r="I453" s="169"/>
      <c r="L453" s="165"/>
      <c r="M453" s="170"/>
      <c r="N453" s="171"/>
      <c r="O453" s="171"/>
      <c r="P453" s="171"/>
      <c r="Q453" s="171"/>
      <c r="R453" s="171"/>
      <c r="S453" s="171"/>
      <c r="T453" s="172"/>
      <c r="AT453" s="166" t="s">
        <v>236</v>
      </c>
      <c r="AU453" s="166" t="s">
        <v>87</v>
      </c>
      <c r="AV453" s="12" t="s">
        <v>87</v>
      </c>
      <c r="AW453" s="12" t="s">
        <v>32</v>
      </c>
      <c r="AX453" s="12" t="s">
        <v>77</v>
      </c>
      <c r="AY453" s="166" t="s">
        <v>140</v>
      </c>
    </row>
    <row r="454" spans="1:65" s="12" customFormat="1">
      <c r="B454" s="165"/>
      <c r="D454" s="156" t="s">
        <v>236</v>
      </c>
      <c r="E454" s="166" t="s">
        <v>1</v>
      </c>
      <c r="F454" s="167" t="s">
        <v>757</v>
      </c>
      <c r="H454" s="168">
        <v>82.02</v>
      </c>
      <c r="I454" s="169"/>
      <c r="L454" s="165"/>
      <c r="M454" s="170"/>
      <c r="N454" s="171"/>
      <c r="O454" s="171"/>
      <c r="P454" s="171"/>
      <c r="Q454" s="171"/>
      <c r="R454" s="171"/>
      <c r="S454" s="171"/>
      <c r="T454" s="172"/>
      <c r="AT454" s="166" t="s">
        <v>236</v>
      </c>
      <c r="AU454" s="166" t="s">
        <v>87</v>
      </c>
      <c r="AV454" s="12" t="s">
        <v>87</v>
      </c>
      <c r="AW454" s="12" t="s">
        <v>32</v>
      </c>
      <c r="AX454" s="12" t="s">
        <v>77</v>
      </c>
      <c r="AY454" s="166" t="s">
        <v>140</v>
      </c>
    </row>
    <row r="455" spans="1:65" s="13" customFormat="1">
      <c r="B455" s="173"/>
      <c r="D455" s="156" t="s">
        <v>236</v>
      </c>
      <c r="E455" s="174" t="s">
        <v>1</v>
      </c>
      <c r="F455" s="175" t="s">
        <v>247</v>
      </c>
      <c r="H455" s="176">
        <v>232.21999999999997</v>
      </c>
      <c r="I455" s="177"/>
      <c r="L455" s="173"/>
      <c r="M455" s="178"/>
      <c r="N455" s="179"/>
      <c r="O455" s="179"/>
      <c r="P455" s="179"/>
      <c r="Q455" s="179"/>
      <c r="R455" s="179"/>
      <c r="S455" s="179"/>
      <c r="T455" s="180"/>
      <c r="AT455" s="174" t="s">
        <v>236</v>
      </c>
      <c r="AU455" s="174" t="s">
        <v>87</v>
      </c>
      <c r="AV455" s="13" t="s">
        <v>159</v>
      </c>
      <c r="AW455" s="13" t="s">
        <v>32</v>
      </c>
      <c r="AX455" s="13" t="s">
        <v>85</v>
      </c>
      <c r="AY455" s="174" t="s">
        <v>140</v>
      </c>
    </row>
    <row r="456" spans="1:65" s="1" customFormat="1" ht="24">
      <c r="A456" s="31"/>
      <c r="B456" s="142"/>
      <c r="C456" s="143" t="s">
        <v>758</v>
      </c>
      <c r="D456" s="143" t="s">
        <v>143</v>
      </c>
      <c r="E456" s="144" t="s">
        <v>759</v>
      </c>
      <c r="F456" s="145" t="s">
        <v>760</v>
      </c>
      <c r="G456" s="146" t="s">
        <v>284</v>
      </c>
      <c r="H456" s="147">
        <v>29.14</v>
      </c>
      <c r="I456" s="148">
        <v>36.229999999999997</v>
      </c>
      <c r="J456" s="149">
        <f>ROUND(I456*H456,2)</f>
        <v>1055.74</v>
      </c>
      <c r="K456" s="145" t="s">
        <v>147</v>
      </c>
      <c r="L456" s="32"/>
      <c r="M456" s="150" t="s">
        <v>1</v>
      </c>
      <c r="N456" s="151" t="s">
        <v>42</v>
      </c>
      <c r="O456" s="57"/>
      <c r="P456" s="152">
        <f>O456*H456</f>
        <v>0</v>
      </c>
      <c r="Q456" s="152">
        <v>0</v>
      </c>
      <c r="R456" s="152">
        <f>Q456*H456</f>
        <v>0</v>
      </c>
      <c r="S456" s="152">
        <v>1.6E-2</v>
      </c>
      <c r="T456" s="153">
        <f>S456*H456</f>
        <v>0.46624000000000004</v>
      </c>
      <c r="U456" s="31"/>
      <c r="V456" s="31"/>
      <c r="W456" s="31"/>
      <c r="X456" s="31"/>
      <c r="Y456" s="31"/>
      <c r="Z456" s="31"/>
      <c r="AA456" s="31"/>
      <c r="AB456" s="31"/>
      <c r="AC456" s="31"/>
      <c r="AD456" s="31"/>
      <c r="AE456" s="31"/>
      <c r="AR456" s="154" t="s">
        <v>159</v>
      </c>
      <c r="AT456" s="154" t="s">
        <v>143</v>
      </c>
      <c r="AU456" s="154" t="s">
        <v>87</v>
      </c>
      <c r="AY456" s="16" t="s">
        <v>140</v>
      </c>
      <c r="BE456" s="155">
        <f>IF(N456="základní",J456,0)</f>
        <v>1055.74</v>
      </c>
      <c r="BF456" s="155">
        <f>IF(N456="snížená",J456,0)</f>
        <v>0</v>
      </c>
      <c r="BG456" s="155">
        <f>IF(N456="zákl. přenesená",J456,0)</f>
        <v>0</v>
      </c>
      <c r="BH456" s="155">
        <f>IF(N456="sníž. přenesená",J456,0)</f>
        <v>0</v>
      </c>
      <c r="BI456" s="155">
        <f>IF(N456="nulová",J456,0)</f>
        <v>0</v>
      </c>
      <c r="BJ456" s="16" t="s">
        <v>85</v>
      </c>
      <c r="BK456" s="155">
        <f>ROUND(I456*H456,2)</f>
        <v>1055.74</v>
      </c>
      <c r="BL456" s="16" t="s">
        <v>159</v>
      </c>
      <c r="BM456" s="154" t="s">
        <v>761</v>
      </c>
    </row>
    <row r="457" spans="1:65" s="12" customFormat="1">
      <c r="B457" s="165"/>
      <c r="D457" s="156" t="s">
        <v>236</v>
      </c>
      <c r="E457" s="166" t="s">
        <v>1</v>
      </c>
      <c r="F457" s="167" t="s">
        <v>762</v>
      </c>
      <c r="H457" s="168">
        <v>29.14</v>
      </c>
      <c r="I457" s="169"/>
      <c r="L457" s="165"/>
      <c r="M457" s="170"/>
      <c r="N457" s="171"/>
      <c r="O457" s="171"/>
      <c r="P457" s="171"/>
      <c r="Q457" s="171"/>
      <c r="R457" s="171"/>
      <c r="S457" s="171"/>
      <c r="T457" s="172"/>
      <c r="AT457" s="166" t="s">
        <v>236</v>
      </c>
      <c r="AU457" s="166" t="s">
        <v>87</v>
      </c>
      <c r="AV457" s="12" t="s">
        <v>87</v>
      </c>
      <c r="AW457" s="12" t="s">
        <v>32</v>
      </c>
      <c r="AX457" s="12" t="s">
        <v>85</v>
      </c>
      <c r="AY457" s="166" t="s">
        <v>140</v>
      </c>
    </row>
    <row r="458" spans="1:65" s="1" customFormat="1" ht="21.75" customHeight="1">
      <c r="A458" s="31"/>
      <c r="B458" s="142"/>
      <c r="C458" s="143" t="s">
        <v>763</v>
      </c>
      <c r="D458" s="143" t="s">
        <v>143</v>
      </c>
      <c r="E458" s="144" t="s">
        <v>764</v>
      </c>
      <c r="F458" s="145" t="s">
        <v>765</v>
      </c>
      <c r="G458" s="146" t="s">
        <v>284</v>
      </c>
      <c r="H458" s="147">
        <v>26.186</v>
      </c>
      <c r="I458" s="148">
        <v>151.86000000000001</v>
      </c>
      <c r="J458" s="149">
        <f>ROUND(I458*H458,2)</f>
        <v>3976.61</v>
      </c>
      <c r="K458" s="145" t="s">
        <v>147</v>
      </c>
      <c r="L458" s="32"/>
      <c r="M458" s="150" t="s">
        <v>1</v>
      </c>
      <c r="N458" s="151" t="s">
        <v>42</v>
      </c>
      <c r="O458" s="57"/>
      <c r="P458" s="152">
        <f>O458*H458</f>
        <v>0</v>
      </c>
      <c r="Q458" s="152">
        <v>0</v>
      </c>
      <c r="R458" s="152">
        <f>Q458*H458</f>
        <v>0</v>
      </c>
      <c r="S458" s="152">
        <v>7.5999999999999998E-2</v>
      </c>
      <c r="T458" s="153">
        <f>S458*H458</f>
        <v>1.9901359999999999</v>
      </c>
      <c r="U458" s="31"/>
      <c r="V458" s="31"/>
      <c r="W458" s="31"/>
      <c r="X458" s="31"/>
      <c r="Y458" s="31"/>
      <c r="Z458" s="31"/>
      <c r="AA458" s="31"/>
      <c r="AB458" s="31"/>
      <c r="AC458" s="31"/>
      <c r="AD458" s="31"/>
      <c r="AE458" s="31"/>
      <c r="AR458" s="154" t="s">
        <v>159</v>
      </c>
      <c r="AT458" s="154" t="s">
        <v>143</v>
      </c>
      <c r="AU458" s="154" t="s">
        <v>87</v>
      </c>
      <c r="AY458" s="16" t="s">
        <v>140</v>
      </c>
      <c r="BE458" s="155">
        <f>IF(N458="základní",J458,0)</f>
        <v>3976.61</v>
      </c>
      <c r="BF458" s="155">
        <f>IF(N458="snížená",J458,0)</f>
        <v>0</v>
      </c>
      <c r="BG458" s="155">
        <f>IF(N458="zákl. přenesená",J458,0)</f>
        <v>0</v>
      </c>
      <c r="BH458" s="155">
        <f>IF(N458="sníž. přenesená",J458,0)</f>
        <v>0</v>
      </c>
      <c r="BI458" s="155">
        <f>IF(N458="nulová",J458,0)</f>
        <v>0</v>
      </c>
      <c r="BJ458" s="16" t="s">
        <v>85</v>
      </c>
      <c r="BK458" s="155">
        <f>ROUND(I458*H458,2)</f>
        <v>3976.61</v>
      </c>
      <c r="BL458" s="16" t="s">
        <v>159</v>
      </c>
      <c r="BM458" s="154" t="s">
        <v>766</v>
      </c>
    </row>
    <row r="459" spans="1:65" s="1" customFormat="1" ht="19.5">
      <c r="A459" s="31"/>
      <c r="B459" s="32"/>
      <c r="C459" s="31"/>
      <c r="D459" s="156" t="s">
        <v>153</v>
      </c>
      <c r="E459" s="31"/>
      <c r="F459" s="157" t="s">
        <v>767</v>
      </c>
      <c r="G459" s="31"/>
      <c r="H459" s="31"/>
      <c r="I459" s="158"/>
      <c r="J459" s="31"/>
      <c r="K459" s="31"/>
      <c r="L459" s="32"/>
      <c r="M459" s="159"/>
      <c r="N459" s="160"/>
      <c r="O459" s="57"/>
      <c r="P459" s="57"/>
      <c r="Q459" s="57"/>
      <c r="R459" s="57"/>
      <c r="S459" s="57"/>
      <c r="T459" s="58"/>
      <c r="U459" s="31"/>
      <c r="V459" s="31"/>
      <c r="W459" s="31"/>
      <c r="X459" s="31"/>
      <c r="Y459" s="31"/>
      <c r="Z459" s="31"/>
      <c r="AA459" s="31"/>
      <c r="AB459" s="31"/>
      <c r="AC459" s="31"/>
      <c r="AD459" s="31"/>
      <c r="AE459" s="31"/>
      <c r="AT459" s="16" t="s">
        <v>153</v>
      </c>
      <c r="AU459" s="16" t="s">
        <v>87</v>
      </c>
    </row>
    <row r="460" spans="1:65" s="12" customFormat="1">
      <c r="B460" s="165"/>
      <c r="D460" s="156" t="s">
        <v>236</v>
      </c>
      <c r="E460" s="166" t="s">
        <v>1</v>
      </c>
      <c r="F460" s="167" t="s">
        <v>768</v>
      </c>
      <c r="H460" s="168">
        <v>3.2</v>
      </c>
      <c r="I460" s="169"/>
      <c r="L460" s="165"/>
      <c r="M460" s="170"/>
      <c r="N460" s="171"/>
      <c r="O460" s="171"/>
      <c r="P460" s="171"/>
      <c r="Q460" s="171"/>
      <c r="R460" s="171"/>
      <c r="S460" s="171"/>
      <c r="T460" s="172"/>
      <c r="AT460" s="166" t="s">
        <v>236</v>
      </c>
      <c r="AU460" s="166" t="s">
        <v>87</v>
      </c>
      <c r="AV460" s="12" t="s">
        <v>87</v>
      </c>
      <c r="AW460" s="12" t="s">
        <v>32</v>
      </c>
      <c r="AX460" s="12" t="s">
        <v>77</v>
      </c>
      <c r="AY460" s="166" t="s">
        <v>140</v>
      </c>
    </row>
    <row r="461" spans="1:65" s="12" customFormat="1">
      <c r="B461" s="165"/>
      <c r="D461" s="156" t="s">
        <v>236</v>
      </c>
      <c r="E461" s="166" t="s">
        <v>1</v>
      </c>
      <c r="F461" s="167" t="s">
        <v>769</v>
      </c>
      <c r="H461" s="168">
        <v>1.2</v>
      </c>
      <c r="I461" s="169"/>
      <c r="L461" s="165"/>
      <c r="M461" s="170"/>
      <c r="N461" s="171"/>
      <c r="O461" s="171"/>
      <c r="P461" s="171"/>
      <c r="Q461" s="171"/>
      <c r="R461" s="171"/>
      <c r="S461" s="171"/>
      <c r="T461" s="172"/>
      <c r="AT461" s="166" t="s">
        <v>236</v>
      </c>
      <c r="AU461" s="166" t="s">
        <v>87</v>
      </c>
      <c r="AV461" s="12" t="s">
        <v>87</v>
      </c>
      <c r="AW461" s="12" t="s">
        <v>32</v>
      </c>
      <c r="AX461" s="12" t="s">
        <v>77</v>
      </c>
      <c r="AY461" s="166" t="s">
        <v>140</v>
      </c>
    </row>
    <row r="462" spans="1:65" s="12" customFormat="1">
      <c r="B462" s="165"/>
      <c r="D462" s="156" t="s">
        <v>236</v>
      </c>
      <c r="E462" s="166" t="s">
        <v>1</v>
      </c>
      <c r="F462" s="167" t="s">
        <v>770</v>
      </c>
      <c r="H462" s="168">
        <v>1.2</v>
      </c>
      <c r="I462" s="169"/>
      <c r="L462" s="165"/>
      <c r="M462" s="170"/>
      <c r="N462" s="171"/>
      <c r="O462" s="171"/>
      <c r="P462" s="171"/>
      <c r="Q462" s="171"/>
      <c r="R462" s="171"/>
      <c r="S462" s="171"/>
      <c r="T462" s="172"/>
      <c r="AT462" s="166" t="s">
        <v>236</v>
      </c>
      <c r="AU462" s="166" t="s">
        <v>87</v>
      </c>
      <c r="AV462" s="12" t="s">
        <v>87</v>
      </c>
      <c r="AW462" s="12" t="s">
        <v>32</v>
      </c>
      <c r="AX462" s="12" t="s">
        <v>77</v>
      </c>
      <c r="AY462" s="166" t="s">
        <v>140</v>
      </c>
    </row>
    <row r="463" spans="1:65" s="12" customFormat="1">
      <c r="B463" s="165"/>
      <c r="D463" s="156" t="s">
        <v>236</v>
      </c>
      <c r="E463" s="166" t="s">
        <v>1</v>
      </c>
      <c r="F463" s="167" t="s">
        <v>771</v>
      </c>
      <c r="H463" s="168">
        <v>1.2</v>
      </c>
      <c r="I463" s="169"/>
      <c r="L463" s="165"/>
      <c r="M463" s="170"/>
      <c r="N463" s="171"/>
      <c r="O463" s="171"/>
      <c r="P463" s="171"/>
      <c r="Q463" s="171"/>
      <c r="R463" s="171"/>
      <c r="S463" s="171"/>
      <c r="T463" s="172"/>
      <c r="AT463" s="166" t="s">
        <v>236</v>
      </c>
      <c r="AU463" s="166" t="s">
        <v>87</v>
      </c>
      <c r="AV463" s="12" t="s">
        <v>87</v>
      </c>
      <c r="AW463" s="12" t="s">
        <v>32</v>
      </c>
      <c r="AX463" s="12" t="s">
        <v>77</v>
      </c>
      <c r="AY463" s="166" t="s">
        <v>140</v>
      </c>
    </row>
    <row r="464" spans="1:65" s="12" customFormat="1">
      <c r="B464" s="165"/>
      <c r="D464" s="156" t="s">
        <v>236</v>
      </c>
      <c r="E464" s="166" t="s">
        <v>1</v>
      </c>
      <c r="F464" s="167" t="s">
        <v>772</v>
      </c>
      <c r="H464" s="168">
        <v>1.6</v>
      </c>
      <c r="I464" s="169"/>
      <c r="L464" s="165"/>
      <c r="M464" s="170"/>
      <c r="N464" s="171"/>
      <c r="O464" s="171"/>
      <c r="P464" s="171"/>
      <c r="Q464" s="171"/>
      <c r="R464" s="171"/>
      <c r="S464" s="171"/>
      <c r="T464" s="172"/>
      <c r="AT464" s="166" t="s">
        <v>236</v>
      </c>
      <c r="AU464" s="166" t="s">
        <v>87</v>
      </c>
      <c r="AV464" s="12" t="s">
        <v>87</v>
      </c>
      <c r="AW464" s="12" t="s">
        <v>32</v>
      </c>
      <c r="AX464" s="12" t="s">
        <v>77</v>
      </c>
      <c r="AY464" s="166" t="s">
        <v>140</v>
      </c>
    </row>
    <row r="465" spans="1:65" s="12" customFormat="1">
      <c r="B465" s="165"/>
      <c r="D465" s="156" t="s">
        <v>236</v>
      </c>
      <c r="E465" s="166" t="s">
        <v>1</v>
      </c>
      <c r="F465" s="167" t="s">
        <v>773</v>
      </c>
      <c r="H465" s="168">
        <v>1.3859999999999999</v>
      </c>
      <c r="I465" s="169"/>
      <c r="L465" s="165"/>
      <c r="M465" s="170"/>
      <c r="N465" s="171"/>
      <c r="O465" s="171"/>
      <c r="P465" s="171"/>
      <c r="Q465" s="171"/>
      <c r="R465" s="171"/>
      <c r="S465" s="171"/>
      <c r="T465" s="172"/>
      <c r="AT465" s="166" t="s">
        <v>236</v>
      </c>
      <c r="AU465" s="166" t="s">
        <v>87</v>
      </c>
      <c r="AV465" s="12" t="s">
        <v>87</v>
      </c>
      <c r="AW465" s="12" t="s">
        <v>32</v>
      </c>
      <c r="AX465" s="12" t="s">
        <v>77</v>
      </c>
      <c r="AY465" s="166" t="s">
        <v>140</v>
      </c>
    </row>
    <row r="466" spans="1:65" s="12" customFormat="1">
      <c r="B466" s="165"/>
      <c r="D466" s="156" t="s">
        <v>236</v>
      </c>
      <c r="E466" s="166" t="s">
        <v>1</v>
      </c>
      <c r="F466" s="167" t="s">
        <v>774</v>
      </c>
      <c r="H466" s="168">
        <v>1.8</v>
      </c>
      <c r="I466" s="169"/>
      <c r="L466" s="165"/>
      <c r="M466" s="170"/>
      <c r="N466" s="171"/>
      <c r="O466" s="171"/>
      <c r="P466" s="171"/>
      <c r="Q466" s="171"/>
      <c r="R466" s="171"/>
      <c r="S466" s="171"/>
      <c r="T466" s="172"/>
      <c r="AT466" s="166" t="s">
        <v>236</v>
      </c>
      <c r="AU466" s="166" t="s">
        <v>87</v>
      </c>
      <c r="AV466" s="12" t="s">
        <v>87</v>
      </c>
      <c r="AW466" s="12" t="s">
        <v>32</v>
      </c>
      <c r="AX466" s="12" t="s">
        <v>77</v>
      </c>
      <c r="AY466" s="166" t="s">
        <v>140</v>
      </c>
    </row>
    <row r="467" spans="1:65" s="12" customFormat="1">
      <c r="B467" s="165"/>
      <c r="D467" s="156" t="s">
        <v>236</v>
      </c>
      <c r="E467" s="166" t="s">
        <v>1</v>
      </c>
      <c r="F467" s="167" t="s">
        <v>775</v>
      </c>
      <c r="H467" s="168">
        <v>1.8</v>
      </c>
      <c r="I467" s="169"/>
      <c r="L467" s="165"/>
      <c r="M467" s="170"/>
      <c r="N467" s="171"/>
      <c r="O467" s="171"/>
      <c r="P467" s="171"/>
      <c r="Q467" s="171"/>
      <c r="R467" s="171"/>
      <c r="S467" s="171"/>
      <c r="T467" s="172"/>
      <c r="AT467" s="166" t="s">
        <v>236</v>
      </c>
      <c r="AU467" s="166" t="s">
        <v>87</v>
      </c>
      <c r="AV467" s="12" t="s">
        <v>87</v>
      </c>
      <c r="AW467" s="12" t="s">
        <v>32</v>
      </c>
      <c r="AX467" s="12" t="s">
        <v>77</v>
      </c>
      <c r="AY467" s="166" t="s">
        <v>140</v>
      </c>
    </row>
    <row r="468" spans="1:65" s="12" customFormat="1">
      <c r="B468" s="165"/>
      <c r="D468" s="156" t="s">
        <v>236</v>
      </c>
      <c r="E468" s="166" t="s">
        <v>1</v>
      </c>
      <c r="F468" s="167" t="s">
        <v>776</v>
      </c>
      <c r="H468" s="168">
        <v>1.2</v>
      </c>
      <c r="I468" s="169"/>
      <c r="L468" s="165"/>
      <c r="M468" s="170"/>
      <c r="N468" s="171"/>
      <c r="O468" s="171"/>
      <c r="P468" s="171"/>
      <c r="Q468" s="171"/>
      <c r="R468" s="171"/>
      <c r="S468" s="171"/>
      <c r="T468" s="172"/>
      <c r="AT468" s="166" t="s">
        <v>236</v>
      </c>
      <c r="AU468" s="166" t="s">
        <v>87</v>
      </c>
      <c r="AV468" s="12" t="s">
        <v>87</v>
      </c>
      <c r="AW468" s="12" t="s">
        <v>32</v>
      </c>
      <c r="AX468" s="12" t="s">
        <v>77</v>
      </c>
      <c r="AY468" s="166" t="s">
        <v>140</v>
      </c>
    </row>
    <row r="469" spans="1:65" s="12" customFormat="1">
      <c r="B469" s="165"/>
      <c r="D469" s="156" t="s">
        <v>236</v>
      </c>
      <c r="E469" s="166" t="s">
        <v>1</v>
      </c>
      <c r="F469" s="167" t="s">
        <v>777</v>
      </c>
      <c r="H469" s="168">
        <v>1.2</v>
      </c>
      <c r="I469" s="169"/>
      <c r="L469" s="165"/>
      <c r="M469" s="170"/>
      <c r="N469" s="171"/>
      <c r="O469" s="171"/>
      <c r="P469" s="171"/>
      <c r="Q469" s="171"/>
      <c r="R469" s="171"/>
      <c r="S469" s="171"/>
      <c r="T469" s="172"/>
      <c r="AT469" s="166" t="s">
        <v>236</v>
      </c>
      <c r="AU469" s="166" t="s">
        <v>87</v>
      </c>
      <c r="AV469" s="12" t="s">
        <v>87</v>
      </c>
      <c r="AW469" s="12" t="s">
        <v>32</v>
      </c>
      <c r="AX469" s="12" t="s">
        <v>77</v>
      </c>
      <c r="AY469" s="166" t="s">
        <v>140</v>
      </c>
    </row>
    <row r="470" spans="1:65" s="12" customFormat="1">
      <c r="B470" s="165"/>
      <c r="D470" s="156" t="s">
        <v>236</v>
      </c>
      <c r="E470" s="166" t="s">
        <v>1</v>
      </c>
      <c r="F470" s="167" t="s">
        <v>778</v>
      </c>
      <c r="H470" s="168">
        <v>1.6</v>
      </c>
      <c r="I470" s="169"/>
      <c r="L470" s="165"/>
      <c r="M470" s="170"/>
      <c r="N470" s="171"/>
      <c r="O470" s="171"/>
      <c r="P470" s="171"/>
      <c r="Q470" s="171"/>
      <c r="R470" s="171"/>
      <c r="S470" s="171"/>
      <c r="T470" s="172"/>
      <c r="AT470" s="166" t="s">
        <v>236</v>
      </c>
      <c r="AU470" s="166" t="s">
        <v>87</v>
      </c>
      <c r="AV470" s="12" t="s">
        <v>87</v>
      </c>
      <c r="AW470" s="12" t="s">
        <v>32</v>
      </c>
      <c r="AX470" s="12" t="s">
        <v>77</v>
      </c>
      <c r="AY470" s="166" t="s">
        <v>140</v>
      </c>
    </row>
    <row r="471" spans="1:65" s="12" customFormat="1">
      <c r="B471" s="165"/>
      <c r="D471" s="156" t="s">
        <v>236</v>
      </c>
      <c r="E471" s="166" t="s">
        <v>1</v>
      </c>
      <c r="F471" s="167" t="s">
        <v>779</v>
      </c>
      <c r="H471" s="168">
        <v>1.2</v>
      </c>
      <c r="I471" s="169"/>
      <c r="L471" s="165"/>
      <c r="M471" s="170"/>
      <c r="N471" s="171"/>
      <c r="O471" s="171"/>
      <c r="P471" s="171"/>
      <c r="Q471" s="171"/>
      <c r="R471" s="171"/>
      <c r="S471" s="171"/>
      <c r="T471" s="172"/>
      <c r="AT471" s="166" t="s">
        <v>236</v>
      </c>
      <c r="AU471" s="166" t="s">
        <v>87</v>
      </c>
      <c r="AV471" s="12" t="s">
        <v>87</v>
      </c>
      <c r="AW471" s="12" t="s">
        <v>32</v>
      </c>
      <c r="AX471" s="12" t="s">
        <v>77</v>
      </c>
      <c r="AY471" s="166" t="s">
        <v>140</v>
      </c>
    </row>
    <row r="472" spans="1:65" s="12" customFormat="1">
      <c r="B472" s="165"/>
      <c r="D472" s="156" t="s">
        <v>236</v>
      </c>
      <c r="E472" s="166" t="s">
        <v>1</v>
      </c>
      <c r="F472" s="167" t="s">
        <v>780</v>
      </c>
      <c r="H472" s="168">
        <v>1.2</v>
      </c>
      <c r="I472" s="169"/>
      <c r="L472" s="165"/>
      <c r="M472" s="170"/>
      <c r="N472" s="171"/>
      <c r="O472" s="171"/>
      <c r="P472" s="171"/>
      <c r="Q472" s="171"/>
      <c r="R472" s="171"/>
      <c r="S472" s="171"/>
      <c r="T472" s="172"/>
      <c r="AT472" s="166" t="s">
        <v>236</v>
      </c>
      <c r="AU472" s="166" t="s">
        <v>87</v>
      </c>
      <c r="AV472" s="12" t="s">
        <v>87</v>
      </c>
      <c r="AW472" s="12" t="s">
        <v>32</v>
      </c>
      <c r="AX472" s="12" t="s">
        <v>77</v>
      </c>
      <c r="AY472" s="166" t="s">
        <v>140</v>
      </c>
    </row>
    <row r="473" spans="1:65" s="12" customFormat="1">
      <c r="B473" s="165"/>
      <c r="D473" s="156" t="s">
        <v>236</v>
      </c>
      <c r="E473" s="166" t="s">
        <v>1</v>
      </c>
      <c r="F473" s="167" t="s">
        <v>781</v>
      </c>
      <c r="H473" s="168">
        <v>1.6</v>
      </c>
      <c r="I473" s="169"/>
      <c r="L473" s="165"/>
      <c r="M473" s="170"/>
      <c r="N473" s="171"/>
      <c r="O473" s="171"/>
      <c r="P473" s="171"/>
      <c r="Q473" s="171"/>
      <c r="R473" s="171"/>
      <c r="S473" s="171"/>
      <c r="T473" s="172"/>
      <c r="AT473" s="166" t="s">
        <v>236</v>
      </c>
      <c r="AU473" s="166" t="s">
        <v>87</v>
      </c>
      <c r="AV473" s="12" t="s">
        <v>87</v>
      </c>
      <c r="AW473" s="12" t="s">
        <v>32</v>
      </c>
      <c r="AX473" s="12" t="s">
        <v>77</v>
      </c>
      <c r="AY473" s="166" t="s">
        <v>140</v>
      </c>
    </row>
    <row r="474" spans="1:65" s="12" customFormat="1">
      <c r="B474" s="165"/>
      <c r="D474" s="156" t="s">
        <v>236</v>
      </c>
      <c r="E474" s="166" t="s">
        <v>1</v>
      </c>
      <c r="F474" s="167" t="s">
        <v>782</v>
      </c>
      <c r="H474" s="168">
        <v>1.6</v>
      </c>
      <c r="I474" s="169"/>
      <c r="L474" s="165"/>
      <c r="M474" s="170"/>
      <c r="N474" s="171"/>
      <c r="O474" s="171"/>
      <c r="P474" s="171"/>
      <c r="Q474" s="171"/>
      <c r="R474" s="171"/>
      <c r="S474" s="171"/>
      <c r="T474" s="172"/>
      <c r="AT474" s="166" t="s">
        <v>236</v>
      </c>
      <c r="AU474" s="166" t="s">
        <v>87</v>
      </c>
      <c r="AV474" s="12" t="s">
        <v>87</v>
      </c>
      <c r="AW474" s="12" t="s">
        <v>32</v>
      </c>
      <c r="AX474" s="12" t="s">
        <v>77</v>
      </c>
      <c r="AY474" s="166" t="s">
        <v>140</v>
      </c>
    </row>
    <row r="475" spans="1:65" s="12" customFormat="1">
      <c r="B475" s="165"/>
      <c r="D475" s="156" t="s">
        <v>236</v>
      </c>
      <c r="E475" s="166" t="s">
        <v>1</v>
      </c>
      <c r="F475" s="167" t="s">
        <v>783</v>
      </c>
      <c r="H475" s="168">
        <v>1.6</v>
      </c>
      <c r="I475" s="169"/>
      <c r="L475" s="165"/>
      <c r="M475" s="170"/>
      <c r="N475" s="171"/>
      <c r="O475" s="171"/>
      <c r="P475" s="171"/>
      <c r="Q475" s="171"/>
      <c r="R475" s="171"/>
      <c r="S475" s="171"/>
      <c r="T475" s="172"/>
      <c r="AT475" s="166" t="s">
        <v>236</v>
      </c>
      <c r="AU475" s="166" t="s">
        <v>87</v>
      </c>
      <c r="AV475" s="12" t="s">
        <v>87</v>
      </c>
      <c r="AW475" s="12" t="s">
        <v>32</v>
      </c>
      <c r="AX475" s="12" t="s">
        <v>77</v>
      </c>
      <c r="AY475" s="166" t="s">
        <v>140</v>
      </c>
    </row>
    <row r="476" spans="1:65" s="12" customFormat="1">
      <c r="B476" s="165"/>
      <c r="D476" s="156" t="s">
        <v>236</v>
      </c>
      <c r="E476" s="166" t="s">
        <v>1</v>
      </c>
      <c r="F476" s="167" t="s">
        <v>784</v>
      </c>
      <c r="H476" s="168">
        <v>1.6</v>
      </c>
      <c r="I476" s="169"/>
      <c r="L476" s="165"/>
      <c r="M476" s="170"/>
      <c r="N476" s="171"/>
      <c r="O476" s="171"/>
      <c r="P476" s="171"/>
      <c r="Q476" s="171"/>
      <c r="R476" s="171"/>
      <c r="S476" s="171"/>
      <c r="T476" s="172"/>
      <c r="AT476" s="166" t="s">
        <v>236</v>
      </c>
      <c r="AU476" s="166" t="s">
        <v>87</v>
      </c>
      <c r="AV476" s="12" t="s">
        <v>87</v>
      </c>
      <c r="AW476" s="12" t="s">
        <v>32</v>
      </c>
      <c r="AX476" s="12" t="s">
        <v>77</v>
      </c>
      <c r="AY476" s="166" t="s">
        <v>140</v>
      </c>
    </row>
    <row r="477" spans="1:65" s="13" customFormat="1">
      <c r="B477" s="173"/>
      <c r="D477" s="156" t="s">
        <v>236</v>
      </c>
      <c r="E477" s="174" t="s">
        <v>1</v>
      </c>
      <c r="F477" s="175" t="s">
        <v>247</v>
      </c>
      <c r="H477" s="176">
        <v>26.186000000000003</v>
      </c>
      <c r="I477" s="177"/>
      <c r="L477" s="173"/>
      <c r="M477" s="178"/>
      <c r="N477" s="179"/>
      <c r="O477" s="179"/>
      <c r="P477" s="179"/>
      <c r="Q477" s="179"/>
      <c r="R477" s="179"/>
      <c r="S477" s="179"/>
      <c r="T477" s="180"/>
      <c r="AT477" s="174" t="s">
        <v>236</v>
      </c>
      <c r="AU477" s="174" t="s">
        <v>87</v>
      </c>
      <c r="AV477" s="13" t="s">
        <v>159</v>
      </c>
      <c r="AW477" s="13" t="s">
        <v>32</v>
      </c>
      <c r="AX477" s="13" t="s">
        <v>85</v>
      </c>
      <c r="AY477" s="174" t="s">
        <v>140</v>
      </c>
    </row>
    <row r="478" spans="1:65" s="1" customFormat="1" ht="21.75" customHeight="1">
      <c r="A478" s="31"/>
      <c r="B478" s="142"/>
      <c r="C478" s="143" t="s">
        <v>785</v>
      </c>
      <c r="D478" s="143" t="s">
        <v>143</v>
      </c>
      <c r="E478" s="144" t="s">
        <v>786</v>
      </c>
      <c r="F478" s="145" t="s">
        <v>787</v>
      </c>
      <c r="G478" s="146" t="s">
        <v>284</v>
      </c>
      <c r="H478" s="147">
        <v>8.6999999999999993</v>
      </c>
      <c r="I478" s="148">
        <v>116.12</v>
      </c>
      <c r="J478" s="149">
        <f>ROUND(I478*H478,2)</f>
        <v>1010.24</v>
      </c>
      <c r="K478" s="145" t="s">
        <v>147</v>
      </c>
      <c r="L478" s="32"/>
      <c r="M478" s="150" t="s">
        <v>1</v>
      </c>
      <c r="N478" s="151" t="s">
        <v>42</v>
      </c>
      <c r="O478" s="57"/>
      <c r="P478" s="152">
        <f>O478*H478</f>
        <v>0</v>
      </c>
      <c r="Q478" s="152">
        <v>0</v>
      </c>
      <c r="R478" s="152">
        <f>Q478*H478</f>
        <v>0</v>
      </c>
      <c r="S478" s="152">
        <v>6.3E-2</v>
      </c>
      <c r="T478" s="153">
        <f>S478*H478</f>
        <v>0.54809999999999992</v>
      </c>
      <c r="U478" s="31"/>
      <c r="V478" s="31"/>
      <c r="W478" s="31"/>
      <c r="X478" s="31"/>
      <c r="Y478" s="31"/>
      <c r="Z478" s="31"/>
      <c r="AA478" s="31"/>
      <c r="AB478" s="31"/>
      <c r="AC478" s="31"/>
      <c r="AD478" s="31"/>
      <c r="AE478" s="31"/>
      <c r="AR478" s="154" t="s">
        <v>159</v>
      </c>
      <c r="AT478" s="154" t="s">
        <v>143</v>
      </c>
      <c r="AU478" s="154" t="s">
        <v>87</v>
      </c>
      <c r="AY478" s="16" t="s">
        <v>140</v>
      </c>
      <c r="BE478" s="155">
        <f>IF(N478="základní",J478,0)</f>
        <v>1010.24</v>
      </c>
      <c r="BF478" s="155">
        <f>IF(N478="snížená",J478,0)</f>
        <v>0</v>
      </c>
      <c r="BG478" s="155">
        <f>IF(N478="zákl. přenesená",J478,0)</f>
        <v>0</v>
      </c>
      <c r="BH478" s="155">
        <f>IF(N478="sníž. přenesená",J478,0)</f>
        <v>0</v>
      </c>
      <c r="BI478" s="155">
        <f>IF(N478="nulová",J478,0)</f>
        <v>0</v>
      </c>
      <c r="BJ478" s="16" t="s">
        <v>85</v>
      </c>
      <c r="BK478" s="155">
        <f>ROUND(I478*H478,2)</f>
        <v>1010.24</v>
      </c>
      <c r="BL478" s="16" t="s">
        <v>159</v>
      </c>
      <c r="BM478" s="154" t="s">
        <v>788</v>
      </c>
    </row>
    <row r="479" spans="1:65" s="1" customFormat="1" ht="19.5">
      <c r="A479" s="31"/>
      <c r="B479" s="32"/>
      <c r="C479" s="31"/>
      <c r="D479" s="156" t="s">
        <v>153</v>
      </c>
      <c r="E479" s="31"/>
      <c r="F479" s="157" t="s">
        <v>767</v>
      </c>
      <c r="G479" s="31"/>
      <c r="H479" s="31"/>
      <c r="I479" s="158"/>
      <c r="J479" s="31"/>
      <c r="K479" s="31"/>
      <c r="L479" s="32"/>
      <c r="M479" s="159"/>
      <c r="N479" s="160"/>
      <c r="O479" s="57"/>
      <c r="P479" s="57"/>
      <c r="Q479" s="57"/>
      <c r="R479" s="57"/>
      <c r="S479" s="57"/>
      <c r="T479" s="58"/>
      <c r="U479" s="31"/>
      <c r="V479" s="31"/>
      <c r="W479" s="31"/>
      <c r="X479" s="31"/>
      <c r="Y479" s="31"/>
      <c r="Z479" s="31"/>
      <c r="AA479" s="31"/>
      <c r="AB479" s="31"/>
      <c r="AC479" s="31"/>
      <c r="AD479" s="31"/>
      <c r="AE479" s="31"/>
      <c r="AT479" s="16" t="s">
        <v>153</v>
      </c>
      <c r="AU479" s="16" t="s">
        <v>87</v>
      </c>
    </row>
    <row r="480" spans="1:65" s="12" customFormat="1">
      <c r="B480" s="165"/>
      <c r="D480" s="156" t="s">
        <v>236</v>
      </c>
      <c r="E480" s="166" t="s">
        <v>1</v>
      </c>
      <c r="F480" s="167" t="s">
        <v>789</v>
      </c>
      <c r="H480" s="168">
        <v>2.9</v>
      </c>
      <c r="I480" s="169"/>
      <c r="L480" s="165"/>
      <c r="M480" s="170"/>
      <c r="N480" s="171"/>
      <c r="O480" s="171"/>
      <c r="P480" s="171"/>
      <c r="Q480" s="171"/>
      <c r="R480" s="171"/>
      <c r="S480" s="171"/>
      <c r="T480" s="172"/>
      <c r="AT480" s="166" t="s">
        <v>236</v>
      </c>
      <c r="AU480" s="166" t="s">
        <v>87</v>
      </c>
      <c r="AV480" s="12" t="s">
        <v>87</v>
      </c>
      <c r="AW480" s="12" t="s">
        <v>32</v>
      </c>
      <c r="AX480" s="12" t="s">
        <v>77</v>
      </c>
      <c r="AY480" s="166" t="s">
        <v>140</v>
      </c>
    </row>
    <row r="481" spans="1:65" s="12" customFormat="1">
      <c r="B481" s="165"/>
      <c r="D481" s="156" t="s">
        <v>236</v>
      </c>
      <c r="E481" s="166" t="s">
        <v>1</v>
      </c>
      <c r="F481" s="167" t="s">
        <v>790</v>
      </c>
      <c r="H481" s="168">
        <v>2.9</v>
      </c>
      <c r="I481" s="169"/>
      <c r="L481" s="165"/>
      <c r="M481" s="170"/>
      <c r="N481" s="171"/>
      <c r="O481" s="171"/>
      <c r="P481" s="171"/>
      <c r="Q481" s="171"/>
      <c r="R481" s="171"/>
      <c r="S481" s="171"/>
      <c r="T481" s="172"/>
      <c r="AT481" s="166" t="s">
        <v>236</v>
      </c>
      <c r="AU481" s="166" t="s">
        <v>87</v>
      </c>
      <c r="AV481" s="12" t="s">
        <v>87</v>
      </c>
      <c r="AW481" s="12" t="s">
        <v>32</v>
      </c>
      <c r="AX481" s="12" t="s">
        <v>77</v>
      </c>
      <c r="AY481" s="166" t="s">
        <v>140</v>
      </c>
    </row>
    <row r="482" spans="1:65" s="12" customFormat="1">
      <c r="B482" s="165"/>
      <c r="D482" s="156" t="s">
        <v>236</v>
      </c>
      <c r="E482" s="166" t="s">
        <v>1</v>
      </c>
      <c r="F482" s="167" t="s">
        <v>791</v>
      </c>
      <c r="H482" s="168">
        <v>2.9</v>
      </c>
      <c r="I482" s="169"/>
      <c r="L482" s="165"/>
      <c r="M482" s="170"/>
      <c r="N482" s="171"/>
      <c r="O482" s="171"/>
      <c r="P482" s="171"/>
      <c r="Q482" s="171"/>
      <c r="R482" s="171"/>
      <c r="S482" s="171"/>
      <c r="T482" s="172"/>
      <c r="AT482" s="166" t="s">
        <v>236</v>
      </c>
      <c r="AU482" s="166" t="s">
        <v>87</v>
      </c>
      <c r="AV482" s="12" t="s">
        <v>87</v>
      </c>
      <c r="AW482" s="12" t="s">
        <v>32</v>
      </c>
      <c r="AX482" s="12" t="s">
        <v>77</v>
      </c>
      <c r="AY482" s="166" t="s">
        <v>140</v>
      </c>
    </row>
    <row r="483" spans="1:65" s="13" customFormat="1">
      <c r="B483" s="173"/>
      <c r="D483" s="156" t="s">
        <v>236</v>
      </c>
      <c r="E483" s="174" t="s">
        <v>1</v>
      </c>
      <c r="F483" s="175" t="s">
        <v>247</v>
      </c>
      <c r="H483" s="176">
        <v>8.6999999999999993</v>
      </c>
      <c r="I483" s="177"/>
      <c r="L483" s="173"/>
      <c r="M483" s="178"/>
      <c r="N483" s="179"/>
      <c r="O483" s="179"/>
      <c r="P483" s="179"/>
      <c r="Q483" s="179"/>
      <c r="R483" s="179"/>
      <c r="S483" s="179"/>
      <c r="T483" s="180"/>
      <c r="AT483" s="174" t="s">
        <v>236</v>
      </c>
      <c r="AU483" s="174" t="s">
        <v>87</v>
      </c>
      <c r="AV483" s="13" t="s">
        <v>159</v>
      </c>
      <c r="AW483" s="13" t="s">
        <v>32</v>
      </c>
      <c r="AX483" s="13" t="s">
        <v>85</v>
      </c>
      <c r="AY483" s="174" t="s">
        <v>140</v>
      </c>
    </row>
    <row r="484" spans="1:65" s="1" customFormat="1" ht="24">
      <c r="A484" s="31"/>
      <c r="B484" s="142"/>
      <c r="C484" s="143" t="s">
        <v>686</v>
      </c>
      <c r="D484" s="143" t="s">
        <v>143</v>
      </c>
      <c r="E484" s="144" t="s">
        <v>792</v>
      </c>
      <c r="F484" s="145" t="s">
        <v>793</v>
      </c>
      <c r="G484" s="146" t="s">
        <v>284</v>
      </c>
      <c r="H484" s="147">
        <v>7.4</v>
      </c>
      <c r="I484" s="148">
        <v>95.42</v>
      </c>
      <c r="J484" s="149">
        <f>ROUND(I484*H484,2)</f>
        <v>706.11</v>
      </c>
      <c r="K484" s="145" t="s">
        <v>147</v>
      </c>
      <c r="L484" s="32"/>
      <c r="M484" s="150" t="s">
        <v>1</v>
      </c>
      <c r="N484" s="151" t="s">
        <v>42</v>
      </c>
      <c r="O484" s="57"/>
      <c r="P484" s="152">
        <f>O484*H484</f>
        <v>0</v>
      </c>
      <c r="Q484" s="152">
        <v>0</v>
      </c>
      <c r="R484" s="152">
        <f>Q484*H484</f>
        <v>0</v>
      </c>
      <c r="S484" s="152">
        <v>0.187</v>
      </c>
      <c r="T484" s="153">
        <f>S484*H484</f>
        <v>1.3838000000000001</v>
      </c>
      <c r="U484" s="31"/>
      <c r="V484" s="31"/>
      <c r="W484" s="31"/>
      <c r="X484" s="31"/>
      <c r="Y484" s="31"/>
      <c r="Z484" s="31"/>
      <c r="AA484" s="31"/>
      <c r="AB484" s="31"/>
      <c r="AC484" s="31"/>
      <c r="AD484" s="31"/>
      <c r="AE484" s="31"/>
      <c r="AR484" s="154" t="s">
        <v>159</v>
      </c>
      <c r="AT484" s="154" t="s">
        <v>143</v>
      </c>
      <c r="AU484" s="154" t="s">
        <v>87</v>
      </c>
      <c r="AY484" s="16" t="s">
        <v>140</v>
      </c>
      <c r="BE484" s="155">
        <f>IF(N484="základní",J484,0)</f>
        <v>706.11</v>
      </c>
      <c r="BF484" s="155">
        <f>IF(N484="snížená",J484,0)</f>
        <v>0</v>
      </c>
      <c r="BG484" s="155">
        <f>IF(N484="zákl. přenesená",J484,0)</f>
        <v>0</v>
      </c>
      <c r="BH484" s="155">
        <f>IF(N484="sníž. přenesená",J484,0)</f>
        <v>0</v>
      </c>
      <c r="BI484" s="155">
        <f>IF(N484="nulová",J484,0)</f>
        <v>0</v>
      </c>
      <c r="BJ484" s="16" t="s">
        <v>85</v>
      </c>
      <c r="BK484" s="155">
        <f>ROUND(I484*H484,2)</f>
        <v>706.11</v>
      </c>
      <c r="BL484" s="16" t="s">
        <v>159</v>
      </c>
      <c r="BM484" s="154" t="s">
        <v>794</v>
      </c>
    </row>
    <row r="485" spans="1:65" s="12" customFormat="1">
      <c r="B485" s="165"/>
      <c r="D485" s="156" t="s">
        <v>236</v>
      </c>
      <c r="E485" s="166" t="s">
        <v>1</v>
      </c>
      <c r="F485" s="167" t="s">
        <v>382</v>
      </c>
      <c r="H485" s="168">
        <v>7.4</v>
      </c>
      <c r="I485" s="169"/>
      <c r="L485" s="165"/>
      <c r="M485" s="170"/>
      <c r="N485" s="171"/>
      <c r="O485" s="171"/>
      <c r="P485" s="171"/>
      <c r="Q485" s="171"/>
      <c r="R485" s="171"/>
      <c r="S485" s="171"/>
      <c r="T485" s="172"/>
      <c r="AT485" s="166" t="s">
        <v>236</v>
      </c>
      <c r="AU485" s="166" t="s">
        <v>87</v>
      </c>
      <c r="AV485" s="12" t="s">
        <v>87</v>
      </c>
      <c r="AW485" s="12" t="s">
        <v>32</v>
      </c>
      <c r="AX485" s="12" t="s">
        <v>85</v>
      </c>
      <c r="AY485" s="166" t="s">
        <v>140</v>
      </c>
    </row>
    <row r="486" spans="1:65" s="1" customFormat="1" ht="24">
      <c r="A486" s="31"/>
      <c r="B486" s="142"/>
      <c r="C486" s="143" t="s">
        <v>795</v>
      </c>
      <c r="D486" s="143" t="s">
        <v>143</v>
      </c>
      <c r="E486" s="144" t="s">
        <v>796</v>
      </c>
      <c r="F486" s="145" t="s">
        <v>797</v>
      </c>
      <c r="G486" s="146" t="s">
        <v>284</v>
      </c>
      <c r="H486" s="147">
        <v>23.434000000000001</v>
      </c>
      <c r="I486" s="148">
        <v>127.77</v>
      </c>
      <c r="J486" s="149">
        <f>ROUND(I486*H486,2)</f>
        <v>2994.16</v>
      </c>
      <c r="K486" s="145" t="s">
        <v>147</v>
      </c>
      <c r="L486" s="32"/>
      <c r="M486" s="150" t="s">
        <v>1</v>
      </c>
      <c r="N486" s="151" t="s">
        <v>42</v>
      </c>
      <c r="O486" s="57"/>
      <c r="P486" s="152">
        <f>O486*H486</f>
        <v>0</v>
      </c>
      <c r="Q486" s="152">
        <v>0</v>
      </c>
      <c r="R486" s="152">
        <f>Q486*H486</f>
        <v>0</v>
      </c>
      <c r="S486" s="152">
        <v>0.27</v>
      </c>
      <c r="T486" s="153">
        <f>S486*H486</f>
        <v>6.3271800000000011</v>
      </c>
      <c r="U486" s="31"/>
      <c r="V486" s="31"/>
      <c r="W486" s="31"/>
      <c r="X486" s="31"/>
      <c r="Y486" s="31"/>
      <c r="Z486" s="31"/>
      <c r="AA486" s="31"/>
      <c r="AB486" s="31"/>
      <c r="AC486" s="31"/>
      <c r="AD486" s="31"/>
      <c r="AE486" s="31"/>
      <c r="AR486" s="154" t="s">
        <v>159</v>
      </c>
      <c r="AT486" s="154" t="s">
        <v>143</v>
      </c>
      <c r="AU486" s="154" t="s">
        <v>87</v>
      </c>
      <c r="AY486" s="16" t="s">
        <v>140</v>
      </c>
      <c r="BE486" s="155">
        <f>IF(N486="základní",J486,0)</f>
        <v>2994.16</v>
      </c>
      <c r="BF486" s="155">
        <f>IF(N486="snížená",J486,0)</f>
        <v>0</v>
      </c>
      <c r="BG486" s="155">
        <f>IF(N486="zákl. přenesená",J486,0)</f>
        <v>0</v>
      </c>
      <c r="BH486" s="155">
        <f>IF(N486="sníž. přenesená",J486,0)</f>
        <v>0</v>
      </c>
      <c r="BI486" s="155">
        <f>IF(N486="nulová",J486,0)</f>
        <v>0</v>
      </c>
      <c r="BJ486" s="16" t="s">
        <v>85</v>
      </c>
      <c r="BK486" s="155">
        <f>ROUND(I486*H486,2)</f>
        <v>2994.16</v>
      </c>
      <c r="BL486" s="16" t="s">
        <v>159</v>
      </c>
      <c r="BM486" s="154" t="s">
        <v>798</v>
      </c>
    </row>
    <row r="487" spans="1:65" s="12" customFormat="1">
      <c r="B487" s="165"/>
      <c r="D487" s="156" t="s">
        <v>236</v>
      </c>
      <c r="E487" s="166" t="s">
        <v>1</v>
      </c>
      <c r="F487" s="167" t="s">
        <v>799</v>
      </c>
      <c r="H487" s="168">
        <v>0.85299999999999998</v>
      </c>
      <c r="I487" s="169"/>
      <c r="L487" s="165"/>
      <c r="M487" s="170"/>
      <c r="N487" s="171"/>
      <c r="O487" s="171"/>
      <c r="P487" s="171"/>
      <c r="Q487" s="171"/>
      <c r="R487" s="171"/>
      <c r="S487" s="171"/>
      <c r="T487" s="172"/>
      <c r="AT487" s="166" t="s">
        <v>236</v>
      </c>
      <c r="AU487" s="166" t="s">
        <v>87</v>
      </c>
      <c r="AV487" s="12" t="s">
        <v>87</v>
      </c>
      <c r="AW487" s="12" t="s">
        <v>32</v>
      </c>
      <c r="AX487" s="12" t="s">
        <v>77</v>
      </c>
      <c r="AY487" s="166" t="s">
        <v>140</v>
      </c>
    </row>
    <row r="488" spans="1:65" s="12" customFormat="1">
      <c r="B488" s="165"/>
      <c r="D488" s="156" t="s">
        <v>236</v>
      </c>
      <c r="E488" s="166" t="s">
        <v>1</v>
      </c>
      <c r="F488" s="167" t="s">
        <v>800</v>
      </c>
      <c r="H488" s="168">
        <v>2.698</v>
      </c>
      <c r="I488" s="169"/>
      <c r="L488" s="165"/>
      <c r="M488" s="170"/>
      <c r="N488" s="171"/>
      <c r="O488" s="171"/>
      <c r="P488" s="171"/>
      <c r="Q488" s="171"/>
      <c r="R488" s="171"/>
      <c r="S488" s="171"/>
      <c r="T488" s="172"/>
      <c r="AT488" s="166" t="s">
        <v>236</v>
      </c>
      <c r="AU488" s="166" t="s">
        <v>87</v>
      </c>
      <c r="AV488" s="12" t="s">
        <v>87</v>
      </c>
      <c r="AW488" s="12" t="s">
        <v>32</v>
      </c>
      <c r="AX488" s="12" t="s">
        <v>77</v>
      </c>
      <c r="AY488" s="166" t="s">
        <v>140</v>
      </c>
    </row>
    <row r="489" spans="1:65" s="12" customFormat="1">
      <c r="B489" s="165"/>
      <c r="D489" s="156" t="s">
        <v>236</v>
      </c>
      <c r="E489" s="166" t="s">
        <v>1</v>
      </c>
      <c r="F489" s="167" t="s">
        <v>801</v>
      </c>
      <c r="H489" s="168">
        <v>2.5630000000000002</v>
      </c>
      <c r="I489" s="169"/>
      <c r="L489" s="165"/>
      <c r="M489" s="170"/>
      <c r="N489" s="171"/>
      <c r="O489" s="171"/>
      <c r="P489" s="171"/>
      <c r="Q489" s="171"/>
      <c r="R489" s="171"/>
      <c r="S489" s="171"/>
      <c r="T489" s="172"/>
      <c r="AT489" s="166" t="s">
        <v>236</v>
      </c>
      <c r="AU489" s="166" t="s">
        <v>87</v>
      </c>
      <c r="AV489" s="12" t="s">
        <v>87</v>
      </c>
      <c r="AW489" s="12" t="s">
        <v>32</v>
      </c>
      <c r="AX489" s="12" t="s">
        <v>77</v>
      </c>
      <c r="AY489" s="166" t="s">
        <v>140</v>
      </c>
    </row>
    <row r="490" spans="1:65" s="12" customFormat="1">
      <c r="B490" s="165"/>
      <c r="D490" s="156" t="s">
        <v>236</v>
      </c>
      <c r="E490" s="166" t="s">
        <v>1</v>
      </c>
      <c r="F490" s="167" t="s">
        <v>802</v>
      </c>
      <c r="H490" s="168">
        <v>17.32</v>
      </c>
      <c r="I490" s="169"/>
      <c r="L490" s="165"/>
      <c r="M490" s="170"/>
      <c r="N490" s="171"/>
      <c r="O490" s="171"/>
      <c r="P490" s="171"/>
      <c r="Q490" s="171"/>
      <c r="R490" s="171"/>
      <c r="S490" s="171"/>
      <c r="T490" s="172"/>
      <c r="AT490" s="166" t="s">
        <v>236</v>
      </c>
      <c r="AU490" s="166" t="s">
        <v>87</v>
      </c>
      <c r="AV490" s="12" t="s">
        <v>87</v>
      </c>
      <c r="AW490" s="12" t="s">
        <v>32</v>
      </c>
      <c r="AX490" s="12" t="s">
        <v>77</v>
      </c>
      <c r="AY490" s="166" t="s">
        <v>140</v>
      </c>
    </row>
    <row r="491" spans="1:65" s="13" customFormat="1">
      <c r="B491" s="173"/>
      <c r="D491" s="156" t="s">
        <v>236</v>
      </c>
      <c r="E491" s="174" t="s">
        <v>1</v>
      </c>
      <c r="F491" s="175" t="s">
        <v>247</v>
      </c>
      <c r="H491" s="176">
        <v>23.434000000000001</v>
      </c>
      <c r="I491" s="177"/>
      <c r="L491" s="173"/>
      <c r="M491" s="178"/>
      <c r="N491" s="179"/>
      <c r="O491" s="179"/>
      <c r="P491" s="179"/>
      <c r="Q491" s="179"/>
      <c r="R491" s="179"/>
      <c r="S491" s="179"/>
      <c r="T491" s="180"/>
      <c r="AT491" s="174" t="s">
        <v>236</v>
      </c>
      <c r="AU491" s="174" t="s">
        <v>87</v>
      </c>
      <c r="AV491" s="13" t="s">
        <v>159</v>
      </c>
      <c r="AW491" s="13" t="s">
        <v>32</v>
      </c>
      <c r="AX491" s="13" t="s">
        <v>85</v>
      </c>
      <c r="AY491" s="174" t="s">
        <v>140</v>
      </c>
    </row>
    <row r="492" spans="1:65" s="1" customFormat="1" ht="24">
      <c r="A492" s="31"/>
      <c r="B492" s="142"/>
      <c r="C492" s="143" t="s">
        <v>803</v>
      </c>
      <c r="D492" s="143" t="s">
        <v>143</v>
      </c>
      <c r="E492" s="144" t="s">
        <v>804</v>
      </c>
      <c r="F492" s="145" t="s">
        <v>805</v>
      </c>
      <c r="G492" s="146" t="s">
        <v>234</v>
      </c>
      <c r="H492" s="147">
        <v>3.4849999999999999</v>
      </c>
      <c r="I492" s="148">
        <v>811.23</v>
      </c>
      <c r="J492" s="149">
        <f>ROUND(I492*H492,2)</f>
        <v>2827.14</v>
      </c>
      <c r="K492" s="145" t="s">
        <v>147</v>
      </c>
      <c r="L492" s="32"/>
      <c r="M492" s="150" t="s">
        <v>1</v>
      </c>
      <c r="N492" s="151" t="s">
        <v>42</v>
      </c>
      <c r="O492" s="57"/>
      <c r="P492" s="152">
        <f>O492*H492</f>
        <v>0</v>
      </c>
      <c r="Q492" s="152">
        <v>0</v>
      </c>
      <c r="R492" s="152">
        <f>Q492*H492</f>
        <v>0</v>
      </c>
      <c r="S492" s="152">
        <v>1.8</v>
      </c>
      <c r="T492" s="153">
        <f>S492*H492</f>
        <v>6.2729999999999997</v>
      </c>
      <c r="U492" s="31"/>
      <c r="V492" s="31"/>
      <c r="W492" s="31"/>
      <c r="X492" s="31"/>
      <c r="Y492" s="31"/>
      <c r="Z492" s="31"/>
      <c r="AA492" s="31"/>
      <c r="AB492" s="31"/>
      <c r="AC492" s="31"/>
      <c r="AD492" s="31"/>
      <c r="AE492" s="31"/>
      <c r="AR492" s="154" t="s">
        <v>159</v>
      </c>
      <c r="AT492" s="154" t="s">
        <v>143</v>
      </c>
      <c r="AU492" s="154" t="s">
        <v>87</v>
      </c>
      <c r="AY492" s="16" t="s">
        <v>140</v>
      </c>
      <c r="BE492" s="155">
        <f>IF(N492="základní",J492,0)</f>
        <v>2827.14</v>
      </c>
      <c r="BF492" s="155">
        <f>IF(N492="snížená",J492,0)</f>
        <v>0</v>
      </c>
      <c r="BG492" s="155">
        <f>IF(N492="zákl. přenesená",J492,0)</f>
        <v>0</v>
      </c>
      <c r="BH492" s="155">
        <f>IF(N492="sníž. přenesená",J492,0)</f>
        <v>0</v>
      </c>
      <c r="BI492" s="155">
        <f>IF(N492="nulová",J492,0)</f>
        <v>0</v>
      </c>
      <c r="BJ492" s="16" t="s">
        <v>85</v>
      </c>
      <c r="BK492" s="155">
        <f>ROUND(I492*H492,2)</f>
        <v>2827.14</v>
      </c>
      <c r="BL492" s="16" t="s">
        <v>159</v>
      </c>
      <c r="BM492" s="154" t="s">
        <v>806</v>
      </c>
    </row>
    <row r="493" spans="1:65" s="12" customFormat="1">
      <c r="B493" s="165"/>
      <c r="D493" s="156" t="s">
        <v>236</v>
      </c>
      <c r="E493" s="166" t="s">
        <v>1</v>
      </c>
      <c r="F493" s="167" t="s">
        <v>807</v>
      </c>
      <c r="H493" s="168">
        <v>0.27700000000000002</v>
      </c>
      <c r="I493" s="169"/>
      <c r="L493" s="165"/>
      <c r="M493" s="170"/>
      <c r="N493" s="171"/>
      <c r="O493" s="171"/>
      <c r="P493" s="171"/>
      <c r="Q493" s="171"/>
      <c r="R493" s="171"/>
      <c r="S493" s="171"/>
      <c r="T493" s="172"/>
      <c r="AT493" s="166" t="s">
        <v>236</v>
      </c>
      <c r="AU493" s="166" t="s">
        <v>87</v>
      </c>
      <c r="AV493" s="12" t="s">
        <v>87</v>
      </c>
      <c r="AW493" s="12" t="s">
        <v>32</v>
      </c>
      <c r="AX493" s="12" t="s">
        <v>77</v>
      </c>
      <c r="AY493" s="166" t="s">
        <v>140</v>
      </c>
    </row>
    <row r="494" spans="1:65" s="12" customFormat="1">
      <c r="B494" s="165"/>
      <c r="D494" s="156" t="s">
        <v>236</v>
      </c>
      <c r="E494" s="166" t="s">
        <v>1</v>
      </c>
      <c r="F494" s="167" t="s">
        <v>808</v>
      </c>
      <c r="H494" s="168">
        <v>0.308</v>
      </c>
      <c r="I494" s="169"/>
      <c r="L494" s="165"/>
      <c r="M494" s="170"/>
      <c r="N494" s="171"/>
      <c r="O494" s="171"/>
      <c r="P494" s="171"/>
      <c r="Q494" s="171"/>
      <c r="R494" s="171"/>
      <c r="S494" s="171"/>
      <c r="T494" s="172"/>
      <c r="AT494" s="166" t="s">
        <v>236</v>
      </c>
      <c r="AU494" s="166" t="s">
        <v>87</v>
      </c>
      <c r="AV494" s="12" t="s">
        <v>87</v>
      </c>
      <c r="AW494" s="12" t="s">
        <v>32</v>
      </c>
      <c r="AX494" s="12" t="s">
        <v>77</v>
      </c>
      <c r="AY494" s="166" t="s">
        <v>140</v>
      </c>
    </row>
    <row r="495" spans="1:65" s="12" customFormat="1">
      <c r="B495" s="165"/>
      <c r="D495" s="156" t="s">
        <v>236</v>
      </c>
      <c r="E495" s="166" t="s">
        <v>1</v>
      </c>
      <c r="F495" s="167" t="s">
        <v>809</v>
      </c>
      <c r="H495" s="168">
        <v>2.9</v>
      </c>
      <c r="I495" s="169"/>
      <c r="L495" s="165"/>
      <c r="M495" s="170"/>
      <c r="N495" s="171"/>
      <c r="O495" s="171"/>
      <c r="P495" s="171"/>
      <c r="Q495" s="171"/>
      <c r="R495" s="171"/>
      <c r="S495" s="171"/>
      <c r="T495" s="172"/>
      <c r="AT495" s="166" t="s">
        <v>236</v>
      </c>
      <c r="AU495" s="166" t="s">
        <v>87</v>
      </c>
      <c r="AV495" s="12" t="s">
        <v>87</v>
      </c>
      <c r="AW495" s="12" t="s">
        <v>32</v>
      </c>
      <c r="AX495" s="12" t="s">
        <v>77</v>
      </c>
      <c r="AY495" s="166" t="s">
        <v>140</v>
      </c>
    </row>
    <row r="496" spans="1:65" s="13" customFormat="1">
      <c r="B496" s="173"/>
      <c r="D496" s="156" t="s">
        <v>236</v>
      </c>
      <c r="E496" s="174" t="s">
        <v>1</v>
      </c>
      <c r="F496" s="175" t="s">
        <v>247</v>
      </c>
      <c r="H496" s="176">
        <v>3.4849999999999999</v>
      </c>
      <c r="I496" s="177"/>
      <c r="L496" s="173"/>
      <c r="M496" s="178"/>
      <c r="N496" s="179"/>
      <c r="O496" s="179"/>
      <c r="P496" s="179"/>
      <c r="Q496" s="179"/>
      <c r="R496" s="179"/>
      <c r="S496" s="179"/>
      <c r="T496" s="180"/>
      <c r="AT496" s="174" t="s">
        <v>236</v>
      </c>
      <c r="AU496" s="174" t="s">
        <v>87</v>
      </c>
      <c r="AV496" s="13" t="s">
        <v>159</v>
      </c>
      <c r="AW496" s="13" t="s">
        <v>32</v>
      </c>
      <c r="AX496" s="13" t="s">
        <v>85</v>
      </c>
      <c r="AY496" s="174" t="s">
        <v>140</v>
      </c>
    </row>
    <row r="497" spans="1:65" s="1" customFormat="1" ht="24">
      <c r="A497" s="31"/>
      <c r="B497" s="142"/>
      <c r="C497" s="143" t="s">
        <v>810</v>
      </c>
      <c r="D497" s="143" t="s">
        <v>143</v>
      </c>
      <c r="E497" s="144" t="s">
        <v>811</v>
      </c>
      <c r="F497" s="145" t="s">
        <v>812</v>
      </c>
      <c r="G497" s="146" t="s">
        <v>284</v>
      </c>
      <c r="H497" s="147">
        <v>8.4730000000000008</v>
      </c>
      <c r="I497" s="148">
        <v>69.55</v>
      </c>
      <c r="J497" s="149">
        <f>ROUND(I497*H497,2)</f>
        <v>589.29999999999995</v>
      </c>
      <c r="K497" s="145" t="s">
        <v>147</v>
      </c>
      <c r="L497" s="32"/>
      <c r="M497" s="150" t="s">
        <v>1</v>
      </c>
      <c r="N497" s="151" t="s">
        <v>42</v>
      </c>
      <c r="O497" s="57"/>
      <c r="P497" s="152">
        <f>O497*H497</f>
        <v>0</v>
      </c>
      <c r="Q497" s="152">
        <v>0</v>
      </c>
      <c r="R497" s="152">
        <f>Q497*H497</f>
        <v>0</v>
      </c>
      <c r="S497" s="152">
        <v>0.27</v>
      </c>
      <c r="T497" s="153">
        <f>S497*H497</f>
        <v>2.2877100000000001</v>
      </c>
      <c r="U497" s="31"/>
      <c r="V497" s="31"/>
      <c r="W497" s="31"/>
      <c r="X497" s="31"/>
      <c r="Y497" s="31"/>
      <c r="Z497" s="31"/>
      <c r="AA497" s="31"/>
      <c r="AB497" s="31"/>
      <c r="AC497" s="31"/>
      <c r="AD497" s="31"/>
      <c r="AE497" s="31"/>
      <c r="AR497" s="154" t="s">
        <v>159</v>
      </c>
      <c r="AT497" s="154" t="s">
        <v>143</v>
      </c>
      <c r="AU497" s="154" t="s">
        <v>87</v>
      </c>
      <c r="AY497" s="16" t="s">
        <v>140</v>
      </c>
      <c r="BE497" s="155">
        <f>IF(N497="základní",J497,0)</f>
        <v>589.29999999999995</v>
      </c>
      <c r="BF497" s="155">
        <f>IF(N497="snížená",J497,0)</f>
        <v>0</v>
      </c>
      <c r="BG497" s="155">
        <f>IF(N497="zákl. přenesená",J497,0)</f>
        <v>0</v>
      </c>
      <c r="BH497" s="155">
        <f>IF(N497="sníž. přenesená",J497,0)</f>
        <v>0</v>
      </c>
      <c r="BI497" s="155">
        <f>IF(N497="nulová",J497,0)</f>
        <v>0</v>
      </c>
      <c r="BJ497" s="16" t="s">
        <v>85</v>
      </c>
      <c r="BK497" s="155">
        <f>ROUND(I497*H497,2)</f>
        <v>589.29999999999995</v>
      </c>
      <c r="BL497" s="16" t="s">
        <v>159</v>
      </c>
      <c r="BM497" s="154" t="s">
        <v>813</v>
      </c>
    </row>
    <row r="498" spans="1:65" s="12" customFormat="1">
      <c r="B498" s="165"/>
      <c r="D498" s="156" t="s">
        <v>236</v>
      </c>
      <c r="E498" s="166" t="s">
        <v>1</v>
      </c>
      <c r="F498" s="167" t="s">
        <v>814</v>
      </c>
      <c r="H498" s="168">
        <v>3.1779999999999999</v>
      </c>
      <c r="I498" s="169"/>
      <c r="L498" s="165"/>
      <c r="M498" s="170"/>
      <c r="N498" s="171"/>
      <c r="O498" s="171"/>
      <c r="P498" s="171"/>
      <c r="Q498" s="171"/>
      <c r="R498" s="171"/>
      <c r="S498" s="171"/>
      <c r="T498" s="172"/>
      <c r="AT498" s="166" t="s">
        <v>236</v>
      </c>
      <c r="AU498" s="166" t="s">
        <v>87</v>
      </c>
      <c r="AV498" s="12" t="s">
        <v>87</v>
      </c>
      <c r="AW498" s="12" t="s">
        <v>32</v>
      </c>
      <c r="AX498" s="12" t="s">
        <v>77</v>
      </c>
      <c r="AY498" s="166" t="s">
        <v>140</v>
      </c>
    </row>
    <row r="499" spans="1:65" s="12" customFormat="1">
      <c r="B499" s="165"/>
      <c r="D499" s="156" t="s">
        <v>236</v>
      </c>
      <c r="E499" s="166" t="s">
        <v>1</v>
      </c>
      <c r="F499" s="167" t="s">
        <v>815</v>
      </c>
      <c r="H499" s="168">
        <v>1.7250000000000001</v>
      </c>
      <c r="I499" s="169"/>
      <c r="L499" s="165"/>
      <c r="M499" s="170"/>
      <c r="N499" s="171"/>
      <c r="O499" s="171"/>
      <c r="P499" s="171"/>
      <c r="Q499" s="171"/>
      <c r="R499" s="171"/>
      <c r="S499" s="171"/>
      <c r="T499" s="172"/>
      <c r="AT499" s="166" t="s">
        <v>236</v>
      </c>
      <c r="AU499" s="166" t="s">
        <v>87</v>
      </c>
      <c r="AV499" s="12" t="s">
        <v>87</v>
      </c>
      <c r="AW499" s="12" t="s">
        <v>32</v>
      </c>
      <c r="AX499" s="12" t="s">
        <v>77</v>
      </c>
      <c r="AY499" s="166" t="s">
        <v>140</v>
      </c>
    </row>
    <row r="500" spans="1:65" s="12" customFormat="1">
      <c r="B500" s="165"/>
      <c r="D500" s="156" t="s">
        <v>236</v>
      </c>
      <c r="E500" s="166" t="s">
        <v>1</v>
      </c>
      <c r="F500" s="167" t="s">
        <v>816</v>
      </c>
      <c r="H500" s="168">
        <v>1.7250000000000001</v>
      </c>
      <c r="I500" s="169"/>
      <c r="L500" s="165"/>
      <c r="M500" s="170"/>
      <c r="N500" s="171"/>
      <c r="O500" s="171"/>
      <c r="P500" s="171"/>
      <c r="Q500" s="171"/>
      <c r="R500" s="171"/>
      <c r="S500" s="171"/>
      <c r="T500" s="172"/>
      <c r="AT500" s="166" t="s">
        <v>236</v>
      </c>
      <c r="AU500" s="166" t="s">
        <v>87</v>
      </c>
      <c r="AV500" s="12" t="s">
        <v>87</v>
      </c>
      <c r="AW500" s="12" t="s">
        <v>32</v>
      </c>
      <c r="AX500" s="12" t="s">
        <v>77</v>
      </c>
      <c r="AY500" s="166" t="s">
        <v>140</v>
      </c>
    </row>
    <row r="501" spans="1:65" s="12" customFormat="1">
      <c r="B501" s="165"/>
      <c r="D501" s="156" t="s">
        <v>236</v>
      </c>
      <c r="E501" s="166" t="s">
        <v>1</v>
      </c>
      <c r="F501" s="167" t="s">
        <v>817</v>
      </c>
      <c r="H501" s="168">
        <v>1.845</v>
      </c>
      <c r="I501" s="169"/>
      <c r="L501" s="165"/>
      <c r="M501" s="170"/>
      <c r="N501" s="171"/>
      <c r="O501" s="171"/>
      <c r="P501" s="171"/>
      <c r="Q501" s="171"/>
      <c r="R501" s="171"/>
      <c r="S501" s="171"/>
      <c r="T501" s="172"/>
      <c r="AT501" s="166" t="s">
        <v>236</v>
      </c>
      <c r="AU501" s="166" t="s">
        <v>87</v>
      </c>
      <c r="AV501" s="12" t="s">
        <v>87</v>
      </c>
      <c r="AW501" s="12" t="s">
        <v>32</v>
      </c>
      <c r="AX501" s="12" t="s">
        <v>77</v>
      </c>
      <c r="AY501" s="166" t="s">
        <v>140</v>
      </c>
    </row>
    <row r="502" spans="1:65" s="13" customFormat="1">
      <c r="B502" s="173"/>
      <c r="D502" s="156" t="s">
        <v>236</v>
      </c>
      <c r="E502" s="174" t="s">
        <v>1</v>
      </c>
      <c r="F502" s="175" t="s">
        <v>247</v>
      </c>
      <c r="H502" s="176">
        <v>8.4730000000000008</v>
      </c>
      <c r="I502" s="177"/>
      <c r="L502" s="173"/>
      <c r="M502" s="178"/>
      <c r="N502" s="179"/>
      <c r="O502" s="179"/>
      <c r="P502" s="179"/>
      <c r="Q502" s="179"/>
      <c r="R502" s="179"/>
      <c r="S502" s="179"/>
      <c r="T502" s="180"/>
      <c r="AT502" s="174" t="s">
        <v>236</v>
      </c>
      <c r="AU502" s="174" t="s">
        <v>87</v>
      </c>
      <c r="AV502" s="13" t="s">
        <v>159</v>
      </c>
      <c r="AW502" s="13" t="s">
        <v>32</v>
      </c>
      <c r="AX502" s="13" t="s">
        <v>85</v>
      </c>
      <c r="AY502" s="174" t="s">
        <v>140</v>
      </c>
    </row>
    <row r="503" spans="1:65" s="1" customFormat="1" ht="24">
      <c r="A503" s="31"/>
      <c r="B503" s="142"/>
      <c r="C503" s="143" t="s">
        <v>818</v>
      </c>
      <c r="D503" s="143" t="s">
        <v>143</v>
      </c>
      <c r="E503" s="144" t="s">
        <v>819</v>
      </c>
      <c r="F503" s="145" t="s">
        <v>820</v>
      </c>
      <c r="G503" s="146" t="s">
        <v>234</v>
      </c>
      <c r="H503" s="147">
        <v>0.877</v>
      </c>
      <c r="I503" s="148">
        <v>516.88</v>
      </c>
      <c r="J503" s="149">
        <f>ROUND(I503*H503,2)</f>
        <v>453.3</v>
      </c>
      <c r="K503" s="145" t="s">
        <v>147</v>
      </c>
      <c r="L503" s="32"/>
      <c r="M503" s="150" t="s">
        <v>1</v>
      </c>
      <c r="N503" s="151" t="s">
        <v>42</v>
      </c>
      <c r="O503" s="57"/>
      <c r="P503" s="152">
        <f>O503*H503</f>
        <v>0</v>
      </c>
      <c r="Q503" s="152">
        <v>0</v>
      </c>
      <c r="R503" s="152">
        <f>Q503*H503</f>
        <v>0</v>
      </c>
      <c r="S503" s="152">
        <v>1.8</v>
      </c>
      <c r="T503" s="153">
        <f>S503*H503</f>
        <v>1.5786</v>
      </c>
      <c r="U503" s="31"/>
      <c r="V503" s="31"/>
      <c r="W503" s="31"/>
      <c r="X503" s="31"/>
      <c r="Y503" s="31"/>
      <c r="Z503" s="31"/>
      <c r="AA503" s="31"/>
      <c r="AB503" s="31"/>
      <c r="AC503" s="31"/>
      <c r="AD503" s="31"/>
      <c r="AE503" s="31"/>
      <c r="AR503" s="154" t="s">
        <v>159</v>
      </c>
      <c r="AT503" s="154" t="s">
        <v>143</v>
      </c>
      <c r="AU503" s="154" t="s">
        <v>87</v>
      </c>
      <c r="AY503" s="16" t="s">
        <v>140</v>
      </c>
      <c r="BE503" s="155">
        <f>IF(N503="základní",J503,0)</f>
        <v>453.3</v>
      </c>
      <c r="BF503" s="155">
        <f>IF(N503="snížená",J503,0)</f>
        <v>0</v>
      </c>
      <c r="BG503" s="155">
        <f>IF(N503="zákl. přenesená",J503,0)</f>
        <v>0</v>
      </c>
      <c r="BH503" s="155">
        <f>IF(N503="sníž. přenesená",J503,0)</f>
        <v>0</v>
      </c>
      <c r="BI503" s="155">
        <f>IF(N503="nulová",J503,0)</f>
        <v>0</v>
      </c>
      <c r="BJ503" s="16" t="s">
        <v>85</v>
      </c>
      <c r="BK503" s="155">
        <f>ROUND(I503*H503,2)</f>
        <v>453.3</v>
      </c>
      <c r="BL503" s="16" t="s">
        <v>159</v>
      </c>
      <c r="BM503" s="154" t="s">
        <v>821</v>
      </c>
    </row>
    <row r="504" spans="1:65" s="12" customFormat="1">
      <c r="B504" s="165"/>
      <c r="D504" s="156" t="s">
        <v>236</v>
      </c>
      <c r="E504" s="166" t="s">
        <v>1</v>
      </c>
      <c r="F504" s="167" t="s">
        <v>822</v>
      </c>
      <c r="H504" s="168">
        <v>0.877</v>
      </c>
      <c r="I504" s="169"/>
      <c r="L504" s="165"/>
      <c r="M504" s="170"/>
      <c r="N504" s="171"/>
      <c r="O504" s="171"/>
      <c r="P504" s="171"/>
      <c r="Q504" s="171"/>
      <c r="R504" s="171"/>
      <c r="S504" s="171"/>
      <c r="T504" s="172"/>
      <c r="AT504" s="166" t="s">
        <v>236</v>
      </c>
      <c r="AU504" s="166" t="s">
        <v>87</v>
      </c>
      <c r="AV504" s="12" t="s">
        <v>87</v>
      </c>
      <c r="AW504" s="12" t="s">
        <v>32</v>
      </c>
      <c r="AX504" s="12" t="s">
        <v>85</v>
      </c>
      <c r="AY504" s="166" t="s">
        <v>140</v>
      </c>
    </row>
    <row r="505" spans="1:65" s="1" customFormat="1" ht="24">
      <c r="A505" s="31"/>
      <c r="B505" s="142"/>
      <c r="C505" s="143" t="s">
        <v>823</v>
      </c>
      <c r="D505" s="143" t="s">
        <v>143</v>
      </c>
      <c r="E505" s="144" t="s">
        <v>824</v>
      </c>
      <c r="F505" s="145" t="s">
        <v>825</v>
      </c>
      <c r="G505" s="146" t="s">
        <v>414</v>
      </c>
      <c r="H505" s="147">
        <v>78.2</v>
      </c>
      <c r="I505" s="148">
        <v>115.64</v>
      </c>
      <c r="J505" s="149">
        <f>ROUND(I505*H505,2)</f>
        <v>9043.0499999999993</v>
      </c>
      <c r="K505" s="145" t="s">
        <v>147</v>
      </c>
      <c r="L505" s="32"/>
      <c r="M505" s="150" t="s">
        <v>1</v>
      </c>
      <c r="N505" s="151" t="s">
        <v>42</v>
      </c>
      <c r="O505" s="57"/>
      <c r="P505" s="152">
        <f>O505*H505</f>
        <v>0</v>
      </c>
      <c r="Q505" s="152">
        <v>0</v>
      </c>
      <c r="R505" s="152">
        <f>Q505*H505</f>
        <v>0</v>
      </c>
      <c r="S505" s="152">
        <v>4.2000000000000003E-2</v>
      </c>
      <c r="T505" s="153">
        <f>S505*H505</f>
        <v>3.2844000000000002</v>
      </c>
      <c r="U505" s="31"/>
      <c r="V505" s="31"/>
      <c r="W505" s="31"/>
      <c r="X505" s="31"/>
      <c r="Y505" s="31"/>
      <c r="Z505" s="31"/>
      <c r="AA505" s="31"/>
      <c r="AB505" s="31"/>
      <c r="AC505" s="31"/>
      <c r="AD505" s="31"/>
      <c r="AE505" s="31"/>
      <c r="AR505" s="154" t="s">
        <v>159</v>
      </c>
      <c r="AT505" s="154" t="s">
        <v>143</v>
      </c>
      <c r="AU505" s="154" t="s">
        <v>87</v>
      </c>
      <c r="AY505" s="16" t="s">
        <v>140</v>
      </c>
      <c r="BE505" s="155">
        <f>IF(N505="základní",J505,0)</f>
        <v>9043.0499999999993</v>
      </c>
      <c r="BF505" s="155">
        <f>IF(N505="snížená",J505,0)</f>
        <v>0</v>
      </c>
      <c r="BG505" s="155">
        <f>IF(N505="zákl. přenesená",J505,0)</f>
        <v>0</v>
      </c>
      <c r="BH505" s="155">
        <f>IF(N505="sníž. přenesená",J505,0)</f>
        <v>0</v>
      </c>
      <c r="BI505" s="155">
        <f>IF(N505="nulová",J505,0)</f>
        <v>0</v>
      </c>
      <c r="BJ505" s="16" t="s">
        <v>85</v>
      </c>
      <c r="BK505" s="155">
        <f>ROUND(I505*H505,2)</f>
        <v>9043.0499999999993</v>
      </c>
      <c r="BL505" s="16" t="s">
        <v>159</v>
      </c>
      <c r="BM505" s="154" t="s">
        <v>826</v>
      </c>
    </row>
    <row r="506" spans="1:65" s="12" customFormat="1">
      <c r="B506" s="165"/>
      <c r="D506" s="156" t="s">
        <v>236</v>
      </c>
      <c r="E506" s="166" t="s">
        <v>1</v>
      </c>
      <c r="F506" s="167" t="s">
        <v>827</v>
      </c>
      <c r="H506" s="168">
        <v>10.8</v>
      </c>
      <c r="I506" s="169"/>
      <c r="L506" s="165"/>
      <c r="M506" s="170"/>
      <c r="N506" s="171"/>
      <c r="O506" s="171"/>
      <c r="P506" s="171"/>
      <c r="Q506" s="171"/>
      <c r="R506" s="171"/>
      <c r="S506" s="171"/>
      <c r="T506" s="172"/>
      <c r="AT506" s="166" t="s">
        <v>236</v>
      </c>
      <c r="AU506" s="166" t="s">
        <v>87</v>
      </c>
      <c r="AV506" s="12" t="s">
        <v>87</v>
      </c>
      <c r="AW506" s="12" t="s">
        <v>32</v>
      </c>
      <c r="AX506" s="12" t="s">
        <v>77</v>
      </c>
      <c r="AY506" s="166" t="s">
        <v>140</v>
      </c>
    </row>
    <row r="507" spans="1:65" s="12" customFormat="1">
      <c r="B507" s="165"/>
      <c r="D507" s="156" t="s">
        <v>236</v>
      </c>
      <c r="E507" s="166" t="s">
        <v>1</v>
      </c>
      <c r="F507" s="167" t="s">
        <v>828</v>
      </c>
      <c r="H507" s="168">
        <v>11.2</v>
      </c>
      <c r="I507" s="169"/>
      <c r="L507" s="165"/>
      <c r="M507" s="170"/>
      <c r="N507" s="171"/>
      <c r="O507" s="171"/>
      <c r="P507" s="171"/>
      <c r="Q507" s="171"/>
      <c r="R507" s="171"/>
      <c r="S507" s="171"/>
      <c r="T507" s="172"/>
      <c r="AT507" s="166" t="s">
        <v>236</v>
      </c>
      <c r="AU507" s="166" t="s">
        <v>87</v>
      </c>
      <c r="AV507" s="12" t="s">
        <v>87</v>
      </c>
      <c r="AW507" s="12" t="s">
        <v>32</v>
      </c>
      <c r="AX507" s="12" t="s">
        <v>77</v>
      </c>
      <c r="AY507" s="166" t="s">
        <v>140</v>
      </c>
    </row>
    <row r="508" spans="1:65" s="12" customFormat="1">
      <c r="B508" s="165"/>
      <c r="D508" s="156" t="s">
        <v>236</v>
      </c>
      <c r="E508" s="166" t="s">
        <v>1</v>
      </c>
      <c r="F508" s="167" t="s">
        <v>829</v>
      </c>
      <c r="H508" s="168">
        <v>10.8</v>
      </c>
      <c r="I508" s="169"/>
      <c r="L508" s="165"/>
      <c r="M508" s="170"/>
      <c r="N508" s="171"/>
      <c r="O508" s="171"/>
      <c r="P508" s="171"/>
      <c r="Q508" s="171"/>
      <c r="R508" s="171"/>
      <c r="S508" s="171"/>
      <c r="T508" s="172"/>
      <c r="AT508" s="166" t="s">
        <v>236</v>
      </c>
      <c r="AU508" s="166" t="s">
        <v>87</v>
      </c>
      <c r="AV508" s="12" t="s">
        <v>87</v>
      </c>
      <c r="AW508" s="12" t="s">
        <v>32</v>
      </c>
      <c r="AX508" s="12" t="s">
        <v>77</v>
      </c>
      <c r="AY508" s="166" t="s">
        <v>140</v>
      </c>
    </row>
    <row r="509" spans="1:65" s="12" customFormat="1">
      <c r="B509" s="165"/>
      <c r="D509" s="156" t="s">
        <v>236</v>
      </c>
      <c r="E509" s="166" t="s">
        <v>1</v>
      </c>
      <c r="F509" s="167" t="s">
        <v>830</v>
      </c>
      <c r="H509" s="168">
        <v>23.4</v>
      </c>
      <c r="I509" s="169"/>
      <c r="L509" s="165"/>
      <c r="M509" s="170"/>
      <c r="N509" s="171"/>
      <c r="O509" s="171"/>
      <c r="P509" s="171"/>
      <c r="Q509" s="171"/>
      <c r="R509" s="171"/>
      <c r="S509" s="171"/>
      <c r="T509" s="172"/>
      <c r="AT509" s="166" t="s">
        <v>236</v>
      </c>
      <c r="AU509" s="166" t="s">
        <v>87</v>
      </c>
      <c r="AV509" s="12" t="s">
        <v>87</v>
      </c>
      <c r="AW509" s="12" t="s">
        <v>32</v>
      </c>
      <c r="AX509" s="12" t="s">
        <v>77</v>
      </c>
      <c r="AY509" s="166" t="s">
        <v>140</v>
      </c>
    </row>
    <row r="510" spans="1:65" s="12" customFormat="1">
      <c r="B510" s="165"/>
      <c r="D510" s="156" t="s">
        <v>236</v>
      </c>
      <c r="E510" s="166" t="s">
        <v>1</v>
      </c>
      <c r="F510" s="167" t="s">
        <v>831</v>
      </c>
      <c r="H510" s="168">
        <v>5.8</v>
      </c>
      <c r="I510" s="169"/>
      <c r="L510" s="165"/>
      <c r="M510" s="170"/>
      <c r="N510" s="171"/>
      <c r="O510" s="171"/>
      <c r="P510" s="171"/>
      <c r="Q510" s="171"/>
      <c r="R510" s="171"/>
      <c r="S510" s="171"/>
      <c r="T510" s="172"/>
      <c r="AT510" s="166" t="s">
        <v>236</v>
      </c>
      <c r="AU510" s="166" t="s">
        <v>87</v>
      </c>
      <c r="AV510" s="12" t="s">
        <v>87</v>
      </c>
      <c r="AW510" s="12" t="s">
        <v>32</v>
      </c>
      <c r="AX510" s="12" t="s">
        <v>77</v>
      </c>
      <c r="AY510" s="166" t="s">
        <v>140</v>
      </c>
    </row>
    <row r="511" spans="1:65" s="12" customFormat="1">
      <c r="B511" s="165"/>
      <c r="D511" s="156" t="s">
        <v>236</v>
      </c>
      <c r="E511" s="166" t="s">
        <v>1</v>
      </c>
      <c r="F511" s="167" t="s">
        <v>832</v>
      </c>
      <c r="H511" s="168">
        <v>5</v>
      </c>
      <c r="I511" s="169"/>
      <c r="L511" s="165"/>
      <c r="M511" s="170"/>
      <c r="N511" s="171"/>
      <c r="O511" s="171"/>
      <c r="P511" s="171"/>
      <c r="Q511" s="171"/>
      <c r="R511" s="171"/>
      <c r="S511" s="171"/>
      <c r="T511" s="172"/>
      <c r="AT511" s="166" t="s">
        <v>236</v>
      </c>
      <c r="AU511" s="166" t="s">
        <v>87</v>
      </c>
      <c r="AV511" s="12" t="s">
        <v>87</v>
      </c>
      <c r="AW511" s="12" t="s">
        <v>32</v>
      </c>
      <c r="AX511" s="12" t="s">
        <v>77</v>
      </c>
      <c r="AY511" s="166" t="s">
        <v>140</v>
      </c>
    </row>
    <row r="512" spans="1:65" s="12" customFormat="1">
      <c r="B512" s="165"/>
      <c r="D512" s="156" t="s">
        <v>236</v>
      </c>
      <c r="E512" s="166" t="s">
        <v>1</v>
      </c>
      <c r="F512" s="167" t="s">
        <v>833</v>
      </c>
      <c r="H512" s="168">
        <v>5.4</v>
      </c>
      <c r="I512" s="169"/>
      <c r="L512" s="165"/>
      <c r="M512" s="170"/>
      <c r="N512" s="171"/>
      <c r="O512" s="171"/>
      <c r="P512" s="171"/>
      <c r="Q512" s="171"/>
      <c r="R512" s="171"/>
      <c r="S512" s="171"/>
      <c r="T512" s="172"/>
      <c r="AT512" s="166" t="s">
        <v>236</v>
      </c>
      <c r="AU512" s="166" t="s">
        <v>87</v>
      </c>
      <c r="AV512" s="12" t="s">
        <v>87</v>
      </c>
      <c r="AW512" s="12" t="s">
        <v>32</v>
      </c>
      <c r="AX512" s="12" t="s">
        <v>77</v>
      </c>
      <c r="AY512" s="166" t="s">
        <v>140</v>
      </c>
    </row>
    <row r="513" spans="1:65" s="12" customFormat="1">
      <c r="B513" s="165"/>
      <c r="D513" s="156" t="s">
        <v>236</v>
      </c>
      <c r="E513" s="166" t="s">
        <v>1</v>
      </c>
      <c r="F513" s="167" t="s">
        <v>831</v>
      </c>
      <c r="H513" s="168">
        <v>5.8</v>
      </c>
      <c r="I513" s="169"/>
      <c r="L513" s="165"/>
      <c r="M513" s="170"/>
      <c r="N513" s="171"/>
      <c r="O513" s="171"/>
      <c r="P513" s="171"/>
      <c r="Q513" s="171"/>
      <c r="R513" s="171"/>
      <c r="S513" s="171"/>
      <c r="T513" s="172"/>
      <c r="AT513" s="166" t="s">
        <v>236</v>
      </c>
      <c r="AU513" s="166" t="s">
        <v>87</v>
      </c>
      <c r="AV513" s="12" t="s">
        <v>87</v>
      </c>
      <c r="AW513" s="12" t="s">
        <v>32</v>
      </c>
      <c r="AX513" s="12" t="s">
        <v>77</v>
      </c>
      <c r="AY513" s="166" t="s">
        <v>140</v>
      </c>
    </row>
    <row r="514" spans="1:65" s="13" customFormat="1">
      <c r="B514" s="173"/>
      <c r="D514" s="156" t="s">
        <v>236</v>
      </c>
      <c r="E514" s="174" t="s">
        <v>1</v>
      </c>
      <c r="F514" s="175" t="s">
        <v>247</v>
      </c>
      <c r="H514" s="176">
        <v>78.2</v>
      </c>
      <c r="I514" s="177"/>
      <c r="L514" s="173"/>
      <c r="M514" s="178"/>
      <c r="N514" s="179"/>
      <c r="O514" s="179"/>
      <c r="P514" s="179"/>
      <c r="Q514" s="179"/>
      <c r="R514" s="179"/>
      <c r="S514" s="179"/>
      <c r="T514" s="180"/>
      <c r="AT514" s="174" t="s">
        <v>236</v>
      </c>
      <c r="AU514" s="174" t="s">
        <v>87</v>
      </c>
      <c r="AV514" s="13" t="s">
        <v>159</v>
      </c>
      <c r="AW514" s="13" t="s">
        <v>32</v>
      </c>
      <c r="AX514" s="13" t="s">
        <v>85</v>
      </c>
      <c r="AY514" s="174" t="s">
        <v>140</v>
      </c>
    </row>
    <row r="515" spans="1:65" s="1" customFormat="1" ht="24">
      <c r="A515" s="31"/>
      <c r="B515" s="142"/>
      <c r="C515" s="143" t="s">
        <v>834</v>
      </c>
      <c r="D515" s="143" t="s">
        <v>143</v>
      </c>
      <c r="E515" s="144" t="s">
        <v>835</v>
      </c>
      <c r="F515" s="145" t="s">
        <v>836</v>
      </c>
      <c r="G515" s="146" t="s">
        <v>284</v>
      </c>
      <c r="H515" s="147">
        <v>175.48500000000001</v>
      </c>
      <c r="I515" s="148">
        <v>48.52</v>
      </c>
      <c r="J515" s="149">
        <f>ROUND(I515*H515,2)</f>
        <v>8514.5300000000007</v>
      </c>
      <c r="K515" s="145" t="s">
        <v>147</v>
      </c>
      <c r="L515" s="32"/>
      <c r="M515" s="150" t="s">
        <v>1</v>
      </c>
      <c r="N515" s="151" t="s">
        <v>42</v>
      </c>
      <c r="O515" s="57"/>
      <c r="P515" s="152">
        <f>O515*H515</f>
        <v>0</v>
      </c>
      <c r="Q515" s="152">
        <v>0</v>
      </c>
      <c r="R515" s="152">
        <f>Q515*H515</f>
        <v>0</v>
      </c>
      <c r="S515" s="152">
        <v>6.8000000000000005E-2</v>
      </c>
      <c r="T515" s="153">
        <f>S515*H515</f>
        <v>11.932980000000002</v>
      </c>
      <c r="U515" s="31"/>
      <c r="V515" s="31"/>
      <c r="W515" s="31"/>
      <c r="X515" s="31"/>
      <c r="Y515" s="31"/>
      <c r="Z515" s="31"/>
      <c r="AA515" s="31"/>
      <c r="AB515" s="31"/>
      <c r="AC515" s="31"/>
      <c r="AD515" s="31"/>
      <c r="AE515" s="31"/>
      <c r="AR515" s="154" t="s">
        <v>159</v>
      </c>
      <c r="AT515" s="154" t="s">
        <v>143</v>
      </c>
      <c r="AU515" s="154" t="s">
        <v>87</v>
      </c>
      <c r="AY515" s="16" t="s">
        <v>140</v>
      </c>
      <c r="BE515" s="155">
        <f>IF(N515="základní",J515,0)</f>
        <v>8514.5300000000007</v>
      </c>
      <c r="BF515" s="155">
        <f>IF(N515="snížená",J515,0)</f>
        <v>0</v>
      </c>
      <c r="BG515" s="155">
        <f>IF(N515="zákl. přenesená",J515,0)</f>
        <v>0</v>
      </c>
      <c r="BH515" s="155">
        <f>IF(N515="sníž. přenesená",J515,0)</f>
        <v>0</v>
      </c>
      <c r="BI515" s="155">
        <f>IF(N515="nulová",J515,0)</f>
        <v>0</v>
      </c>
      <c r="BJ515" s="16" t="s">
        <v>85</v>
      </c>
      <c r="BK515" s="155">
        <f>ROUND(I515*H515,2)</f>
        <v>8514.5300000000007</v>
      </c>
      <c r="BL515" s="16" t="s">
        <v>159</v>
      </c>
      <c r="BM515" s="154" t="s">
        <v>837</v>
      </c>
    </row>
    <row r="516" spans="1:65" s="12" customFormat="1">
      <c r="B516" s="165"/>
      <c r="D516" s="156" t="s">
        <v>236</v>
      </c>
      <c r="E516" s="166" t="s">
        <v>1</v>
      </c>
      <c r="F516" s="167" t="s">
        <v>838</v>
      </c>
      <c r="H516" s="168">
        <v>2.7</v>
      </c>
      <c r="I516" s="169"/>
      <c r="L516" s="165"/>
      <c r="M516" s="170"/>
      <c r="N516" s="171"/>
      <c r="O516" s="171"/>
      <c r="P516" s="171"/>
      <c r="Q516" s="171"/>
      <c r="R516" s="171"/>
      <c r="S516" s="171"/>
      <c r="T516" s="172"/>
      <c r="AT516" s="166" t="s">
        <v>236</v>
      </c>
      <c r="AU516" s="166" t="s">
        <v>87</v>
      </c>
      <c r="AV516" s="12" t="s">
        <v>87</v>
      </c>
      <c r="AW516" s="12" t="s">
        <v>32</v>
      </c>
      <c r="AX516" s="12" t="s">
        <v>77</v>
      </c>
      <c r="AY516" s="166" t="s">
        <v>140</v>
      </c>
    </row>
    <row r="517" spans="1:65" s="12" customFormat="1" ht="33.75">
      <c r="B517" s="165"/>
      <c r="D517" s="156" t="s">
        <v>236</v>
      </c>
      <c r="E517" s="166" t="s">
        <v>1</v>
      </c>
      <c r="F517" s="167" t="s">
        <v>839</v>
      </c>
      <c r="H517" s="168">
        <v>27.765000000000001</v>
      </c>
      <c r="I517" s="169"/>
      <c r="L517" s="165"/>
      <c r="M517" s="170"/>
      <c r="N517" s="171"/>
      <c r="O517" s="171"/>
      <c r="P517" s="171"/>
      <c r="Q517" s="171"/>
      <c r="R517" s="171"/>
      <c r="S517" s="171"/>
      <c r="T517" s="172"/>
      <c r="AT517" s="166" t="s">
        <v>236</v>
      </c>
      <c r="AU517" s="166" t="s">
        <v>87</v>
      </c>
      <c r="AV517" s="12" t="s">
        <v>87</v>
      </c>
      <c r="AW517" s="12" t="s">
        <v>32</v>
      </c>
      <c r="AX517" s="12" t="s">
        <v>77</v>
      </c>
      <c r="AY517" s="166" t="s">
        <v>140</v>
      </c>
    </row>
    <row r="518" spans="1:65" s="12" customFormat="1">
      <c r="B518" s="165"/>
      <c r="D518" s="156" t="s">
        <v>236</v>
      </c>
      <c r="E518" s="166" t="s">
        <v>1</v>
      </c>
      <c r="F518" s="167" t="s">
        <v>840</v>
      </c>
      <c r="H518" s="168">
        <v>2.25</v>
      </c>
      <c r="I518" s="169"/>
      <c r="L518" s="165"/>
      <c r="M518" s="170"/>
      <c r="N518" s="171"/>
      <c r="O518" s="171"/>
      <c r="P518" s="171"/>
      <c r="Q518" s="171"/>
      <c r="R518" s="171"/>
      <c r="S518" s="171"/>
      <c r="T518" s="172"/>
      <c r="AT518" s="166" t="s">
        <v>236</v>
      </c>
      <c r="AU518" s="166" t="s">
        <v>87</v>
      </c>
      <c r="AV518" s="12" t="s">
        <v>87</v>
      </c>
      <c r="AW518" s="12" t="s">
        <v>32</v>
      </c>
      <c r="AX518" s="12" t="s">
        <v>77</v>
      </c>
      <c r="AY518" s="166" t="s">
        <v>140</v>
      </c>
    </row>
    <row r="519" spans="1:65" s="12" customFormat="1">
      <c r="B519" s="165"/>
      <c r="D519" s="156" t="s">
        <v>236</v>
      </c>
      <c r="E519" s="166" t="s">
        <v>1</v>
      </c>
      <c r="F519" s="167" t="s">
        <v>841</v>
      </c>
      <c r="H519" s="168">
        <v>3.75</v>
      </c>
      <c r="I519" s="169"/>
      <c r="L519" s="165"/>
      <c r="M519" s="170"/>
      <c r="N519" s="171"/>
      <c r="O519" s="171"/>
      <c r="P519" s="171"/>
      <c r="Q519" s="171"/>
      <c r="R519" s="171"/>
      <c r="S519" s="171"/>
      <c r="T519" s="172"/>
      <c r="AT519" s="166" t="s">
        <v>236</v>
      </c>
      <c r="AU519" s="166" t="s">
        <v>87</v>
      </c>
      <c r="AV519" s="12" t="s">
        <v>87</v>
      </c>
      <c r="AW519" s="12" t="s">
        <v>32</v>
      </c>
      <c r="AX519" s="12" t="s">
        <v>77</v>
      </c>
      <c r="AY519" s="166" t="s">
        <v>140</v>
      </c>
    </row>
    <row r="520" spans="1:65" s="12" customFormat="1">
      <c r="B520" s="165"/>
      <c r="D520" s="156" t="s">
        <v>236</v>
      </c>
      <c r="E520" s="166" t="s">
        <v>1</v>
      </c>
      <c r="F520" s="167" t="s">
        <v>842</v>
      </c>
      <c r="H520" s="168">
        <v>22.23</v>
      </c>
      <c r="I520" s="169"/>
      <c r="L520" s="165"/>
      <c r="M520" s="170"/>
      <c r="N520" s="171"/>
      <c r="O520" s="171"/>
      <c r="P520" s="171"/>
      <c r="Q520" s="171"/>
      <c r="R520" s="171"/>
      <c r="S520" s="171"/>
      <c r="T520" s="172"/>
      <c r="AT520" s="166" t="s">
        <v>236</v>
      </c>
      <c r="AU520" s="166" t="s">
        <v>87</v>
      </c>
      <c r="AV520" s="12" t="s">
        <v>87</v>
      </c>
      <c r="AW520" s="12" t="s">
        <v>32</v>
      </c>
      <c r="AX520" s="12" t="s">
        <v>77</v>
      </c>
      <c r="AY520" s="166" t="s">
        <v>140</v>
      </c>
    </row>
    <row r="521" spans="1:65" s="12" customFormat="1">
      <c r="B521" s="165"/>
      <c r="D521" s="156" t="s">
        <v>236</v>
      </c>
      <c r="E521" s="166" t="s">
        <v>1</v>
      </c>
      <c r="F521" s="167" t="s">
        <v>843</v>
      </c>
      <c r="H521" s="168">
        <v>15.45</v>
      </c>
      <c r="I521" s="169"/>
      <c r="L521" s="165"/>
      <c r="M521" s="170"/>
      <c r="N521" s="171"/>
      <c r="O521" s="171"/>
      <c r="P521" s="171"/>
      <c r="Q521" s="171"/>
      <c r="R521" s="171"/>
      <c r="S521" s="171"/>
      <c r="T521" s="172"/>
      <c r="AT521" s="166" t="s">
        <v>236</v>
      </c>
      <c r="AU521" s="166" t="s">
        <v>87</v>
      </c>
      <c r="AV521" s="12" t="s">
        <v>87</v>
      </c>
      <c r="AW521" s="12" t="s">
        <v>32</v>
      </c>
      <c r="AX521" s="12" t="s">
        <v>77</v>
      </c>
      <c r="AY521" s="166" t="s">
        <v>140</v>
      </c>
    </row>
    <row r="522" spans="1:65" s="12" customFormat="1">
      <c r="B522" s="165"/>
      <c r="D522" s="156" t="s">
        <v>236</v>
      </c>
      <c r="E522" s="166" t="s">
        <v>1</v>
      </c>
      <c r="F522" s="167" t="s">
        <v>844</v>
      </c>
      <c r="H522" s="168">
        <v>23.4</v>
      </c>
      <c r="I522" s="169"/>
      <c r="L522" s="165"/>
      <c r="M522" s="170"/>
      <c r="N522" s="171"/>
      <c r="O522" s="171"/>
      <c r="P522" s="171"/>
      <c r="Q522" s="171"/>
      <c r="R522" s="171"/>
      <c r="S522" s="171"/>
      <c r="T522" s="172"/>
      <c r="AT522" s="166" t="s">
        <v>236</v>
      </c>
      <c r="AU522" s="166" t="s">
        <v>87</v>
      </c>
      <c r="AV522" s="12" t="s">
        <v>87</v>
      </c>
      <c r="AW522" s="12" t="s">
        <v>32</v>
      </c>
      <c r="AX522" s="12" t="s">
        <v>77</v>
      </c>
      <c r="AY522" s="166" t="s">
        <v>140</v>
      </c>
    </row>
    <row r="523" spans="1:65" s="12" customFormat="1">
      <c r="B523" s="165"/>
      <c r="D523" s="156" t="s">
        <v>236</v>
      </c>
      <c r="E523" s="166" t="s">
        <v>1</v>
      </c>
      <c r="F523" s="167" t="s">
        <v>845</v>
      </c>
      <c r="H523" s="168">
        <v>13.2</v>
      </c>
      <c r="I523" s="169"/>
      <c r="L523" s="165"/>
      <c r="M523" s="170"/>
      <c r="N523" s="171"/>
      <c r="O523" s="171"/>
      <c r="P523" s="171"/>
      <c r="Q523" s="171"/>
      <c r="R523" s="171"/>
      <c r="S523" s="171"/>
      <c r="T523" s="172"/>
      <c r="AT523" s="166" t="s">
        <v>236</v>
      </c>
      <c r="AU523" s="166" t="s">
        <v>87</v>
      </c>
      <c r="AV523" s="12" t="s">
        <v>87</v>
      </c>
      <c r="AW523" s="12" t="s">
        <v>32</v>
      </c>
      <c r="AX523" s="12" t="s">
        <v>77</v>
      </c>
      <c r="AY523" s="166" t="s">
        <v>140</v>
      </c>
    </row>
    <row r="524" spans="1:65" s="12" customFormat="1">
      <c r="B524" s="165"/>
      <c r="D524" s="156" t="s">
        <v>236</v>
      </c>
      <c r="E524" s="166" t="s">
        <v>1</v>
      </c>
      <c r="F524" s="167" t="s">
        <v>846</v>
      </c>
      <c r="H524" s="168">
        <v>10.5</v>
      </c>
      <c r="I524" s="169"/>
      <c r="L524" s="165"/>
      <c r="M524" s="170"/>
      <c r="N524" s="171"/>
      <c r="O524" s="171"/>
      <c r="P524" s="171"/>
      <c r="Q524" s="171"/>
      <c r="R524" s="171"/>
      <c r="S524" s="171"/>
      <c r="T524" s="172"/>
      <c r="AT524" s="166" t="s">
        <v>236</v>
      </c>
      <c r="AU524" s="166" t="s">
        <v>87</v>
      </c>
      <c r="AV524" s="12" t="s">
        <v>87</v>
      </c>
      <c r="AW524" s="12" t="s">
        <v>32</v>
      </c>
      <c r="AX524" s="12" t="s">
        <v>77</v>
      </c>
      <c r="AY524" s="166" t="s">
        <v>140</v>
      </c>
    </row>
    <row r="525" spans="1:65" s="12" customFormat="1">
      <c r="B525" s="165"/>
      <c r="D525" s="156" t="s">
        <v>236</v>
      </c>
      <c r="E525" s="166" t="s">
        <v>1</v>
      </c>
      <c r="F525" s="167" t="s">
        <v>847</v>
      </c>
      <c r="H525" s="168">
        <v>26.61</v>
      </c>
      <c r="I525" s="169"/>
      <c r="L525" s="165"/>
      <c r="M525" s="170"/>
      <c r="N525" s="171"/>
      <c r="O525" s="171"/>
      <c r="P525" s="171"/>
      <c r="Q525" s="171"/>
      <c r="R525" s="171"/>
      <c r="S525" s="171"/>
      <c r="T525" s="172"/>
      <c r="AT525" s="166" t="s">
        <v>236</v>
      </c>
      <c r="AU525" s="166" t="s">
        <v>87</v>
      </c>
      <c r="AV525" s="12" t="s">
        <v>87</v>
      </c>
      <c r="AW525" s="12" t="s">
        <v>32</v>
      </c>
      <c r="AX525" s="12" t="s">
        <v>77</v>
      </c>
      <c r="AY525" s="166" t="s">
        <v>140</v>
      </c>
    </row>
    <row r="526" spans="1:65" s="12" customFormat="1">
      <c r="B526" s="165"/>
      <c r="D526" s="156" t="s">
        <v>236</v>
      </c>
      <c r="E526" s="166" t="s">
        <v>1</v>
      </c>
      <c r="F526" s="167" t="s">
        <v>848</v>
      </c>
      <c r="H526" s="168">
        <v>2.25</v>
      </c>
      <c r="I526" s="169"/>
      <c r="L526" s="165"/>
      <c r="M526" s="170"/>
      <c r="N526" s="171"/>
      <c r="O526" s="171"/>
      <c r="P526" s="171"/>
      <c r="Q526" s="171"/>
      <c r="R526" s="171"/>
      <c r="S526" s="171"/>
      <c r="T526" s="172"/>
      <c r="AT526" s="166" t="s">
        <v>236</v>
      </c>
      <c r="AU526" s="166" t="s">
        <v>87</v>
      </c>
      <c r="AV526" s="12" t="s">
        <v>87</v>
      </c>
      <c r="AW526" s="12" t="s">
        <v>32</v>
      </c>
      <c r="AX526" s="12" t="s">
        <v>77</v>
      </c>
      <c r="AY526" s="166" t="s">
        <v>140</v>
      </c>
    </row>
    <row r="527" spans="1:65" s="12" customFormat="1">
      <c r="B527" s="165"/>
      <c r="D527" s="156" t="s">
        <v>236</v>
      </c>
      <c r="E527" s="166" t="s">
        <v>1</v>
      </c>
      <c r="F527" s="167" t="s">
        <v>849</v>
      </c>
      <c r="H527" s="168">
        <v>23.58</v>
      </c>
      <c r="I527" s="169"/>
      <c r="L527" s="165"/>
      <c r="M527" s="170"/>
      <c r="N527" s="171"/>
      <c r="O527" s="171"/>
      <c r="P527" s="171"/>
      <c r="Q527" s="171"/>
      <c r="R527" s="171"/>
      <c r="S527" s="171"/>
      <c r="T527" s="172"/>
      <c r="AT527" s="166" t="s">
        <v>236</v>
      </c>
      <c r="AU527" s="166" t="s">
        <v>87</v>
      </c>
      <c r="AV527" s="12" t="s">
        <v>87</v>
      </c>
      <c r="AW527" s="12" t="s">
        <v>32</v>
      </c>
      <c r="AX527" s="12" t="s">
        <v>77</v>
      </c>
      <c r="AY527" s="166" t="s">
        <v>140</v>
      </c>
    </row>
    <row r="528" spans="1:65" s="12" customFormat="1">
      <c r="B528" s="165"/>
      <c r="D528" s="156" t="s">
        <v>236</v>
      </c>
      <c r="E528" s="166" t="s">
        <v>1</v>
      </c>
      <c r="F528" s="167" t="s">
        <v>850</v>
      </c>
      <c r="H528" s="168">
        <v>1.8</v>
      </c>
      <c r="I528" s="169"/>
      <c r="L528" s="165"/>
      <c r="M528" s="170"/>
      <c r="N528" s="171"/>
      <c r="O528" s="171"/>
      <c r="P528" s="171"/>
      <c r="Q528" s="171"/>
      <c r="R528" s="171"/>
      <c r="S528" s="171"/>
      <c r="T528" s="172"/>
      <c r="AT528" s="166" t="s">
        <v>236</v>
      </c>
      <c r="AU528" s="166" t="s">
        <v>87</v>
      </c>
      <c r="AV528" s="12" t="s">
        <v>87</v>
      </c>
      <c r="AW528" s="12" t="s">
        <v>32</v>
      </c>
      <c r="AX528" s="12" t="s">
        <v>77</v>
      </c>
      <c r="AY528" s="166" t="s">
        <v>140</v>
      </c>
    </row>
    <row r="529" spans="1:65" s="13" customFormat="1">
      <c r="B529" s="173"/>
      <c r="D529" s="156" t="s">
        <v>236</v>
      </c>
      <c r="E529" s="174" t="s">
        <v>1</v>
      </c>
      <c r="F529" s="175" t="s">
        <v>247</v>
      </c>
      <c r="H529" s="176">
        <v>175.48500000000001</v>
      </c>
      <c r="I529" s="177"/>
      <c r="L529" s="173"/>
      <c r="M529" s="178"/>
      <c r="N529" s="179"/>
      <c r="O529" s="179"/>
      <c r="P529" s="179"/>
      <c r="Q529" s="179"/>
      <c r="R529" s="179"/>
      <c r="S529" s="179"/>
      <c r="T529" s="180"/>
      <c r="AT529" s="174" t="s">
        <v>236</v>
      </c>
      <c r="AU529" s="174" t="s">
        <v>87</v>
      </c>
      <c r="AV529" s="13" t="s">
        <v>159</v>
      </c>
      <c r="AW529" s="13" t="s">
        <v>32</v>
      </c>
      <c r="AX529" s="13" t="s">
        <v>85</v>
      </c>
      <c r="AY529" s="174" t="s">
        <v>140</v>
      </c>
    </row>
    <row r="530" spans="1:65" s="1" customFormat="1" ht="24">
      <c r="A530" s="31"/>
      <c r="B530" s="142"/>
      <c r="C530" s="143" t="s">
        <v>851</v>
      </c>
      <c r="D530" s="143" t="s">
        <v>143</v>
      </c>
      <c r="E530" s="144" t="s">
        <v>852</v>
      </c>
      <c r="F530" s="145" t="s">
        <v>853</v>
      </c>
      <c r="G530" s="146" t="s">
        <v>234</v>
      </c>
      <c r="H530" s="147">
        <v>0.09</v>
      </c>
      <c r="I530" s="148">
        <v>1982.14</v>
      </c>
      <c r="J530" s="149">
        <f>ROUND(I530*H530,2)</f>
        <v>178.39</v>
      </c>
      <c r="K530" s="145" t="s">
        <v>147</v>
      </c>
      <c r="L530" s="32"/>
      <c r="M530" s="150" t="s">
        <v>1</v>
      </c>
      <c r="N530" s="151" t="s">
        <v>42</v>
      </c>
      <c r="O530" s="57"/>
      <c r="P530" s="152">
        <f>O530*H530</f>
        <v>0</v>
      </c>
      <c r="Q530" s="152">
        <v>0</v>
      </c>
      <c r="R530" s="152">
        <f>Q530*H530</f>
        <v>0</v>
      </c>
      <c r="S530" s="152">
        <v>1.8</v>
      </c>
      <c r="T530" s="153">
        <f>S530*H530</f>
        <v>0.16200000000000001</v>
      </c>
      <c r="U530" s="31"/>
      <c r="V530" s="31"/>
      <c r="W530" s="31"/>
      <c r="X530" s="31"/>
      <c r="Y530" s="31"/>
      <c r="Z530" s="31"/>
      <c r="AA530" s="31"/>
      <c r="AB530" s="31"/>
      <c r="AC530" s="31"/>
      <c r="AD530" s="31"/>
      <c r="AE530" s="31"/>
      <c r="AR530" s="154" t="s">
        <v>159</v>
      </c>
      <c r="AT530" s="154" t="s">
        <v>143</v>
      </c>
      <c r="AU530" s="154" t="s">
        <v>87</v>
      </c>
      <c r="AY530" s="16" t="s">
        <v>140</v>
      </c>
      <c r="BE530" s="155">
        <f>IF(N530="základní",J530,0)</f>
        <v>178.39</v>
      </c>
      <c r="BF530" s="155">
        <f>IF(N530="snížená",J530,0)</f>
        <v>0</v>
      </c>
      <c r="BG530" s="155">
        <f>IF(N530="zákl. přenesená",J530,0)</f>
        <v>0</v>
      </c>
      <c r="BH530" s="155">
        <f>IF(N530="sníž. přenesená",J530,0)</f>
        <v>0</v>
      </c>
      <c r="BI530" s="155">
        <f>IF(N530="nulová",J530,0)</f>
        <v>0</v>
      </c>
      <c r="BJ530" s="16" t="s">
        <v>85</v>
      </c>
      <c r="BK530" s="155">
        <f>ROUND(I530*H530,2)</f>
        <v>178.39</v>
      </c>
      <c r="BL530" s="16" t="s">
        <v>159</v>
      </c>
      <c r="BM530" s="154" t="s">
        <v>854</v>
      </c>
    </row>
    <row r="531" spans="1:65" s="12" customFormat="1">
      <c r="B531" s="165"/>
      <c r="D531" s="156" t="s">
        <v>236</v>
      </c>
      <c r="E531" s="166" t="s">
        <v>1</v>
      </c>
      <c r="F531" s="167" t="s">
        <v>855</v>
      </c>
      <c r="H531" s="168">
        <v>0.09</v>
      </c>
      <c r="I531" s="169"/>
      <c r="L531" s="165"/>
      <c r="M531" s="170"/>
      <c r="N531" s="171"/>
      <c r="O531" s="171"/>
      <c r="P531" s="171"/>
      <c r="Q531" s="171"/>
      <c r="R531" s="171"/>
      <c r="S531" s="171"/>
      <c r="T531" s="172"/>
      <c r="AT531" s="166" t="s">
        <v>236</v>
      </c>
      <c r="AU531" s="166" t="s">
        <v>87</v>
      </c>
      <c r="AV531" s="12" t="s">
        <v>87</v>
      </c>
      <c r="AW531" s="12" t="s">
        <v>32</v>
      </c>
      <c r="AX531" s="12" t="s">
        <v>85</v>
      </c>
      <c r="AY531" s="166" t="s">
        <v>140</v>
      </c>
    </row>
    <row r="532" spans="1:65" s="1" customFormat="1" ht="24">
      <c r="A532" s="31"/>
      <c r="B532" s="142"/>
      <c r="C532" s="143" t="s">
        <v>856</v>
      </c>
      <c r="D532" s="143" t="s">
        <v>143</v>
      </c>
      <c r="E532" s="144" t="s">
        <v>857</v>
      </c>
      <c r="F532" s="145" t="s">
        <v>858</v>
      </c>
      <c r="G532" s="146" t="s">
        <v>344</v>
      </c>
      <c r="H532" s="147">
        <v>1</v>
      </c>
      <c r="I532" s="148">
        <v>191.16</v>
      </c>
      <c r="J532" s="149">
        <f>ROUND(I532*H532,2)</f>
        <v>191.16</v>
      </c>
      <c r="K532" s="145" t="s">
        <v>147</v>
      </c>
      <c r="L532" s="32"/>
      <c r="M532" s="150" t="s">
        <v>1</v>
      </c>
      <c r="N532" s="151" t="s">
        <v>42</v>
      </c>
      <c r="O532" s="57"/>
      <c r="P532" s="152">
        <f>O532*H532</f>
        <v>0</v>
      </c>
      <c r="Q532" s="152">
        <v>0</v>
      </c>
      <c r="R532" s="152">
        <f>Q532*H532</f>
        <v>0</v>
      </c>
      <c r="S532" s="152">
        <v>9.7000000000000003E-2</v>
      </c>
      <c r="T532" s="153">
        <f>S532*H532</f>
        <v>9.7000000000000003E-2</v>
      </c>
      <c r="U532" s="31"/>
      <c r="V532" s="31"/>
      <c r="W532" s="31"/>
      <c r="X532" s="31"/>
      <c r="Y532" s="31"/>
      <c r="Z532" s="31"/>
      <c r="AA532" s="31"/>
      <c r="AB532" s="31"/>
      <c r="AC532" s="31"/>
      <c r="AD532" s="31"/>
      <c r="AE532" s="31"/>
      <c r="AR532" s="154" t="s">
        <v>159</v>
      </c>
      <c r="AT532" s="154" t="s">
        <v>143</v>
      </c>
      <c r="AU532" s="154" t="s">
        <v>87</v>
      </c>
      <c r="AY532" s="16" t="s">
        <v>140</v>
      </c>
      <c r="BE532" s="155">
        <f>IF(N532="základní",J532,0)</f>
        <v>191.16</v>
      </c>
      <c r="BF532" s="155">
        <f>IF(N532="snížená",J532,0)</f>
        <v>0</v>
      </c>
      <c r="BG532" s="155">
        <f>IF(N532="zákl. přenesená",J532,0)</f>
        <v>0</v>
      </c>
      <c r="BH532" s="155">
        <f>IF(N532="sníž. přenesená",J532,0)</f>
        <v>0</v>
      </c>
      <c r="BI532" s="155">
        <f>IF(N532="nulová",J532,0)</f>
        <v>0</v>
      </c>
      <c r="BJ532" s="16" t="s">
        <v>85</v>
      </c>
      <c r="BK532" s="155">
        <f>ROUND(I532*H532,2)</f>
        <v>191.16</v>
      </c>
      <c r="BL532" s="16" t="s">
        <v>159</v>
      </c>
      <c r="BM532" s="154" t="s">
        <v>859</v>
      </c>
    </row>
    <row r="533" spans="1:65" s="1" customFormat="1" ht="36">
      <c r="A533" s="31"/>
      <c r="B533" s="142"/>
      <c r="C533" s="143" t="s">
        <v>860</v>
      </c>
      <c r="D533" s="143" t="s">
        <v>143</v>
      </c>
      <c r="E533" s="144" t="s">
        <v>861</v>
      </c>
      <c r="F533" s="145" t="s">
        <v>862</v>
      </c>
      <c r="G533" s="146" t="s">
        <v>234</v>
      </c>
      <c r="H533" s="147">
        <v>0.4</v>
      </c>
      <c r="I533" s="148">
        <v>1693.3</v>
      </c>
      <c r="J533" s="149">
        <f>ROUND(I533*H533,2)</f>
        <v>677.32</v>
      </c>
      <c r="K533" s="145" t="s">
        <v>147</v>
      </c>
      <c r="L533" s="32"/>
      <c r="M533" s="150" t="s">
        <v>1</v>
      </c>
      <c r="N533" s="151" t="s">
        <v>42</v>
      </c>
      <c r="O533" s="57"/>
      <c r="P533" s="152">
        <f>O533*H533</f>
        <v>0</v>
      </c>
      <c r="Q533" s="152">
        <v>0</v>
      </c>
      <c r="R533" s="152">
        <f>Q533*H533</f>
        <v>0</v>
      </c>
      <c r="S533" s="152">
        <v>2.2000000000000002</v>
      </c>
      <c r="T533" s="153">
        <f>S533*H533</f>
        <v>0.88000000000000012</v>
      </c>
      <c r="U533" s="31"/>
      <c r="V533" s="31"/>
      <c r="W533" s="31"/>
      <c r="X533" s="31"/>
      <c r="Y533" s="31"/>
      <c r="Z533" s="31"/>
      <c r="AA533" s="31"/>
      <c r="AB533" s="31"/>
      <c r="AC533" s="31"/>
      <c r="AD533" s="31"/>
      <c r="AE533" s="31"/>
      <c r="AR533" s="154" t="s">
        <v>159</v>
      </c>
      <c r="AT533" s="154" t="s">
        <v>143</v>
      </c>
      <c r="AU533" s="154" t="s">
        <v>87</v>
      </c>
      <c r="AY533" s="16" t="s">
        <v>140</v>
      </c>
      <c r="BE533" s="155">
        <f>IF(N533="základní",J533,0)</f>
        <v>677.32</v>
      </c>
      <c r="BF533" s="155">
        <f>IF(N533="snížená",J533,0)</f>
        <v>0</v>
      </c>
      <c r="BG533" s="155">
        <f>IF(N533="zákl. přenesená",J533,0)</f>
        <v>0</v>
      </c>
      <c r="BH533" s="155">
        <f>IF(N533="sníž. přenesená",J533,0)</f>
        <v>0</v>
      </c>
      <c r="BI533" s="155">
        <f>IF(N533="nulová",J533,0)</f>
        <v>0</v>
      </c>
      <c r="BJ533" s="16" t="s">
        <v>85</v>
      </c>
      <c r="BK533" s="155">
        <f>ROUND(I533*H533,2)</f>
        <v>677.32</v>
      </c>
      <c r="BL533" s="16" t="s">
        <v>159</v>
      </c>
      <c r="BM533" s="154" t="s">
        <v>863</v>
      </c>
    </row>
    <row r="534" spans="1:65" s="12" customFormat="1">
      <c r="B534" s="165"/>
      <c r="D534" s="156" t="s">
        <v>236</v>
      </c>
      <c r="E534" s="166" t="s">
        <v>1</v>
      </c>
      <c r="F534" s="167" t="s">
        <v>864</v>
      </c>
      <c r="H534" s="168">
        <v>0.4</v>
      </c>
      <c r="I534" s="169"/>
      <c r="L534" s="165"/>
      <c r="M534" s="170"/>
      <c r="N534" s="171"/>
      <c r="O534" s="171"/>
      <c r="P534" s="171"/>
      <c r="Q534" s="171"/>
      <c r="R534" s="171"/>
      <c r="S534" s="171"/>
      <c r="T534" s="172"/>
      <c r="AT534" s="166" t="s">
        <v>236</v>
      </c>
      <c r="AU534" s="166" t="s">
        <v>87</v>
      </c>
      <c r="AV534" s="12" t="s">
        <v>87</v>
      </c>
      <c r="AW534" s="12" t="s">
        <v>32</v>
      </c>
      <c r="AX534" s="12" t="s">
        <v>85</v>
      </c>
      <c r="AY534" s="166" t="s">
        <v>140</v>
      </c>
    </row>
    <row r="535" spans="1:65" s="1" customFormat="1" ht="36">
      <c r="A535" s="31"/>
      <c r="B535" s="142"/>
      <c r="C535" s="143" t="s">
        <v>865</v>
      </c>
      <c r="D535" s="143" t="s">
        <v>143</v>
      </c>
      <c r="E535" s="144" t="s">
        <v>866</v>
      </c>
      <c r="F535" s="145" t="s">
        <v>867</v>
      </c>
      <c r="G535" s="146" t="s">
        <v>234</v>
      </c>
      <c r="H535" s="147">
        <v>1.0669999999999999</v>
      </c>
      <c r="I535" s="148">
        <v>1061.42</v>
      </c>
      <c r="J535" s="149">
        <f>ROUND(I535*H535,2)</f>
        <v>1132.54</v>
      </c>
      <c r="K535" s="145" t="s">
        <v>147</v>
      </c>
      <c r="L535" s="32"/>
      <c r="M535" s="150" t="s">
        <v>1</v>
      </c>
      <c r="N535" s="151" t="s">
        <v>42</v>
      </c>
      <c r="O535" s="57"/>
      <c r="P535" s="152">
        <f>O535*H535</f>
        <v>0</v>
      </c>
      <c r="Q535" s="152">
        <v>0</v>
      </c>
      <c r="R535" s="152">
        <f>Q535*H535</f>
        <v>0</v>
      </c>
      <c r="S535" s="152">
        <v>2.2000000000000002</v>
      </c>
      <c r="T535" s="153">
        <f>S535*H535</f>
        <v>2.3473999999999999</v>
      </c>
      <c r="U535" s="31"/>
      <c r="V535" s="31"/>
      <c r="W535" s="31"/>
      <c r="X535" s="31"/>
      <c r="Y535" s="31"/>
      <c r="Z535" s="31"/>
      <c r="AA535" s="31"/>
      <c r="AB535" s="31"/>
      <c r="AC535" s="31"/>
      <c r="AD535" s="31"/>
      <c r="AE535" s="31"/>
      <c r="AR535" s="154" t="s">
        <v>159</v>
      </c>
      <c r="AT535" s="154" t="s">
        <v>143</v>
      </c>
      <c r="AU535" s="154" t="s">
        <v>87</v>
      </c>
      <c r="AY535" s="16" t="s">
        <v>140</v>
      </c>
      <c r="BE535" s="155">
        <f>IF(N535="základní",J535,0)</f>
        <v>1132.54</v>
      </c>
      <c r="BF535" s="155">
        <f>IF(N535="snížená",J535,0)</f>
        <v>0</v>
      </c>
      <c r="BG535" s="155">
        <f>IF(N535="zákl. přenesená",J535,0)</f>
        <v>0</v>
      </c>
      <c r="BH535" s="155">
        <f>IF(N535="sníž. přenesená",J535,0)</f>
        <v>0</v>
      </c>
      <c r="BI535" s="155">
        <f>IF(N535="nulová",J535,0)</f>
        <v>0</v>
      </c>
      <c r="BJ535" s="16" t="s">
        <v>85</v>
      </c>
      <c r="BK535" s="155">
        <f>ROUND(I535*H535,2)</f>
        <v>1132.54</v>
      </c>
      <c r="BL535" s="16" t="s">
        <v>159</v>
      </c>
      <c r="BM535" s="154" t="s">
        <v>868</v>
      </c>
    </row>
    <row r="536" spans="1:65" s="12" customFormat="1">
      <c r="B536" s="165"/>
      <c r="D536" s="156" t="s">
        <v>236</v>
      </c>
      <c r="E536" s="166" t="s">
        <v>1</v>
      </c>
      <c r="F536" s="167" t="s">
        <v>869</v>
      </c>
      <c r="H536" s="168">
        <v>1.0669999999999999</v>
      </c>
      <c r="I536" s="169"/>
      <c r="L536" s="165"/>
      <c r="M536" s="170"/>
      <c r="N536" s="171"/>
      <c r="O536" s="171"/>
      <c r="P536" s="171"/>
      <c r="Q536" s="171"/>
      <c r="R536" s="171"/>
      <c r="S536" s="171"/>
      <c r="T536" s="172"/>
      <c r="AT536" s="166" t="s">
        <v>236</v>
      </c>
      <c r="AU536" s="166" t="s">
        <v>87</v>
      </c>
      <c r="AV536" s="12" t="s">
        <v>87</v>
      </c>
      <c r="AW536" s="12" t="s">
        <v>32</v>
      </c>
      <c r="AX536" s="12" t="s">
        <v>85</v>
      </c>
      <c r="AY536" s="166" t="s">
        <v>140</v>
      </c>
    </row>
    <row r="537" spans="1:65" s="1" customFormat="1" ht="33" customHeight="1">
      <c r="A537" s="31"/>
      <c r="B537" s="142"/>
      <c r="C537" s="143" t="s">
        <v>870</v>
      </c>
      <c r="D537" s="143" t="s">
        <v>143</v>
      </c>
      <c r="E537" s="144" t="s">
        <v>871</v>
      </c>
      <c r="F537" s="145" t="s">
        <v>872</v>
      </c>
      <c r="G537" s="146" t="s">
        <v>234</v>
      </c>
      <c r="H537" s="147">
        <v>1.4670000000000001</v>
      </c>
      <c r="I537" s="148">
        <v>651.6</v>
      </c>
      <c r="J537" s="149">
        <f>ROUND(I537*H537,2)</f>
        <v>955.9</v>
      </c>
      <c r="K537" s="145" t="s">
        <v>147</v>
      </c>
      <c r="L537" s="32"/>
      <c r="M537" s="150" t="s">
        <v>1</v>
      </c>
      <c r="N537" s="151" t="s">
        <v>42</v>
      </c>
      <c r="O537" s="57"/>
      <c r="P537" s="152">
        <f>O537*H537</f>
        <v>0</v>
      </c>
      <c r="Q537" s="152">
        <v>0</v>
      </c>
      <c r="R537" s="152">
        <f>Q537*H537</f>
        <v>0</v>
      </c>
      <c r="S537" s="152">
        <v>2.9000000000000001E-2</v>
      </c>
      <c r="T537" s="153">
        <f>S537*H537</f>
        <v>4.2543000000000004E-2</v>
      </c>
      <c r="U537" s="31"/>
      <c r="V537" s="31"/>
      <c r="W537" s="31"/>
      <c r="X537" s="31"/>
      <c r="Y537" s="31"/>
      <c r="Z537" s="31"/>
      <c r="AA537" s="31"/>
      <c r="AB537" s="31"/>
      <c r="AC537" s="31"/>
      <c r="AD537" s="31"/>
      <c r="AE537" s="31"/>
      <c r="AR537" s="154" t="s">
        <v>159</v>
      </c>
      <c r="AT537" s="154" t="s">
        <v>143</v>
      </c>
      <c r="AU537" s="154" t="s">
        <v>87</v>
      </c>
      <c r="AY537" s="16" t="s">
        <v>140</v>
      </c>
      <c r="BE537" s="155">
        <f>IF(N537="základní",J537,0)</f>
        <v>955.9</v>
      </c>
      <c r="BF537" s="155">
        <f>IF(N537="snížená",J537,0)</f>
        <v>0</v>
      </c>
      <c r="BG537" s="155">
        <f>IF(N537="zákl. přenesená",J537,0)</f>
        <v>0</v>
      </c>
      <c r="BH537" s="155">
        <f>IF(N537="sníž. přenesená",J537,0)</f>
        <v>0</v>
      </c>
      <c r="BI537" s="155">
        <f>IF(N537="nulová",J537,0)</f>
        <v>0</v>
      </c>
      <c r="BJ537" s="16" t="s">
        <v>85</v>
      </c>
      <c r="BK537" s="155">
        <f>ROUND(I537*H537,2)</f>
        <v>955.9</v>
      </c>
      <c r="BL537" s="16" t="s">
        <v>159</v>
      </c>
      <c r="BM537" s="154" t="s">
        <v>873</v>
      </c>
    </row>
    <row r="538" spans="1:65" s="12" customFormat="1">
      <c r="B538" s="165"/>
      <c r="D538" s="156" t="s">
        <v>236</v>
      </c>
      <c r="E538" s="166" t="s">
        <v>1</v>
      </c>
      <c r="F538" s="167" t="s">
        <v>874</v>
      </c>
      <c r="H538" s="168">
        <v>1.4670000000000001</v>
      </c>
      <c r="I538" s="169"/>
      <c r="L538" s="165"/>
      <c r="M538" s="170"/>
      <c r="N538" s="171"/>
      <c r="O538" s="171"/>
      <c r="P538" s="171"/>
      <c r="Q538" s="171"/>
      <c r="R538" s="171"/>
      <c r="S538" s="171"/>
      <c r="T538" s="172"/>
      <c r="AT538" s="166" t="s">
        <v>236</v>
      </c>
      <c r="AU538" s="166" t="s">
        <v>87</v>
      </c>
      <c r="AV538" s="12" t="s">
        <v>87</v>
      </c>
      <c r="AW538" s="12" t="s">
        <v>32</v>
      </c>
      <c r="AX538" s="12" t="s">
        <v>85</v>
      </c>
      <c r="AY538" s="166" t="s">
        <v>140</v>
      </c>
    </row>
    <row r="539" spans="1:65" s="1" customFormat="1" ht="24">
      <c r="A539" s="31"/>
      <c r="B539" s="142"/>
      <c r="C539" s="143" t="s">
        <v>875</v>
      </c>
      <c r="D539" s="143" t="s">
        <v>143</v>
      </c>
      <c r="E539" s="144" t="s">
        <v>876</v>
      </c>
      <c r="F539" s="145" t="s">
        <v>877</v>
      </c>
      <c r="G539" s="146" t="s">
        <v>344</v>
      </c>
      <c r="H539" s="147">
        <v>1</v>
      </c>
      <c r="I539" s="148">
        <v>1012.9</v>
      </c>
      <c r="J539" s="149">
        <f>ROUND(I539*H539,2)</f>
        <v>1012.9</v>
      </c>
      <c r="K539" s="145" t="s">
        <v>147</v>
      </c>
      <c r="L539" s="32"/>
      <c r="M539" s="150" t="s">
        <v>1</v>
      </c>
      <c r="N539" s="151" t="s">
        <v>42</v>
      </c>
      <c r="O539" s="57"/>
      <c r="P539" s="152">
        <f>O539*H539</f>
        <v>0</v>
      </c>
      <c r="Q539" s="152">
        <v>0</v>
      </c>
      <c r="R539" s="152">
        <f>Q539*H539</f>
        <v>0</v>
      </c>
      <c r="S539" s="152">
        <v>0.33</v>
      </c>
      <c r="T539" s="153">
        <f>S539*H539</f>
        <v>0.33</v>
      </c>
      <c r="U539" s="31"/>
      <c r="V539" s="31"/>
      <c r="W539" s="31"/>
      <c r="X539" s="31"/>
      <c r="Y539" s="31"/>
      <c r="Z539" s="31"/>
      <c r="AA539" s="31"/>
      <c r="AB539" s="31"/>
      <c r="AC539" s="31"/>
      <c r="AD539" s="31"/>
      <c r="AE539" s="31"/>
      <c r="AR539" s="154" t="s">
        <v>159</v>
      </c>
      <c r="AT539" s="154" t="s">
        <v>143</v>
      </c>
      <c r="AU539" s="154" t="s">
        <v>87</v>
      </c>
      <c r="AY539" s="16" t="s">
        <v>140</v>
      </c>
      <c r="BE539" s="155">
        <f>IF(N539="základní",J539,0)</f>
        <v>1012.9</v>
      </c>
      <c r="BF539" s="155">
        <f>IF(N539="snížená",J539,0)</f>
        <v>0</v>
      </c>
      <c r="BG539" s="155">
        <f>IF(N539="zákl. přenesená",J539,0)</f>
        <v>0</v>
      </c>
      <c r="BH539" s="155">
        <f>IF(N539="sníž. přenesená",J539,0)</f>
        <v>0</v>
      </c>
      <c r="BI539" s="155">
        <f>IF(N539="nulová",J539,0)</f>
        <v>0</v>
      </c>
      <c r="BJ539" s="16" t="s">
        <v>85</v>
      </c>
      <c r="BK539" s="155">
        <f>ROUND(I539*H539,2)</f>
        <v>1012.9</v>
      </c>
      <c r="BL539" s="16" t="s">
        <v>159</v>
      </c>
      <c r="BM539" s="154" t="s">
        <v>878</v>
      </c>
    </row>
    <row r="540" spans="1:65" s="12" customFormat="1">
      <c r="B540" s="165"/>
      <c r="D540" s="156" t="s">
        <v>236</v>
      </c>
      <c r="E540" s="166" t="s">
        <v>1</v>
      </c>
      <c r="F540" s="167" t="s">
        <v>879</v>
      </c>
      <c r="H540" s="168">
        <v>1</v>
      </c>
      <c r="I540" s="169"/>
      <c r="L540" s="165"/>
      <c r="M540" s="170"/>
      <c r="N540" s="171"/>
      <c r="O540" s="171"/>
      <c r="P540" s="171"/>
      <c r="Q540" s="171"/>
      <c r="R540" s="171"/>
      <c r="S540" s="171"/>
      <c r="T540" s="172"/>
      <c r="AT540" s="166" t="s">
        <v>236</v>
      </c>
      <c r="AU540" s="166" t="s">
        <v>87</v>
      </c>
      <c r="AV540" s="12" t="s">
        <v>87</v>
      </c>
      <c r="AW540" s="12" t="s">
        <v>32</v>
      </c>
      <c r="AX540" s="12" t="s">
        <v>85</v>
      </c>
      <c r="AY540" s="166" t="s">
        <v>140</v>
      </c>
    </row>
    <row r="541" spans="1:65" s="1" customFormat="1" ht="24">
      <c r="A541" s="31"/>
      <c r="B541" s="142"/>
      <c r="C541" s="143" t="s">
        <v>880</v>
      </c>
      <c r="D541" s="143" t="s">
        <v>143</v>
      </c>
      <c r="E541" s="144" t="s">
        <v>881</v>
      </c>
      <c r="F541" s="145" t="s">
        <v>882</v>
      </c>
      <c r="G541" s="146" t="s">
        <v>234</v>
      </c>
      <c r="H541" s="147">
        <v>0.71</v>
      </c>
      <c r="I541" s="148">
        <v>3762.77</v>
      </c>
      <c r="J541" s="149">
        <f>ROUND(I541*H541,2)</f>
        <v>2671.57</v>
      </c>
      <c r="K541" s="145" t="s">
        <v>147</v>
      </c>
      <c r="L541" s="32"/>
      <c r="M541" s="150" t="s">
        <v>1</v>
      </c>
      <c r="N541" s="151" t="s">
        <v>42</v>
      </c>
      <c r="O541" s="57"/>
      <c r="P541" s="152">
        <f>O541*H541</f>
        <v>0</v>
      </c>
      <c r="Q541" s="152">
        <v>0</v>
      </c>
      <c r="R541" s="152">
        <f>Q541*H541</f>
        <v>0</v>
      </c>
      <c r="S541" s="152">
        <v>2.4</v>
      </c>
      <c r="T541" s="153">
        <f>S541*H541</f>
        <v>1.704</v>
      </c>
      <c r="U541" s="31"/>
      <c r="V541" s="31"/>
      <c r="W541" s="31"/>
      <c r="X541" s="31"/>
      <c r="Y541" s="31"/>
      <c r="Z541" s="31"/>
      <c r="AA541" s="31"/>
      <c r="AB541" s="31"/>
      <c r="AC541" s="31"/>
      <c r="AD541" s="31"/>
      <c r="AE541" s="31"/>
      <c r="AR541" s="154" t="s">
        <v>159</v>
      </c>
      <c r="AT541" s="154" t="s">
        <v>143</v>
      </c>
      <c r="AU541" s="154" t="s">
        <v>87</v>
      </c>
      <c r="AY541" s="16" t="s">
        <v>140</v>
      </c>
      <c r="BE541" s="155">
        <f>IF(N541="základní",J541,0)</f>
        <v>2671.57</v>
      </c>
      <c r="BF541" s="155">
        <f>IF(N541="snížená",J541,0)</f>
        <v>0</v>
      </c>
      <c r="BG541" s="155">
        <f>IF(N541="zákl. přenesená",J541,0)</f>
        <v>0</v>
      </c>
      <c r="BH541" s="155">
        <f>IF(N541="sníž. přenesená",J541,0)</f>
        <v>0</v>
      </c>
      <c r="BI541" s="155">
        <f>IF(N541="nulová",J541,0)</f>
        <v>0</v>
      </c>
      <c r="BJ541" s="16" t="s">
        <v>85</v>
      </c>
      <c r="BK541" s="155">
        <f>ROUND(I541*H541,2)</f>
        <v>2671.57</v>
      </c>
      <c r="BL541" s="16" t="s">
        <v>159</v>
      </c>
      <c r="BM541" s="154" t="s">
        <v>883</v>
      </c>
    </row>
    <row r="542" spans="1:65" s="12" customFormat="1">
      <c r="B542" s="165"/>
      <c r="D542" s="156" t="s">
        <v>236</v>
      </c>
      <c r="E542" s="166" t="s">
        <v>1</v>
      </c>
      <c r="F542" s="167" t="s">
        <v>884</v>
      </c>
      <c r="H542" s="168">
        <v>0.24</v>
      </c>
      <c r="I542" s="169"/>
      <c r="L542" s="165"/>
      <c r="M542" s="170"/>
      <c r="N542" s="171"/>
      <c r="O542" s="171"/>
      <c r="P542" s="171"/>
      <c r="Q542" s="171"/>
      <c r="R542" s="171"/>
      <c r="S542" s="171"/>
      <c r="T542" s="172"/>
      <c r="AT542" s="166" t="s">
        <v>236</v>
      </c>
      <c r="AU542" s="166" t="s">
        <v>87</v>
      </c>
      <c r="AV542" s="12" t="s">
        <v>87</v>
      </c>
      <c r="AW542" s="12" t="s">
        <v>32</v>
      </c>
      <c r="AX542" s="12" t="s">
        <v>77</v>
      </c>
      <c r="AY542" s="166" t="s">
        <v>140</v>
      </c>
    </row>
    <row r="543" spans="1:65" s="12" customFormat="1">
      <c r="B543" s="165"/>
      <c r="D543" s="156" t="s">
        <v>236</v>
      </c>
      <c r="E543" s="166" t="s">
        <v>1</v>
      </c>
      <c r="F543" s="167" t="s">
        <v>885</v>
      </c>
      <c r="H543" s="168">
        <v>0.21</v>
      </c>
      <c r="I543" s="169"/>
      <c r="L543" s="165"/>
      <c r="M543" s="170"/>
      <c r="N543" s="171"/>
      <c r="O543" s="171"/>
      <c r="P543" s="171"/>
      <c r="Q543" s="171"/>
      <c r="R543" s="171"/>
      <c r="S543" s="171"/>
      <c r="T543" s="172"/>
      <c r="AT543" s="166" t="s">
        <v>236</v>
      </c>
      <c r="AU543" s="166" t="s">
        <v>87</v>
      </c>
      <c r="AV543" s="12" t="s">
        <v>87</v>
      </c>
      <c r="AW543" s="12" t="s">
        <v>32</v>
      </c>
      <c r="AX543" s="12" t="s">
        <v>77</v>
      </c>
      <c r="AY543" s="166" t="s">
        <v>140</v>
      </c>
    </row>
    <row r="544" spans="1:65" s="12" customFormat="1">
      <c r="B544" s="165"/>
      <c r="D544" s="156" t="s">
        <v>236</v>
      </c>
      <c r="E544" s="166" t="s">
        <v>1</v>
      </c>
      <c r="F544" s="167" t="s">
        <v>886</v>
      </c>
      <c r="H544" s="168">
        <v>0.26</v>
      </c>
      <c r="I544" s="169"/>
      <c r="L544" s="165"/>
      <c r="M544" s="170"/>
      <c r="N544" s="171"/>
      <c r="O544" s="171"/>
      <c r="P544" s="171"/>
      <c r="Q544" s="171"/>
      <c r="R544" s="171"/>
      <c r="S544" s="171"/>
      <c r="T544" s="172"/>
      <c r="AT544" s="166" t="s">
        <v>236</v>
      </c>
      <c r="AU544" s="166" t="s">
        <v>87</v>
      </c>
      <c r="AV544" s="12" t="s">
        <v>87</v>
      </c>
      <c r="AW544" s="12" t="s">
        <v>32</v>
      </c>
      <c r="AX544" s="12" t="s">
        <v>77</v>
      </c>
      <c r="AY544" s="166" t="s">
        <v>140</v>
      </c>
    </row>
    <row r="545" spans="1:65" s="14" customFormat="1">
      <c r="B545" s="191"/>
      <c r="D545" s="156" t="s">
        <v>236</v>
      </c>
      <c r="E545" s="192" t="s">
        <v>1</v>
      </c>
      <c r="F545" s="193" t="s">
        <v>887</v>
      </c>
      <c r="H545" s="194">
        <v>0.71</v>
      </c>
      <c r="I545" s="195"/>
      <c r="L545" s="191"/>
      <c r="M545" s="196"/>
      <c r="N545" s="197"/>
      <c r="O545" s="197"/>
      <c r="P545" s="197"/>
      <c r="Q545" s="197"/>
      <c r="R545" s="197"/>
      <c r="S545" s="197"/>
      <c r="T545" s="198"/>
      <c r="AT545" s="192" t="s">
        <v>236</v>
      </c>
      <c r="AU545" s="192" t="s">
        <v>87</v>
      </c>
      <c r="AV545" s="14" t="s">
        <v>155</v>
      </c>
      <c r="AW545" s="14" t="s">
        <v>32</v>
      </c>
      <c r="AX545" s="14" t="s">
        <v>77</v>
      </c>
      <c r="AY545" s="192" t="s">
        <v>140</v>
      </c>
    </row>
    <row r="546" spans="1:65" s="13" customFormat="1">
      <c r="B546" s="173"/>
      <c r="D546" s="156" t="s">
        <v>236</v>
      </c>
      <c r="E546" s="174" t="s">
        <v>1</v>
      </c>
      <c r="F546" s="175" t="s">
        <v>247</v>
      </c>
      <c r="H546" s="176">
        <v>0.71</v>
      </c>
      <c r="I546" s="177"/>
      <c r="L546" s="173"/>
      <c r="M546" s="178"/>
      <c r="N546" s="179"/>
      <c r="O546" s="179"/>
      <c r="P546" s="179"/>
      <c r="Q546" s="179"/>
      <c r="R546" s="179"/>
      <c r="S546" s="179"/>
      <c r="T546" s="180"/>
      <c r="AT546" s="174" t="s">
        <v>236</v>
      </c>
      <c r="AU546" s="174" t="s">
        <v>87</v>
      </c>
      <c r="AV546" s="13" t="s">
        <v>159</v>
      </c>
      <c r="AW546" s="13" t="s">
        <v>32</v>
      </c>
      <c r="AX546" s="13" t="s">
        <v>85</v>
      </c>
      <c r="AY546" s="174" t="s">
        <v>140</v>
      </c>
    </row>
    <row r="547" spans="1:65" s="1" customFormat="1" ht="24">
      <c r="A547" s="31"/>
      <c r="B547" s="142"/>
      <c r="C547" s="143" t="s">
        <v>888</v>
      </c>
      <c r="D547" s="143" t="s">
        <v>143</v>
      </c>
      <c r="E547" s="144" t="s">
        <v>889</v>
      </c>
      <c r="F547" s="145" t="s">
        <v>890</v>
      </c>
      <c r="G547" s="146" t="s">
        <v>414</v>
      </c>
      <c r="H547" s="147">
        <v>15.46</v>
      </c>
      <c r="I547" s="148">
        <v>973.75</v>
      </c>
      <c r="J547" s="149">
        <f>ROUND(I547*H547,2)</f>
        <v>15054.18</v>
      </c>
      <c r="K547" s="145" t="s">
        <v>147</v>
      </c>
      <c r="L547" s="32"/>
      <c r="M547" s="150" t="s">
        <v>1</v>
      </c>
      <c r="N547" s="151" t="s">
        <v>42</v>
      </c>
      <c r="O547" s="57"/>
      <c r="P547" s="152">
        <f>O547*H547</f>
        <v>0</v>
      </c>
      <c r="Q547" s="152">
        <v>2.0000000000000001E-4</v>
      </c>
      <c r="R547" s="152">
        <f>Q547*H547</f>
        <v>3.0920000000000001E-3</v>
      </c>
      <c r="S547" s="152">
        <v>0</v>
      </c>
      <c r="T547" s="153">
        <f>S547*H547</f>
        <v>0</v>
      </c>
      <c r="U547" s="31"/>
      <c r="V547" s="31"/>
      <c r="W547" s="31"/>
      <c r="X547" s="31"/>
      <c r="Y547" s="31"/>
      <c r="Z547" s="31"/>
      <c r="AA547" s="31"/>
      <c r="AB547" s="31"/>
      <c r="AC547" s="31"/>
      <c r="AD547" s="31"/>
      <c r="AE547" s="31"/>
      <c r="AR547" s="154" t="s">
        <v>159</v>
      </c>
      <c r="AT547" s="154" t="s">
        <v>143</v>
      </c>
      <c r="AU547" s="154" t="s">
        <v>87</v>
      </c>
      <c r="AY547" s="16" t="s">
        <v>140</v>
      </c>
      <c r="BE547" s="155">
        <f>IF(N547="základní",J547,0)</f>
        <v>15054.18</v>
      </c>
      <c r="BF547" s="155">
        <f>IF(N547="snížená",J547,0)</f>
        <v>0</v>
      </c>
      <c r="BG547" s="155">
        <f>IF(N547="zákl. přenesená",J547,0)</f>
        <v>0</v>
      </c>
      <c r="BH547" s="155">
        <f>IF(N547="sníž. přenesená",J547,0)</f>
        <v>0</v>
      </c>
      <c r="BI547" s="155">
        <f>IF(N547="nulová",J547,0)</f>
        <v>0</v>
      </c>
      <c r="BJ547" s="16" t="s">
        <v>85</v>
      </c>
      <c r="BK547" s="155">
        <f>ROUND(I547*H547,2)</f>
        <v>15054.18</v>
      </c>
      <c r="BL547" s="16" t="s">
        <v>159</v>
      </c>
      <c r="BM547" s="154" t="s">
        <v>891</v>
      </c>
    </row>
    <row r="548" spans="1:65" s="12" customFormat="1">
      <c r="B548" s="165"/>
      <c r="D548" s="156" t="s">
        <v>236</v>
      </c>
      <c r="E548" s="166" t="s">
        <v>1</v>
      </c>
      <c r="F548" s="167" t="s">
        <v>892</v>
      </c>
      <c r="H548" s="168">
        <v>4.4000000000000004</v>
      </c>
      <c r="I548" s="169"/>
      <c r="L548" s="165"/>
      <c r="M548" s="170"/>
      <c r="N548" s="171"/>
      <c r="O548" s="171"/>
      <c r="P548" s="171"/>
      <c r="Q548" s="171"/>
      <c r="R548" s="171"/>
      <c r="S548" s="171"/>
      <c r="T548" s="172"/>
      <c r="AT548" s="166" t="s">
        <v>236</v>
      </c>
      <c r="AU548" s="166" t="s">
        <v>87</v>
      </c>
      <c r="AV548" s="12" t="s">
        <v>87</v>
      </c>
      <c r="AW548" s="12" t="s">
        <v>32</v>
      </c>
      <c r="AX548" s="12" t="s">
        <v>77</v>
      </c>
      <c r="AY548" s="166" t="s">
        <v>140</v>
      </c>
    </row>
    <row r="549" spans="1:65" s="12" customFormat="1">
      <c r="B549" s="165"/>
      <c r="D549" s="156" t="s">
        <v>236</v>
      </c>
      <c r="E549" s="166" t="s">
        <v>1</v>
      </c>
      <c r="F549" s="167" t="s">
        <v>893</v>
      </c>
      <c r="H549" s="168">
        <v>4.26</v>
      </c>
      <c r="I549" s="169"/>
      <c r="L549" s="165"/>
      <c r="M549" s="170"/>
      <c r="N549" s="171"/>
      <c r="O549" s="171"/>
      <c r="P549" s="171"/>
      <c r="Q549" s="171"/>
      <c r="R549" s="171"/>
      <c r="S549" s="171"/>
      <c r="T549" s="172"/>
      <c r="AT549" s="166" t="s">
        <v>236</v>
      </c>
      <c r="AU549" s="166" t="s">
        <v>87</v>
      </c>
      <c r="AV549" s="12" t="s">
        <v>87</v>
      </c>
      <c r="AW549" s="12" t="s">
        <v>32</v>
      </c>
      <c r="AX549" s="12" t="s">
        <v>77</v>
      </c>
      <c r="AY549" s="166" t="s">
        <v>140</v>
      </c>
    </row>
    <row r="550" spans="1:65" s="12" customFormat="1">
      <c r="B550" s="165"/>
      <c r="D550" s="156" t="s">
        <v>236</v>
      </c>
      <c r="E550" s="166" t="s">
        <v>1</v>
      </c>
      <c r="F550" s="167" t="s">
        <v>894</v>
      </c>
      <c r="H550" s="168">
        <v>6.8</v>
      </c>
      <c r="I550" s="169"/>
      <c r="L550" s="165"/>
      <c r="M550" s="170"/>
      <c r="N550" s="171"/>
      <c r="O550" s="171"/>
      <c r="P550" s="171"/>
      <c r="Q550" s="171"/>
      <c r="R550" s="171"/>
      <c r="S550" s="171"/>
      <c r="T550" s="172"/>
      <c r="AT550" s="166" t="s">
        <v>236</v>
      </c>
      <c r="AU550" s="166" t="s">
        <v>87</v>
      </c>
      <c r="AV550" s="12" t="s">
        <v>87</v>
      </c>
      <c r="AW550" s="12" t="s">
        <v>32</v>
      </c>
      <c r="AX550" s="12" t="s">
        <v>77</v>
      </c>
      <c r="AY550" s="166" t="s">
        <v>140</v>
      </c>
    </row>
    <row r="551" spans="1:65" s="14" customFormat="1">
      <c r="B551" s="191"/>
      <c r="D551" s="156" t="s">
        <v>236</v>
      </c>
      <c r="E551" s="192" t="s">
        <v>1</v>
      </c>
      <c r="F551" s="193" t="s">
        <v>887</v>
      </c>
      <c r="H551" s="194">
        <v>15.46</v>
      </c>
      <c r="I551" s="195"/>
      <c r="L551" s="191"/>
      <c r="M551" s="196"/>
      <c r="N551" s="197"/>
      <c r="O551" s="197"/>
      <c r="P551" s="197"/>
      <c r="Q551" s="197"/>
      <c r="R551" s="197"/>
      <c r="S551" s="197"/>
      <c r="T551" s="198"/>
      <c r="AT551" s="192" t="s">
        <v>236</v>
      </c>
      <c r="AU551" s="192" t="s">
        <v>87</v>
      </c>
      <c r="AV551" s="14" t="s">
        <v>155</v>
      </c>
      <c r="AW551" s="14" t="s">
        <v>32</v>
      </c>
      <c r="AX551" s="14" t="s">
        <v>77</v>
      </c>
      <c r="AY551" s="192" t="s">
        <v>140</v>
      </c>
    </row>
    <row r="552" spans="1:65" s="13" customFormat="1">
      <c r="B552" s="173"/>
      <c r="D552" s="156" t="s">
        <v>236</v>
      </c>
      <c r="E552" s="174" t="s">
        <v>1</v>
      </c>
      <c r="F552" s="175" t="s">
        <v>247</v>
      </c>
      <c r="H552" s="176">
        <v>15.46</v>
      </c>
      <c r="I552" s="177"/>
      <c r="L552" s="173"/>
      <c r="M552" s="178"/>
      <c r="N552" s="179"/>
      <c r="O552" s="179"/>
      <c r="P552" s="179"/>
      <c r="Q552" s="179"/>
      <c r="R552" s="179"/>
      <c r="S552" s="179"/>
      <c r="T552" s="180"/>
      <c r="AT552" s="174" t="s">
        <v>236</v>
      </c>
      <c r="AU552" s="174" t="s">
        <v>87</v>
      </c>
      <c r="AV552" s="13" t="s">
        <v>159</v>
      </c>
      <c r="AW552" s="13" t="s">
        <v>32</v>
      </c>
      <c r="AX552" s="13" t="s">
        <v>85</v>
      </c>
      <c r="AY552" s="174" t="s">
        <v>140</v>
      </c>
    </row>
    <row r="553" spans="1:65" s="1" customFormat="1" ht="33" customHeight="1">
      <c r="A553" s="31"/>
      <c r="B553" s="142"/>
      <c r="C553" s="143" t="s">
        <v>895</v>
      </c>
      <c r="D553" s="143" t="s">
        <v>143</v>
      </c>
      <c r="E553" s="144" t="s">
        <v>896</v>
      </c>
      <c r="F553" s="145" t="s">
        <v>897</v>
      </c>
      <c r="G553" s="146" t="s">
        <v>284</v>
      </c>
      <c r="H553" s="147">
        <v>467.4</v>
      </c>
      <c r="I553" s="148">
        <v>16.170000000000002</v>
      </c>
      <c r="J553" s="149">
        <f>ROUND(I553*H553,2)</f>
        <v>7557.86</v>
      </c>
      <c r="K553" s="145" t="s">
        <v>147</v>
      </c>
      <c r="L553" s="32"/>
      <c r="M553" s="150" t="s">
        <v>1</v>
      </c>
      <c r="N553" s="151" t="s">
        <v>42</v>
      </c>
      <c r="O553" s="57"/>
      <c r="P553" s="152">
        <f>O553*H553</f>
        <v>0</v>
      </c>
      <c r="Q553" s="152">
        <v>0</v>
      </c>
      <c r="R553" s="152">
        <f>Q553*H553</f>
        <v>0</v>
      </c>
      <c r="S553" s="152">
        <v>0.01</v>
      </c>
      <c r="T553" s="153">
        <f>S553*H553</f>
        <v>4.6739999999999995</v>
      </c>
      <c r="U553" s="31"/>
      <c r="V553" s="31"/>
      <c r="W553" s="31"/>
      <c r="X553" s="31"/>
      <c r="Y553" s="31"/>
      <c r="Z553" s="31"/>
      <c r="AA553" s="31"/>
      <c r="AB553" s="31"/>
      <c r="AC553" s="31"/>
      <c r="AD553" s="31"/>
      <c r="AE553" s="31"/>
      <c r="AR553" s="154" t="s">
        <v>159</v>
      </c>
      <c r="AT553" s="154" t="s">
        <v>143</v>
      </c>
      <c r="AU553" s="154" t="s">
        <v>87</v>
      </c>
      <c r="AY553" s="16" t="s">
        <v>140</v>
      </c>
      <c r="BE553" s="155">
        <f>IF(N553="základní",J553,0)</f>
        <v>7557.86</v>
      </c>
      <c r="BF553" s="155">
        <f>IF(N553="snížená",J553,0)</f>
        <v>0</v>
      </c>
      <c r="BG553" s="155">
        <f>IF(N553="zákl. přenesená",J553,0)</f>
        <v>0</v>
      </c>
      <c r="BH553" s="155">
        <f>IF(N553="sníž. přenesená",J553,0)</f>
        <v>0</v>
      </c>
      <c r="BI553" s="155">
        <f>IF(N553="nulová",J553,0)</f>
        <v>0</v>
      </c>
      <c r="BJ553" s="16" t="s">
        <v>85</v>
      </c>
      <c r="BK553" s="155">
        <f>ROUND(I553*H553,2)</f>
        <v>7557.86</v>
      </c>
      <c r="BL553" s="16" t="s">
        <v>159</v>
      </c>
      <c r="BM553" s="154" t="s">
        <v>898</v>
      </c>
    </row>
    <row r="554" spans="1:65" s="1" customFormat="1" ht="33" customHeight="1">
      <c r="A554" s="31"/>
      <c r="B554" s="142"/>
      <c r="C554" s="143" t="s">
        <v>899</v>
      </c>
      <c r="D554" s="143" t="s">
        <v>143</v>
      </c>
      <c r="E554" s="144" t="s">
        <v>900</v>
      </c>
      <c r="F554" s="145" t="s">
        <v>901</v>
      </c>
      <c r="G554" s="146" t="s">
        <v>284</v>
      </c>
      <c r="H554" s="147">
        <v>999.3</v>
      </c>
      <c r="I554" s="148">
        <v>21.02</v>
      </c>
      <c r="J554" s="149">
        <f>ROUND(I554*H554,2)</f>
        <v>21005.29</v>
      </c>
      <c r="K554" s="145" t="s">
        <v>147</v>
      </c>
      <c r="L554" s="32"/>
      <c r="M554" s="150" t="s">
        <v>1</v>
      </c>
      <c r="N554" s="151" t="s">
        <v>42</v>
      </c>
      <c r="O554" s="57"/>
      <c r="P554" s="152">
        <f>O554*H554</f>
        <v>0</v>
      </c>
      <c r="Q554" s="152">
        <v>0</v>
      </c>
      <c r="R554" s="152">
        <f>Q554*H554</f>
        <v>0</v>
      </c>
      <c r="S554" s="152">
        <v>0.02</v>
      </c>
      <c r="T554" s="153">
        <f>S554*H554</f>
        <v>19.986000000000001</v>
      </c>
      <c r="U554" s="31"/>
      <c r="V554" s="31"/>
      <c r="W554" s="31"/>
      <c r="X554" s="31"/>
      <c r="Y554" s="31"/>
      <c r="Z554" s="31"/>
      <c r="AA554" s="31"/>
      <c r="AB554" s="31"/>
      <c r="AC554" s="31"/>
      <c r="AD554" s="31"/>
      <c r="AE554" s="31"/>
      <c r="AR554" s="154" t="s">
        <v>159</v>
      </c>
      <c r="AT554" s="154" t="s">
        <v>143</v>
      </c>
      <c r="AU554" s="154" t="s">
        <v>87</v>
      </c>
      <c r="AY554" s="16" t="s">
        <v>140</v>
      </c>
      <c r="BE554" s="155">
        <f>IF(N554="základní",J554,0)</f>
        <v>21005.29</v>
      </c>
      <c r="BF554" s="155">
        <f>IF(N554="snížená",J554,0)</f>
        <v>0</v>
      </c>
      <c r="BG554" s="155">
        <f>IF(N554="zákl. přenesená",J554,0)</f>
        <v>0</v>
      </c>
      <c r="BH554" s="155">
        <f>IF(N554="sníž. přenesená",J554,0)</f>
        <v>0</v>
      </c>
      <c r="BI554" s="155">
        <f>IF(N554="nulová",J554,0)</f>
        <v>0</v>
      </c>
      <c r="BJ554" s="16" t="s">
        <v>85</v>
      </c>
      <c r="BK554" s="155">
        <f>ROUND(I554*H554,2)</f>
        <v>21005.29</v>
      </c>
      <c r="BL554" s="16" t="s">
        <v>159</v>
      </c>
      <c r="BM554" s="154" t="s">
        <v>902</v>
      </c>
    </row>
    <row r="555" spans="1:65" s="1" customFormat="1" ht="33" customHeight="1">
      <c r="A555" s="31"/>
      <c r="B555" s="142"/>
      <c r="C555" s="143" t="s">
        <v>903</v>
      </c>
      <c r="D555" s="143" t="s">
        <v>143</v>
      </c>
      <c r="E555" s="144" t="s">
        <v>904</v>
      </c>
      <c r="F555" s="145" t="s">
        <v>905</v>
      </c>
      <c r="G555" s="146" t="s">
        <v>284</v>
      </c>
      <c r="H555" s="147">
        <v>175.48500000000001</v>
      </c>
      <c r="I555" s="148">
        <v>42.05</v>
      </c>
      <c r="J555" s="149">
        <f>ROUND(I555*H555,2)</f>
        <v>7379.14</v>
      </c>
      <c r="K555" s="145" t="s">
        <v>147</v>
      </c>
      <c r="L555" s="32"/>
      <c r="M555" s="150" t="s">
        <v>1</v>
      </c>
      <c r="N555" s="151" t="s">
        <v>42</v>
      </c>
      <c r="O555" s="57"/>
      <c r="P555" s="152">
        <f>O555*H555</f>
        <v>0</v>
      </c>
      <c r="Q555" s="152">
        <v>0</v>
      </c>
      <c r="R555" s="152">
        <f>Q555*H555</f>
        <v>0</v>
      </c>
      <c r="S555" s="152">
        <v>4.5999999999999999E-2</v>
      </c>
      <c r="T555" s="153">
        <f>S555*H555</f>
        <v>8.0723099999999999</v>
      </c>
      <c r="U555" s="31"/>
      <c r="V555" s="31"/>
      <c r="W555" s="31"/>
      <c r="X555" s="31"/>
      <c r="Y555" s="31"/>
      <c r="Z555" s="31"/>
      <c r="AA555" s="31"/>
      <c r="AB555" s="31"/>
      <c r="AC555" s="31"/>
      <c r="AD555" s="31"/>
      <c r="AE555" s="31"/>
      <c r="AR555" s="154" t="s">
        <v>159</v>
      </c>
      <c r="AT555" s="154" t="s">
        <v>143</v>
      </c>
      <c r="AU555" s="154" t="s">
        <v>87</v>
      </c>
      <c r="AY555" s="16" t="s">
        <v>140</v>
      </c>
      <c r="BE555" s="155">
        <f>IF(N555="základní",J555,0)</f>
        <v>7379.14</v>
      </c>
      <c r="BF555" s="155">
        <f>IF(N555="snížená",J555,0)</f>
        <v>0</v>
      </c>
      <c r="BG555" s="155">
        <f>IF(N555="zákl. přenesená",J555,0)</f>
        <v>0</v>
      </c>
      <c r="BH555" s="155">
        <f>IF(N555="sníž. přenesená",J555,0)</f>
        <v>0</v>
      </c>
      <c r="BI555" s="155">
        <f>IF(N555="nulová",J555,0)</f>
        <v>0</v>
      </c>
      <c r="BJ555" s="16" t="s">
        <v>85</v>
      </c>
      <c r="BK555" s="155">
        <f>ROUND(I555*H555,2)</f>
        <v>7379.14</v>
      </c>
      <c r="BL555" s="16" t="s">
        <v>159</v>
      </c>
      <c r="BM555" s="154" t="s">
        <v>906</v>
      </c>
    </row>
    <row r="556" spans="1:65" s="12" customFormat="1">
      <c r="B556" s="165"/>
      <c r="D556" s="156" t="s">
        <v>236</v>
      </c>
      <c r="E556" s="166" t="s">
        <v>1</v>
      </c>
      <c r="F556" s="167" t="s">
        <v>907</v>
      </c>
      <c r="H556" s="168">
        <v>175.48500000000001</v>
      </c>
      <c r="I556" s="169"/>
      <c r="L556" s="165"/>
      <c r="M556" s="170"/>
      <c r="N556" s="171"/>
      <c r="O556" s="171"/>
      <c r="P556" s="171"/>
      <c r="Q556" s="171"/>
      <c r="R556" s="171"/>
      <c r="S556" s="171"/>
      <c r="T556" s="172"/>
      <c r="AT556" s="166" t="s">
        <v>236</v>
      </c>
      <c r="AU556" s="166" t="s">
        <v>87</v>
      </c>
      <c r="AV556" s="12" t="s">
        <v>87</v>
      </c>
      <c r="AW556" s="12" t="s">
        <v>32</v>
      </c>
      <c r="AX556" s="12" t="s">
        <v>85</v>
      </c>
      <c r="AY556" s="166" t="s">
        <v>140</v>
      </c>
    </row>
    <row r="557" spans="1:65" s="1" customFormat="1" ht="21.75" customHeight="1">
      <c r="A557" s="31"/>
      <c r="B557" s="142"/>
      <c r="C557" s="143" t="s">
        <v>908</v>
      </c>
      <c r="D557" s="143" t="s">
        <v>143</v>
      </c>
      <c r="E557" s="144" t="s">
        <v>909</v>
      </c>
      <c r="F557" s="145" t="s">
        <v>910</v>
      </c>
      <c r="G557" s="146" t="s">
        <v>344</v>
      </c>
      <c r="H557" s="147">
        <v>1</v>
      </c>
      <c r="I557" s="148">
        <v>90.26</v>
      </c>
      <c r="J557" s="149">
        <f>ROUND(I557*H557,2)</f>
        <v>90.26</v>
      </c>
      <c r="K557" s="145" t="s">
        <v>147</v>
      </c>
      <c r="L557" s="32"/>
      <c r="M557" s="150" t="s">
        <v>1</v>
      </c>
      <c r="N557" s="151" t="s">
        <v>42</v>
      </c>
      <c r="O557" s="57"/>
      <c r="P557" s="152">
        <f>O557*H557</f>
        <v>0</v>
      </c>
      <c r="Q557" s="152">
        <v>0</v>
      </c>
      <c r="R557" s="152">
        <f>Q557*H557</f>
        <v>0</v>
      </c>
      <c r="S557" s="152">
        <v>2.0000000000000001E-4</v>
      </c>
      <c r="T557" s="153">
        <f>S557*H557</f>
        <v>2.0000000000000001E-4</v>
      </c>
      <c r="U557" s="31"/>
      <c r="V557" s="31"/>
      <c r="W557" s="31"/>
      <c r="X557" s="31"/>
      <c r="Y557" s="31"/>
      <c r="Z557" s="31"/>
      <c r="AA557" s="31"/>
      <c r="AB557" s="31"/>
      <c r="AC557" s="31"/>
      <c r="AD557" s="31"/>
      <c r="AE557" s="31"/>
      <c r="AR557" s="154" t="s">
        <v>301</v>
      </c>
      <c r="AT557" s="154" t="s">
        <v>143</v>
      </c>
      <c r="AU557" s="154" t="s">
        <v>87</v>
      </c>
      <c r="AY557" s="16" t="s">
        <v>140</v>
      </c>
      <c r="BE557" s="155">
        <f>IF(N557="základní",J557,0)</f>
        <v>90.26</v>
      </c>
      <c r="BF557" s="155">
        <f>IF(N557="snížená",J557,0)</f>
        <v>0</v>
      </c>
      <c r="BG557" s="155">
        <f>IF(N557="zákl. přenesená",J557,0)</f>
        <v>0</v>
      </c>
      <c r="BH557" s="155">
        <f>IF(N557="sníž. přenesená",J557,0)</f>
        <v>0</v>
      </c>
      <c r="BI557" s="155">
        <f>IF(N557="nulová",J557,0)</f>
        <v>0</v>
      </c>
      <c r="BJ557" s="16" t="s">
        <v>85</v>
      </c>
      <c r="BK557" s="155">
        <f>ROUND(I557*H557,2)</f>
        <v>90.26</v>
      </c>
      <c r="BL557" s="16" t="s">
        <v>301</v>
      </c>
      <c r="BM557" s="154" t="s">
        <v>911</v>
      </c>
    </row>
    <row r="558" spans="1:65" s="12" customFormat="1">
      <c r="B558" s="165"/>
      <c r="D558" s="156" t="s">
        <v>236</v>
      </c>
      <c r="E558" s="166" t="s">
        <v>1</v>
      </c>
      <c r="F558" s="167" t="s">
        <v>912</v>
      </c>
      <c r="H558" s="168">
        <v>1</v>
      </c>
      <c r="I558" s="169"/>
      <c r="L558" s="165"/>
      <c r="M558" s="170"/>
      <c r="N558" s="171"/>
      <c r="O558" s="171"/>
      <c r="P558" s="171"/>
      <c r="Q558" s="171"/>
      <c r="R558" s="171"/>
      <c r="S558" s="171"/>
      <c r="T558" s="172"/>
      <c r="AT558" s="166" t="s">
        <v>236</v>
      </c>
      <c r="AU558" s="166" t="s">
        <v>87</v>
      </c>
      <c r="AV558" s="12" t="s">
        <v>87</v>
      </c>
      <c r="AW558" s="12" t="s">
        <v>32</v>
      </c>
      <c r="AX558" s="12" t="s">
        <v>85</v>
      </c>
      <c r="AY558" s="166" t="s">
        <v>140</v>
      </c>
    </row>
    <row r="559" spans="1:65" s="11" customFormat="1" ht="22.9" customHeight="1">
      <c r="B559" s="129"/>
      <c r="D559" s="130" t="s">
        <v>76</v>
      </c>
      <c r="E559" s="140" t="s">
        <v>913</v>
      </c>
      <c r="F559" s="140" t="s">
        <v>914</v>
      </c>
      <c r="I559" s="132"/>
      <c r="J559" s="141">
        <f>BK559</f>
        <v>164311.90000000002</v>
      </c>
      <c r="L559" s="129"/>
      <c r="M559" s="134"/>
      <c r="N559" s="135"/>
      <c r="O559" s="135"/>
      <c r="P559" s="136">
        <f>SUM(P560:P567)</f>
        <v>0</v>
      </c>
      <c r="Q559" s="135"/>
      <c r="R559" s="136">
        <f>SUM(R560:R567)</f>
        <v>0</v>
      </c>
      <c r="S559" s="135"/>
      <c r="T559" s="137">
        <f>SUM(T560:T567)</f>
        <v>0</v>
      </c>
      <c r="AR559" s="130" t="s">
        <v>85</v>
      </c>
      <c r="AT559" s="138" t="s">
        <v>76</v>
      </c>
      <c r="AU559" s="138" t="s">
        <v>85</v>
      </c>
      <c r="AY559" s="130" t="s">
        <v>140</v>
      </c>
      <c r="BK559" s="139">
        <f>SUM(BK560:BK567)</f>
        <v>164311.90000000002</v>
      </c>
    </row>
    <row r="560" spans="1:65" s="1" customFormat="1" ht="24">
      <c r="A560" s="31"/>
      <c r="B560" s="142"/>
      <c r="C560" s="143" t="s">
        <v>915</v>
      </c>
      <c r="D560" s="143" t="s">
        <v>143</v>
      </c>
      <c r="E560" s="144" t="s">
        <v>916</v>
      </c>
      <c r="F560" s="145" t="s">
        <v>917</v>
      </c>
      <c r="G560" s="146" t="s">
        <v>278</v>
      </c>
      <c r="H560" s="147">
        <v>187.678</v>
      </c>
      <c r="I560" s="148">
        <v>258</v>
      </c>
      <c r="J560" s="149">
        <f>ROUND(I560*H560,2)</f>
        <v>48420.92</v>
      </c>
      <c r="K560" s="145" t="s">
        <v>147</v>
      </c>
      <c r="L560" s="32"/>
      <c r="M560" s="150" t="s">
        <v>1</v>
      </c>
      <c r="N560" s="151" t="s">
        <v>42</v>
      </c>
      <c r="O560" s="57"/>
      <c r="P560" s="152">
        <f>O560*H560</f>
        <v>0</v>
      </c>
      <c r="Q560" s="152">
        <v>0</v>
      </c>
      <c r="R560" s="152">
        <f>Q560*H560</f>
        <v>0</v>
      </c>
      <c r="S560" s="152">
        <v>0</v>
      </c>
      <c r="T560" s="153">
        <f>S560*H560</f>
        <v>0</v>
      </c>
      <c r="U560" s="31"/>
      <c r="V560" s="31"/>
      <c r="W560" s="31"/>
      <c r="X560" s="31"/>
      <c r="Y560" s="31"/>
      <c r="Z560" s="31"/>
      <c r="AA560" s="31"/>
      <c r="AB560" s="31"/>
      <c r="AC560" s="31"/>
      <c r="AD560" s="31"/>
      <c r="AE560" s="31"/>
      <c r="AR560" s="154" t="s">
        <v>159</v>
      </c>
      <c r="AT560" s="154" t="s">
        <v>143</v>
      </c>
      <c r="AU560" s="154" t="s">
        <v>87</v>
      </c>
      <c r="AY560" s="16" t="s">
        <v>140</v>
      </c>
      <c r="BE560" s="155">
        <f>IF(N560="základní",J560,0)</f>
        <v>48420.92</v>
      </c>
      <c r="BF560" s="155">
        <f>IF(N560="snížená",J560,0)</f>
        <v>0</v>
      </c>
      <c r="BG560" s="155">
        <f>IF(N560="zákl. přenesená",J560,0)</f>
        <v>0</v>
      </c>
      <c r="BH560" s="155">
        <f>IF(N560="sníž. přenesená",J560,0)</f>
        <v>0</v>
      </c>
      <c r="BI560" s="155">
        <f>IF(N560="nulová",J560,0)</f>
        <v>0</v>
      </c>
      <c r="BJ560" s="16" t="s">
        <v>85</v>
      </c>
      <c r="BK560" s="155">
        <f>ROUND(I560*H560,2)</f>
        <v>48420.92</v>
      </c>
      <c r="BL560" s="16" t="s">
        <v>159</v>
      </c>
      <c r="BM560" s="154" t="s">
        <v>918</v>
      </c>
    </row>
    <row r="561" spans="1:65" s="1" customFormat="1" ht="24">
      <c r="A561" s="31"/>
      <c r="B561" s="142"/>
      <c r="C561" s="143" t="s">
        <v>919</v>
      </c>
      <c r="D561" s="143" t="s">
        <v>143</v>
      </c>
      <c r="E561" s="144" t="s">
        <v>920</v>
      </c>
      <c r="F561" s="145" t="s">
        <v>921</v>
      </c>
      <c r="G561" s="146" t="s">
        <v>278</v>
      </c>
      <c r="H561" s="147">
        <v>187.678</v>
      </c>
      <c r="I561" s="148">
        <v>45</v>
      </c>
      <c r="J561" s="149">
        <f>ROUND(I561*H561,2)</f>
        <v>8445.51</v>
      </c>
      <c r="K561" s="145" t="s">
        <v>147</v>
      </c>
      <c r="L561" s="32"/>
      <c r="M561" s="150" t="s">
        <v>1</v>
      </c>
      <c r="N561" s="151" t="s">
        <v>42</v>
      </c>
      <c r="O561" s="57"/>
      <c r="P561" s="152">
        <f>O561*H561</f>
        <v>0</v>
      </c>
      <c r="Q561" s="152">
        <v>0</v>
      </c>
      <c r="R561" s="152">
        <f>Q561*H561</f>
        <v>0</v>
      </c>
      <c r="S561" s="152">
        <v>0</v>
      </c>
      <c r="T561" s="153">
        <f>S561*H561</f>
        <v>0</v>
      </c>
      <c r="U561" s="31"/>
      <c r="V561" s="31"/>
      <c r="W561" s="31"/>
      <c r="X561" s="31"/>
      <c r="Y561" s="31"/>
      <c r="Z561" s="31"/>
      <c r="AA561" s="31"/>
      <c r="AB561" s="31"/>
      <c r="AC561" s="31"/>
      <c r="AD561" s="31"/>
      <c r="AE561" s="31"/>
      <c r="AR561" s="154" t="s">
        <v>159</v>
      </c>
      <c r="AT561" s="154" t="s">
        <v>143</v>
      </c>
      <c r="AU561" s="154" t="s">
        <v>87</v>
      </c>
      <c r="AY561" s="16" t="s">
        <v>140</v>
      </c>
      <c r="BE561" s="155">
        <f>IF(N561="základní",J561,0)</f>
        <v>8445.51</v>
      </c>
      <c r="BF561" s="155">
        <f>IF(N561="snížená",J561,0)</f>
        <v>0</v>
      </c>
      <c r="BG561" s="155">
        <f>IF(N561="zákl. přenesená",J561,0)</f>
        <v>0</v>
      </c>
      <c r="BH561" s="155">
        <f>IF(N561="sníž. přenesená",J561,0)</f>
        <v>0</v>
      </c>
      <c r="BI561" s="155">
        <f>IF(N561="nulová",J561,0)</f>
        <v>0</v>
      </c>
      <c r="BJ561" s="16" t="s">
        <v>85</v>
      </c>
      <c r="BK561" s="155">
        <f>ROUND(I561*H561,2)</f>
        <v>8445.51</v>
      </c>
      <c r="BL561" s="16" t="s">
        <v>159</v>
      </c>
      <c r="BM561" s="154" t="s">
        <v>922</v>
      </c>
    </row>
    <row r="562" spans="1:65" s="1" customFormat="1" ht="33" customHeight="1">
      <c r="A562" s="31"/>
      <c r="B562" s="142"/>
      <c r="C562" s="143" t="s">
        <v>923</v>
      </c>
      <c r="D562" s="143" t="s">
        <v>143</v>
      </c>
      <c r="E562" s="144" t="s">
        <v>924</v>
      </c>
      <c r="F562" s="145" t="s">
        <v>925</v>
      </c>
      <c r="G562" s="146" t="s">
        <v>278</v>
      </c>
      <c r="H562" s="147">
        <v>1689.1020000000001</v>
      </c>
      <c r="I562" s="148">
        <v>25</v>
      </c>
      <c r="J562" s="149">
        <f>ROUND(I562*H562,2)</f>
        <v>42227.55</v>
      </c>
      <c r="K562" s="145" t="s">
        <v>147</v>
      </c>
      <c r="L562" s="32"/>
      <c r="M562" s="150" t="s">
        <v>1</v>
      </c>
      <c r="N562" s="151" t="s">
        <v>42</v>
      </c>
      <c r="O562" s="57"/>
      <c r="P562" s="152">
        <f>O562*H562</f>
        <v>0</v>
      </c>
      <c r="Q562" s="152">
        <v>0</v>
      </c>
      <c r="R562" s="152">
        <f>Q562*H562</f>
        <v>0</v>
      </c>
      <c r="S562" s="152">
        <v>0</v>
      </c>
      <c r="T562" s="153">
        <f>S562*H562</f>
        <v>0</v>
      </c>
      <c r="U562" s="31"/>
      <c r="V562" s="31"/>
      <c r="W562" s="31"/>
      <c r="X562" s="31"/>
      <c r="Y562" s="31"/>
      <c r="Z562" s="31"/>
      <c r="AA562" s="31"/>
      <c r="AB562" s="31"/>
      <c r="AC562" s="31"/>
      <c r="AD562" s="31"/>
      <c r="AE562" s="31"/>
      <c r="AR562" s="154" t="s">
        <v>159</v>
      </c>
      <c r="AT562" s="154" t="s">
        <v>143</v>
      </c>
      <c r="AU562" s="154" t="s">
        <v>87</v>
      </c>
      <c r="AY562" s="16" t="s">
        <v>140</v>
      </c>
      <c r="BE562" s="155">
        <f>IF(N562="základní",J562,0)</f>
        <v>42227.55</v>
      </c>
      <c r="BF562" s="155">
        <f>IF(N562="snížená",J562,0)</f>
        <v>0</v>
      </c>
      <c r="BG562" s="155">
        <f>IF(N562="zákl. přenesená",J562,0)</f>
        <v>0</v>
      </c>
      <c r="BH562" s="155">
        <f>IF(N562="sníž. přenesená",J562,0)</f>
        <v>0</v>
      </c>
      <c r="BI562" s="155">
        <f>IF(N562="nulová",J562,0)</f>
        <v>0</v>
      </c>
      <c r="BJ562" s="16" t="s">
        <v>85</v>
      </c>
      <c r="BK562" s="155">
        <f>ROUND(I562*H562,2)</f>
        <v>42227.55</v>
      </c>
      <c r="BL562" s="16" t="s">
        <v>159</v>
      </c>
      <c r="BM562" s="154" t="s">
        <v>926</v>
      </c>
    </row>
    <row r="563" spans="1:65" s="12" customFormat="1">
      <c r="B563" s="165"/>
      <c r="D563" s="156" t="s">
        <v>236</v>
      </c>
      <c r="E563" s="166" t="s">
        <v>1</v>
      </c>
      <c r="F563" s="167" t="s">
        <v>927</v>
      </c>
      <c r="H563" s="168">
        <v>1689.1020000000001</v>
      </c>
      <c r="I563" s="169"/>
      <c r="L563" s="165"/>
      <c r="M563" s="170"/>
      <c r="N563" s="171"/>
      <c r="O563" s="171"/>
      <c r="P563" s="171"/>
      <c r="Q563" s="171"/>
      <c r="R563" s="171"/>
      <c r="S563" s="171"/>
      <c r="T563" s="172"/>
      <c r="AT563" s="166" t="s">
        <v>236</v>
      </c>
      <c r="AU563" s="166" t="s">
        <v>87</v>
      </c>
      <c r="AV563" s="12" t="s">
        <v>87</v>
      </c>
      <c r="AW563" s="12" t="s">
        <v>32</v>
      </c>
      <c r="AX563" s="12" t="s">
        <v>85</v>
      </c>
      <c r="AY563" s="166" t="s">
        <v>140</v>
      </c>
    </row>
    <row r="564" spans="1:65" s="1" customFormat="1" ht="33" customHeight="1">
      <c r="A564" s="31"/>
      <c r="B564" s="142"/>
      <c r="C564" s="143" t="s">
        <v>928</v>
      </c>
      <c r="D564" s="143" t="s">
        <v>143</v>
      </c>
      <c r="E564" s="144" t="s">
        <v>929</v>
      </c>
      <c r="F564" s="145" t="s">
        <v>930</v>
      </c>
      <c r="G564" s="146" t="s">
        <v>278</v>
      </c>
      <c r="H564" s="147">
        <v>56.302999999999997</v>
      </c>
      <c r="I564" s="148">
        <v>680</v>
      </c>
      <c r="J564" s="149">
        <f>ROUND(I564*H564,2)</f>
        <v>38286.04</v>
      </c>
      <c r="K564" s="145" t="s">
        <v>147</v>
      </c>
      <c r="L564" s="32"/>
      <c r="M564" s="150" t="s">
        <v>1</v>
      </c>
      <c r="N564" s="151" t="s">
        <v>42</v>
      </c>
      <c r="O564" s="57"/>
      <c r="P564" s="152">
        <f>O564*H564</f>
        <v>0</v>
      </c>
      <c r="Q564" s="152">
        <v>0</v>
      </c>
      <c r="R564" s="152">
        <f>Q564*H564</f>
        <v>0</v>
      </c>
      <c r="S564" s="152">
        <v>0</v>
      </c>
      <c r="T564" s="153">
        <f>S564*H564</f>
        <v>0</v>
      </c>
      <c r="U564" s="31"/>
      <c r="V564" s="31"/>
      <c r="W564" s="31"/>
      <c r="X564" s="31"/>
      <c r="Y564" s="31"/>
      <c r="Z564" s="31"/>
      <c r="AA564" s="31"/>
      <c r="AB564" s="31"/>
      <c r="AC564" s="31"/>
      <c r="AD564" s="31"/>
      <c r="AE564" s="31"/>
      <c r="AR564" s="154" t="s">
        <v>159</v>
      </c>
      <c r="AT564" s="154" t="s">
        <v>143</v>
      </c>
      <c r="AU564" s="154" t="s">
        <v>87</v>
      </c>
      <c r="AY564" s="16" t="s">
        <v>140</v>
      </c>
      <c r="BE564" s="155">
        <f>IF(N564="základní",J564,0)</f>
        <v>38286.04</v>
      </c>
      <c r="BF564" s="155">
        <f>IF(N564="snížená",J564,0)</f>
        <v>0</v>
      </c>
      <c r="BG564" s="155">
        <f>IF(N564="zákl. přenesená",J564,0)</f>
        <v>0</v>
      </c>
      <c r="BH564" s="155">
        <f>IF(N564="sníž. přenesená",J564,0)</f>
        <v>0</v>
      </c>
      <c r="BI564" s="155">
        <f>IF(N564="nulová",J564,0)</f>
        <v>0</v>
      </c>
      <c r="BJ564" s="16" t="s">
        <v>85</v>
      </c>
      <c r="BK564" s="155">
        <f>ROUND(I564*H564,2)</f>
        <v>38286.04</v>
      </c>
      <c r="BL564" s="16" t="s">
        <v>159</v>
      </c>
      <c r="BM564" s="154" t="s">
        <v>931</v>
      </c>
    </row>
    <row r="565" spans="1:65" s="12" customFormat="1">
      <c r="B565" s="165"/>
      <c r="D565" s="156" t="s">
        <v>236</v>
      </c>
      <c r="E565" s="166" t="s">
        <v>1</v>
      </c>
      <c r="F565" s="167" t="s">
        <v>932</v>
      </c>
      <c r="H565" s="168">
        <v>56.302999999999997</v>
      </c>
      <c r="I565" s="169"/>
      <c r="L565" s="165"/>
      <c r="M565" s="170"/>
      <c r="N565" s="171"/>
      <c r="O565" s="171"/>
      <c r="P565" s="171"/>
      <c r="Q565" s="171"/>
      <c r="R565" s="171"/>
      <c r="S565" s="171"/>
      <c r="T565" s="172"/>
      <c r="AT565" s="166" t="s">
        <v>236</v>
      </c>
      <c r="AU565" s="166" t="s">
        <v>87</v>
      </c>
      <c r="AV565" s="12" t="s">
        <v>87</v>
      </c>
      <c r="AW565" s="12" t="s">
        <v>32</v>
      </c>
      <c r="AX565" s="12" t="s">
        <v>85</v>
      </c>
      <c r="AY565" s="166" t="s">
        <v>140</v>
      </c>
    </row>
    <row r="566" spans="1:65" s="1" customFormat="1" ht="24">
      <c r="A566" s="31"/>
      <c r="B566" s="142"/>
      <c r="C566" s="143" t="s">
        <v>933</v>
      </c>
      <c r="D566" s="143" t="s">
        <v>143</v>
      </c>
      <c r="E566" s="144" t="s">
        <v>934</v>
      </c>
      <c r="F566" s="145" t="s">
        <v>935</v>
      </c>
      <c r="G566" s="146" t="s">
        <v>278</v>
      </c>
      <c r="H566" s="147">
        <v>131.375</v>
      </c>
      <c r="I566" s="148">
        <v>205</v>
      </c>
      <c r="J566" s="149">
        <f>ROUND(I566*H566,2)</f>
        <v>26931.88</v>
      </c>
      <c r="K566" s="145" t="s">
        <v>147</v>
      </c>
      <c r="L566" s="32"/>
      <c r="M566" s="150" t="s">
        <v>1</v>
      </c>
      <c r="N566" s="151" t="s">
        <v>42</v>
      </c>
      <c r="O566" s="57"/>
      <c r="P566" s="152">
        <f>O566*H566</f>
        <v>0</v>
      </c>
      <c r="Q566" s="152">
        <v>0</v>
      </c>
      <c r="R566" s="152">
        <f>Q566*H566</f>
        <v>0</v>
      </c>
      <c r="S566" s="152">
        <v>0</v>
      </c>
      <c r="T566" s="153">
        <f>S566*H566</f>
        <v>0</v>
      </c>
      <c r="U566" s="31"/>
      <c r="V566" s="31"/>
      <c r="W566" s="31"/>
      <c r="X566" s="31"/>
      <c r="Y566" s="31"/>
      <c r="Z566" s="31"/>
      <c r="AA566" s="31"/>
      <c r="AB566" s="31"/>
      <c r="AC566" s="31"/>
      <c r="AD566" s="31"/>
      <c r="AE566" s="31"/>
      <c r="AR566" s="154" t="s">
        <v>159</v>
      </c>
      <c r="AT566" s="154" t="s">
        <v>143</v>
      </c>
      <c r="AU566" s="154" t="s">
        <v>87</v>
      </c>
      <c r="AY566" s="16" t="s">
        <v>140</v>
      </c>
      <c r="BE566" s="155">
        <f>IF(N566="základní",J566,0)</f>
        <v>26931.88</v>
      </c>
      <c r="BF566" s="155">
        <f>IF(N566="snížená",J566,0)</f>
        <v>0</v>
      </c>
      <c r="BG566" s="155">
        <f>IF(N566="zákl. přenesená",J566,0)</f>
        <v>0</v>
      </c>
      <c r="BH566" s="155">
        <f>IF(N566="sníž. přenesená",J566,0)</f>
        <v>0</v>
      </c>
      <c r="BI566" s="155">
        <f>IF(N566="nulová",J566,0)</f>
        <v>0</v>
      </c>
      <c r="BJ566" s="16" t="s">
        <v>85</v>
      </c>
      <c r="BK566" s="155">
        <f>ROUND(I566*H566,2)</f>
        <v>26931.88</v>
      </c>
      <c r="BL566" s="16" t="s">
        <v>159</v>
      </c>
      <c r="BM566" s="154" t="s">
        <v>936</v>
      </c>
    </row>
    <row r="567" spans="1:65" s="12" customFormat="1">
      <c r="B567" s="165"/>
      <c r="D567" s="156" t="s">
        <v>236</v>
      </c>
      <c r="E567" s="166" t="s">
        <v>1</v>
      </c>
      <c r="F567" s="167" t="s">
        <v>937</v>
      </c>
      <c r="H567" s="168">
        <v>131.375</v>
      </c>
      <c r="I567" s="169"/>
      <c r="L567" s="165"/>
      <c r="M567" s="170"/>
      <c r="N567" s="171"/>
      <c r="O567" s="171"/>
      <c r="P567" s="171"/>
      <c r="Q567" s="171"/>
      <c r="R567" s="171"/>
      <c r="S567" s="171"/>
      <c r="T567" s="172"/>
      <c r="AT567" s="166" t="s">
        <v>236</v>
      </c>
      <c r="AU567" s="166" t="s">
        <v>87</v>
      </c>
      <c r="AV567" s="12" t="s">
        <v>87</v>
      </c>
      <c r="AW567" s="12" t="s">
        <v>32</v>
      </c>
      <c r="AX567" s="12" t="s">
        <v>85</v>
      </c>
      <c r="AY567" s="166" t="s">
        <v>140</v>
      </c>
    </row>
    <row r="568" spans="1:65" s="11" customFormat="1" ht="22.9" customHeight="1">
      <c r="B568" s="129"/>
      <c r="D568" s="130" t="s">
        <v>76</v>
      </c>
      <c r="E568" s="140" t="s">
        <v>938</v>
      </c>
      <c r="F568" s="140" t="s">
        <v>939</v>
      </c>
      <c r="I568" s="132"/>
      <c r="J568" s="141">
        <f>BK568</f>
        <v>13931.1</v>
      </c>
      <c r="L568" s="129"/>
      <c r="M568" s="134"/>
      <c r="N568" s="135"/>
      <c r="O568" s="135"/>
      <c r="P568" s="136">
        <f>P569</f>
        <v>0</v>
      </c>
      <c r="Q568" s="135"/>
      <c r="R568" s="136">
        <f>R569</f>
        <v>0</v>
      </c>
      <c r="S568" s="135"/>
      <c r="T568" s="137">
        <f>T569</f>
        <v>0</v>
      </c>
      <c r="AR568" s="130" t="s">
        <v>85</v>
      </c>
      <c r="AT568" s="138" t="s">
        <v>76</v>
      </c>
      <c r="AU568" s="138" t="s">
        <v>85</v>
      </c>
      <c r="AY568" s="130" t="s">
        <v>140</v>
      </c>
      <c r="BK568" s="139">
        <f>BK569</f>
        <v>13931.1</v>
      </c>
    </row>
    <row r="569" spans="1:65" s="1" customFormat="1" ht="16.5" customHeight="1">
      <c r="A569" s="31"/>
      <c r="B569" s="142"/>
      <c r="C569" s="143" t="s">
        <v>940</v>
      </c>
      <c r="D569" s="143" t="s">
        <v>143</v>
      </c>
      <c r="E569" s="144" t="s">
        <v>941</v>
      </c>
      <c r="F569" s="145" t="s">
        <v>942</v>
      </c>
      <c r="G569" s="146" t="s">
        <v>278</v>
      </c>
      <c r="H569" s="147">
        <v>121.14</v>
      </c>
      <c r="I569" s="148">
        <v>115</v>
      </c>
      <c r="J569" s="149">
        <f>ROUND(I569*H569,2)</f>
        <v>13931.1</v>
      </c>
      <c r="K569" s="145" t="s">
        <v>147</v>
      </c>
      <c r="L569" s="32"/>
      <c r="M569" s="150" t="s">
        <v>1</v>
      </c>
      <c r="N569" s="151" t="s">
        <v>42</v>
      </c>
      <c r="O569" s="57"/>
      <c r="P569" s="152">
        <f>O569*H569</f>
        <v>0</v>
      </c>
      <c r="Q569" s="152">
        <v>0</v>
      </c>
      <c r="R569" s="152">
        <f>Q569*H569</f>
        <v>0</v>
      </c>
      <c r="S569" s="152">
        <v>0</v>
      </c>
      <c r="T569" s="153">
        <f>S569*H569</f>
        <v>0</v>
      </c>
      <c r="U569" s="31"/>
      <c r="V569" s="31"/>
      <c r="W569" s="31"/>
      <c r="X569" s="31"/>
      <c r="Y569" s="31"/>
      <c r="Z569" s="31"/>
      <c r="AA569" s="31"/>
      <c r="AB569" s="31"/>
      <c r="AC569" s="31"/>
      <c r="AD569" s="31"/>
      <c r="AE569" s="31"/>
      <c r="AR569" s="154" t="s">
        <v>159</v>
      </c>
      <c r="AT569" s="154" t="s">
        <v>143</v>
      </c>
      <c r="AU569" s="154" t="s">
        <v>87</v>
      </c>
      <c r="AY569" s="16" t="s">
        <v>140</v>
      </c>
      <c r="BE569" s="155">
        <f>IF(N569="základní",J569,0)</f>
        <v>13931.1</v>
      </c>
      <c r="BF569" s="155">
        <f>IF(N569="snížená",J569,0)</f>
        <v>0</v>
      </c>
      <c r="BG569" s="155">
        <f>IF(N569="zákl. přenesená",J569,0)</f>
        <v>0</v>
      </c>
      <c r="BH569" s="155">
        <f>IF(N569="sníž. přenesená",J569,0)</f>
        <v>0</v>
      </c>
      <c r="BI569" s="155">
        <f>IF(N569="nulová",J569,0)</f>
        <v>0</v>
      </c>
      <c r="BJ569" s="16" t="s">
        <v>85</v>
      </c>
      <c r="BK569" s="155">
        <f>ROUND(I569*H569,2)</f>
        <v>13931.1</v>
      </c>
      <c r="BL569" s="16" t="s">
        <v>159</v>
      </c>
      <c r="BM569" s="154" t="s">
        <v>943</v>
      </c>
    </row>
    <row r="570" spans="1:65" s="11" customFormat="1" ht="25.9" customHeight="1">
      <c r="B570" s="129"/>
      <c r="D570" s="130" t="s">
        <v>76</v>
      </c>
      <c r="E570" s="131" t="s">
        <v>944</v>
      </c>
      <c r="F570" s="131" t="s">
        <v>945</v>
      </c>
      <c r="I570" s="132"/>
      <c r="J570" s="133">
        <f>BK570</f>
        <v>10909106.759999998</v>
      </c>
      <c r="L570" s="129"/>
      <c r="M570" s="134"/>
      <c r="N570" s="135"/>
      <c r="O570" s="135"/>
      <c r="P570" s="136">
        <f>P571+P587+P591+P615+P617+P619+P621+P623+P627+P629+P674+P716+P726+P775+P780+P825+P849+P873+P996</f>
        <v>0</v>
      </c>
      <c r="Q570" s="135"/>
      <c r="R570" s="136">
        <f>R571+R587+R591+R615+R617+R619+R621+R623+R627+R629+R674+R716+R726+R775+R780+R825+R849+R873+R996</f>
        <v>19.830676270000001</v>
      </c>
      <c r="S570" s="135"/>
      <c r="T570" s="137">
        <f>T571+T587+T591+T615+T617+T619+T621+T623+T627+T629+T674+T716+T726+T775+T780+T825+T849+T873+T996</f>
        <v>4.508731</v>
      </c>
      <c r="AR570" s="130" t="s">
        <v>87</v>
      </c>
      <c r="AT570" s="138" t="s">
        <v>76</v>
      </c>
      <c r="AU570" s="138" t="s">
        <v>77</v>
      </c>
      <c r="AY570" s="130" t="s">
        <v>140</v>
      </c>
      <c r="BK570" s="139">
        <f>BK571+BK587+BK591+BK615+BK617+BK619+BK621+BK623+BK627+BK629+BK674+BK716+BK726+BK775+BK780+BK825+BK849+BK873+BK996</f>
        <v>10909106.759999998</v>
      </c>
    </row>
    <row r="571" spans="1:65" s="11" customFormat="1" ht="22.9" customHeight="1">
      <c r="B571" s="129"/>
      <c r="D571" s="130" t="s">
        <v>76</v>
      </c>
      <c r="E571" s="140" t="s">
        <v>946</v>
      </c>
      <c r="F571" s="140" t="s">
        <v>947</v>
      </c>
      <c r="I571" s="132"/>
      <c r="J571" s="141">
        <f>BK571</f>
        <v>5268.16</v>
      </c>
      <c r="L571" s="129"/>
      <c r="M571" s="134"/>
      <c r="N571" s="135"/>
      <c r="O571" s="135"/>
      <c r="P571" s="136">
        <f>SUM(P572:P586)</f>
        <v>0</v>
      </c>
      <c r="Q571" s="135"/>
      <c r="R571" s="136">
        <f>SUM(R572:R586)</f>
        <v>6.7949999999999997E-2</v>
      </c>
      <c r="S571" s="135"/>
      <c r="T571" s="137">
        <f>SUM(T572:T586)</f>
        <v>0.44480000000000003</v>
      </c>
      <c r="AR571" s="130" t="s">
        <v>87</v>
      </c>
      <c r="AT571" s="138" t="s">
        <v>76</v>
      </c>
      <c r="AU571" s="138" t="s">
        <v>85</v>
      </c>
      <c r="AY571" s="130" t="s">
        <v>140</v>
      </c>
      <c r="BK571" s="139">
        <f>SUM(BK572:BK586)</f>
        <v>5268.16</v>
      </c>
    </row>
    <row r="572" spans="1:65" s="1" customFormat="1" ht="16.5" customHeight="1">
      <c r="A572" s="31"/>
      <c r="B572" s="142"/>
      <c r="C572" s="143" t="s">
        <v>948</v>
      </c>
      <c r="D572" s="143" t="s">
        <v>143</v>
      </c>
      <c r="E572" s="144" t="s">
        <v>949</v>
      </c>
      <c r="F572" s="145" t="s">
        <v>950</v>
      </c>
      <c r="G572" s="146" t="s">
        <v>284</v>
      </c>
      <c r="H572" s="147">
        <v>111.2</v>
      </c>
      <c r="I572" s="148">
        <v>21.31</v>
      </c>
      <c r="J572" s="149">
        <f>ROUND(I572*H572,2)</f>
        <v>2369.67</v>
      </c>
      <c r="K572" s="145" t="s">
        <v>147</v>
      </c>
      <c r="L572" s="32"/>
      <c r="M572" s="150" t="s">
        <v>1</v>
      </c>
      <c r="N572" s="151" t="s">
        <v>42</v>
      </c>
      <c r="O572" s="57"/>
      <c r="P572" s="152">
        <f>O572*H572</f>
        <v>0</v>
      </c>
      <c r="Q572" s="152">
        <v>0</v>
      </c>
      <c r="R572" s="152">
        <f>Q572*H572</f>
        <v>0</v>
      </c>
      <c r="S572" s="152">
        <v>4.0000000000000001E-3</v>
      </c>
      <c r="T572" s="153">
        <f>S572*H572</f>
        <v>0.44480000000000003</v>
      </c>
      <c r="U572" s="31"/>
      <c r="V572" s="31"/>
      <c r="W572" s="31"/>
      <c r="X572" s="31"/>
      <c r="Y572" s="31"/>
      <c r="Z572" s="31"/>
      <c r="AA572" s="31"/>
      <c r="AB572" s="31"/>
      <c r="AC572" s="31"/>
      <c r="AD572" s="31"/>
      <c r="AE572" s="31"/>
      <c r="AR572" s="154" t="s">
        <v>301</v>
      </c>
      <c r="AT572" s="154" t="s">
        <v>143</v>
      </c>
      <c r="AU572" s="154" t="s">
        <v>87</v>
      </c>
      <c r="AY572" s="16" t="s">
        <v>140</v>
      </c>
      <c r="BE572" s="155">
        <f>IF(N572="základní",J572,0)</f>
        <v>2369.67</v>
      </c>
      <c r="BF572" s="155">
        <f>IF(N572="snížená",J572,0)</f>
        <v>0</v>
      </c>
      <c r="BG572" s="155">
        <f>IF(N572="zákl. přenesená",J572,0)</f>
        <v>0</v>
      </c>
      <c r="BH572" s="155">
        <f>IF(N572="sníž. přenesená",J572,0)</f>
        <v>0</v>
      </c>
      <c r="BI572" s="155">
        <f>IF(N572="nulová",J572,0)</f>
        <v>0</v>
      </c>
      <c r="BJ572" s="16" t="s">
        <v>85</v>
      </c>
      <c r="BK572" s="155">
        <f>ROUND(I572*H572,2)</f>
        <v>2369.67</v>
      </c>
      <c r="BL572" s="16" t="s">
        <v>301</v>
      </c>
      <c r="BM572" s="154" t="s">
        <v>951</v>
      </c>
    </row>
    <row r="573" spans="1:65" s="12" customFormat="1">
      <c r="B573" s="165"/>
      <c r="D573" s="156" t="s">
        <v>236</v>
      </c>
      <c r="E573" s="166" t="s">
        <v>1</v>
      </c>
      <c r="F573" s="167" t="s">
        <v>952</v>
      </c>
      <c r="H573" s="168">
        <v>95.8</v>
      </c>
      <c r="I573" s="169"/>
      <c r="L573" s="165"/>
      <c r="M573" s="170"/>
      <c r="N573" s="171"/>
      <c r="O573" s="171"/>
      <c r="P573" s="171"/>
      <c r="Q573" s="171"/>
      <c r="R573" s="171"/>
      <c r="S573" s="171"/>
      <c r="T573" s="172"/>
      <c r="AT573" s="166" t="s">
        <v>236</v>
      </c>
      <c r="AU573" s="166" t="s">
        <v>87</v>
      </c>
      <c r="AV573" s="12" t="s">
        <v>87</v>
      </c>
      <c r="AW573" s="12" t="s">
        <v>32</v>
      </c>
      <c r="AX573" s="12" t="s">
        <v>77</v>
      </c>
      <c r="AY573" s="166" t="s">
        <v>140</v>
      </c>
    </row>
    <row r="574" spans="1:65" s="12" customFormat="1">
      <c r="B574" s="165"/>
      <c r="D574" s="156" t="s">
        <v>236</v>
      </c>
      <c r="E574" s="166" t="s">
        <v>1</v>
      </c>
      <c r="F574" s="167" t="s">
        <v>953</v>
      </c>
      <c r="H574" s="168">
        <v>8</v>
      </c>
      <c r="I574" s="169"/>
      <c r="L574" s="165"/>
      <c r="M574" s="170"/>
      <c r="N574" s="171"/>
      <c r="O574" s="171"/>
      <c r="P574" s="171"/>
      <c r="Q574" s="171"/>
      <c r="R574" s="171"/>
      <c r="S574" s="171"/>
      <c r="T574" s="172"/>
      <c r="AT574" s="166" t="s">
        <v>236</v>
      </c>
      <c r="AU574" s="166" t="s">
        <v>87</v>
      </c>
      <c r="AV574" s="12" t="s">
        <v>87</v>
      </c>
      <c r="AW574" s="12" t="s">
        <v>32</v>
      </c>
      <c r="AX574" s="12" t="s">
        <v>77</v>
      </c>
      <c r="AY574" s="166" t="s">
        <v>140</v>
      </c>
    </row>
    <row r="575" spans="1:65" s="12" customFormat="1">
      <c r="B575" s="165"/>
      <c r="D575" s="156" t="s">
        <v>236</v>
      </c>
      <c r="E575" s="166" t="s">
        <v>1</v>
      </c>
      <c r="F575" s="167" t="s">
        <v>954</v>
      </c>
      <c r="H575" s="168">
        <v>7.4</v>
      </c>
      <c r="I575" s="169"/>
      <c r="L575" s="165"/>
      <c r="M575" s="170"/>
      <c r="N575" s="171"/>
      <c r="O575" s="171"/>
      <c r="P575" s="171"/>
      <c r="Q575" s="171"/>
      <c r="R575" s="171"/>
      <c r="S575" s="171"/>
      <c r="T575" s="172"/>
      <c r="AT575" s="166" t="s">
        <v>236</v>
      </c>
      <c r="AU575" s="166" t="s">
        <v>87</v>
      </c>
      <c r="AV575" s="12" t="s">
        <v>87</v>
      </c>
      <c r="AW575" s="12" t="s">
        <v>32</v>
      </c>
      <c r="AX575" s="12" t="s">
        <v>77</v>
      </c>
      <c r="AY575" s="166" t="s">
        <v>140</v>
      </c>
    </row>
    <row r="576" spans="1:65" s="13" customFormat="1">
      <c r="B576" s="173"/>
      <c r="D576" s="156" t="s">
        <v>236</v>
      </c>
      <c r="E576" s="174" t="s">
        <v>1</v>
      </c>
      <c r="F576" s="175" t="s">
        <v>247</v>
      </c>
      <c r="H576" s="176">
        <v>111.2</v>
      </c>
      <c r="I576" s="177"/>
      <c r="L576" s="173"/>
      <c r="M576" s="178"/>
      <c r="N576" s="179"/>
      <c r="O576" s="179"/>
      <c r="P576" s="179"/>
      <c r="Q576" s="179"/>
      <c r="R576" s="179"/>
      <c r="S576" s="179"/>
      <c r="T576" s="180"/>
      <c r="AT576" s="174" t="s">
        <v>236</v>
      </c>
      <c r="AU576" s="174" t="s">
        <v>87</v>
      </c>
      <c r="AV576" s="13" t="s">
        <v>159</v>
      </c>
      <c r="AW576" s="13" t="s">
        <v>32</v>
      </c>
      <c r="AX576" s="13" t="s">
        <v>85</v>
      </c>
      <c r="AY576" s="174" t="s">
        <v>140</v>
      </c>
    </row>
    <row r="577" spans="1:65" s="1" customFormat="1" ht="24">
      <c r="A577" s="31"/>
      <c r="B577" s="142"/>
      <c r="C577" s="143" t="s">
        <v>955</v>
      </c>
      <c r="D577" s="143" t="s">
        <v>143</v>
      </c>
      <c r="E577" s="144" t="s">
        <v>956</v>
      </c>
      <c r="F577" s="145" t="s">
        <v>957</v>
      </c>
      <c r="G577" s="146" t="s">
        <v>284</v>
      </c>
      <c r="H577" s="147">
        <v>10</v>
      </c>
      <c r="I577" s="148">
        <v>9.1300000000000008</v>
      </c>
      <c r="J577" s="149">
        <f>ROUND(I577*H577,2)</f>
        <v>91.3</v>
      </c>
      <c r="K577" s="145" t="s">
        <v>147</v>
      </c>
      <c r="L577" s="32"/>
      <c r="M577" s="150" t="s">
        <v>1</v>
      </c>
      <c r="N577" s="151" t="s">
        <v>42</v>
      </c>
      <c r="O577" s="57"/>
      <c r="P577" s="152">
        <f>O577*H577</f>
        <v>0</v>
      </c>
      <c r="Q577" s="152">
        <v>0</v>
      </c>
      <c r="R577" s="152">
        <f>Q577*H577</f>
        <v>0</v>
      </c>
      <c r="S577" s="152">
        <v>0</v>
      </c>
      <c r="T577" s="153">
        <f>S577*H577</f>
        <v>0</v>
      </c>
      <c r="U577" s="31"/>
      <c r="V577" s="31"/>
      <c r="W577" s="31"/>
      <c r="X577" s="31"/>
      <c r="Y577" s="31"/>
      <c r="Z577" s="31"/>
      <c r="AA577" s="31"/>
      <c r="AB577" s="31"/>
      <c r="AC577" s="31"/>
      <c r="AD577" s="31"/>
      <c r="AE577" s="31"/>
      <c r="AR577" s="154" t="s">
        <v>301</v>
      </c>
      <c r="AT577" s="154" t="s">
        <v>143</v>
      </c>
      <c r="AU577" s="154" t="s">
        <v>87</v>
      </c>
      <c r="AY577" s="16" t="s">
        <v>140</v>
      </c>
      <c r="BE577" s="155">
        <f>IF(N577="základní",J577,0)</f>
        <v>91.3</v>
      </c>
      <c r="BF577" s="155">
        <f>IF(N577="snížená",J577,0)</f>
        <v>0</v>
      </c>
      <c r="BG577" s="155">
        <f>IF(N577="zákl. přenesená",J577,0)</f>
        <v>0</v>
      </c>
      <c r="BH577" s="155">
        <f>IF(N577="sníž. přenesená",J577,0)</f>
        <v>0</v>
      </c>
      <c r="BI577" s="155">
        <f>IF(N577="nulová",J577,0)</f>
        <v>0</v>
      </c>
      <c r="BJ577" s="16" t="s">
        <v>85</v>
      </c>
      <c r="BK577" s="155">
        <f>ROUND(I577*H577,2)</f>
        <v>91.3</v>
      </c>
      <c r="BL577" s="16" t="s">
        <v>301</v>
      </c>
      <c r="BM577" s="154" t="s">
        <v>958</v>
      </c>
    </row>
    <row r="578" spans="1:65" s="12" customFormat="1">
      <c r="B578" s="165"/>
      <c r="D578" s="156" t="s">
        <v>236</v>
      </c>
      <c r="E578" s="166" t="s">
        <v>1</v>
      </c>
      <c r="F578" s="167" t="s">
        <v>959</v>
      </c>
      <c r="H578" s="168">
        <v>7.12</v>
      </c>
      <c r="I578" s="169"/>
      <c r="L578" s="165"/>
      <c r="M578" s="170"/>
      <c r="N578" s="171"/>
      <c r="O578" s="171"/>
      <c r="P578" s="171"/>
      <c r="Q578" s="171"/>
      <c r="R578" s="171"/>
      <c r="S578" s="171"/>
      <c r="T578" s="172"/>
      <c r="AT578" s="166" t="s">
        <v>236</v>
      </c>
      <c r="AU578" s="166" t="s">
        <v>87</v>
      </c>
      <c r="AV578" s="12" t="s">
        <v>87</v>
      </c>
      <c r="AW578" s="12" t="s">
        <v>32</v>
      </c>
      <c r="AX578" s="12" t="s">
        <v>77</v>
      </c>
      <c r="AY578" s="166" t="s">
        <v>140</v>
      </c>
    </row>
    <row r="579" spans="1:65" s="12" customFormat="1">
      <c r="B579" s="165"/>
      <c r="D579" s="156" t="s">
        <v>236</v>
      </c>
      <c r="E579" s="166" t="s">
        <v>1</v>
      </c>
      <c r="F579" s="167" t="s">
        <v>960</v>
      </c>
      <c r="H579" s="168">
        <v>2.88</v>
      </c>
      <c r="I579" s="169"/>
      <c r="L579" s="165"/>
      <c r="M579" s="170"/>
      <c r="N579" s="171"/>
      <c r="O579" s="171"/>
      <c r="P579" s="171"/>
      <c r="Q579" s="171"/>
      <c r="R579" s="171"/>
      <c r="S579" s="171"/>
      <c r="T579" s="172"/>
      <c r="AT579" s="166" t="s">
        <v>236</v>
      </c>
      <c r="AU579" s="166" t="s">
        <v>87</v>
      </c>
      <c r="AV579" s="12" t="s">
        <v>87</v>
      </c>
      <c r="AW579" s="12" t="s">
        <v>32</v>
      </c>
      <c r="AX579" s="12" t="s">
        <v>77</v>
      </c>
      <c r="AY579" s="166" t="s">
        <v>140</v>
      </c>
    </row>
    <row r="580" spans="1:65" s="13" customFormat="1">
      <c r="B580" s="173"/>
      <c r="D580" s="156" t="s">
        <v>236</v>
      </c>
      <c r="E580" s="174" t="s">
        <v>1</v>
      </c>
      <c r="F580" s="175" t="s">
        <v>247</v>
      </c>
      <c r="H580" s="176">
        <v>10</v>
      </c>
      <c r="I580" s="177"/>
      <c r="L580" s="173"/>
      <c r="M580" s="178"/>
      <c r="N580" s="179"/>
      <c r="O580" s="179"/>
      <c r="P580" s="179"/>
      <c r="Q580" s="179"/>
      <c r="R580" s="179"/>
      <c r="S580" s="179"/>
      <c r="T580" s="180"/>
      <c r="AT580" s="174" t="s">
        <v>236</v>
      </c>
      <c r="AU580" s="174" t="s">
        <v>87</v>
      </c>
      <c r="AV580" s="13" t="s">
        <v>159</v>
      </c>
      <c r="AW580" s="13" t="s">
        <v>32</v>
      </c>
      <c r="AX580" s="13" t="s">
        <v>85</v>
      </c>
      <c r="AY580" s="174" t="s">
        <v>140</v>
      </c>
    </row>
    <row r="581" spans="1:65" s="1" customFormat="1" ht="16.5" customHeight="1">
      <c r="A581" s="31"/>
      <c r="B581" s="142"/>
      <c r="C581" s="181" t="s">
        <v>961</v>
      </c>
      <c r="D581" s="181" t="s">
        <v>296</v>
      </c>
      <c r="E581" s="182" t="s">
        <v>962</v>
      </c>
      <c r="F581" s="183" t="s">
        <v>963</v>
      </c>
      <c r="G581" s="184" t="s">
        <v>278</v>
      </c>
      <c r="H581" s="185">
        <v>3.0000000000000001E-3</v>
      </c>
      <c r="I581" s="186">
        <v>54946.080000000002</v>
      </c>
      <c r="J581" s="187">
        <f>ROUND(I581*H581,2)</f>
        <v>164.84</v>
      </c>
      <c r="K581" s="183" t="s">
        <v>147</v>
      </c>
      <c r="L581" s="188"/>
      <c r="M581" s="189" t="s">
        <v>1</v>
      </c>
      <c r="N581" s="190" t="s">
        <v>42</v>
      </c>
      <c r="O581" s="57"/>
      <c r="P581" s="152">
        <f>O581*H581</f>
        <v>0</v>
      </c>
      <c r="Q581" s="152">
        <v>1</v>
      </c>
      <c r="R581" s="152">
        <f>Q581*H581</f>
        <v>3.0000000000000001E-3</v>
      </c>
      <c r="S581" s="152">
        <v>0</v>
      </c>
      <c r="T581" s="153">
        <f>S581*H581</f>
        <v>0</v>
      </c>
      <c r="U581" s="31"/>
      <c r="V581" s="31"/>
      <c r="W581" s="31"/>
      <c r="X581" s="31"/>
      <c r="Y581" s="31"/>
      <c r="Z581" s="31"/>
      <c r="AA581" s="31"/>
      <c r="AB581" s="31"/>
      <c r="AC581" s="31"/>
      <c r="AD581" s="31"/>
      <c r="AE581" s="31"/>
      <c r="AR581" s="154" t="s">
        <v>378</v>
      </c>
      <c r="AT581" s="154" t="s">
        <v>296</v>
      </c>
      <c r="AU581" s="154" t="s">
        <v>87</v>
      </c>
      <c r="AY581" s="16" t="s">
        <v>140</v>
      </c>
      <c r="BE581" s="155">
        <f>IF(N581="základní",J581,0)</f>
        <v>164.84</v>
      </c>
      <c r="BF581" s="155">
        <f>IF(N581="snížená",J581,0)</f>
        <v>0</v>
      </c>
      <c r="BG581" s="155">
        <f>IF(N581="zákl. přenesená",J581,0)</f>
        <v>0</v>
      </c>
      <c r="BH581" s="155">
        <f>IF(N581="sníž. přenesená",J581,0)</f>
        <v>0</v>
      </c>
      <c r="BI581" s="155">
        <f>IF(N581="nulová",J581,0)</f>
        <v>0</v>
      </c>
      <c r="BJ581" s="16" t="s">
        <v>85</v>
      </c>
      <c r="BK581" s="155">
        <f>ROUND(I581*H581,2)</f>
        <v>164.84</v>
      </c>
      <c r="BL581" s="16" t="s">
        <v>301</v>
      </c>
      <c r="BM581" s="154" t="s">
        <v>964</v>
      </c>
    </row>
    <row r="582" spans="1:65" s="12" customFormat="1">
      <c r="B582" s="165"/>
      <c r="D582" s="156" t="s">
        <v>236</v>
      </c>
      <c r="E582" s="166" t="s">
        <v>1</v>
      </c>
      <c r="F582" s="167" t="s">
        <v>965</v>
      </c>
      <c r="H582" s="168">
        <v>3.0000000000000001E-3</v>
      </c>
      <c r="I582" s="169"/>
      <c r="L582" s="165"/>
      <c r="M582" s="170"/>
      <c r="N582" s="171"/>
      <c r="O582" s="171"/>
      <c r="P582" s="171"/>
      <c r="Q582" s="171"/>
      <c r="R582" s="171"/>
      <c r="S582" s="171"/>
      <c r="T582" s="172"/>
      <c r="AT582" s="166" t="s">
        <v>236</v>
      </c>
      <c r="AU582" s="166" t="s">
        <v>87</v>
      </c>
      <c r="AV582" s="12" t="s">
        <v>87</v>
      </c>
      <c r="AW582" s="12" t="s">
        <v>32</v>
      </c>
      <c r="AX582" s="12" t="s">
        <v>85</v>
      </c>
      <c r="AY582" s="166" t="s">
        <v>140</v>
      </c>
    </row>
    <row r="583" spans="1:65" s="1" customFormat="1" ht="24">
      <c r="A583" s="31"/>
      <c r="B583" s="142"/>
      <c r="C583" s="143" t="s">
        <v>966</v>
      </c>
      <c r="D583" s="143" t="s">
        <v>143</v>
      </c>
      <c r="E583" s="144" t="s">
        <v>967</v>
      </c>
      <c r="F583" s="145" t="s">
        <v>968</v>
      </c>
      <c r="G583" s="146" t="s">
        <v>284</v>
      </c>
      <c r="H583" s="147">
        <v>10</v>
      </c>
      <c r="I583" s="148">
        <v>93.98</v>
      </c>
      <c r="J583" s="149">
        <f>ROUND(I583*H583,2)</f>
        <v>939.8</v>
      </c>
      <c r="K583" s="145" t="s">
        <v>147</v>
      </c>
      <c r="L583" s="32"/>
      <c r="M583" s="150" t="s">
        <v>1</v>
      </c>
      <c r="N583" s="151" t="s">
        <v>42</v>
      </c>
      <c r="O583" s="57"/>
      <c r="P583" s="152">
        <f>O583*H583</f>
        <v>0</v>
      </c>
      <c r="Q583" s="152">
        <v>4.0000000000000002E-4</v>
      </c>
      <c r="R583" s="152">
        <f>Q583*H583</f>
        <v>4.0000000000000001E-3</v>
      </c>
      <c r="S583" s="152">
        <v>0</v>
      </c>
      <c r="T583" s="153">
        <f>S583*H583</f>
        <v>0</v>
      </c>
      <c r="U583" s="31"/>
      <c r="V583" s="31"/>
      <c r="W583" s="31"/>
      <c r="X583" s="31"/>
      <c r="Y583" s="31"/>
      <c r="Z583" s="31"/>
      <c r="AA583" s="31"/>
      <c r="AB583" s="31"/>
      <c r="AC583" s="31"/>
      <c r="AD583" s="31"/>
      <c r="AE583" s="31"/>
      <c r="AR583" s="154" t="s">
        <v>301</v>
      </c>
      <c r="AT583" s="154" t="s">
        <v>143</v>
      </c>
      <c r="AU583" s="154" t="s">
        <v>87</v>
      </c>
      <c r="AY583" s="16" t="s">
        <v>140</v>
      </c>
      <c r="BE583" s="155">
        <f>IF(N583="základní",J583,0)</f>
        <v>939.8</v>
      </c>
      <c r="BF583" s="155">
        <f>IF(N583="snížená",J583,0)</f>
        <v>0</v>
      </c>
      <c r="BG583" s="155">
        <f>IF(N583="zákl. přenesená",J583,0)</f>
        <v>0</v>
      </c>
      <c r="BH583" s="155">
        <f>IF(N583="sníž. přenesená",J583,0)</f>
        <v>0</v>
      </c>
      <c r="BI583" s="155">
        <f>IF(N583="nulová",J583,0)</f>
        <v>0</v>
      </c>
      <c r="BJ583" s="16" t="s">
        <v>85</v>
      </c>
      <c r="BK583" s="155">
        <f>ROUND(I583*H583,2)</f>
        <v>939.8</v>
      </c>
      <c r="BL583" s="16" t="s">
        <v>301</v>
      </c>
      <c r="BM583" s="154" t="s">
        <v>969</v>
      </c>
    </row>
    <row r="584" spans="1:65" s="1" customFormat="1" ht="48">
      <c r="A584" s="31"/>
      <c r="B584" s="142"/>
      <c r="C584" s="181" t="s">
        <v>970</v>
      </c>
      <c r="D584" s="181" t="s">
        <v>296</v>
      </c>
      <c r="E584" s="182" t="s">
        <v>971</v>
      </c>
      <c r="F584" s="183" t="s">
        <v>972</v>
      </c>
      <c r="G584" s="184" t="s">
        <v>284</v>
      </c>
      <c r="H584" s="185">
        <v>11.5</v>
      </c>
      <c r="I584" s="186">
        <v>143.11000000000001</v>
      </c>
      <c r="J584" s="187">
        <f>ROUND(I584*H584,2)</f>
        <v>1645.77</v>
      </c>
      <c r="K584" s="183" t="s">
        <v>147</v>
      </c>
      <c r="L584" s="188"/>
      <c r="M584" s="189" t="s">
        <v>1</v>
      </c>
      <c r="N584" s="190" t="s">
        <v>42</v>
      </c>
      <c r="O584" s="57"/>
      <c r="P584" s="152">
        <f>O584*H584</f>
        <v>0</v>
      </c>
      <c r="Q584" s="152">
        <v>5.3E-3</v>
      </c>
      <c r="R584" s="152">
        <f>Q584*H584</f>
        <v>6.0949999999999997E-2</v>
      </c>
      <c r="S584" s="152">
        <v>0</v>
      </c>
      <c r="T584" s="153">
        <f>S584*H584</f>
        <v>0</v>
      </c>
      <c r="U584" s="31"/>
      <c r="V584" s="31"/>
      <c r="W584" s="31"/>
      <c r="X584" s="31"/>
      <c r="Y584" s="31"/>
      <c r="Z584" s="31"/>
      <c r="AA584" s="31"/>
      <c r="AB584" s="31"/>
      <c r="AC584" s="31"/>
      <c r="AD584" s="31"/>
      <c r="AE584" s="31"/>
      <c r="AR584" s="154" t="s">
        <v>378</v>
      </c>
      <c r="AT584" s="154" t="s">
        <v>296</v>
      </c>
      <c r="AU584" s="154" t="s">
        <v>87</v>
      </c>
      <c r="AY584" s="16" t="s">
        <v>140</v>
      </c>
      <c r="BE584" s="155">
        <f>IF(N584="základní",J584,0)</f>
        <v>1645.77</v>
      </c>
      <c r="BF584" s="155">
        <f>IF(N584="snížená",J584,0)</f>
        <v>0</v>
      </c>
      <c r="BG584" s="155">
        <f>IF(N584="zákl. přenesená",J584,0)</f>
        <v>0</v>
      </c>
      <c r="BH584" s="155">
        <f>IF(N584="sníž. přenesená",J584,0)</f>
        <v>0</v>
      </c>
      <c r="BI584" s="155">
        <f>IF(N584="nulová",J584,0)</f>
        <v>0</v>
      </c>
      <c r="BJ584" s="16" t="s">
        <v>85</v>
      </c>
      <c r="BK584" s="155">
        <f>ROUND(I584*H584,2)</f>
        <v>1645.77</v>
      </c>
      <c r="BL584" s="16" t="s">
        <v>301</v>
      </c>
      <c r="BM584" s="154" t="s">
        <v>973</v>
      </c>
    </row>
    <row r="585" spans="1:65" s="12" customFormat="1">
      <c r="B585" s="165"/>
      <c r="D585" s="156" t="s">
        <v>236</v>
      </c>
      <c r="E585" s="166" t="s">
        <v>1</v>
      </c>
      <c r="F585" s="167" t="s">
        <v>974</v>
      </c>
      <c r="H585" s="168">
        <v>11.5</v>
      </c>
      <c r="I585" s="169"/>
      <c r="L585" s="165"/>
      <c r="M585" s="170"/>
      <c r="N585" s="171"/>
      <c r="O585" s="171"/>
      <c r="P585" s="171"/>
      <c r="Q585" s="171"/>
      <c r="R585" s="171"/>
      <c r="S585" s="171"/>
      <c r="T585" s="172"/>
      <c r="AT585" s="166" t="s">
        <v>236</v>
      </c>
      <c r="AU585" s="166" t="s">
        <v>87</v>
      </c>
      <c r="AV585" s="12" t="s">
        <v>87</v>
      </c>
      <c r="AW585" s="12" t="s">
        <v>32</v>
      </c>
      <c r="AX585" s="12" t="s">
        <v>85</v>
      </c>
      <c r="AY585" s="166" t="s">
        <v>140</v>
      </c>
    </row>
    <row r="586" spans="1:65" s="1" customFormat="1" ht="24">
      <c r="A586" s="31"/>
      <c r="B586" s="142"/>
      <c r="C586" s="143" t="s">
        <v>975</v>
      </c>
      <c r="D586" s="143" t="s">
        <v>143</v>
      </c>
      <c r="E586" s="144" t="s">
        <v>976</v>
      </c>
      <c r="F586" s="145" t="s">
        <v>977</v>
      </c>
      <c r="G586" s="146" t="s">
        <v>278</v>
      </c>
      <c r="H586" s="147">
        <v>6.8000000000000005E-2</v>
      </c>
      <c r="I586" s="148">
        <v>835.01</v>
      </c>
      <c r="J586" s="149">
        <f>ROUND(I586*H586,2)</f>
        <v>56.78</v>
      </c>
      <c r="K586" s="145" t="s">
        <v>147</v>
      </c>
      <c r="L586" s="32"/>
      <c r="M586" s="150" t="s">
        <v>1</v>
      </c>
      <c r="N586" s="151" t="s">
        <v>42</v>
      </c>
      <c r="O586" s="57"/>
      <c r="P586" s="152">
        <f>O586*H586</f>
        <v>0</v>
      </c>
      <c r="Q586" s="152">
        <v>0</v>
      </c>
      <c r="R586" s="152">
        <f>Q586*H586</f>
        <v>0</v>
      </c>
      <c r="S586" s="152">
        <v>0</v>
      </c>
      <c r="T586" s="153">
        <f>S586*H586</f>
        <v>0</v>
      </c>
      <c r="U586" s="31"/>
      <c r="V586" s="31"/>
      <c r="W586" s="31"/>
      <c r="X586" s="31"/>
      <c r="Y586" s="31"/>
      <c r="Z586" s="31"/>
      <c r="AA586" s="31"/>
      <c r="AB586" s="31"/>
      <c r="AC586" s="31"/>
      <c r="AD586" s="31"/>
      <c r="AE586" s="31"/>
      <c r="AR586" s="154" t="s">
        <v>301</v>
      </c>
      <c r="AT586" s="154" t="s">
        <v>143</v>
      </c>
      <c r="AU586" s="154" t="s">
        <v>87</v>
      </c>
      <c r="AY586" s="16" t="s">
        <v>140</v>
      </c>
      <c r="BE586" s="155">
        <f>IF(N586="základní",J586,0)</f>
        <v>56.78</v>
      </c>
      <c r="BF586" s="155">
        <f>IF(N586="snížená",J586,0)</f>
        <v>0</v>
      </c>
      <c r="BG586" s="155">
        <f>IF(N586="zákl. přenesená",J586,0)</f>
        <v>0</v>
      </c>
      <c r="BH586" s="155">
        <f>IF(N586="sníž. přenesená",J586,0)</f>
        <v>0</v>
      </c>
      <c r="BI586" s="155">
        <f>IF(N586="nulová",J586,0)</f>
        <v>0</v>
      </c>
      <c r="BJ586" s="16" t="s">
        <v>85</v>
      </c>
      <c r="BK586" s="155">
        <f>ROUND(I586*H586,2)</f>
        <v>56.78</v>
      </c>
      <c r="BL586" s="16" t="s">
        <v>301</v>
      </c>
      <c r="BM586" s="154" t="s">
        <v>978</v>
      </c>
    </row>
    <row r="587" spans="1:65" s="11" customFormat="1" ht="22.9" customHeight="1">
      <c r="B587" s="129"/>
      <c r="D587" s="130" t="s">
        <v>76</v>
      </c>
      <c r="E587" s="140" t="s">
        <v>979</v>
      </c>
      <c r="F587" s="140" t="s">
        <v>980</v>
      </c>
      <c r="I587" s="132"/>
      <c r="J587" s="141">
        <f>BK587</f>
        <v>1947.48</v>
      </c>
      <c r="L587" s="129"/>
      <c r="M587" s="134"/>
      <c r="N587" s="135"/>
      <c r="O587" s="135"/>
      <c r="P587" s="136">
        <f>SUM(P588:P590)</f>
        <v>0</v>
      </c>
      <c r="Q587" s="135"/>
      <c r="R587" s="136">
        <f>SUM(R588:R590)</f>
        <v>0</v>
      </c>
      <c r="S587" s="135"/>
      <c r="T587" s="137">
        <f>SUM(T588:T590)</f>
        <v>0</v>
      </c>
      <c r="AR587" s="130" t="s">
        <v>87</v>
      </c>
      <c r="AT587" s="138" t="s">
        <v>76</v>
      </c>
      <c r="AU587" s="138" t="s">
        <v>85</v>
      </c>
      <c r="AY587" s="130" t="s">
        <v>140</v>
      </c>
      <c r="BK587" s="139">
        <f>SUM(BK588:BK590)</f>
        <v>1947.48</v>
      </c>
    </row>
    <row r="588" spans="1:65" s="1" customFormat="1" ht="24">
      <c r="A588" s="31"/>
      <c r="B588" s="142"/>
      <c r="C588" s="143" t="s">
        <v>981</v>
      </c>
      <c r="D588" s="143" t="s">
        <v>143</v>
      </c>
      <c r="E588" s="144" t="s">
        <v>982</v>
      </c>
      <c r="F588" s="145" t="s">
        <v>983</v>
      </c>
      <c r="G588" s="146" t="s">
        <v>284</v>
      </c>
      <c r="H588" s="147">
        <v>2.5049999999999999</v>
      </c>
      <c r="I588" s="148">
        <v>773.57</v>
      </c>
      <c r="J588" s="149">
        <f>ROUND(I588*H588,2)</f>
        <v>1937.79</v>
      </c>
      <c r="K588" s="145" t="s">
        <v>1</v>
      </c>
      <c r="L588" s="32"/>
      <c r="M588" s="150" t="s">
        <v>1</v>
      </c>
      <c r="N588" s="151" t="s">
        <v>42</v>
      </c>
      <c r="O588" s="57"/>
      <c r="P588" s="152">
        <f>O588*H588</f>
        <v>0</v>
      </c>
      <c r="Q588" s="152">
        <v>0</v>
      </c>
      <c r="R588" s="152">
        <f>Q588*H588</f>
        <v>0</v>
      </c>
      <c r="S588" s="152">
        <v>0</v>
      </c>
      <c r="T588" s="153">
        <f>S588*H588</f>
        <v>0</v>
      </c>
      <c r="U588" s="31"/>
      <c r="V588" s="31"/>
      <c r="W588" s="31"/>
      <c r="X588" s="31"/>
      <c r="Y588" s="31"/>
      <c r="Z588" s="31"/>
      <c r="AA588" s="31"/>
      <c r="AB588" s="31"/>
      <c r="AC588" s="31"/>
      <c r="AD588" s="31"/>
      <c r="AE588" s="31"/>
      <c r="AR588" s="154" t="s">
        <v>301</v>
      </c>
      <c r="AT588" s="154" t="s">
        <v>143</v>
      </c>
      <c r="AU588" s="154" t="s">
        <v>87</v>
      </c>
      <c r="AY588" s="16" t="s">
        <v>140</v>
      </c>
      <c r="BE588" s="155">
        <f>IF(N588="základní",J588,0)</f>
        <v>1937.79</v>
      </c>
      <c r="BF588" s="155">
        <f>IF(N588="snížená",J588,0)</f>
        <v>0</v>
      </c>
      <c r="BG588" s="155">
        <f>IF(N588="zákl. přenesená",J588,0)</f>
        <v>0</v>
      </c>
      <c r="BH588" s="155">
        <f>IF(N588="sníž. přenesená",J588,0)</f>
        <v>0</v>
      </c>
      <c r="BI588" s="155">
        <f>IF(N588="nulová",J588,0)</f>
        <v>0</v>
      </c>
      <c r="BJ588" s="16" t="s">
        <v>85</v>
      </c>
      <c r="BK588" s="155">
        <f>ROUND(I588*H588,2)</f>
        <v>1937.79</v>
      </c>
      <c r="BL588" s="16" t="s">
        <v>301</v>
      </c>
      <c r="BM588" s="154" t="s">
        <v>984</v>
      </c>
    </row>
    <row r="589" spans="1:65" s="12" customFormat="1">
      <c r="B589" s="165"/>
      <c r="D589" s="156" t="s">
        <v>236</v>
      </c>
      <c r="E589" s="166" t="s">
        <v>1</v>
      </c>
      <c r="F589" s="167" t="s">
        <v>985</v>
      </c>
      <c r="H589" s="168">
        <v>2.5049999999999999</v>
      </c>
      <c r="I589" s="169"/>
      <c r="L589" s="165"/>
      <c r="M589" s="170"/>
      <c r="N589" s="171"/>
      <c r="O589" s="171"/>
      <c r="P589" s="171"/>
      <c r="Q589" s="171"/>
      <c r="R589" s="171"/>
      <c r="S589" s="171"/>
      <c r="T589" s="172"/>
      <c r="AT589" s="166" t="s">
        <v>236</v>
      </c>
      <c r="AU589" s="166" t="s">
        <v>87</v>
      </c>
      <c r="AV589" s="12" t="s">
        <v>87</v>
      </c>
      <c r="AW589" s="12" t="s">
        <v>32</v>
      </c>
      <c r="AX589" s="12" t="s">
        <v>85</v>
      </c>
      <c r="AY589" s="166" t="s">
        <v>140</v>
      </c>
    </row>
    <row r="590" spans="1:65" s="1" customFormat="1" ht="24">
      <c r="A590" s="31"/>
      <c r="B590" s="142"/>
      <c r="C590" s="143" t="s">
        <v>986</v>
      </c>
      <c r="D590" s="143" t="s">
        <v>143</v>
      </c>
      <c r="E590" s="144" t="s">
        <v>987</v>
      </c>
      <c r="F590" s="145" t="s">
        <v>988</v>
      </c>
      <c r="G590" s="146" t="s">
        <v>278</v>
      </c>
      <c r="H590" s="147">
        <v>1.0999999999999999E-2</v>
      </c>
      <c r="I590" s="148">
        <v>880.59</v>
      </c>
      <c r="J590" s="149">
        <f>ROUND(I590*H590,2)</f>
        <v>9.69</v>
      </c>
      <c r="K590" s="145" t="s">
        <v>147</v>
      </c>
      <c r="L590" s="32"/>
      <c r="M590" s="150" t="s">
        <v>1</v>
      </c>
      <c r="N590" s="151" t="s">
        <v>42</v>
      </c>
      <c r="O590" s="57"/>
      <c r="P590" s="152">
        <f>O590*H590</f>
        <v>0</v>
      </c>
      <c r="Q590" s="152">
        <v>0</v>
      </c>
      <c r="R590" s="152">
        <f>Q590*H590</f>
        <v>0</v>
      </c>
      <c r="S590" s="152">
        <v>0</v>
      </c>
      <c r="T590" s="153">
        <f>S590*H590</f>
        <v>0</v>
      </c>
      <c r="U590" s="31"/>
      <c r="V590" s="31"/>
      <c r="W590" s="31"/>
      <c r="X590" s="31"/>
      <c r="Y590" s="31"/>
      <c r="Z590" s="31"/>
      <c r="AA590" s="31"/>
      <c r="AB590" s="31"/>
      <c r="AC590" s="31"/>
      <c r="AD590" s="31"/>
      <c r="AE590" s="31"/>
      <c r="AR590" s="154" t="s">
        <v>301</v>
      </c>
      <c r="AT590" s="154" t="s">
        <v>143</v>
      </c>
      <c r="AU590" s="154" t="s">
        <v>87</v>
      </c>
      <c r="AY590" s="16" t="s">
        <v>140</v>
      </c>
      <c r="BE590" s="155">
        <f>IF(N590="základní",J590,0)</f>
        <v>9.69</v>
      </c>
      <c r="BF590" s="155">
        <f>IF(N590="snížená",J590,0)</f>
        <v>0</v>
      </c>
      <c r="BG590" s="155">
        <f>IF(N590="zákl. přenesená",J590,0)</f>
        <v>0</v>
      </c>
      <c r="BH590" s="155">
        <f>IF(N590="sníž. přenesená",J590,0)</f>
        <v>0</v>
      </c>
      <c r="BI590" s="155">
        <f>IF(N590="nulová",J590,0)</f>
        <v>0</v>
      </c>
      <c r="BJ590" s="16" t="s">
        <v>85</v>
      </c>
      <c r="BK590" s="155">
        <f>ROUND(I590*H590,2)</f>
        <v>9.69</v>
      </c>
      <c r="BL590" s="16" t="s">
        <v>301</v>
      </c>
      <c r="BM590" s="154" t="s">
        <v>989</v>
      </c>
    </row>
    <row r="591" spans="1:65" s="11" customFormat="1" ht="22.9" customHeight="1">
      <c r="B591" s="129"/>
      <c r="D591" s="130" t="s">
        <v>76</v>
      </c>
      <c r="E591" s="140" t="s">
        <v>990</v>
      </c>
      <c r="F591" s="140" t="s">
        <v>991</v>
      </c>
      <c r="I591" s="132"/>
      <c r="J591" s="141">
        <f>BK591</f>
        <v>11914.53</v>
      </c>
      <c r="L591" s="129"/>
      <c r="M591" s="134"/>
      <c r="N591" s="135"/>
      <c r="O591" s="135"/>
      <c r="P591" s="136">
        <f>SUM(P592:P614)</f>
        <v>0</v>
      </c>
      <c r="Q591" s="135"/>
      <c r="R591" s="136">
        <f>SUM(R592:R614)</f>
        <v>0.10638000000000002</v>
      </c>
      <c r="S591" s="135"/>
      <c r="T591" s="137">
        <f>SUM(T592:T614)</f>
        <v>0.36887400000000004</v>
      </c>
      <c r="AR591" s="130" t="s">
        <v>87</v>
      </c>
      <c r="AT591" s="138" t="s">
        <v>76</v>
      </c>
      <c r="AU591" s="138" t="s">
        <v>85</v>
      </c>
      <c r="AY591" s="130" t="s">
        <v>140</v>
      </c>
      <c r="BK591" s="139">
        <f>SUM(BK592:BK614)</f>
        <v>11914.53</v>
      </c>
    </row>
    <row r="592" spans="1:65" s="1" customFormat="1" ht="24">
      <c r="A592" s="31"/>
      <c r="B592" s="142"/>
      <c r="C592" s="143" t="s">
        <v>992</v>
      </c>
      <c r="D592" s="143" t="s">
        <v>143</v>
      </c>
      <c r="E592" s="144" t="s">
        <v>993</v>
      </c>
      <c r="F592" s="145" t="s">
        <v>994</v>
      </c>
      <c r="G592" s="146" t="s">
        <v>284</v>
      </c>
      <c r="H592" s="147">
        <v>95.67</v>
      </c>
      <c r="I592" s="148">
        <v>23.53</v>
      </c>
      <c r="J592" s="149">
        <f>ROUND(I592*H592,2)</f>
        <v>2251.12</v>
      </c>
      <c r="K592" s="145" t="s">
        <v>147</v>
      </c>
      <c r="L592" s="32"/>
      <c r="M592" s="150" t="s">
        <v>1</v>
      </c>
      <c r="N592" s="151" t="s">
        <v>42</v>
      </c>
      <c r="O592" s="57"/>
      <c r="P592" s="152">
        <f>O592*H592</f>
        <v>0</v>
      </c>
      <c r="Q592" s="152">
        <v>0</v>
      </c>
      <c r="R592" s="152">
        <f>Q592*H592</f>
        <v>0</v>
      </c>
      <c r="S592" s="152">
        <v>3.3999999999999998E-3</v>
      </c>
      <c r="T592" s="153">
        <f>S592*H592</f>
        <v>0.32527800000000001</v>
      </c>
      <c r="U592" s="31"/>
      <c r="V592" s="31"/>
      <c r="W592" s="31"/>
      <c r="X592" s="31"/>
      <c r="Y592" s="31"/>
      <c r="Z592" s="31"/>
      <c r="AA592" s="31"/>
      <c r="AB592" s="31"/>
      <c r="AC592" s="31"/>
      <c r="AD592" s="31"/>
      <c r="AE592" s="31"/>
      <c r="AR592" s="154" t="s">
        <v>301</v>
      </c>
      <c r="AT592" s="154" t="s">
        <v>143</v>
      </c>
      <c r="AU592" s="154" t="s">
        <v>87</v>
      </c>
      <c r="AY592" s="16" t="s">
        <v>140</v>
      </c>
      <c r="BE592" s="155">
        <f>IF(N592="základní",J592,0)</f>
        <v>2251.12</v>
      </c>
      <c r="BF592" s="155">
        <f>IF(N592="snížená",J592,0)</f>
        <v>0</v>
      </c>
      <c r="BG592" s="155">
        <f>IF(N592="zákl. přenesená",J592,0)</f>
        <v>0</v>
      </c>
      <c r="BH592" s="155">
        <f>IF(N592="sníž. přenesená",J592,0)</f>
        <v>0</v>
      </c>
      <c r="BI592" s="155">
        <f>IF(N592="nulová",J592,0)</f>
        <v>0</v>
      </c>
      <c r="BJ592" s="16" t="s">
        <v>85</v>
      </c>
      <c r="BK592" s="155">
        <f>ROUND(I592*H592,2)</f>
        <v>2251.12</v>
      </c>
      <c r="BL592" s="16" t="s">
        <v>301</v>
      </c>
      <c r="BM592" s="154" t="s">
        <v>995</v>
      </c>
    </row>
    <row r="593" spans="1:65" s="12" customFormat="1">
      <c r="B593" s="165"/>
      <c r="D593" s="156" t="s">
        <v>236</v>
      </c>
      <c r="E593" s="166" t="s">
        <v>1</v>
      </c>
      <c r="F593" s="167" t="s">
        <v>996</v>
      </c>
      <c r="H593" s="168">
        <v>81</v>
      </c>
      <c r="I593" s="169"/>
      <c r="L593" s="165"/>
      <c r="M593" s="170"/>
      <c r="N593" s="171"/>
      <c r="O593" s="171"/>
      <c r="P593" s="171"/>
      <c r="Q593" s="171"/>
      <c r="R593" s="171"/>
      <c r="S593" s="171"/>
      <c r="T593" s="172"/>
      <c r="AT593" s="166" t="s">
        <v>236</v>
      </c>
      <c r="AU593" s="166" t="s">
        <v>87</v>
      </c>
      <c r="AV593" s="12" t="s">
        <v>87</v>
      </c>
      <c r="AW593" s="12" t="s">
        <v>32</v>
      </c>
      <c r="AX593" s="12" t="s">
        <v>77</v>
      </c>
      <c r="AY593" s="166" t="s">
        <v>140</v>
      </c>
    </row>
    <row r="594" spans="1:65" s="12" customFormat="1">
      <c r="B594" s="165"/>
      <c r="D594" s="156" t="s">
        <v>236</v>
      </c>
      <c r="E594" s="166" t="s">
        <v>1</v>
      </c>
      <c r="F594" s="167" t="s">
        <v>997</v>
      </c>
      <c r="H594" s="168">
        <v>4</v>
      </c>
      <c r="I594" s="169"/>
      <c r="L594" s="165"/>
      <c r="M594" s="170"/>
      <c r="N594" s="171"/>
      <c r="O594" s="171"/>
      <c r="P594" s="171"/>
      <c r="Q594" s="171"/>
      <c r="R594" s="171"/>
      <c r="S594" s="171"/>
      <c r="T594" s="172"/>
      <c r="AT594" s="166" t="s">
        <v>236</v>
      </c>
      <c r="AU594" s="166" t="s">
        <v>87</v>
      </c>
      <c r="AV594" s="12" t="s">
        <v>87</v>
      </c>
      <c r="AW594" s="12" t="s">
        <v>32</v>
      </c>
      <c r="AX594" s="12" t="s">
        <v>77</v>
      </c>
      <c r="AY594" s="166" t="s">
        <v>140</v>
      </c>
    </row>
    <row r="595" spans="1:65" s="12" customFormat="1">
      <c r="B595" s="165"/>
      <c r="D595" s="156" t="s">
        <v>236</v>
      </c>
      <c r="E595" s="166" t="s">
        <v>1</v>
      </c>
      <c r="F595" s="167" t="s">
        <v>998</v>
      </c>
      <c r="H595" s="168">
        <v>10.67</v>
      </c>
      <c r="I595" s="169"/>
      <c r="L595" s="165"/>
      <c r="M595" s="170"/>
      <c r="N595" s="171"/>
      <c r="O595" s="171"/>
      <c r="P595" s="171"/>
      <c r="Q595" s="171"/>
      <c r="R595" s="171"/>
      <c r="S595" s="171"/>
      <c r="T595" s="172"/>
      <c r="AT595" s="166" t="s">
        <v>236</v>
      </c>
      <c r="AU595" s="166" t="s">
        <v>87</v>
      </c>
      <c r="AV595" s="12" t="s">
        <v>87</v>
      </c>
      <c r="AW595" s="12" t="s">
        <v>32</v>
      </c>
      <c r="AX595" s="12" t="s">
        <v>77</v>
      </c>
      <c r="AY595" s="166" t="s">
        <v>140</v>
      </c>
    </row>
    <row r="596" spans="1:65" s="13" customFormat="1">
      <c r="B596" s="173"/>
      <c r="D596" s="156" t="s">
        <v>236</v>
      </c>
      <c r="E596" s="174" t="s">
        <v>1</v>
      </c>
      <c r="F596" s="175" t="s">
        <v>247</v>
      </c>
      <c r="H596" s="176">
        <v>95.67</v>
      </c>
      <c r="I596" s="177"/>
      <c r="L596" s="173"/>
      <c r="M596" s="178"/>
      <c r="N596" s="179"/>
      <c r="O596" s="179"/>
      <c r="P596" s="179"/>
      <c r="Q596" s="179"/>
      <c r="R596" s="179"/>
      <c r="S596" s="179"/>
      <c r="T596" s="180"/>
      <c r="AT596" s="174" t="s">
        <v>236</v>
      </c>
      <c r="AU596" s="174" t="s">
        <v>87</v>
      </c>
      <c r="AV596" s="13" t="s">
        <v>159</v>
      </c>
      <c r="AW596" s="13" t="s">
        <v>32</v>
      </c>
      <c r="AX596" s="13" t="s">
        <v>85</v>
      </c>
      <c r="AY596" s="174" t="s">
        <v>140</v>
      </c>
    </row>
    <row r="597" spans="1:65" s="1" customFormat="1" ht="24">
      <c r="A597" s="31"/>
      <c r="B597" s="142"/>
      <c r="C597" s="143" t="s">
        <v>999</v>
      </c>
      <c r="D597" s="143" t="s">
        <v>143</v>
      </c>
      <c r="E597" s="144" t="s">
        <v>1000</v>
      </c>
      <c r="F597" s="145" t="s">
        <v>1001</v>
      </c>
      <c r="G597" s="146" t="s">
        <v>284</v>
      </c>
      <c r="H597" s="147">
        <v>103.8</v>
      </c>
      <c r="I597" s="148">
        <v>14.46</v>
      </c>
      <c r="J597" s="149">
        <f>ROUND(I597*H597,2)</f>
        <v>1500.95</v>
      </c>
      <c r="K597" s="145" t="s">
        <v>147</v>
      </c>
      <c r="L597" s="32"/>
      <c r="M597" s="150" t="s">
        <v>1</v>
      </c>
      <c r="N597" s="151" t="s">
        <v>42</v>
      </c>
      <c r="O597" s="57"/>
      <c r="P597" s="152">
        <f>O597*H597</f>
        <v>0</v>
      </c>
      <c r="Q597" s="152">
        <v>0</v>
      </c>
      <c r="R597" s="152">
        <f>Q597*H597</f>
        <v>0</v>
      </c>
      <c r="S597" s="152">
        <v>4.2000000000000002E-4</v>
      </c>
      <c r="T597" s="153">
        <f>S597*H597</f>
        <v>4.3596000000000003E-2</v>
      </c>
      <c r="U597" s="31"/>
      <c r="V597" s="31"/>
      <c r="W597" s="31"/>
      <c r="X597" s="31"/>
      <c r="Y597" s="31"/>
      <c r="Z597" s="31"/>
      <c r="AA597" s="31"/>
      <c r="AB597" s="31"/>
      <c r="AC597" s="31"/>
      <c r="AD597" s="31"/>
      <c r="AE597" s="31"/>
      <c r="AR597" s="154" t="s">
        <v>301</v>
      </c>
      <c r="AT597" s="154" t="s">
        <v>143</v>
      </c>
      <c r="AU597" s="154" t="s">
        <v>87</v>
      </c>
      <c r="AY597" s="16" t="s">
        <v>140</v>
      </c>
      <c r="BE597" s="155">
        <f>IF(N597="základní",J597,0)</f>
        <v>1500.95</v>
      </c>
      <c r="BF597" s="155">
        <f>IF(N597="snížená",J597,0)</f>
        <v>0</v>
      </c>
      <c r="BG597" s="155">
        <f>IF(N597="zákl. přenesená",J597,0)</f>
        <v>0</v>
      </c>
      <c r="BH597" s="155">
        <f>IF(N597="sníž. přenesená",J597,0)</f>
        <v>0</v>
      </c>
      <c r="BI597" s="155">
        <f>IF(N597="nulová",J597,0)</f>
        <v>0</v>
      </c>
      <c r="BJ597" s="16" t="s">
        <v>85</v>
      </c>
      <c r="BK597" s="155">
        <f>ROUND(I597*H597,2)</f>
        <v>1500.95</v>
      </c>
      <c r="BL597" s="16" t="s">
        <v>301</v>
      </c>
      <c r="BM597" s="154" t="s">
        <v>1002</v>
      </c>
    </row>
    <row r="598" spans="1:65" s="12" customFormat="1">
      <c r="B598" s="165"/>
      <c r="D598" s="156" t="s">
        <v>236</v>
      </c>
      <c r="E598" s="166" t="s">
        <v>1</v>
      </c>
      <c r="F598" s="167" t="s">
        <v>1003</v>
      </c>
      <c r="H598" s="168">
        <v>95.8</v>
      </c>
      <c r="I598" s="169"/>
      <c r="L598" s="165"/>
      <c r="M598" s="170"/>
      <c r="N598" s="171"/>
      <c r="O598" s="171"/>
      <c r="P598" s="171"/>
      <c r="Q598" s="171"/>
      <c r="R598" s="171"/>
      <c r="S598" s="171"/>
      <c r="T598" s="172"/>
      <c r="AT598" s="166" t="s">
        <v>236</v>
      </c>
      <c r="AU598" s="166" t="s">
        <v>87</v>
      </c>
      <c r="AV598" s="12" t="s">
        <v>87</v>
      </c>
      <c r="AW598" s="12" t="s">
        <v>32</v>
      </c>
      <c r="AX598" s="12" t="s">
        <v>77</v>
      </c>
      <c r="AY598" s="166" t="s">
        <v>140</v>
      </c>
    </row>
    <row r="599" spans="1:65" s="12" customFormat="1">
      <c r="B599" s="165"/>
      <c r="D599" s="156" t="s">
        <v>236</v>
      </c>
      <c r="E599" s="166" t="s">
        <v>1</v>
      </c>
      <c r="F599" s="167" t="s">
        <v>953</v>
      </c>
      <c r="H599" s="168">
        <v>8</v>
      </c>
      <c r="I599" s="169"/>
      <c r="L599" s="165"/>
      <c r="M599" s="170"/>
      <c r="N599" s="171"/>
      <c r="O599" s="171"/>
      <c r="P599" s="171"/>
      <c r="Q599" s="171"/>
      <c r="R599" s="171"/>
      <c r="S599" s="171"/>
      <c r="T599" s="172"/>
      <c r="AT599" s="166" t="s">
        <v>236</v>
      </c>
      <c r="AU599" s="166" t="s">
        <v>87</v>
      </c>
      <c r="AV599" s="12" t="s">
        <v>87</v>
      </c>
      <c r="AW599" s="12" t="s">
        <v>32</v>
      </c>
      <c r="AX599" s="12" t="s">
        <v>77</v>
      </c>
      <c r="AY599" s="166" t="s">
        <v>140</v>
      </c>
    </row>
    <row r="600" spans="1:65" s="13" customFormat="1">
      <c r="B600" s="173"/>
      <c r="D600" s="156" t="s">
        <v>236</v>
      </c>
      <c r="E600" s="174" t="s">
        <v>1</v>
      </c>
      <c r="F600" s="175" t="s">
        <v>247</v>
      </c>
      <c r="H600" s="176">
        <v>103.8</v>
      </c>
      <c r="I600" s="177"/>
      <c r="L600" s="173"/>
      <c r="M600" s="178"/>
      <c r="N600" s="179"/>
      <c r="O600" s="179"/>
      <c r="P600" s="179"/>
      <c r="Q600" s="179"/>
      <c r="R600" s="179"/>
      <c r="S600" s="179"/>
      <c r="T600" s="180"/>
      <c r="AT600" s="174" t="s">
        <v>236</v>
      </c>
      <c r="AU600" s="174" t="s">
        <v>87</v>
      </c>
      <c r="AV600" s="13" t="s">
        <v>159</v>
      </c>
      <c r="AW600" s="13" t="s">
        <v>32</v>
      </c>
      <c r="AX600" s="13" t="s">
        <v>85</v>
      </c>
      <c r="AY600" s="174" t="s">
        <v>140</v>
      </c>
    </row>
    <row r="601" spans="1:65" s="1" customFormat="1" ht="24">
      <c r="A601" s="31"/>
      <c r="B601" s="142"/>
      <c r="C601" s="143" t="s">
        <v>1004</v>
      </c>
      <c r="D601" s="143" t="s">
        <v>143</v>
      </c>
      <c r="E601" s="144" t="s">
        <v>1005</v>
      </c>
      <c r="F601" s="145" t="s">
        <v>1006</v>
      </c>
      <c r="G601" s="146" t="s">
        <v>284</v>
      </c>
      <c r="H601" s="147">
        <v>4.5</v>
      </c>
      <c r="I601" s="148">
        <v>22.83</v>
      </c>
      <c r="J601" s="149">
        <f>ROUND(I601*H601,2)</f>
        <v>102.74</v>
      </c>
      <c r="K601" s="145" t="s">
        <v>147</v>
      </c>
      <c r="L601" s="32"/>
      <c r="M601" s="150" t="s">
        <v>1</v>
      </c>
      <c r="N601" s="151" t="s">
        <v>42</v>
      </c>
      <c r="O601" s="57"/>
      <c r="P601" s="152">
        <f>O601*H601</f>
        <v>0</v>
      </c>
      <c r="Q601" s="152">
        <v>0</v>
      </c>
      <c r="R601" s="152">
        <f>Q601*H601</f>
        <v>0</v>
      </c>
      <c r="S601" s="152">
        <v>0</v>
      </c>
      <c r="T601" s="153">
        <f>S601*H601</f>
        <v>0</v>
      </c>
      <c r="U601" s="31"/>
      <c r="V601" s="31"/>
      <c r="W601" s="31"/>
      <c r="X601" s="31"/>
      <c r="Y601" s="31"/>
      <c r="Z601" s="31"/>
      <c r="AA601" s="31"/>
      <c r="AB601" s="31"/>
      <c r="AC601" s="31"/>
      <c r="AD601" s="31"/>
      <c r="AE601" s="31"/>
      <c r="AR601" s="154" t="s">
        <v>301</v>
      </c>
      <c r="AT601" s="154" t="s">
        <v>143</v>
      </c>
      <c r="AU601" s="154" t="s">
        <v>87</v>
      </c>
      <c r="AY601" s="16" t="s">
        <v>140</v>
      </c>
      <c r="BE601" s="155">
        <f>IF(N601="základní",J601,0)</f>
        <v>102.74</v>
      </c>
      <c r="BF601" s="155">
        <f>IF(N601="snížená",J601,0)</f>
        <v>0</v>
      </c>
      <c r="BG601" s="155">
        <f>IF(N601="zákl. přenesená",J601,0)</f>
        <v>0</v>
      </c>
      <c r="BH601" s="155">
        <f>IF(N601="sníž. přenesená",J601,0)</f>
        <v>0</v>
      </c>
      <c r="BI601" s="155">
        <f>IF(N601="nulová",J601,0)</f>
        <v>0</v>
      </c>
      <c r="BJ601" s="16" t="s">
        <v>85</v>
      </c>
      <c r="BK601" s="155">
        <f>ROUND(I601*H601,2)</f>
        <v>102.74</v>
      </c>
      <c r="BL601" s="16" t="s">
        <v>301</v>
      </c>
      <c r="BM601" s="154" t="s">
        <v>1007</v>
      </c>
    </row>
    <row r="602" spans="1:65" s="12" customFormat="1">
      <c r="B602" s="165"/>
      <c r="D602" s="156" t="s">
        <v>236</v>
      </c>
      <c r="E602" s="166" t="s">
        <v>1</v>
      </c>
      <c r="F602" s="167" t="s">
        <v>1008</v>
      </c>
      <c r="H602" s="168">
        <v>4.5</v>
      </c>
      <c r="I602" s="169"/>
      <c r="L602" s="165"/>
      <c r="M602" s="170"/>
      <c r="N602" s="171"/>
      <c r="O602" s="171"/>
      <c r="P602" s="171"/>
      <c r="Q602" s="171"/>
      <c r="R602" s="171"/>
      <c r="S602" s="171"/>
      <c r="T602" s="172"/>
      <c r="AT602" s="166" t="s">
        <v>236</v>
      </c>
      <c r="AU602" s="166" t="s">
        <v>87</v>
      </c>
      <c r="AV602" s="12" t="s">
        <v>87</v>
      </c>
      <c r="AW602" s="12" t="s">
        <v>32</v>
      </c>
      <c r="AX602" s="12" t="s">
        <v>85</v>
      </c>
      <c r="AY602" s="166" t="s">
        <v>140</v>
      </c>
    </row>
    <row r="603" spans="1:65" s="1" customFormat="1" ht="24">
      <c r="A603" s="31"/>
      <c r="B603" s="142"/>
      <c r="C603" s="181" t="s">
        <v>1009</v>
      </c>
      <c r="D603" s="181" t="s">
        <v>296</v>
      </c>
      <c r="E603" s="182" t="s">
        <v>1010</v>
      </c>
      <c r="F603" s="183" t="s">
        <v>1011</v>
      </c>
      <c r="G603" s="184" t="s">
        <v>284</v>
      </c>
      <c r="H603" s="185">
        <v>5</v>
      </c>
      <c r="I603" s="186">
        <v>55.4</v>
      </c>
      <c r="J603" s="187">
        <f>ROUND(I603*H603,2)</f>
        <v>277</v>
      </c>
      <c r="K603" s="183" t="s">
        <v>147</v>
      </c>
      <c r="L603" s="188"/>
      <c r="M603" s="189" t="s">
        <v>1</v>
      </c>
      <c r="N603" s="190" t="s">
        <v>42</v>
      </c>
      <c r="O603" s="57"/>
      <c r="P603" s="152">
        <f>O603*H603</f>
        <v>0</v>
      </c>
      <c r="Q603" s="152">
        <v>1.1999999999999999E-3</v>
      </c>
      <c r="R603" s="152">
        <f>Q603*H603</f>
        <v>5.9999999999999993E-3</v>
      </c>
      <c r="S603" s="152">
        <v>0</v>
      </c>
      <c r="T603" s="153">
        <f>S603*H603</f>
        <v>0</v>
      </c>
      <c r="U603" s="31"/>
      <c r="V603" s="31"/>
      <c r="W603" s="31"/>
      <c r="X603" s="31"/>
      <c r="Y603" s="31"/>
      <c r="Z603" s="31"/>
      <c r="AA603" s="31"/>
      <c r="AB603" s="31"/>
      <c r="AC603" s="31"/>
      <c r="AD603" s="31"/>
      <c r="AE603" s="31"/>
      <c r="AR603" s="154" t="s">
        <v>378</v>
      </c>
      <c r="AT603" s="154" t="s">
        <v>296</v>
      </c>
      <c r="AU603" s="154" t="s">
        <v>87</v>
      </c>
      <c r="AY603" s="16" t="s">
        <v>140</v>
      </c>
      <c r="BE603" s="155">
        <f>IF(N603="základní",J603,0)</f>
        <v>277</v>
      </c>
      <c r="BF603" s="155">
        <f>IF(N603="snížená",J603,0)</f>
        <v>0</v>
      </c>
      <c r="BG603" s="155">
        <f>IF(N603="zákl. přenesená",J603,0)</f>
        <v>0</v>
      </c>
      <c r="BH603" s="155">
        <f>IF(N603="sníž. přenesená",J603,0)</f>
        <v>0</v>
      </c>
      <c r="BI603" s="155">
        <f>IF(N603="nulová",J603,0)</f>
        <v>0</v>
      </c>
      <c r="BJ603" s="16" t="s">
        <v>85</v>
      </c>
      <c r="BK603" s="155">
        <f>ROUND(I603*H603,2)</f>
        <v>277</v>
      </c>
      <c r="BL603" s="16" t="s">
        <v>301</v>
      </c>
      <c r="BM603" s="154" t="s">
        <v>1012</v>
      </c>
    </row>
    <row r="604" spans="1:65" s="1" customFormat="1" ht="24">
      <c r="A604" s="31"/>
      <c r="B604" s="142"/>
      <c r="C604" s="143" t="s">
        <v>1013</v>
      </c>
      <c r="D604" s="143" t="s">
        <v>143</v>
      </c>
      <c r="E604" s="144" t="s">
        <v>1005</v>
      </c>
      <c r="F604" s="145" t="s">
        <v>1006</v>
      </c>
      <c r="G604" s="146" t="s">
        <v>284</v>
      </c>
      <c r="H604" s="147">
        <v>60</v>
      </c>
      <c r="I604" s="148">
        <v>22.83</v>
      </c>
      <c r="J604" s="149">
        <f>ROUND(I604*H604,2)</f>
        <v>1369.8</v>
      </c>
      <c r="K604" s="145" t="s">
        <v>147</v>
      </c>
      <c r="L604" s="32"/>
      <c r="M604" s="150" t="s">
        <v>1</v>
      </c>
      <c r="N604" s="151" t="s">
        <v>42</v>
      </c>
      <c r="O604" s="57"/>
      <c r="P604" s="152">
        <f>O604*H604</f>
        <v>0</v>
      </c>
      <c r="Q604" s="152">
        <v>0</v>
      </c>
      <c r="R604" s="152">
        <f>Q604*H604</f>
        <v>0</v>
      </c>
      <c r="S604" s="152">
        <v>0</v>
      </c>
      <c r="T604" s="153">
        <f>S604*H604</f>
        <v>0</v>
      </c>
      <c r="U604" s="31"/>
      <c r="V604" s="31"/>
      <c r="W604" s="31"/>
      <c r="X604" s="31"/>
      <c r="Y604" s="31"/>
      <c r="Z604" s="31"/>
      <c r="AA604" s="31"/>
      <c r="AB604" s="31"/>
      <c r="AC604" s="31"/>
      <c r="AD604" s="31"/>
      <c r="AE604" s="31"/>
      <c r="AR604" s="154" t="s">
        <v>301</v>
      </c>
      <c r="AT604" s="154" t="s">
        <v>143</v>
      </c>
      <c r="AU604" s="154" t="s">
        <v>87</v>
      </c>
      <c r="AY604" s="16" t="s">
        <v>140</v>
      </c>
      <c r="BE604" s="155">
        <f>IF(N604="základní",J604,0)</f>
        <v>1369.8</v>
      </c>
      <c r="BF604" s="155">
        <f>IF(N604="snížená",J604,0)</f>
        <v>0</v>
      </c>
      <c r="BG604" s="155">
        <f>IF(N604="zákl. přenesená",J604,0)</f>
        <v>0</v>
      </c>
      <c r="BH604" s="155">
        <f>IF(N604="sníž. přenesená",J604,0)</f>
        <v>0</v>
      </c>
      <c r="BI604" s="155">
        <f>IF(N604="nulová",J604,0)</f>
        <v>0</v>
      </c>
      <c r="BJ604" s="16" t="s">
        <v>85</v>
      </c>
      <c r="BK604" s="155">
        <f>ROUND(I604*H604,2)</f>
        <v>1369.8</v>
      </c>
      <c r="BL604" s="16" t="s">
        <v>301</v>
      </c>
      <c r="BM604" s="154" t="s">
        <v>1014</v>
      </c>
    </row>
    <row r="605" spans="1:65" s="12" customFormat="1">
      <c r="B605" s="165"/>
      <c r="D605" s="156" t="s">
        <v>236</v>
      </c>
      <c r="E605" s="166" t="s">
        <v>1</v>
      </c>
      <c r="F605" s="167" t="s">
        <v>1015</v>
      </c>
      <c r="H605" s="168">
        <v>60</v>
      </c>
      <c r="I605" s="169"/>
      <c r="L605" s="165"/>
      <c r="M605" s="170"/>
      <c r="N605" s="171"/>
      <c r="O605" s="171"/>
      <c r="P605" s="171"/>
      <c r="Q605" s="171"/>
      <c r="R605" s="171"/>
      <c r="S605" s="171"/>
      <c r="T605" s="172"/>
      <c r="AT605" s="166" t="s">
        <v>236</v>
      </c>
      <c r="AU605" s="166" t="s">
        <v>87</v>
      </c>
      <c r="AV605" s="12" t="s">
        <v>87</v>
      </c>
      <c r="AW605" s="12" t="s">
        <v>32</v>
      </c>
      <c r="AX605" s="12" t="s">
        <v>85</v>
      </c>
      <c r="AY605" s="166" t="s">
        <v>140</v>
      </c>
    </row>
    <row r="606" spans="1:65" s="1" customFormat="1" ht="24">
      <c r="A606" s="31"/>
      <c r="B606" s="142"/>
      <c r="C606" s="181" t="s">
        <v>1016</v>
      </c>
      <c r="D606" s="181" t="s">
        <v>296</v>
      </c>
      <c r="E606" s="182" t="s">
        <v>1017</v>
      </c>
      <c r="F606" s="183" t="s">
        <v>1018</v>
      </c>
      <c r="G606" s="184" t="s">
        <v>284</v>
      </c>
      <c r="H606" s="185">
        <v>61.2</v>
      </c>
      <c r="I606" s="186">
        <v>86.34</v>
      </c>
      <c r="J606" s="187">
        <f>ROUND(I606*H606,2)</f>
        <v>5284.01</v>
      </c>
      <c r="K606" s="183" t="s">
        <v>147</v>
      </c>
      <c r="L606" s="188"/>
      <c r="M606" s="189" t="s">
        <v>1</v>
      </c>
      <c r="N606" s="190" t="s">
        <v>42</v>
      </c>
      <c r="O606" s="57"/>
      <c r="P606" s="152">
        <f>O606*H606</f>
        <v>0</v>
      </c>
      <c r="Q606" s="152">
        <v>1.5E-3</v>
      </c>
      <c r="R606" s="152">
        <f>Q606*H606</f>
        <v>9.1800000000000007E-2</v>
      </c>
      <c r="S606" s="152">
        <v>0</v>
      </c>
      <c r="T606" s="153">
        <f>S606*H606</f>
        <v>0</v>
      </c>
      <c r="U606" s="31"/>
      <c r="V606" s="31"/>
      <c r="W606" s="31"/>
      <c r="X606" s="31"/>
      <c r="Y606" s="31"/>
      <c r="Z606" s="31"/>
      <c r="AA606" s="31"/>
      <c r="AB606" s="31"/>
      <c r="AC606" s="31"/>
      <c r="AD606" s="31"/>
      <c r="AE606" s="31"/>
      <c r="AR606" s="154" t="s">
        <v>378</v>
      </c>
      <c r="AT606" s="154" t="s">
        <v>296</v>
      </c>
      <c r="AU606" s="154" t="s">
        <v>87</v>
      </c>
      <c r="AY606" s="16" t="s">
        <v>140</v>
      </c>
      <c r="BE606" s="155">
        <f>IF(N606="základní",J606,0)</f>
        <v>5284.01</v>
      </c>
      <c r="BF606" s="155">
        <f>IF(N606="snížená",J606,0)</f>
        <v>0</v>
      </c>
      <c r="BG606" s="155">
        <f>IF(N606="zákl. přenesená",J606,0)</f>
        <v>0</v>
      </c>
      <c r="BH606" s="155">
        <f>IF(N606="sníž. přenesená",J606,0)</f>
        <v>0</v>
      </c>
      <c r="BI606" s="155">
        <f>IF(N606="nulová",J606,0)</f>
        <v>0</v>
      </c>
      <c r="BJ606" s="16" t="s">
        <v>85</v>
      </c>
      <c r="BK606" s="155">
        <f>ROUND(I606*H606,2)</f>
        <v>5284.01</v>
      </c>
      <c r="BL606" s="16" t="s">
        <v>301</v>
      </c>
      <c r="BM606" s="154" t="s">
        <v>1019</v>
      </c>
    </row>
    <row r="607" spans="1:65" s="12" customFormat="1">
      <c r="B607" s="165"/>
      <c r="D607" s="156" t="s">
        <v>236</v>
      </c>
      <c r="E607" s="166" t="s">
        <v>1</v>
      </c>
      <c r="F607" s="167" t="s">
        <v>1020</v>
      </c>
      <c r="H607" s="168">
        <v>61.2</v>
      </c>
      <c r="I607" s="169"/>
      <c r="L607" s="165"/>
      <c r="M607" s="170"/>
      <c r="N607" s="171"/>
      <c r="O607" s="171"/>
      <c r="P607" s="171"/>
      <c r="Q607" s="171"/>
      <c r="R607" s="171"/>
      <c r="S607" s="171"/>
      <c r="T607" s="172"/>
      <c r="AT607" s="166" t="s">
        <v>236</v>
      </c>
      <c r="AU607" s="166" t="s">
        <v>87</v>
      </c>
      <c r="AV607" s="12" t="s">
        <v>87</v>
      </c>
      <c r="AW607" s="12" t="s">
        <v>32</v>
      </c>
      <c r="AX607" s="12" t="s">
        <v>85</v>
      </c>
      <c r="AY607" s="166" t="s">
        <v>140</v>
      </c>
    </row>
    <row r="608" spans="1:65" s="1" customFormat="1" ht="24">
      <c r="A608" s="31"/>
      <c r="B608" s="142"/>
      <c r="C608" s="143" t="s">
        <v>1021</v>
      </c>
      <c r="D608" s="143" t="s">
        <v>143</v>
      </c>
      <c r="E608" s="144" t="s">
        <v>1022</v>
      </c>
      <c r="F608" s="145" t="s">
        <v>1023</v>
      </c>
      <c r="G608" s="146" t="s">
        <v>284</v>
      </c>
      <c r="H608" s="147">
        <v>65</v>
      </c>
      <c r="I608" s="148">
        <v>9.51</v>
      </c>
      <c r="J608" s="149">
        <f>ROUND(I608*H608,2)</f>
        <v>618.15</v>
      </c>
      <c r="K608" s="145" t="s">
        <v>147</v>
      </c>
      <c r="L608" s="32"/>
      <c r="M608" s="150" t="s">
        <v>1</v>
      </c>
      <c r="N608" s="151" t="s">
        <v>42</v>
      </c>
      <c r="O608" s="57"/>
      <c r="P608" s="152">
        <f>O608*H608</f>
        <v>0</v>
      </c>
      <c r="Q608" s="152">
        <v>0</v>
      </c>
      <c r="R608" s="152">
        <f>Q608*H608</f>
        <v>0</v>
      </c>
      <c r="S608" s="152">
        <v>0</v>
      </c>
      <c r="T608" s="153">
        <f>S608*H608</f>
        <v>0</v>
      </c>
      <c r="U608" s="31"/>
      <c r="V608" s="31"/>
      <c r="W608" s="31"/>
      <c r="X608" s="31"/>
      <c r="Y608" s="31"/>
      <c r="Z608" s="31"/>
      <c r="AA608" s="31"/>
      <c r="AB608" s="31"/>
      <c r="AC608" s="31"/>
      <c r="AD608" s="31"/>
      <c r="AE608" s="31"/>
      <c r="AR608" s="154" t="s">
        <v>301</v>
      </c>
      <c r="AT608" s="154" t="s">
        <v>143</v>
      </c>
      <c r="AU608" s="154" t="s">
        <v>87</v>
      </c>
      <c r="AY608" s="16" t="s">
        <v>140</v>
      </c>
      <c r="BE608" s="155">
        <f>IF(N608="základní",J608,0)</f>
        <v>618.15</v>
      </c>
      <c r="BF608" s="155">
        <f>IF(N608="snížená",J608,0)</f>
        <v>0</v>
      </c>
      <c r="BG608" s="155">
        <f>IF(N608="zákl. přenesená",J608,0)</f>
        <v>0</v>
      </c>
      <c r="BH608" s="155">
        <f>IF(N608="sníž. přenesená",J608,0)</f>
        <v>0</v>
      </c>
      <c r="BI608" s="155">
        <f>IF(N608="nulová",J608,0)</f>
        <v>0</v>
      </c>
      <c r="BJ608" s="16" t="s">
        <v>85</v>
      </c>
      <c r="BK608" s="155">
        <f>ROUND(I608*H608,2)</f>
        <v>618.15</v>
      </c>
      <c r="BL608" s="16" t="s">
        <v>301</v>
      </c>
      <c r="BM608" s="154" t="s">
        <v>1024</v>
      </c>
    </row>
    <row r="609" spans="1:65" s="12" customFormat="1">
      <c r="B609" s="165"/>
      <c r="D609" s="156" t="s">
        <v>236</v>
      </c>
      <c r="E609" s="166" t="s">
        <v>1</v>
      </c>
      <c r="F609" s="167" t="s">
        <v>1025</v>
      </c>
      <c r="H609" s="168">
        <v>5</v>
      </c>
      <c r="I609" s="169"/>
      <c r="L609" s="165"/>
      <c r="M609" s="170"/>
      <c r="N609" s="171"/>
      <c r="O609" s="171"/>
      <c r="P609" s="171"/>
      <c r="Q609" s="171"/>
      <c r="R609" s="171"/>
      <c r="S609" s="171"/>
      <c r="T609" s="172"/>
      <c r="AT609" s="166" t="s">
        <v>236</v>
      </c>
      <c r="AU609" s="166" t="s">
        <v>87</v>
      </c>
      <c r="AV609" s="12" t="s">
        <v>87</v>
      </c>
      <c r="AW609" s="12" t="s">
        <v>32</v>
      </c>
      <c r="AX609" s="12" t="s">
        <v>77</v>
      </c>
      <c r="AY609" s="166" t="s">
        <v>140</v>
      </c>
    </row>
    <row r="610" spans="1:65" s="12" customFormat="1">
      <c r="B610" s="165"/>
      <c r="D610" s="156" t="s">
        <v>236</v>
      </c>
      <c r="E610" s="166" t="s">
        <v>1</v>
      </c>
      <c r="F610" s="167" t="s">
        <v>1015</v>
      </c>
      <c r="H610" s="168">
        <v>60</v>
      </c>
      <c r="I610" s="169"/>
      <c r="L610" s="165"/>
      <c r="M610" s="170"/>
      <c r="N610" s="171"/>
      <c r="O610" s="171"/>
      <c r="P610" s="171"/>
      <c r="Q610" s="171"/>
      <c r="R610" s="171"/>
      <c r="S610" s="171"/>
      <c r="T610" s="172"/>
      <c r="AT610" s="166" t="s">
        <v>236</v>
      </c>
      <c r="AU610" s="166" t="s">
        <v>87</v>
      </c>
      <c r="AV610" s="12" t="s">
        <v>87</v>
      </c>
      <c r="AW610" s="12" t="s">
        <v>32</v>
      </c>
      <c r="AX610" s="12" t="s">
        <v>77</v>
      </c>
      <c r="AY610" s="166" t="s">
        <v>140</v>
      </c>
    </row>
    <row r="611" spans="1:65" s="13" customFormat="1">
      <c r="B611" s="173"/>
      <c r="D611" s="156" t="s">
        <v>236</v>
      </c>
      <c r="E611" s="174" t="s">
        <v>1</v>
      </c>
      <c r="F611" s="175" t="s">
        <v>247</v>
      </c>
      <c r="H611" s="176">
        <v>65</v>
      </c>
      <c r="I611" s="177"/>
      <c r="L611" s="173"/>
      <c r="M611" s="178"/>
      <c r="N611" s="179"/>
      <c r="O611" s="179"/>
      <c r="P611" s="179"/>
      <c r="Q611" s="179"/>
      <c r="R611" s="179"/>
      <c r="S611" s="179"/>
      <c r="T611" s="180"/>
      <c r="AT611" s="174" t="s">
        <v>236</v>
      </c>
      <c r="AU611" s="174" t="s">
        <v>87</v>
      </c>
      <c r="AV611" s="13" t="s">
        <v>159</v>
      </c>
      <c r="AW611" s="13" t="s">
        <v>32</v>
      </c>
      <c r="AX611" s="13" t="s">
        <v>85</v>
      </c>
      <c r="AY611" s="174" t="s">
        <v>140</v>
      </c>
    </row>
    <row r="612" spans="1:65" s="1" customFormat="1" ht="16.5" customHeight="1">
      <c r="A612" s="31"/>
      <c r="B612" s="142"/>
      <c r="C612" s="181" t="s">
        <v>1026</v>
      </c>
      <c r="D612" s="181" t="s">
        <v>296</v>
      </c>
      <c r="E612" s="182" t="s">
        <v>1027</v>
      </c>
      <c r="F612" s="183" t="s">
        <v>1028</v>
      </c>
      <c r="G612" s="184" t="s">
        <v>284</v>
      </c>
      <c r="H612" s="185">
        <v>71.5</v>
      </c>
      <c r="I612" s="186">
        <v>5.86</v>
      </c>
      <c r="J612" s="187">
        <f>ROUND(I612*H612,2)</f>
        <v>418.99</v>
      </c>
      <c r="K612" s="183" t="s">
        <v>147</v>
      </c>
      <c r="L612" s="188"/>
      <c r="M612" s="189" t="s">
        <v>1</v>
      </c>
      <c r="N612" s="190" t="s">
        <v>42</v>
      </c>
      <c r="O612" s="57"/>
      <c r="P612" s="152">
        <f>O612*H612</f>
        <v>0</v>
      </c>
      <c r="Q612" s="152">
        <v>1.2E-4</v>
      </c>
      <c r="R612" s="152">
        <f>Q612*H612</f>
        <v>8.5800000000000008E-3</v>
      </c>
      <c r="S612" s="152">
        <v>0</v>
      </c>
      <c r="T612" s="153">
        <f>S612*H612</f>
        <v>0</v>
      </c>
      <c r="U612" s="31"/>
      <c r="V612" s="31"/>
      <c r="W612" s="31"/>
      <c r="X612" s="31"/>
      <c r="Y612" s="31"/>
      <c r="Z612" s="31"/>
      <c r="AA612" s="31"/>
      <c r="AB612" s="31"/>
      <c r="AC612" s="31"/>
      <c r="AD612" s="31"/>
      <c r="AE612" s="31"/>
      <c r="AR612" s="154" t="s">
        <v>378</v>
      </c>
      <c r="AT612" s="154" t="s">
        <v>296</v>
      </c>
      <c r="AU612" s="154" t="s">
        <v>87</v>
      </c>
      <c r="AY612" s="16" t="s">
        <v>140</v>
      </c>
      <c r="BE612" s="155">
        <f>IF(N612="základní",J612,0)</f>
        <v>418.99</v>
      </c>
      <c r="BF612" s="155">
        <f>IF(N612="snížená",J612,0)</f>
        <v>0</v>
      </c>
      <c r="BG612" s="155">
        <f>IF(N612="zákl. přenesená",J612,0)</f>
        <v>0</v>
      </c>
      <c r="BH612" s="155">
        <f>IF(N612="sníž. přenesená",J612,0)</f>
        <v>0</v>
      </c>
      <c r="BI612" s="155">
        <f>IF(N612="nulová",J612,0)</f>
        <v>0</v>
      </c>
      <c r="BJ612" s="16" t="s">
        <v>85</v>
      </c>
      <c r="BK612" s="155">
        <f>ROUND(I612*H612,2)</f>
        <v>418.99</v>
      </c>
      <c r="BL612" s="16" t="s">
        <v>301</v>
      </c>
      <c r="BM612" s="154" t="s">
        <v>1029</v>
      </c>
    </row>
    <row r="613" spans="1:65" s="12" customFormat="1">
      <c r="B613" s="165"/>
      <c r="D613" s="156" t="s">
        <v>236</v>
      </c>
      <c r="E613" s="166" t="s">
        <v>1</v>
      </c>
      <c r="F613" s="167" t="s">
        <v>1030</v>
      </c>
      <c r="H613" s="168">
        <v>71.5</v>
      </c>
      <c r="I613" s="169"/>
      <c r="L613" s="165"/>
      <c r="M613" s="170"/>
      <c r="N613" s="171"/>
      <c r="O613" s="171"/>
      <c r="P613" s="171"/>
      <c r="Q613" s="171"/>
      <c r="R613" s="171"/>
      <c r="S613" s="171"/>
      <c r="T613" s="172"/>
      <c r="AT613" s="166" t="s">
        <v>236</v>
      </c>
      <c r="AU613" s="166" t="s">
        <v>87</v>
      </c>
      <c r="AV613" s="12" t="s">
        <v>87</v>
      </c>
      <c r="AW613" s="12" t="s">
        <v>32</v>
      </c>
      <c r="AX613" s="12" t="s">
        <v>85</v>
      </c>
      <c r="AY613" s="166" t="s">
        <v>140</v>
      </c>
    </row>
    <row r="614" spans="1:65" s="1" customFormat="1" ht="24">
      <c r="A614" s="31"/>
      <c r="B614" s="142"/>
      <c r="C614" s="143" t="s">
        <v>1031</v>
      </c>
      <c r="D614" s="143" t="s">
        <v>143</v>
      </c>
      <c r="E614" s="144" t="s">
        <v>1032</v>
      </c>
      <c r="F614" s="145" t="s">
        <v>1033</v>
      </c>
      <c r="G614" s="146" t="s">
        <v>278</v>
      </c>
      <c r="H614" s="147">
        <v>0.106</v>
      </c>
      <c r="I614" s="148">
        <v>865.76</v>
      </c>
      <c r="J614" s="149">
        <f>ROUND(I614*H614,2)</f>
        <v>91.77</v>
      </c>
      <c r="K614" s="145" t="s">
        <v>147</v>
      </c>
      <c r="L614" s="32"/>
      <c r="M614" s="150" t="s">
        <v>1</v>
      </c>
      <c r="N614" s="151" t="s">
        <v>42</v>
      </c>
      <c r="O614" s="57"/>
      <c r="P614" s="152">
        <f>O614*H614</f>
        <v>0</v>
      </c>
      <c r="Q614" s="152">
        <v>0</v>
      </c>
      <c r="R614" s="152">
        <f>Q614*H614</f>
        <v>0</v>
      </c>
      <c r="S614" s="152">
        <v>0</v>
      </c>
      <c r="T614" s="153">
        <f>S614*H614</f>
        <v>0</v>
      </c>
      <c r="U614" s="31"/>
      <c r="V614" s="31"/>
      <c r="W614" s="31"/>
      <c r="X614" s="31"/>
      <c r="Y614" s="31"/>
      <c r="Z614" s="31"/>
      <c r="AA614" s="31"/>
      <c r="AB614" s="31"/>
      <c r="AC614" s="31"/>
      <c r="AD614" s="31"/>
      <c r="AE614" s="31"/>
      <c r="AR614" s="154" t="s">
        <v>301</v>
      </c>
      <c r="AT614" s="154" t="s">
        <v>143</v>
      </c>
      <c r="AU614" s="154" t="s">
        <v>87</v>
      </c>
      <c r="AY614" s="16" t="s">
        <v>140</v>
      </c>
      <c r="BE614" s="155">
        <f>IF(N614="základní",J614,0)</f>
        <v>91.77</v>
      </c>
      <c r="BF614" s="155">
        <f>IF(N614="snížená",J614,0)</f>
        <v>0</v>
      </c>
      <c r="BG614" s="155">
        <f>IF(N614="zákl. přenesená",J614,0)</f>
        <v>0</v>
      </c>
      <c r="BH614" s="155">
        <f>IF(N614="sníž. přenesená",J614,0)</f>
        <v>0</v>
      </c>
      <c r="BI614" s="155">
        <f>IF(N614="nulová",J614,0)</f>
        <v>0</v>
      </c>
      <c r="BJ614" s="16" t="s">
        <v>85</v>
      </c>
      <c r="BK614" s="155">
        <f>ROUND(I614*H614,2)</f>
        <v>91.77</v>
      </c>
      <c r="BL614" s="16" t="s">
        <v>301</v>
      </c>
      <c r="BM614" s="154" t="s">
        <v>1034</v>
      </c>
    </row>
    <row r="615" spans="1:65" s="11" customFormat="1" ht="22.9" customHeight="1">
      <c r="B615" s="129"/>
      <c r="D615" s="130" t="s">
        <v>76</v>
      </c>
      <c r="E615" s="140" t="s">
        <v>1035</v>
      </c>
      <c r="F615" s="140" t="s">
        <v>1036</v>
      </c>
      <c r="I615" s="132"/>
      <c r="J615" s="141">
        <f>BK615</f>
        <v>1412821.2</v>
      </c>
      <c r="L615" s="129"/>
      <c r="M615" s="134"/>
      <c r="N615" s="135"/>
      <c r="O615" s="135"/>
      <c r="P615" s="136">
        <f>P616</f>
        <v>0</v>
      </c>
      <c r="Q615" s="135"/>
      <c r="R615" s="136">
        <f>R616</f>
        <v>0</v>
      </c>
      <c r="S615" s="135"/>
      <c r="T615" s="137">
        <f>T616</f>
        <v>0</v>
      </c>
      <c r="AR615" s="130" t="s">
        <v>87</v>
      </c>
      <c r="AT615" s="138" t="s">
        <v>76</v>
      </c>
      <c r="AU615" s="138" t="s">
        <v>85</v>
      </c>
      <c r="AY615" s="130" t="s">
        <v>140</v>
      </c>
      <c r="BK615" s="139">
        <f>BK616</f>
        <v>1412821.2</v>
      </c>
    </row>
    <row r="616" spans="1:65" s="1" customFormat="1" ht="24">
      <c r="A616" s="31"/>
      <c r="B616" s="142"/>
      <c r="C616" s="143" t="s">
        <v>1037</v>
      </c>
      <c r="D616" s="143" t="s">
        <v>143</v>
      </c>
      <c r="E616" s="144" t="s">
        <v>1038</v>
      </c>
      <c r="F616" s="145" t="s">
        <v>1039</v>
      </c>
      <c r="G616" s="146" t="s">
        <v>146</v>
      </c>
      <c r="H616" s="147">
        <v>1</v>
      </c>
      <c r="I616" s="148">
        <v>1412821.2</v>
      </c>
      <c r="J616" s="149">
        <f>ROUND(I616*H616,2)</f>
        <v>1412821.2</v>
      </c>
      <c r="K616" s="145" t="s">
        <v>1</v>
      </c>
      <c r="L616" s="32"/>
      <c r="M616" s="150" t="s">
        <v>1</v>
      </c>
      <c r="N616" s="151" t="s">
        <v>42</v>
      </c>
      <c r="O616" s="57"/>
      <c r="P616" s="152">
        <f>O616*H616</f>
        <v>0</v>
      </c>
      <c r="Q616" s="152">
        <v>0</v>
      </c>
      <c r="R616" s="152">
        <f>Q616*H616</f>
        <v>0</v>
      </c>
      <c r="S616" s="152">
        <v>0</v>
      </c>
      <c r="T616" s="153">
        <f>S616*H616</f>
        <v>0</v>
      </c>
      <c r="U616" s="31"/>
      <c r="V616" s="31"/>
      <c r="W616" s="31"/>
      <c r="X616" s="31"/>
      <c r="Y616" s="31"/>
      <c r="Z616" s="31"/>
      <c r="AA616" s="31"/>
      <c r="AB616" s="31"/>
      <c r="AC616" s="31"/>
      <c r="AD616" s="31"/>
      <c r="AE616" s="31"/>
      <c r="AR616" s="154" t="s">
        <v>301</v>
      </c>
      <c r="AT616" s="154" t="s">
        <v>143</v>
      </c>
      <c r="AU616" s="154" t="s">
        <v>87</v>
      </c>
      <c r="AY616" s="16" t="s">
        <v>140</v>
      </c>
      <c r="BE616" s="155">
        <f>IF(N616="základní",J616,0)</f>
        <v>1412821.2</v>
      </c>
      <c r="BF616" s="155">
        <f>IF(N616="snížená",J616,0)</f>
        <v>0</v>
      </c>
      <c r="BG616" s="155">
        <f>IF(N616="zákl. přenesená",J616,0)</f>
        <v>0</v>
      </c>
      <c r="BH616" s="155">
        <f>IF(N616="sníž. přenesená",J616,0)</f>
        <v>0</v>
      </c>
      <c r="BI616" s="155">
        <f>IF(N616="nulová",J616,0)</f>
        <v>0</v>
      </c>
      <c r="BJ616" s="16" t="s">
        <v>85</v>
      </c>
      <c r="BK616" s="155">
        <f>ROUND(I616*H616,2)</f>
        <v>1412821.2</v>
      </c>
      <c r="BL616" s="16" t="s">
        <v>301</v>
      </c>
      <c r="BM616" s="154" t="s">
        <v>1040</v>
      </c>
    </row>
    <row r="617" spans="1:65" s="11" customFormat="1" ht="22.9" customHeight="1">
      <c r="B617" s="129"/>
      <c r="D617" s="130" t="s">
        <v>76</v>
      </c>
      <c r="E617" s="140" t="s">
        <v>1041</v>
      </c>
      <c r="F617" s="140" t="s">
        <v>1042</v>
      </c>
      <c r="I617" s="132"/>
      <c r="J617" s="141">
        <f>BK617</f>
        <v>100106.77</v>
      </c>
      <c r="L617" s="129"/>
      <c r="M617" s="134"/>
      <c r="N617" s="135"/>
      <c r="O617" s="135"/>
      <c r="P617" s="136">
        <f>P618</f>
        <v>0</v>
      </c>
      <c r="Q617" s="135"/>
      <c r="R617" s="136">
        <f>R618</f>
        <v>0</v>
      </c>
      <c r="S617" s="135"/>
      <c r="T617" s="137">
        <f>T618</f>
        <v>0</v>
      </c>
      <c r="AR617" s="130" t="s">
        <v>87</v>
      </c>
      <c r="AT617" s="138" t="s">
        <v>76</v>
      </c>
      <c r="AU617" s="138" t="s">
        <v>85</v>
      </c>
      <c r="AY617" s="130" t="s">
        <v>140</v>
      </c>
      <c r="BK617" s="139">
        <f>BK618</f>
        <v>100106.77</v>
      </c>
    </row>
    <row r="618" spans="1:65" s="1" customFormat="1" ht="16.5" customHeight="1">
      <c r="A618" s="31"/>
      <c r="B618" s="142"/>
      <c r="C618" s="143" t="s">
        <v>1043</v>
      </c>
      <c r="D618" s="143" t="s">
        <v>143</v>
      </c>
      <c r="E618" s="144" t="s">
        <v>1044</v>
      </c>
      <c r="F618" s="145" t="s">
        <v>1045</v>
      </c>
      <c r="G618" s="146" t="s">
        <v>146</v>
      </c>
      <c r="H618" s="147">
        <v>1</v>
      </c>
      <c r="I618" s="148">
        <v>100106.77</v>
      </c>
      <c r="J618" s="149">
        <f>ROUND(I618*H618,2)</f>
        <v>100106.77</v>
      </c>
      <c r="K618" s="145" t="s">
        <v>1</v>
      </c>
      <c r="L618" s="32"/>
      <c r="M618" s="150" t="s">
        <v>1</v>
      </c>
      <c r="N618" s="151" t="s">
        <v>42</v>
      </c>
      <c r="O618" s="57"/>
      <c r="P618" s="152">
        <f>O618*H618</f>
        <v>0</v>
      </c>
      <c r="Q618" s="152">
        <v>0</v>
      </c>
      <c r="R618" s="152">
        <f>Q618*H618</f>
        <v>0</v>
      </c>
      <c r="S618" s="152">
        <v>0</v>
      </c>
      <c r="T618" s="153">
        <f>S618*H618</f>
        <v>0</v>
      </c>
      <c r="U618" s="31"/>
      <c r="V618" s="31"/>
      <c r="W618" s="31"/>
      <c r="X618" s="31"/>
      <c r="Y618" s="31"/>
      <c r="Z618" s="31"/>
      <c r="AA618" s="31"/>
      <c r="AB618" s="31"/>
      <c r="AC618" s="31"/>
      <c r="AD618" s="31"/>
      <c r="AE618" s="31"/>
      <c r="AR618" s="154" t="s">
        <v>301</v>
      </c>
      <c r="AT618" s="154" t="s">
        <v>143</v>
      </c>
      <c r="AU618" s="154" t="s">
        <v>87</v>
      </c>
      <c r="AY618" s="16" t="s">
        <v>140</v>
      </c>
      <c r="BE618" s="155">
        <f>IF(N618="základní",J618,0)</f>
        <v>100106.77</v>
      </c>
      <c r="BF618" s="155">
        <f>IF(N618="snížená",J618,0)</f>
        <v>0</v>
      </c>
      <c r="BG618" s="155">
        <f>IF(N618="zákl. přenesená",J618,0)</f>
        <v>0</v>
      </c>
      <c r="BH618" s="155">
        <f>IF(N618="sníž. přenesená",J618,0)</f>
        <v>0</v>
      </c>
      <c r="BI618" s="155">
        <f>IF(N618="nulová",J618,0)</f>
        <v>0</v>
      </c>
      <c r="BJ618" s="16" t="s">
        <v>85</v>
      </c>
      <c r="BK618" s="155">
        <f>ROUND(I618*H618,2)</f>
        <v>100106.77</v>
      </c>
      <c r="BL618" s="16" t="s">
        <v>301</v>
      </c>
      <c r="BM618" s="154" t="s">
        <v>1046</v>
      </c>
    </row>
    <row r="619" spans="1:65" s="11" customFormat="1" ht="22.9" customHeight="1">
      <c r="B619" s="129"/>
      <c r="D619" s="130" t="s">
        <v>76</v>
      </c>
      <c r="E619" s="140" t="s">
        <v>1047</v>
      </c>
      <c r="F619" s="140" t="s">
        <v>1048</v>
      </c>
      <c r="I619" s="132"/>
      <c r="J619" s="141">
        <f>BK619</f>
        <v>785920.59</v>
      </c>
      <c r="L619" s="129"/>
      <c r="M619" s="134"/>
      <c r="N619" s="135"/>
      <c r="O619" s="135"/>
      <c r="P619" s="136">
        <f>P620</f>
        <v>0</v>
      </c>
      <c r="Q619" s="135"/>
      <c r="R619" s="136">
        <f>R620</f>
        <v>0</v>
      </c>
      <c r="S619" s="135"/>
      <c r="T619" s="137">
        <f>T620</f>
        <v>0</v>
      </c>
      <c r="AR619" s="130" t="s">
        <v>87</v>
      </c>
      <c r="AT619" s="138" t="s">
        <v>76</v>
      </c>
      <c r="AU619" s="138" t="s">
        <v>85</v>
      </c>
      <c r="AY619" s="130" t="s">
        <v>140</v>
      </c>
      <c r="BK619" s="139">
        <f>BK620</f>
        <v>785920.59</v>
      </c>
    </row>
    <row r="620" spans="1:65" s="1" customFormat="1" ht="16.5" customHeight="1">
      <c r="A620" s="31"/>
      <c r="B620" s="142"/>
      <c r="C620" s="143" t="s">
        <v>1049</v>
      </c>
      <c r="D620" s="143" t="s">
        <v>143</v>
      </c>
      <c r="E620" s="144" t="s">
        <v>1050</v>
      </c>
      <c r="F620" s="145" t="s">
        <v>1051</v>
      </c>
      <c r="G620" s="146" t="s">
        <v>146</v>
      </c>
      <c r="H620" s="147">
        <v>1</v>
      </c>
      <c r="I620" s="148">
        <v>785920.59</v>
      </c>
      <c r="J620" s="149">
        <f>ROUND(I620*H620,2)</f>
        <v>785920.59</v>
      </c>
      <c r="K620" s="145" t="s">
        <v>1</v>
      </c>
      <c r="L620" s="32"/>
      <c r="M620" s="150" t="s">
        <v>1</v>
      </c>
      <c r="N620" s="151" t="s">
        <v>42</v>
      </c>
      <c r="O620" s="57"/>
      <c r="P620" s="152">
        <f>O620*H620</f>
        <v>0</v>
      </c>
      <c r="Q620" s="152">
        <v>0</v>
      </c>
      <c r="R620" s="152">
        <f>Q620*H620</f>
        <v>0</v>
      </c>
      <c r="S620" s="152">
        <v>0</v>
      </c>
      <c r="T620" s="153">
        <f>S620*H620</f>
        <v>0</v>
      </c>
      <c r="U620" s="31"/>
      <c r="V620" s="31"/>
      <c r="W620" s="31"/>
      <c r="X620" s="31"/>
      <c r="Y620" s="31"/>
      <c r="Z620" s="31"/>
      <c r="AA620" s="31"/>
      <c r="AB620" s="31"/>
      <c r="AC620" s="31"/>
      <c r="AD620" s="31"/>
      <c r="AE620" s="31"/>
      <c r="AR620" s="154" t="s">
        <v>301</v>
      </c>
      <c r="AT620" s="154" t="s">
        <v>143</v>
      </c>
      <c r="AU620" s="154" t="s">
        <v>87</v>
      </c>
      <c r="AY620" s="16" t="s">
        <v>140</v>
      </c>
      <c r="BE620" s="155">
        <f>IF(N620="základní",J620,0)</f>
        <v>785920.59</v>
      </c>
      <c r="BF620" s="155">
        <f>IF(N620="snížená",J620,0)</f>
        <v>0</v>
      </c>
      <c r="BG620" s="155">
        <f>IF(N620="zákl. přenesená",J620,0)</f>
        <v>0</v>
      </c>
      <c r="BH620" s="155">
        <f>IF(N620="sníž. přenesená",J620,0)</f>
        <v>0</v>
      </c>
      <c r="BI620" s="155">
        <f>IF(N620="nulová",J620,0)</f>
        <v>0</v>
      </c>
      <c r="BJ620" s="16" t="s">
        <v>85</v>
      </c>
      <c r="BK620" s="155">
        <f>ROUND(I620*H620,2)</f>
        <v>785920.59</v>
      </c>
      <c r="BL620" s="16" t="s">
        <v>301</v>
      </c>
      <c r="BM620" s="154" t="s">
        <v>1052</v>
      </c>
    </row>
    <row r="621" spans="1:65" s="11" customFormat="1" ht="22.9" customHeight="1">
      <c r="B621" s="129"/>
      <c r="D621" s="130" t="s">
        <v>76</v>
      </c>
      <c r="E621" s="140" t="s">
        <v>1053</v>
      </c>
      <c r="F621" s="140" t="s">
        <v>1054</v>
      </c>
      <c r="I621" s="132"/>
      <c r="J621" s="141">
        <f>BK621</f>
        <v>1279552.6399999999</v>
      </c>
      <c r="L621" s="129"/>
      <c r="M621" s="134"/>
      <c r="N621" s="135"/>
      <c r="O621" s="135"/>
      <c r="P621" s="136">
        <f>P622</f>
        <v>0</v>
      </c>
      <c r="Q621" s="135"/>
      <c r="R621" s="136">
        <f>R622</f>
        <v>0</v>
      </c>
      <c r="S621" s="135"/>
      <c r="T621" s="137">
        <f>T622</f>
        <v>0</v>
      </c>
      <c r="AR621" s="130" t="s">
        <v>87</v>
      </c>
      <c r="AT621" s="138" t="s">
        <v>76</v>
      </c>
      <c r="AU621" s="138" t="s">
        <v>85</v>
      </c>
      <c r="AY621" s="130" t="s">
        <v>140</v>
      </c>
      <c r="BK621" s="139">
        <f>BK622</f>
        <v>1279552.6399999999</v>
      </c>
    </row>
    <row r="622" spans="1:65" s="1" customFormat="1" ht="24">
      <c r="A622" s="31"/>
      <c r="B622" s="142"/>
      <c r="C622" s="143" t="s">
        <v>1055</v>
      </c>
      <c r="D622" s="143" t="s">
        <v>143</v>
      </c>
      <c r="E622" s="144" t="s">
        <v>1056</v>
      </c>
      <c r="F622" s="145" t="s">
        <v>1057</v>
      </c>
      <c r="G622" s="146" t="s">
        <v>146</v>
      </c>
      <c r="H622" s="147">
        <v>1</v>
      </c>
      <c r="I622" s="148">
        <v>1279552.6399999999</v>
      </c>
      <c r="J622" s="149">
        <f>ROUND(I622*H622,2)</f>
        <v>1279552.6399999999</v>
      </c>
      <c r="K622" s="145" t="s">
        <v>1</v>
      </c>
      <c r="L622" s="32"/>
      <c r="M622" s="150" t="s">
        <v>1</v>
      </c>
      <c r="N622" s="151" t="s">
        <v>42</v>
      </c>
      <c r="O622" s="57"/>
      <c r="P622" s="152">
        <f>O622*H622</f>
        <v>0</v>
      </c>
      <c r="Q622" s="152">
        <v>0</v>
      </c>
      <c r="R622" s="152">
        <f>Q622*H622</f>
        <v>0</v>
      </c>
      <c r="S622" s="152">
        <v>0</v>
      </c>
      <c r="T622" s="153">
        <f>S622*H622</f>
        <v>0</v>
      </c>
      <c r="U622" s="31"/>
      <c r="V622" s="31"/>
      <c r="W622" s="31"/>
      <c r="X622" s="31"/>
      <c r="Y622" s="31"/>
      <c r="Z622" s="31"/>
      <c r="AA622" s="31"/>
      <c r="AB622" s="31"/>
      <c r="AC622" s="31"/>
      <c r="AD622" s="31"/>
      <c r="AE622" s="31"/>
      <c r="AR622" s="154" t="s">
        <v>301</v>
      </c>
      <c r="AT622" s="154" t="s">
        <v>143</v>
      </c>
      <c r="AU622" s="154" t="s">
        <v>87</v>
      </c>
      <c r="AY622" s="16" t="s">
        <v>140</v>
      </c>
      <c r="BE622" s="155">
        <f>IF(N622="základní",J622,0)</f>
        <v>1279552.6399999999</v>
      </c>
      <c r="BF622" s="155">
        <f>IF(N622="snížená",J622,0)</f>
        <v>0</v>
      </c>
      <c r="BG622" s="155">
        <f>IF(N622="zákl. přenesená",J622,0)</f>
        <v>0</v>
      </c>
      <c r="BH622" s="155">
        <f>IF(N622="sníž. přenesená",J622,0)</f>
        <v>0</v>
      </c>
      <c r="BI622" s="155">
        <f>IF(N622="nulová",J622,0)</f>
        <v>0</v>
      </c>
      <c r="BJ622" s="16" t="s">
        <v>85</v>
      </c>
      <c r="BK622" s="155">
        <f>ROUND(I622*H622,2)</f>
        <v>1279552.6399999999</v>
      </c>
      <c r="BL622" s="16" t="s">
        <v>301</v>
      </c>
      <c r="BM622" s="154" t="s">
        <v>1058</v>
      </c>
    </row>
    <row r="623" spans="1:65" s="11" customFormat="1" ht="22.9" customHeight="1">
      <c r="B623" s="129"/>
      <c r="D623" s="130" t="s">
        <v>76</v>
      </c>
      <c r="E623" s="140" t="s">
        <v>1059</v>
      </c>
      <c r="F623" s="140" t="s">
        <v>1060</v>
      </c>
      <c r="I623" s="132"/>
      <c r="J623" s="141">
        <f>BK623</f>
        <v>810142.98</v>
      </c>
      <c r="L623" s="129"/>
      <c r="M623" s="134"/>
      <c r="N623" s="135"/>
      <c r="O623" s="135"/>
      <c r="P623" s="136">
        <f>SUM(P624:P626)</f>
        <v>0</v>
      </c>
      <c r="Q623" s="135"/>
      <c r="R623" s="136">
        <f>SUM(R624:R626)</f>
        <v>0</v>
      </c>
      <c r="S623" s="135"/>
      <c r="T623" s="137">
        <f>SUM(T624:T626)</f>
        <v>0</v>
      </c>
      <c r="AR623" s="130" t="s">
        <v>87</v>
      </c>
      <c r="AT623" s="138" t="s">
        <v>76</v>
      </c>
      <c r="AU623" s="138" t="s">
        <v>85</v>
      </c>
      <c r="AY623" s="130" t="s">
        <v>140</v>
      </c>
      <c r="BK623" s="139">
        <f>SUM(BK624:BK626)</f>
        <v>810142.98</v>
      </c>
    </row>
    <row r="624" spans="1:65" s="1" customFormat="1" ht="24">
      <c r="A624" s="31"/>
      <c r="B624" s="142"/>
      <c r="C624" s="143" t="s">
        <v>1061</v>
      </c>
      <c r="D624" s="143" t="s">
        <v>143</v>
      </c>
      <c r="E624" s="144" t="s">
        <v>1062</v>
      </c>
      <c r="F624" s="145" t="s">
        <v>1063</v>
      </c>
      <c r="G624" s="146" t="s">
        <v>146</v>
      </c>
      <c r="H624" s="147">
        <v>1</v>
      </c>
      <c r="I624" s="148">
        <v>469357.83</v>
      </c>
      <c r="J624" s="149">
        <f>ROUND(I624*H624,2)</f>
        <v>469357.83</v>
      </c>
      <c r="K624" s="145" t="s">
        <v>1</v>
      </c>
      <c r="L624" s="32"/>
      <c r="M624" s="150" t="s">
        <v>1</v>
      </c>
      <c r="N624" s="151" t="s">
        <v>42</v>
      </c>
      <c r="O624" s="57"/>
      <c r="P624" s="152">
        <f>O624*H624</f>
        <v>0</v>
      </c>
      <c r="Q624" s="152">
        <v>0</v>
      </c>
      <c r="R624" s="152">
        <f>Q624*H624</f>
        <v>0</v>
      </c>
      <c r="S624" s="152">
        <v>0</v>
      </c>
      <c r="T624" s="153">
        <f>S624*H624</f>
        <v>0</v>
      </c>
      <c r="U624" s="31"/>
      <c r="V624" s="31"/>
      <c r="W624" s="31"/>
      <c r="X624" s="31"/>
      <c r="Y624" s="31"/>
      <c r="Z624" s="31"/>
      <c r="AA624" s="31"/>
      <c r="AB624" s="31"/>
      <c r="AC624" s="31"/>
      <c r="AD624" s="31"/>
      <c r="AE624" s="31"/>
      <c r="AR624" s="154" t="s">
        <v>301</v>
      </c>
      <c r="AT624" s="154" t="s">
        <v>143</v>
      </c>
      <c r="AU624" s="154" t="s">
        <v>87</v>
      </c>
      <c r="AY624" s="16" t="s">
        <v>140</v>
      </c>
      <c r="BE624" s="155">
        <f>IF(N624="základní",J624,0)</f>
        <v>469357.83</v>
      </c>
      <c r="BF624" s="155">
        <f>IF(N624="snížená",J624,0)</f>
        <v>0</v>
      </c>
      <c r="BG624" s="155">
        <f>IF(N624="zákl. přenesená",J624,0)</f>
        <v>0</v>
      </c>
      <c r="BH624" s="155">
        <f>IF(N624="sníž. přenesená",J624,0)</f>
        <v>0</v>
      </c>
      <c r="BI624" s="155">
        <f>IF(N624="nulová",J624,0)</f>
        <v>0</v>
      </c>
      <c r="BJ624" s="16" t="s">
        <v>85</v>
      </c>
      <c r="BK624" s="155">
        <f>ROUND(I624*H624,2)</f>
        <v>469357.83</v>
      </c>
      <c r="BL624" s="16" t="s">
        <v>301</v>
      </c>
      <c r="BM624" s="154" t="s">
        <v>1064</v>
      </c>
    </row>
    <row r="625" spans="1:65" s="1" customFormat="1" ht="24">
      <c r="A625" s="31"/>
      <c r="B625" s="142"/>
      <c r="C625" s="143" t="s">
        <v>1065</v>
      </c>
      <c r="D625" s="143" t="s">
        <v>143</v>
      </c>
      <c r="E625" s="144" t="s">
        <v>1066</v>
      </c>
      <c r="F625" s="145" t="s">
        <v>1067</v>
      </c>
      <c r="G625" s="146" t="s">
        <v>146</v>
      </c>
      <c r="H625" s="147">
        <v>1</v>
      </c>
      <c r="I625" s="148">
        <v>241637.62</v>
      </c>
      <c r="J625" s="149">
        <f>ROUND(I625*H625,2)</f>
        <v>241637.62</v>
      </c>
      <c r="K625" s="145" t="s">
        <v>1</v>
      </c>
      <c r="L625" s="32"/>
      <c r="M625" s="150" t="s">
        <v>1</v>
      </c>
      <c r="N625" s="151" t="s">
        <v>42</v>
      </c>
      <c r="O625" s="57"/>
      <c r="P625" s="152">
        <f>O625*H625</f>
        <v>0</v>
      </c>
      <c r="Q625" s="152">
        <v>0</v>
      </c>
      <c r="R625" s="152">
        <f>Q625*H625</f>
        <v>0</v>
      </c>
      <c r="S625" s="152">
        <v>0</v>
      </c>
      <c r="T625" s="153">
        <f>S625*H625</f>
        <v>0</v>
      </c>
      <c r="U625" s="31"/>
      <c r="V625" s="31"/>
      <c r="W625" s="31"/>
      <c r="X625" s="31"/>
      <c r="Y625" s="31"/>
      <c r="Z625" s="31"/>
      <c r="AA625" s="31"/>
      <c r="AB625" s="31"/>
      <c r="AC625" s="31"/>
      <c r="AD625" s="31"/>
      <c r="AE625" s="31"/>
      <c r="AR625" s="154" t="s">
        <v>301</v>
      </c>
      <c r="AT625" s="154" t="s">
        <v>143</v>
      </c>
      <c r="AU625" s="154" t="s">
        <v>87</v>
      </c>
      <c r="AY625" s="16" t="s">
        <v>140</v>
      </c>
      <c r="BE625" s="155">
        <f>IF(N625="základní",J625,0)</f>
        <v>241637.62</v>
      </c>
      <c r="BF625" s="155">
        <f>IF(N625="snížená",J625,0)</f>
        <v>0</v>
      </c>
      <c r="BG625" s="155">
        <f>IF(N625="zákl. přenesená",J625,0)</f>
        <v>0</v>
      </c>
      <c r="BH625" s="155">
        <f>IF(N625="sníž. přenesená",J625,0)</f>
        <v>0</v>
      </c>
      <c r="BI625" s="155">
        <f>IF(N625="nulová",J625,0)</f>
        <v>0</v>
      </c>
      <c r="BJ625" s="16" t="s">
        <v>85</v>
      </c>
      <c r="BK625" s="155">
        <f>ROUND(I625*H625,2)</f>
        <v>241637.62</v>
      </c>
      <c r="BL625" s="16" t="s">
        <v>301</v>
      </c>
      <c r="BM625" s="154" t="s">
        <v>1068</v>
      </c>
    </row>
    <row r="626" spans="1:65" s="1" customFormat="1" ht="21.75" customHeight="1">
      <c r="A626" s="31"/>
      <c r="B626" s="142"/>
      <c r="C626" s="143" t="s">
        <v>1069</v>
      </c>
      <c r="D626" s="143" t="s">
        <v>143</v>
      </c>
      <c r="E626" s="144" t="s">
        <v>1070</v>
      </c>
      <c r="F626" s="145" t="s">
        <v>1071</v>
      </c>
      <c r="G626" s="146" t="s">
        <v>146</v>
      </c>
      <c r="H626" s="147">
        <v>1</v>
      </c>
      <c r="I626" s="148">
        <v>99147.53</v>
      </c>
      <c r="J626" s="149">
        <f>ROUND(I626*H626,2)</f>
        <v>99147.53</v>
      </c>
      <c r="K626" s="145" t="s">
        <v>1</v>
      </c>
      <c r="L626" s="32"/>
      <c r="M626" s="150" t="s">
        <v>1</v>
      </c>
      <c r="N626" s="151" t="s">
        <v>42</v>
      </c>
      <c r="O626" s="57"/>
      <c r="P626" s="152">
        <f>O626*H626</f>
        <v>0</v>
      </c>
      <c r="Q626" s="152">
        <v>0</v>
      </c>
      <c r="R626" s="152">
        <f>Q626*H626</f>
        <v>0</v>
      </c>
      <c r="S626" s="152">
        <v>0</v>
      </c>
      <c r="T626" s="153">
        <f>S626*H626</f>
        <v>0</v>
      </c>
      <c r="U626" s="31"/>
      <c r="V626" s="31"/>
      <c r="W626" s="31"/>
      <c r="X626" s="31"/>
      <c r="Y626" s="31"/>
      <c r="Z626" s="31"/>
      <c r="AA626" s="31"/>
      <c r="AB626" s="31"/>
      <c r="AC626" s="31"/>
      <c r="AD626" s="31"/>
      <c r="AE626" s="31"/>
      <c r="AR626" s="154" t="s">
        <v>301</v>
      </c>
      <c r="AT626" s="154" t="s">
        <v>143</v>
      </c>
      <c r="AU626" s="154" t="s">
        <v>87</v>
      </c>
      <c r="AY626" s="16" t="s">
        <v>140</v>
      </c>
      <c r="BE626" s="155">
        <f>IF(N626="základní",J626,0)</f>
        <v>99147.53</v>
      </c>
      <c r="BF626" s="155">
        <f>IF(N626="snížená",J626,0)</f>
        <v>0</v>
      </c>
      <c r="BG626" s="155">
        <f>IF(N626="zákl. přenesená",J626,0)</f>
        <v>0</v>
      </c>
      <c r="BH626" s="155">
        <f>IF(N626="sníž. přenesená",J626,0)</f>
        <v>0</v>
      </c>
      <c r="BI626" s="155">
        <f>IF(N626="nulová",J626,0)</f>
        <v>0</v>
      </c>
      <c r="BJ626" s="16" t="s">
        <v>85</v>
      </c>
      <c r="BK626" s="155">
        <f>ROUND(I626*H626,2)</f>
        <v>99147.53</v>
      </c>
      <c r="BL626" s="16" t="s">
        <v>301</v>
      </c>
      <c r="BM626" s="154" t="s">
        <v>1072</v>
      </c>
    </row>
    <row r="627" spans="1:65" s="11" customFormat="1" ht="22.9" customHeight="1">
      <c r="B627" s="129"/>
      <c r="D627" s="130" t="s">
        <v>76</v>
      </c>
      <c r="E627" s="140" t="s">
        <v>1073</v>
      </c>
      <c r="F627" s="140" t="s">
        <v>1074</v>
      </c>
      <c r="I627" s="132"/>
      <c r="J627" s="141">
        <f>BK627</f>
        <v>3587366</v>
      </c>
      <c r="L627" s="129"/>
      <c r="M627" s="134"/>
      <c r="N627" s="135"/>
      <c r="O627" s="135"/>
      <c r="P627" s="136">
        <f>P628</f>
        <v>0</v>
      </c>
      <c r="Q627" s="135"/>
      <c r="R627" s="136">
        <f>R628</f>
        <v>0</v>
      </c>
      <c r="S627" s="135"/>
      <c r="T627" s="137">
        <f>T628</f>
        <v>0</v>
      </c>
      <c r="AR627" s="130" t="s">
        <v>87</v>
      </c>
      <c r="AT627" s="138" t="s">
        <v>76</v>
      </c>
      <c r="AU627" s="138" t="s">
        <v>85</v>
      </c>
      <c r="AY627" s="130" t="s">
        <v>140</v>
      </c>
      <c r="BK627" s="139">
        <f>BK628</f>
        <v>3587366</v>
      </c>
    </row>
    <row r="628" spans="1:65" s="1" customFormat="1" ht="21.75" customHeight="1">
      <c r="A628" s="31"/>
      <c r="B628" s="142"/>
      <c r="C628" s="143" t="s">
        <v>1075</v>
      </c>
      <c r="D628" s="143" t="s">
        <v>143</v>
      </c>
      <c r="E628" s="144" t="s">
        <v>1076</v>
      </c>
      <c r="F628" s="145" t="s">
        <v>1077</v>
      </c>
      <c r="G628" s="146" t="s">
        <v>146</v>
      </c>
      <c r="H628" s="147">
        <v>1</v>
      </c>
      <c r="I628" s="148">
        <v>3587366</v>
      </c>
      <c r="J628" s="149">
        <f>ROUND(I628*H628,2)</f>
        <v>3587366</v>
      </c>
      <c r="K628" s="145" t="s">
        <v>1</v>
      </c>
      <c r="L628" s="32"/>
      <c r="M628" s="150" t="s">
        <v>1</v>
      </c>
      <c r="N628" s="151" t="s">
        <v>42</v>
      </c>
      <c r="O628" s="57"/>
      <c r="P628" s="152">
        <f>O628*H628</f>
        <v>0</v>
      </c>
      <c r="Q628" s="152">
        <v>0</v>
      </c>
      <c r="R628" s="152">
        <f>Q628*H628</f>
        <v>0</v>
      </c>
      <c r="S628" s="152">
        <v>0</v>
      </c>
      <c r="T628" s="153">
        <f>S628*H628</f>
        <v>0</v>
      </c>
      <c r="U628" s="31"/>
      <c r="V628" s="31"/>
      <c r="W628" s="31"/>
      <c r="X628" s="31"/>
      <c r="Y628" s="31"/>
      <c r="Z628" s="31"/>
      <c r="AA628" s="31"/>
      <c r="AB628" s="31"/>
      <c r="AC628" s="31"/>
      <c r="AD628" s="31"/>
      <c r="AE628" s="31"/>
      <c r="AR628" s="154" t="s">
        <v>301</v>
      </c>
      <c r="AT628" s="154" t="s">
        <v>143</v>
      </c>
      <c r="AU628" s="154" t="s">
        <v>87</v>
      </c>
      <c r="AY628" s="16" t="s">
        <v>140</v>
      </c>
      <c r="BE628" s="155">
        <f>IF(N628="základní",J628,0)</f>
        <v>3587366</v>
      </c>
      <c r="BF628" s="155">
        <f>IF(N628="snížená",J628,0)</f>
        <v>0</v>
      </c>
      <c r="BG628" s="155">
        <f>IF(N628="zákl. přenesená",J628,0)</f>
        <v>0</v>
      </c>
      <c r="BH628" s="155">
        <f>IF(N628="sníž. přenesená",J628,0)</f>
        <v>0</v>
      </c>
      <c r="BI628" s="155">
        <f>IF(N628="nulová",J628,0)</f>
        <v>0</v>
      </c>
      <c r="BJ628" s="16" t="s">
        <v>85</v>
      </c>
      <c r="BK628" s="155">
        <f>ROUND(I628*H628,2)</f>
        <v>3587366</v>
      </c>
      <c r="BL628" s="16" t="s">
        <v>301</v>
      </c>
      <c r="BM628" s="154" t="s">
        <v>1078</v>
      </c>
    </row>
    <row r="629" spans="1:65" s="11" customFormat="1" ht="22.9" customHeight="1">
      <c r="B629" s="129"/>
      <c r="D629" s="130" t="s">
        <v>76</v>
      </c>
      <c r="E629" s="140" t="s">
        <v>1079</v>
      </c>
      <c r="F629" s="140" t="s">
        <v>1080</v>
      </c>
      <c r="I629" s="132"/>
      <c r="J629" s="141">
        <f>BK629</f>
        <v>153740.70000000001</v>
      </c>
      <c r="L629" s="129"/>
      <c r="M629" s="134"/>
      <c r="N629" s="135"/>
      <c r="O629" s="135"/>
      <c r="P629" s="136">
        <f>SUM(P630:P673)</f>
        <v>0</v>
      </c>
      <c r="Q629" s="135"/>
      <c r="R629" s="136">
        <f>SUM(R630:R673)</f>
        <v>2.7816796999999998</v>
      </c>
      <c r="S629" s="135"/>
      <c r="T629" s="137">
        <f>SUM(T630:T673)</f>
        <v>0</v>
      </c>
      <c r="AR629" s="130" t="s">
        <v>87</v>
      </c>
      <c r="AT629" s="138" t="s">
        <v>76</v>
      </c>
      <c r="AU629" s="138" t="s">
        <v>85</v>
      </c>
      <c r="AY629" s="130" t="s">
        <v>140</v>
      </c>
      <c r="BK629" s="139">
        <f>SUM(BK630:BK673)</f>
        <v>153740.70000000001</v>
      </c>
    </row>
    <row r="630" spans="1:65" s="1" customFormat="1" ht="33" customHeight="1">
      <c r="A630" s="31"/>
      <c r="B630" s="142"/>
      <c r="C630" s="143" t="s">
        <v>1081</v>
      </c>
      <c r="D630" s="143" t="s">
        <v>143</v>
      </c>
      <c r="E630" s="144" t="s">
        <v>1082</v>
      </c>
      <c r="F630" s="145" t="s">
        <v>1083</v>
      </c>
      <c r="G630" s="146" t="s">
        <v>284</v>
      </c>
      <c r="H630" s="147">
        <v>16.829999999999998</v>
      </c>
      <c r="I630" s="148">
        <v>565.24</v>
      </c>
      <c r="J630" s="149">
        <f>ROUND(I630*H630,2)</f>
        <v>9512.99</v>
      </c>
      <c r="K630" s="145" t="s">
        <v>147</v>
      </c>
      <c r="L630" s="32"/>
      <c r="M630" s="150" t="s">
        <v>1</v>
      </c>
      <c r="N630" s="151" t="s">
        <v>42</v>
      </c>
      <c r="O630" s="57"/>
      <c r="P630" s="152">
        <f>O630*H630</f>
        <v>0</v>
      </c>
      <c r="Q630" s="152">
        <v>1.414E-2</v>
      </c>
      <c r="R630" s="152">
        <f>Q630*H630</f>
        <v>0.23797619999999997</v>
      </c>
      <c r="S630" s="152">
        <v>0</v>
      </c>
      <c r="T630" s="153">
        <f>S630*H630</f>
        <v>0</v>
      </c>
      <c r="U630" s="31"/>
      <c r="V630" s="31"/>
      <c r="W630" s="31"/>
      <c r="X630" s="31"/>
      <c r="Y630" s="31"/>
      <c r="Z630" s="31"/>
      <c r="AA630" s="31"/>
      <c r="AB630" s="31"/>
      <c r="AC630" s="31"/>
      <c r="AD630" s="31"/>
      <c r="AE630" s="31"/>
      <c r="AR630" s="154" t="s">
        <v>301</v>
      </c>
      <c r="AT630" s="154" t="s">
        <v>143</v>
      </c>
      <c r="AU630" s="154" t="s">
        <v>87</v>
      </c>
      <c r="AY630" s="16" t="s">
        <v>140</v>
      </c>
      <c r="BE630" s="155">
        <f>IF(N630="základní",J630,0)</f>
        <v>9512.99</v>
      </c>
      <c r="BF630" s="155">
        <f>IF(N630="snížená",J630,0)</f>
        <v>0</v>
      </c>
      <c r="BG630" s="155">
        <f>IF(N630="zákl. přenesená",J630,0)</f>
        <v>0</v>
      </c>
      <c r="BH630" s="155">
        <f>IF(N630="sníž. přenesená",J630,0)</f>
        <v>0</v>
      </c>
      <c r="BI630" s="155">
        <f>IF(N630="nulová",J630,0)</f>
        <v>0</v>
      </c>
      <c r="BJ630" s="16" t="s">
        <v>85</v>
      </c>
      <c r="BK630" s="155">
        <f>ROUND(I630*H630,2)</f>
        <v>9512.99</v>
      </c>
      <c r="BL630" s="16" t="s">
        <v>301</v>
      </c>
      <c r="BM630" s="154" t="s">
        <v>1084</v>
      </c>
    </row>
    <row r="631" spans="1:65" s="12" customFormat="1">
      <c r="B631" s="165"/>
      <c r="D631" s="156" t="s">
        <v>236</v>
      </c>
      <c r="E631" s="166" t="s">
        <v>1</v>
      </c>
      <c r="F631" s="167" t="s">
        <v>1085</v>
      </c>
      <c r="H631" s="168">
        <v>16.829999999999998</v>
      </c>
      <c r="I631" s="169"/>
      <c r="L631" s="165"/>
      <c r="M631" s="170"/>
      <c r="N631" s="171"/>
      <c r="O631" s="171"/>
      <c r="P631" s="171"/>
      <c r="Q631" s="171"/>
      <c r="R631" s="171"/>
      <c r="S631" s="171"/>
      <c r="T631" s="172"/>
      <c r="AT631" s="166" t="s">
        <v>236</v>
      </c>
      <c r="AU631" s="166" t="s">
        <v>87</v>
      </c>
      <c r="AV631" s="12" t="s">
        <v>87</v>
      </c>
      <c r="AW631" s="12" t="s">
        <v>32</v>
      </c>
      <c r="AX631" s="12" t="s">
        <v>85</v>
      </c>
      <c r="AY631" s="166" t="s">
        <v>140</v>
      </c>
    </row>
    <row r="632" spans="1:65" s="1" customFormat="1" ht="33" customHeight="1">
      <c r="A632" s="31"/>
      <c r="B632" s="142"/>
      <c r="C632" s="143" t="s">
        <v>1086</v>
      </c>
      <c r="D632" s="143" t="s">
        <v>143</v>
      </c>
      <c r="E632" s="144" t="s">
        <v>1087</v>
      </c>
      <c r="F632" s="145" t="s">
        <v>1088</v>
      </c>
      <c r="G632" s="146" t="s">
        <v>284</v>
      </c>
      <c r="H632" s="147">
        <v>52.14</v>
      </c>
      <c r="I632" s="148">
        <v>752.73</v>
      </c>
      <c r="J632" s="149">
        <f>ROUND(I632*H632,2)</f>
        <v>39247.339999999997</v>
      </c>
      <c r="K632" s="145" t="s">
        <v>1</v>
      </c>
      <c r="L632" s="32"/>
      <c r="M632" s="150" t="s">
        <v>1</v>
      </c>
      <c r="N632" s="151" t="s">
        <v>42</v>
      </c>
      <c r="O632" s="57"/>
      <c r="P632" s="152">
        <f>O632*H632</f>
        <v>0</v>
      </c>
      <c r="Q632" s="152">
        <v>1.481E-2</v>
      </c>
      <c r="R632" s="152">
        <f>Q632*H632</f>
        <v>0.77219340000000003</v>
      </c>
      <c r="S632" s="152">
        <v>0</v>
      </c>
      <c r="T632" s="153">
        <f>S632*H632</f>
        <v>0</v>
      </c>
      <c r="U632" s="31"/>
      <c r="V632" s="31"/>
      <c r="W632" s="31"/>
      <c r="X632" s="31"/>
      <c r="Y632" s="31"/>
      <c r="Z632" s="31"/>
      <c r="AA632" s="31"/>
      <c r="AB632" s="31"/>
      <c r="AC632" s="31"/>
      <c r="AD632" s="31"/>
      <c r="AE632" s="31"/>
      <c r="AR632" s="154" t="s">
        <v>301</v>
      </c>
      <c r="AT632" s="154" t="s">
        <v>143</v>
      </c>
      <c r="AU632" s="154" t="s">
        <v>87</v>
      </c>
      <c r="AY632" s="16" t="s">
        <v>140</v>
      </c>
      <c r="BE632" s="155">
        <f>IF(N632="základní",J632,0)</f>
        <v>39247.339999999997</v>
      </c>
      <c r="BF632" s="155">
        <f>IF(N632="snížená",J632,0)</f>
        <v>0</v>
      </c>
      <c r="BG632" s="155">
        <f>IF(N632="zákl. přenesená",J632,0)</f>
        <v>0</v>
      </c>
      <c r="BH632" s="155">
        <f>IF(N632="sníž. přenesená",J632,0)</f>
        <v>0</v>
      </c>
      <c r="BI632" s="155">
        <f>IF(N632="nulová",J632,0)</f>
        <v>0</v>
      </c>
      <c r="BJ632" s="16" t="s">
        <v>85</v>
      </c>
      <c r="BK632" s="155">
        <f>ROUND(I632*H632,2)</f>
        <v>39247.339999999997</v>
      </c>
      <c r="BL632" s="16" t="s">
        <v>301</v>
      </c>
      <c r="BM632" s="154" t="s">
        <v>1089</v>
      </c>
    </row>
    <row r="633" spans="1:65" s="12" customFormat="1">
      <c r="B633" s="165"/>
      <c r="D633" s="156" t="s">
        <v>236</v>
      </c>
      <c r="E633" s="166" t="s">
        <v>1</v>
      </c>
      <c r="F633" s="167" t="s">
        <v>1090</v>
      </c>
      <c r="H633" s="168">
        <v>52.14</v>
      </c>
      <c r="I633" s="169"/>
      <c r="L633" s="165"/>
      <c r="M633" s="170"/>
      <c r="N633" s="171"/>
      <c r="O633" s="171"/>
      <c r="P633" s="171"/>
      <c r="Q633" s="171"/>
      <c r="R633" s="171"/>
      <c r="S633" s="171"/>
      <c r="T633" s="172"/>
      <c r="AT633" s="166" t="s">
        <v>236</v>
      </c>
      <c r="AU633" s="166" t="s">
        <v>87</v>
      </c>
      <c r="AV633" s="12" t="s">
        <v>87</v>
      </c>
      <c r="AW633" s="12" t="s">
        <v>32</v>
      </c>
      <c r="AX633" s="12" t="s">
        <v>85</v>
      </c>
      <c r="AY633" s="166" t="s">
        <v>140</v>
      </c>
    </row>
    <row r="634" spans="1:65" s="1" customFormat="1" ht="16.5" customHeight="1">
      <c r="A634" s="31"/>
      <c r="B634" s="142"/>
      <c r="C634" s="143" t="s">
        <v>1091</v>
      </c>
      <c r="D634" s="143" t="s">
        <v>143</v>
      </c>
      <c r="E634" s="144" t="s">
        <v>1092</v>
      </c>
      <c r="F634" s="145" t="s">
        <v>1093</v>
      </c>
      <c r="G634" s="146" t="s">
        <v>414</v>
      </c>
      <c r="H634" s="147">
        <v>6.6</v>
      </c>
      <c r="I634" s="148">
        <v>137.80000000000001</v>
      </c>
      <c r="J634" s="149">
        <f>ROUND(I634*H634,2)</f>
        <v>909.48</v>
      </c>
      <c r="K634" s="145" t="s">
        <v>147</v>
      </c>
      <c r="L634" s="32"/>
      <c r="M634" s="150" t="s">
        <v>1</v>
      </c>
      <c r="N634" s="151" t="s">
        <v>42</v>
      </c>
      <c r="O634" s="57"/>
      <c r="P634" s="152">
        <f>O634*H634</f>
        <v>0</v>
      </c>
      <c r="Q634" s="152">
        <v>9.1E-4</v>
      </c>
      <c r="R634" s="152">
        <f>Q634*H634</f>
        <v>6.0060000000000001E-3</v>
      </c>
      <c r="S634" s="152">
        <v>0</v>
      </c>
      <c r="T634" s="153">
        <f>S634*H634</f>
        <v>0</v>
      </c>
      <c r="U634" s="31"/>
      <c r="V634" s="31"/>
      <c r="W634" s="31"/>
      <c r="X634" s="31"/>
      <c r="Y634" s="31"/>
      <c r="Z634" s="31"/>
      <c r="AA634" s="31"/>
      <c r="AB634" s="31"/>
      <c r="AC634" s="31"/>
      <c r="AD634" s="31"/>
      <c r="AE634" s="31"/>
      <c r="AR634" s="154" t="s">
        <v>301</v>
      </c>
      <c r="AT634" s="154" t="s">
        <v>143</v>
      </c>
      <c r="AU634" s="154" t="s">
        <v>87</v>
      </c>
      <c r="AY634" s="16" t="s">
        <v>140</v>
      </c>
      <c r="BE634" s="155">
        <f>IF(N634="základní",J634,0)</f>
        <v>909.48</v>
      </c>
      <c r="BF634" s="155">
        <f>IF(N634="snížená",J634,0)</f>
        <v>0</v>
      </c>
      <c r="BG634" s="155">
        <f>IF(N634="zákl. přenesená",J634,0)</f>
        <v>0</v>
      </c>
      <c r="BH634" s="155">
        <f>IF(N634="sníž. přenesená",J634,0)</f>
        <v>0</v>
      </c>
      <c r="BI634" s="155">
        <f>IF(N634="nulová",J634,0)</f>
        <v>0</v>
      </c>
      <c r="BJ634" s="16" t="s">
        <v>85</v>
      </c>
      <c r="BK634" s="155">
        <f>ROUND(I634*H634,2)</f>
        <v>909.48</v>
      </c>
      <c r="BL634" s="16" t="s">
        <v>301</v>
      </c>
      <c r="BM634" s="154" t="s">
        <v>1094</v>
      </c>
    </row>
    <row r="635" spans="1:65" s="12" customFormat="1">
      <c r="B635" s="165"/>
      <c r="D635" s="156" t="s">
        <v>236</v>
      </c>
      <c r="E635" s="166" t="s">
        <v>1</v>
      </c>
      <c r="F635" s="167" t="s">
        <v>1095</v>
      </c>
      <c r="H635" s="168">
        <v>6.6</v>
      </c>
      <c r="I635" s="169"/>
      <c r="L635" s="165"/>
      <c r="M635" s="170"/>
      <c r="N635" s="171"/>
      <c r="O635" s="171"/>
      <c r="P635" s="171"/>
      <c r="Q635" s="171"/>
      <c r="R635" s="171"/>
      <c r="S635" s="171"/>
      <c r="T635" s="172"/>
      <c r="AT635" s="166" t="s">
        <v>236</v>
      </c>
      <c r="AU635" s="166" t="s">
        <v>87</v>
      </c>
      <c r="AV635" s="12" t="s">
        <v>87</v>
      </c>
      <c r="AW635" s="12" t="s">
        <v>32</v>
      </c>
      <c r="AX635" s="12" t="s">
        <v>85</v>
      </c>
      <c r="AY635" s="166" t="s">
        <v>140</v>
      </c>
    </row>
    <row r="636" spans="1:65" s="1" customFormat="1" ht="24">
      <c r="A636" s="31"/>
      <c r="B636" s="142"/>
      <c r="C636" s="143" t="s">
        <v>1096</v>
      </c>
      <c r="D636" s="143" t="s">
        <v>143</v>
      </c>
      <c r="E636" s="144" t="s">
        <v>1097</v>
      </c>
      <c r="F636" s="145" t="s">
        <v>1098</v>
      </c>
      <c r="G636" s="146" t="s">
        <v>284</v>
      </c>
      <c r="H636" s="147">
        <v>94.245999999999995</v>
      </c>
      <c r="I636" s="148">
        <v>624.1</v>
      </c>
      <c r="J636" s="149">
        <f>ROUND(I636*H636,2)</f>
        <v>58818.93</v>
      </c>
      <c r="K636" s="145" t="s">
        <v>147</v>
      </c>
      <c r="L636" s="32"/>
      <c r="M636" s="150" t="s">
        <v>1</v>
      </c>
      <c r="N636" s="151" t="s">
        <v>42</v>
      </c>
      <c r="O636" s="57"/>
      <c r="P636" s="152">
        <f>O636*H636</f>
        <v>0</v>
      </c>
      <c r="Q636" s="152">
        <v>1.3849999999999999E-2</v>
      </c>
      <c r="R636" s="152">
        <f>Q636*H636</f>
        <v>1.3053070999999998</v>
      </c>
      <c r="S636" s="152">
        <v>0</v>
      </c>
      <c r="T636" s="153">
        <f>S636*H636</f>
        <v>0</v>
      </c>
      <c r="U636" s="31"/>
      <c r="V636" s="31"/>
      <c r="W636" s="31"/>
      <c r="X636" s="31"/>
      <c r="Y636" s="31"/>
      <c r="Z636" s="31"/>
      <c r="AA636" s="31"/>
      <c r="AB636" s="31"/>
      <c r="AC636" s="31"/>
      <c r="AD636" s="31"/>
      <c r="AE636" s="31"/>
      <c r="AR636" s="154" t="s">
        <v>301</v>
      </c>
      <c r="AT636" s="154" t="s">
        <v>143</v>
      </c>
      <c r="AU636" s="154" t="s">
        <v>87</v>
      </c>
      <c r="AY636" s="16" t="s">
        <v>140</v>
      </c>
      <c r="BE636" s="155">
        <f>IF(N636="základní",J636,0)</f>
        <v>58818.93</v>
      </c>
      <c r="BF636" s="155">
        <f>IF(N636="snížená",J636,0)</f>
        <v>0</v>
      </c>
      <c r="BG636" s="155">
        <f>IF(N636="zákl. přenesená",J636,0)</f>
        <v>0</v>
      </c>
      <c r="BH636" s="155">
        <f>IF(N636="sníž. přenesená",J636,0)</f>
        <v>0</v>
      </c>
      <c r="BI636" s="155">
        <f>IF(N636="nulová",J636,0)</f>
        <v>0</v>
      </c>
      <c r="BJ636" s="16" t="s">
        <v>85</v>
      </c>
      <c r="BK636" s="155">
        <f>ROUND(I636*H636,2)</f>
        <v>58818.93</v>
      </c>
      <c r="BL636" s="16" t="s">
        <v>301</v>
      </c>
      <c r="BM636" s="154" t="s">
        <v>1099</v>
      </c>
    </row>
    <row r="637" spans="1:65" s="12" customFormat="1">
      <c r="B637" s="165"/>
      <c r="D637" s="156" t="s">
        <v>236</v>
      </c>
      <c r="E637" s="166" t="s">
        <v>1</v>
      </c>
      <c r="F637" s="167" t="s">
        <v>1100</v>
      </c>
      <c r="H637" s="168">
        <v>37.81</v>
      </c>
      <c r="I637" s="169"/>
      <c r="L637" s="165"/>
      <c r="M637" s="170"/>
      <c r="N637" s="171"/>
      <c r="O637" s="171"/>
      <c r="P637" s="171"/>
      <c r="Q637" s="171"/>
      <c r="R637" s="171"/>
      <c r="S637" s="171"/>
      <c r="T637" s="172"/>
      <c r="AT637" s="166" t="s">
        <v>236</v>
      </c>
      <c r="AU637" s="166" t="s">
        <v>87</v>
      </c>
      <c r="AV637" s="12" t="s">
        <v>87</v>
      </c>
      <c r="AW637" s="12" t="s">
        <v>32</v>
      </c>
      <c r="AX637" s="12" t="s">
        <v>77</v>
      </c>
      <c r="AY637" s="166" t="s">
        <v>140</v>
      </c>
    </row>
    <row r="638" spans="1:65" s="12" customFormat="1">
      <c r="B638" s="165"/>
      <c r="D638" s="156" t="s">
        <v>236</v>
      </c>
      <c r="E638" s="166" t="s">
        <v>1</v>
      </c>
      <c r="F638" s="167" t="s">
        <v>1101</v>
      </c>
      <c r="H638" s="168">
        <v>18.183</v>
      </c>
      <c r="I638" s="169"/>
      <c r="L638" s="165"/>
      <c r="M638" s="170"/>
      <c r="N638" s="171"/>
      <c r="O638" s="171"/>
      <c r="P638" s="171"/>
      <c r="Q638" s="171"/>
      <c r="R638" s="171"/>
      <c r="S638" s="171"/>
      <c r="T638" s="172"/>
      <c r="AT638" s="166" t="s">
        <v>236</v>
      </c>
      <c r="AU638" s="166" t="s">
        <v>87</v>
      </c>
      <c r="AV638" s="12" t="s">
        <v>87</v>
      </c>
      <c r="AW638" s="12" t="s">
        <v>32</v>
      </c>
      <c r="AX638" s="12" t="s">
        <v>77</v>
      </c>
      <c r="AY638" s="166" t="s">
        <v>140</v>
      </c>
    </row>
    <row r="639" spans="1:65" s="12" customFormat="1">
      <c r="B639" s="165"/>
      <c r="D639" s="156" t="s">
        <v>236</v>
      </c>
      <c r="E639" s="166" t="s">
        <v>1</v>
      </c>
      <c r="F639" s="167" t="s">
        <v>1102</v>
      </c>
      <c r="H639" s="168">
        <v>1.925</v>
      </c>
      <c r="I639" s="169"/>
      <c r="L639" s="165"/>
      <c r="M639" s="170"/>
      <c r="N639" s="171"/>
      <c r="O639" s="171"/>
      <c r="P639" s="171"/>
      <c r="Q639" s="171"/>
      <c r="R639" s="171"/>
      <c r="S639" s="171"/>
      <c r="T639" s="172"/>
      <c r="AT639" s="166" t="s">
        <v>236</v>
      </c>
      <c r="AU639" s="166" t="s">
        <v>87</v>
      </c>
      <c r="AV639" s="12" t="s">
        <v>87</v>
      </c>
      <c r="AW639" s="12" t="s">
        <v>32</v>
      </c>
      <c r="AX639" s="12" t="s">
        <v>77</v>
      </c>
      <c r="AY639" s="166" t="s">
        <v>140</v>
      </c>
    </row>
    <row r="640" spans="1:65" s="12" customFormat="1">
      <c r="B640" s="165"/>
      <c r="D640" s="156" t="s">
        <v>236</v>
      </c>
      <c r="E640" s="166" t="s">
        <v>1</v>
      </c>
      <c r="F640" s="167" t="s">
        <v>1103</v>
      </c>
      <c r="H640" s="168">
        <v>2.286</v>
      </c>
      <c r="I640" s="169"/>
      <c r="L640" s="165"/>
      <c r="M640" s="170"/>
      <c r="N640" s="171"/>
      <c r="O640" s="171"/>
      <c r="P640" s="171"/>
      <c r="Q640" s="171"/>
      <c r="R640" s="171"/>
      <c r="S640" s="171"/>
      <c r="T640" s="172"/>
      <c r="AT640" s="166" t="s">
        <v>236</v>
      </c>
      <c r="AU640" s="166" t="s">
        <v>87</v>
      </c>
      <c r="AV640" s="12" t="s">
        <v>87</v>
      </c>
      <c r="AW640" s="12" t="s">
        <v>32</v>
      </c>
      <c r="AX640" s="12" t="s">
        <v>77</v>
      </c>
      <c r="AY640" s="166" t="s">
        <v>140</v>
      </c>
    </row>
    <row r="641" spans="1:65" s="12" customFormat="1">
      <c r="B641" s="165"/>
      <c r="D641" s="156" t="s">
        <v>236</v>
      </c>
      <c r="E641" s="166" t="s">
        <v>1</v>
      </c>
      <c r="F641" s="167" t="s">
        <v>1104</v>
      </c>
      <c r="H641" s="168">
        <v>7.0529999999999999</v>
      </c>
      <c r="I641" s="169"/>
      <c r="L641" s="165"/>
      <c r="M641" s="170"/>
      <c r="N641" s="171"/>
      <c r="O641" s="171"/>
      <c r="P641" s="171"/>
      <c r="Q641" s="171"/>
      <c r="R641" s="171"/>
      <c r="S641" s="171"/>
      <c r="T641" s="172"/>
      <c r="AT641" s="166" t="s">
        <v>236</v>
      </c>
      <c r="AU641" s="166" t="s">
        <v>87</v>
      </c>
      <c r="AV641" s="12" t="s">
        <v>87</v>
      </c>
      <c r="AW641" s="12" t="s">
        <v>32</v>
      </c>
      <c r="AX641" s="12" t="s">
        <v>77</v>
      </c>
      <c r="AY641" s="166" t="s">
        <v>140</v>
      </c>
    </row>
    <row r="642" spans="1:65" s="12" customFormat="1">
      <c r="B642" s="165"/>
      <c r="D642" s="156" t="s">
        <v>236</v>
      </c>
      <c r="E642" s="166" t="s">
        <v>1</v>
      </c>
      <c r="F642" s="167" t="s">
        <v>1105</v>
      </c>
      <c r="H642" s="168">
        <v>3.9359999999999999</v>
      </c>
      <c r="I642" s="169"/>
      <c r="L642" s="165"/>
      <c r="M642" s="170"/>
      <c r="N642" s="171"/>
      <c r="O642" s="171"/>
      <c r="P642" s="171"/>
      <c r="Q642" s="171"/>
      <c r="R642" s="171"/>
      <c r="S642" s="171"/>
      <c r="T642" s="172"/>
      <c r="AT642" s="166" t="s">
        <v>236</v>
      </c>
      <c r="AU642" s="166" t="s">
        <v>87</v>
      </c>
      <c r="AV642" s="12" t="s">
        <v>87</v>
      </c>
      <c r="AW642" s="12" t="s">
        <v>32</v>
      </c>
      <c r="AX642" s="12" t="s">
        <v>77</v>
      </c>
      <c r="AY642" s="166" t="s">
        <v>140</v>
      </c>
    </row>
    <row r="643" spans="1:65" s="12" customFormat="1">
      <c r="B643" s="165"/>
      <c r="D643" s="156" t="s">
        <v>236</v>
      </c>
      <c r="E643" s="166" t="s">
        <v>1</v>
      </c>
      <c r="F643" s="167" t="s">
        <v>1106</v>
      </c>
      <c r="H643" s="168">
        <v>9.5190000000000001</v>
      </c>
      <c r="I643" s="169"/>
      <c r="L643" s="165"/>
      <c r="M643" s="170"/>
      <c r="N643" s="171"/>
      <c r="O643" s="171"/>
      <c r="P643" s="171"/>
      <c r="Q643" s="171"/>
      <c r="R643" s="171"/>
      <c r="S643" s="171"/>
      <c r="T643" s="172"/>
      <c r="AT643" s="166" t="s">
        <v>236</v>
      </c>
      <c r="AU643" s="166" t="s">
        <v>87</v>
      </c>
      <c r="AV643" s="12" t="s">
        <v>87</v>
      </c>
      <c r="AW643" s="12" t="s">
        <v>32</v>
      </c>
      <c r="AX643" s="12" t="s">
        <v>77</v>
      </c>
      <c r="AY643" s="166" t="s">
        <v>140</v>
      </c>
    </row>
    <row r="644" spans="1:65" s="12" customFormat="1">
      <c r="B644" s="165"/>
      <c r="D644" s="156" t="s">
        <v>236</v>
      </c>
      <c r="E644" s="166" t="s">
        <v>1</v>
      </c>
      <c r="F644" s="167" t="s">
        <v>1107</v>
      </c>
      <c r="H644" s="168">
        <v>12.124000000000001</v>
      </c>
      <c r="I644" s="169"/>
      <c r="L644" s="165"/>
      <c r="M644" s="170"/>
      <c r="N644" s="171"/>
      <c r="O644" s="171"/>
      <c r="P644" s="171"/>
      <c r="Q644" s="171"/>
      <c r="R644" s="171"/>
      <c r="S644" s="171"/>
      <c r="T644" s="172"/>
      <c r="AT644" s="166" t="s">
        <v>236</v>
      </c>
      <c r="AU644" s="166" t="s">
        <v>87</v>
      </c>
      <c r="AV644" s="12" t="s">
        <v>87</v>
      </c>
      <c r="AW644" s="12" t="s">
        <v>32</v>
      </c>
      <c r="AX644" s="12" t="s">
        <v>77</v>
      </c>
      <c r="AY644" s="166" t="s">
        <v>140</v>
      </c>
    </row>
    <row r="645" spans="1:65" s="12" customFormat="1">
      <c r="B645" s="165"/>
      <c r="D645" s="156" t="s">
        <v>236</v>
      </c>
      <c r="E645" s="166" t="s">
        <v>1</v>
      </c>
      <c r="F645" s="167" t="s">
        <v>1108</v>
      </c>
      <c r="H645" s="168">
        <v>1.41</v>
      </c>
      <c r="I645" s="169"/>
      <c r="L645" s="165"/>
      <c r="M645" s="170"/>
      <c r="N645" s="171"/>
      <c r="O645" s="171"/>
      <c r="P645" s="171"/>
      <c r="Q645" s="171"/>
      <c r="R645" s="171"/>
      <c r="S645" s="171"/>
      <c r="T645" s="172"/>
      <c r="AT645" s="166" t="s">
        <v>236</v>
      </c>
      <c r="AU645" s="166" t="s">
        <v>87</v>
      </c>
      <c r="AV645" s="12" t="s">
        <v>87</v>
      </c>
      <c r="AW645" s="12" t="s">
        <v>32</v>
      </c>
      <c r="AX645" s="12" t="s">
        <v>77</v>
      </c>
      <c r="AY645" s="166" t="s">
        <v>140</v>
      </c>
    </row>
    <row r="646" spans="1:65" s="13" customFormat="1">
      <c r="B646" s="173"/>
      <c r="D646" s="156" t="s">
        <v>236</v>
      </c>
      <c r="E646" s="174" t="s">
        <v>1</v>
      </c>
      <c r="F646" s="175" t="s">
        <v>247</v>
      </c>
      <c r="H646" s="176">
        <v>94.246000000000009</v>
      </c>
      <c r="I646" s="177"/>
      <c r="L646" s="173"/>
      <c r="M646" s="178"/>
      <c r="N646" s="179"/>
      <c r="O646" s="179"/>
      <c r="P646" s="179"/>
      <c r="Q646" s="179"/>
      <c r="R646" s="179"/>
      <c r="S646" s="179"/>
      <c r="T646" s="180"/>
      <c r="AT646" s="174" t="s">
        <v>236</v>
      </c>
      <c r="AU646" s="174" t="s">
        <v>87</v>
      </c>
      <c r="AV646" s="13" t="s">
        <v>159</v>
      </c>
      <c r="AW646" s="13" t="s">
        <v>32</v>
      </c>
      <c r="AX646" s="13" t="s">
        <v>85</v>
      </c>
      <c r="AY646" s="174" t="s">
        <v>140</v>
      </c>
    </row>
    <row r="647" spans="1:65" s="1" customFormat="1" ht="16.5" customHeight="1">
      <c r="A647" s="31"/>
      <c r="B647" s="142"/>
      <c r="C647" s="143" t="s">
        <v>1109</v>
      </c>
      <c r="D647" s="143" t="s">
        <v>143</v>
      </c>
      <c r="E647" s="144" t="s">
        <v>1110</v>
      </c>
      <c r="F647" s="145" t="s">
        <v>1111</v>
      </c>
      <c r="G647" s="146" t="s">
        <v>414</v>
      </c>
      <c r="H647" s="147">
        <v>9.9499999999999993</v>
      </c>
      <c r="I647" s="148">
        <v>196.54</v>
      </c>
      <c r="J647" s="149">
        <f>ROUND(I647*H647,2)</f>
        <v>1955.57</v>
      </c>
      <c r="K647" s="145" t="s">
        <v>147</v>
      </c>
      <c r="L647" s="32"/>
      <c r="M647" s="150" t="s">
        <v>1</v>
      </c>
      <c r="N647" s="151" t="s">
        <v>42</v>
      </c>
      <c r="O647" s="57"/>
      <c r="P647" s="152">
        <f>O647*H647</f>
        <v>0</v>
      </c>
      <c r="Q647" s="152">
        <v>4.3800000000000002E-3</v>
      </c>
      <c r="R647" s="152">
        <f>Q647*H647</f>
        <v>4.3581000000000002E-2</v>
      </c>
      <c r="S647" s="152">
        <v>0</v>
      </c>
      <c r="T647" s="153">
        <f>S647*H647</f>
        <v>0</v>
      </c>
      <c r="U647" s="31"/>
      <c r="V647" s="31"/>
      <c r="W647" s="31"/>
      <c r="X647" s="31"/>
      <c r="Y647" s="31"/>
      <c r="Z647" s="31"/>
      <c r="AA647" s="31"/>
      <c r="AB647" s="31"/>
      <c r="AC647" s="31"/>
      <c r="AD647" s="31"/>
      <c r="AE647" s="31"/>
      <c r="AR647" s="154" t="s">
        <v>301</v>
      </c>
      <c r="AT647" s="154" t="s">
        <v>143</v>
      </c>
      <c r="AU647" s="154" t="s">
        <v>87</v>
      </c>
      <c r="AY647" s="16" t="s">
        <v>140</v>
      </c>
      <c r="BE647" s="155">
        <f>IF(N647="základní",J647,0)</f>
        <v>1955.57</v>
      </c>
      <c r="BF647" s="155">
        <f>IF(N647="snížená",J647,0)</f>
        <v>0</v>
      </c>
      <c r="BG647" s="155">
        <f>IF(N647="zákl. přenesená",J647,0)</f>
        <v>0</v>
      </c>
      <c r="BH647" s="155">
        <f>IF(N647="sníž. přenesená",J647,0)</f>
        <v>0</v>
      </c>
      <c r="BI647" s="155">
        <f>IF(N647="nulová",J647,0)</f>
        <v>0</v>
      </c>
      <c r="BJ647" s="16" t="s">
        <v>85</v>
      </c>
      <c r="BK647" s="155">
        <f>ROUND(I647*H647,2)</f>
        <v>1955.57</v>
      </c>
      <c r="BL647" s="16" t="s">
        <v>301</v>
      </c>
      <c r="BM647" s="154" t="s">
        <v>1112</v>
      </c>
    </row>
    <row r="648" spans="1:65" s="12" customFormat="1">
      <c r="B648" s="165"/>
      <c r="D648" s="156" t="s">
        <v>236</v>
      </c>
      <c r="E648" s="166" t="s">
        <v>1</v>
      </c>
      <c r="F648" s="167" t="s">
        <v>1113</v>
      </c>
      <c r="H648" s="168">
        <v>9.9499999999999993</v>
      </c>
      <c r="I648" s="169"/>
      <c r="L648" s="165"/>
      <c r="M648" s="170"/>
      <c r="N648" s="171"/>
      <c r="O648" s="171"/>
      <c r="P648" s="171"/>
      <c r="Q648" s="171"/>
      <c r="R648" s="171"/>
      <c r="S648" s="171"/>
      <c r="T648" s="172"/>
      <c r="AT648" s="166" t="s">
        <v>236</v>
      </c>
      <c r="AU648" s="166" t="s">
        <v>87</v>
      </c>
      <c r="AV648" s="12" t="s">
        <v>87</v>
      </c>
      <c r="AW648" s="12" t="s">
        <v>32</v>
      </c>
      <c r="AX648" s="12" t="s">
        <v>85</v>
      </c>
      <c r="AY648" s="166" t="s">
        <v>140</v>
      </c>
    </row>
    <row r="649" spans="1:65" s="1" customFormat="1" ht="16.5" customHeight="1">
      <c r="A649" s="31"/>
      <c r="B649" s="142"/>
      <c r="C649" s="143" t="s">
        <v>1114</v>
      </c>
      <c r="D649" s="143" t="s">
        <v>143</v>
      </c>
      <c r="E649" s="144" t="s">
        <v>1115</v>
      </c>
      <c r="F649" s="145" t="s">
        <v>1116</v>
      </c>
      <c r="G649" s="146" t="s">
        <v>414</v>
      </c>
      <c r="H649" s="147">
        <v>25.2</v>
      </c>
      <c r="I649" s="148">
        <v>260.45</v>
      </c>
      <c r="J649" s="149">
        <f>ROUND(I649*H649,2)</f>
        <v>6563.34</v>
      </c>
      <c r="K649" s="145" t="s">
        <v>147</v>
      </c>
      <c r="L649" s="32"/>
      <c r="M649" s="150" t="s">
        <v>1</v>
      </c>
      <c r="N649" s="151" t="s">
        <v>42</v>
      </c>
      <c r="O649" s="57"/>
      <c r="P649" s="152">
        <f>O649*H649</f>
        <v>0</v>
      </c>
      <c r="Q649" s="152">
        <v>6.6299999999999996E-3</v>
      </c>
      <c r="R649" s="152">
        <f>Q649*H649</f>
        <v>0.16707599999999997</v>
      </c>
      <c r="S649" s="152">
        <v>0</v>
      </c>
      <c r="T649" s="153">
        <f>S649*H649</f>
        <v>0</v>
      </c>
      <c r="U649" s="31"/>
      <c r="V649" s="31"/>
      <c r="W649" s="31"/>
      <c r="X649" s="31"/>
      <c r="Y649" s="31"/>
      <c r="Z649" s="31"/>
      <c r="AA649" s="31"/>
      <c r="AB649" s="31"/>
      <c r="AC649" s="31"/>
      <c r="AD649" s="31"/>
      <c r="AE649" s="31"/>
      <c r="AR649" s="154" t="s">
        <v>301</v>
      </c>
      <c r="AT649" s="154" t="s">
        <v>143</v>
      </c>
      <c r="AU649" s="154" t="s">
        <v>87</v>
      </c>
      <c r="AY649" s="16" t="s">
        <v>140</v>
      </c>
      <c r="BE649" s="155">
        <f>IF(N649="základní",J649,0)</f>
        <v>6563.34</v>
      </c>
      <c r="BF649" s="155">
        <f>IF(N649="snížená",J649,0)</f>
        <v>0</v>
      </c>
      <c r="BG649" s="155">
        <f>IF(N649="zákl. přenesená",J649,0)</f>
        <v>0</v>
      </c>
      <c r="BH649" s="155">
        <f>IF(N649="sníž. přenesená",J649,0)</f>
        <v>0</v>
      </c>
      <c r="BI649" s="155">
        <f>IF(N649="nulová",J649,0)</f>
        <v>0</v>
      </c>
      <c r="BJ649" s="16" t="s">
        <v>85</v>
      </c>
      <c r="BK649" s="155">
        <f>ROUND(I649*H649,2)</f>
        <v>6563.34</v>
      </c>
      <c r="BL649" s="16" t="s">
        <v>301</v>
      </c>
      <c r="BM649" s="154" t="s">
        <v>1117</v>
      </c>
    </row>
    <row r="650" spans="1:65" s="12" customFormat="1">
      <c r="B650" s="165"/>
      <c r="D650" s="156" t="s">
        <v>236</v>
      </c>
      <c r="E650" s="166" t="s">
        <v>1</v>
      </c>
      <c r="F650" s="167" t="s">
        <v>1118</v>
      </c>
      <c r="H650" s="168">
        <v>8.6999999999999993</v>
      </c>
      <c r="I650" s="169"/>
      <c r="L650" s="165"/>
      <c r="M650" s="170"/>
      <c r="N650" s="171"/>
      <c r="O650" s="171"/>
      <c r="P650" s="171"/>
      <c r="Q650" s="171"/>
      <c r="R650" s="171"/>
      <c r="S650" s="171"/>
      <c r="T650" s="172"/>
      <c r="AT650" s="166" t="s">
        <v>236</v>
      </c>
      <c r="AU650" s="166" t="s">
        <v>87</v>
      </c>
      <c r="AV650" s="12" t="s">
        <v>87</v>
      </c>
      <c r="AW650" s="12" t="s">
        <v>32</v>
      </c>
      <c r="AX650" s="12" t="s">
        <v>77</v>
      </c>
      <c r="AY650" s="166" t="s">
        <v>140</v>
      </c>
    </row>
    <row r="651" spans="1:65" s="12" customFormat="1">
      <c r="B651" s="165"/>
      <c r="D651" s="156" t="s">
        <v>236</v>
      </c>
      <c r="E651" s="166" t="s">
        <v>1</v>
      </c>
      <c r="F651" s="167" t="s">
        <v>1119</v>
      </c>
      <c r="H651" s="168">
        <v>1.25</v>
      </c>
      <c r="I651" s="169"/>
      <c r="L651" s="165"/>
      <c r="M651" s="170"/>
      <c r="N651" s="171"/>
      <c r="O651" s="171"/>
      <c r="P651" s="171"/>
      <c r="Q651" s="171"/>
      <c r="R651" s="171"/>
      <c r="S651" s="171"/>
      <c r="T651" s="172"/>
      <c r="AT651" s="166" t="s">
        <v>236</v>
      </c>
      <c r="AU651" s="166" t="s">
        <v>87</v>
      </c>
      <c r="AV651" s="12" t="s">
        <v>87</v>
      </c>
      <c r="AW651" s="12" t="s">
        <v>32</v>
      </c>
      <c r="AX651" s="12" t="s">
        <v>77</v>
      </c>
      <c r="AY651" s="166" t="s">
        <v>140</v>
      </c>
    </row>
    <row r="652" spans="1:65" s="12" customFormat="1">
      <c r="B652" s="165"/>
      <c r="D652" s="156" t="s">
        <v>236</v>
      </c>
      <c r="E652" s="166" t="s">
        <v>1</v>
      </c>
      <c r="F652" s="167" t="s">
        <v>1120</v>
      </c>
      <c r="H652" s="168">
        <v>0.9</v>
      </c>
      <c r="I652" s="169"/>
      <c r="L652" s="165"/>
      <c r="M652" s="170"/>
      <c r="N652" s="171"/>
      <c r="O652" s="171"/>
      <c r="P652" s="171"/>
      <c r="Q652" s="171"/>
      <c r="R652" s="171"/>
      <c r="S652" s="171"/>
      <c r="T652" s="172"/>
      <c r="AT652" s="166" t="s">
        <v>236</v>
      </c>
      <c r="AU652" s="166" t="s">
        <v>87</v>
      </c>
      <c r="AV652" s="12" t="s">
        <v>87</v>
      </c>
      <c r="AW652" s="12" t="s">
        <v>32</v>
      </c>
      <c r="AX652" s="12" t="s">
        <v>77</v>
      </c>
      <c r="AY652" s="166" t="s">
        <v>140</v>
      </c>
    </row>
    <row r="653" spans="1:65" s="12" customFormat="1">
      <c r="B653" s="165"/>
      <c r="D653" s="156" t="s">
        <v>236</v>
      </c>
      <c r="E653" s="166" t="s">
        <v>1</v>
      </c>
      <c r="F653" s="167" t="s">
        <v>1121</v>
      </c>
      <c r="H653" s="168">
        <v>3.5</v>
      </c>
      <c r="I653" s="169"/>
      <c r="L653" s="165"/>
      <c r="M653" s="170"/>
      <c r="N653" s="171"/>
      <c r="O653" s="171"/>
      <c r="P653" s="171"/>
      <c r="Q653" s="171"/>
      <c r="R653" s="171"/>
      <c r="S653" s="171"/>
      <c r="T653" s="172"/>
      <c r="AT653" s="166" t="s">
        <v>236</v>
      </c>
      <c r="AU653" s="166" t="s">
        <v>87</v>
      </c>
      <c r="AV653" s="12" t="s">
        <v>87</v>
      </c>
      <c r="AW653" s="12" t="s">
        <v>32</v>
      </c>
      <c r="AX653" s="12" t="s">
        <v>77</v>
      </c>
      <c r="AY653" s="166" t="s">
        <v>140</v>
      </c>
    </row>
    <row r="654" spans="1:65" s="12" customFormat="1">
      <c r="B654" s="165"/>
      <c r="D654" s="156" t="s">
        <v>236</v>
      </c>
      <c r="E654" s="166" t="s">
        <v>1</v>
      </c>
      <c r="F654" s="167" t="s">
        <v>1122</v>
      </c>
      <c r="H654" s="168">
        <v>2.4</v>
      </c>
      <c r="I654" s="169"/>
      <c r="L654" s="165"/>
      <c r="M654" s="170"/>
      <c r="N654" s="171"/>
      <c r="O654" s="171"/>
      <c r="P654" s="171"/>
      <c r="Q654" s="171"/>
      <c r="R654" s="171"/>
      <c r="S654" s="171"/>
      <c r="T654" s="172"/>
      <c r="AT654" s="166" t="s">
        <v>236</v>
      </c>
      <c r="AU654" s="166" t="s">
        <v>87</v>
      </c>
      <c r="AV654" s="12" t="s">
        <v>87</v>
      </c>
      <c r="AW654" s="12" t="s">
        <v>32</v>
      </c>
      <c r="AX654" s="12" t="s">
        <v>77</v>
      </c>
      <c r="AY654" s="166" t="s">
        <v>140</v>
      </c>
    </row>
    <row r="655" spans="1:65" s="12" customFormat="1">
      <c r="B655" s="165"/>
      <c r="D655" s="156" t="s">
        <v>236</v>
      </c>
      <c r="E655" s="166" t="s">
        <v>1</v>
      </c>
      <c r="F655" s="167" t="s">
        <v>1123</v>
      </c>
      <c r="H655" s="168">
        <v>2.85</v>
      </c>
      <c r="I655" s="169"/>
      <c r="L655" s="165"/>
      <c r="M655" s="170"/>
      <c r="N655" s="171"/>
      <c r="O655" s="171"/>
      <c r="P655" s="171"/>
      <c r="Q655" s="171"/>
      <c r="R655" s="171"/>
      <c r="S655" s="171"/>
      <c r="T655" s="172"/>
      <c r="AT655" s="166" t="s">
        <v>236</v>
      </c>
      <c r="AU655" s="166" t="s">
        <v>87</v>
      </c>
      <c r="AV655" s="12" t="s">
        <v>87</v>
      </c>
      <c r="AW655" s="12" t="s">
        <v>32</v>
      </c>
      <c r="AX655" s="12" t="s">
        <v>77</v>
      </c>
      <c r="AY655" s="166" t="s">
        <v>140</v>
      </c>
    </row>
    <row r="656" spans="1:65" s="12" customFormat="1">
      <c r="B656" s="165"/>
      <c r="D656" s="156" t="s">
        <v>236</v>
      </c>
      <c r="E656" s="166" t="s">
        <v>1</v>
      </c>
      <c r="F656" s="167" t="s">
        <v>1124</v>
      </c>
      <c r="H656" s="168">
        <v>5.6</v>
      </c>
      <c r="I656" s="169"/>
      <c r="L656" s="165"/>
      <c r="M656" s="170"/>
      <c r="N656" s="171"/>
      <c r="O656" s="171"/>
      <c r="P656" s="171"/>
      <c r="Q656" s="171"/>
      <c r="R656" s="171"/>
      <c r="S656" s="171"/>
      <c r="T656" s="172"/>
      <c r="AT656" s="166" t="s">
        <v>236</v>
      </c>
      <c r="AU656" s="166" t="s">
        <v>87</v>
      </c>
      <c r="AV656" s="12" t="s">
        <v>87</v>
      </c>
      <c r="AW656" s="12" t="s">
        <v>32</v>
      </c>
      <c r="AX656" s="12" t="s">
        <v>77</v>
      </c>
      <c r="AY656" s="166" t="s">
        <v>140</v>
      </c>
    </row>
    <row r="657" spans="1:65" s="13" customFormat="1">
      <c r="B657" s="173"/>
      <c r="D657" s="156" t="s">
        <v>236</v>
      </c>
      <c r="E657" s="174" t="s">
        <v>1</v>
      </c>
      <c r="F657" s="175" t="s">
        <v>247</v>
      </c>
      <c r="H657" s="176">
        <v>25.200000000000003</v>
      </c>
      <c r="I657" s="177"/>
      <c r="L657" s="173"/>
      <c r="M657" s="178"/>
      <c r="N657" s="179"/>
      <c r="O657" s="179"/>
      <c r="P657" s="179"/>
      <c r="Q657" s="179"/>
      <c r="R657" s="179"/>
      <c r="S657" s="179"/>
      <c r="T657" s="180"/>
      <c r="AT657" s="174" t="s">
        <v>236</v>
      </c>
      <c r="AU657" s="174" t="s">
        <v>87</v>
      </c>
      <c r="AV657" s="13" t="s">
        <v>159</v>
      </c>
      <c r="AW657" s="13" t="s">
        <v>32</v>
      </c>
      <c r="AX657" s="13" t="s">
        <v>85</v>
      </c>
      <c r="AY657" s="174" t="s">
        <v>140</v>
      </c>
    </row>
    <row r="658" spans="1:65" s="1" customFormat="1" ht="33" customHeight="1">
      <c r="A658" s="31"/>
      <c r="B658" s="142"/>
      <c r="C658" s="143" t="s">
        <v>1125</v>
      </c>
      <c r="D658" s="143" t="s">
        <v>143</v>
      </c>
      <c r="E658" s="144" t="s">
        <v>1126</v>
      </c>
      <c r="F658" s="145" t="s">
        <v>1127</v>
      </c>
      <c r="G658" s="146" t="s">
        <v>284</v>
      </c>
      <c r="H658" s="147">
        <v>25.8</v>
      </c>
      <c r="I658" s="148">
        <v>317.25</v>
      </c>
      <c r="J658" s="149">
        <f>ROUND(I658*H658,2)</f>
        <v>8185.05</v>
      </c>
      <c r="K658" s="145" t="s">
        <v>147</v>
      </c>
      <c r="L658" s="32"/>
      <c r="M658" s="150" t="s">
        <v>1</v>
      </c>
      <c r="N658" s="151" t="s">
        <v>42</v>
      </c>
      <c r="O658" s="57"/>
      <c r="P658" s="152">
        <f>O658*H658</f>
        <v>0</v>
      </c>
      <c r="Q658" s="152">
        <v>1.25E-3</v>
      </c>
      <c r="R658" s="152">
        <f>Q658*H658</f>
        <v>3.2250000000000001E-2</v>
      </c>
      <c r="S658" s="152">
        <v>0</v>
      </c>
      <c r="T658" s="153">
        <f>S658*H658</f>
        <v>0</v>
      </c>
      <c r="U658" s="31"/>
      <c r="V658" s="31"/>
      <c r="W658" s="31"/>
      <c r="X658" s="31"/>
      <c r="Y658" s="31"/>
      <c r="Z658" s="31"/>
      <c r="AA658" s="31"/>
      <c r="AB658" s="31"/>
      <c r="AC658" s="31"/>
      <c r="AD658" s="31"/>
      <c r="AE658" s="31"/>
      <c r="AR658" s="154" t="s">
        <v>301</v>
      </c>
      <c r="AT658" s="154" t="s">
        <v>143</v>
      </c>
      <c r="AU658" s="154" t="s">
        <v>87</v>
      </c>
      <c r="AY658" s="16" t="s">
        <v>140</v>
      </c>
      <c r="BE658" s="155">
        <f>IF(N658="základní",J658,0)</f>
        <v>8185.05</v>
      </c>
      <c r="BF658" s="155">
        <f>IF(N658="snížená",J658,0)</f>
        <v>0</v>
      </c>
      <c r="BG658" s="155">
        <f>IF(N658="zákl. přenesená",J658,0)</f>
        <v>0</v>
      </c>
      <c r="BH658" s="155">
        <f>IF(N658="sníž. přenesená",J658,0)</f>
        <v>0</v>
      </c>
      <c r="BI658" s="155">
        <f>IF(N658="nulová",J658,0)</f>
        <v>0</v>
      </c>
      <c r="BJ658" s="16" t="s">
        <v>85</v>
      </c>
      <c r="BK658" s="155">
        <f>ROUND(I658*H658,2)</f>
        <v>8185.05</v>
      </c>
      <c r="BL658" s="16" t="s">
        <v>301</v>
      </c>
      <c r="BM658" s="154" t="s">
        <v>1128</v>
      </c>
    </row>
    <row r="659" spans="1:65" s="12" customFormat="1">
      <c r="B659" s="165"/>
      <c r="D659" s="156" t="s">
        <v>236</v>
      </c>
      <c r="E659" s="166" t="s">
        <v>1</v>
      </c>
      <c r="F659" s="167" t="s">
        <v>1129</v>
      </c>
      <c r="H659" s="168">
        <v>25.8</v>
      </c>
      <c r="I659" s="169"/>
      <c r="L659" s="165"/>
      <c r="M659" s="170"/>
      <c r="N659" s="171"/>
      <c r="O659" s="171"/>
      <c r="P659" s="171"/>
      <c r="Q659" s="171"/>
      <c r="R659" s="171"/>
      <c r="S659" s="171"/>
      <c r="T659" s="172"/>
      <c r="AT659" s="166" t="s">
        <v>236</v>
      </c>
      <c r="AU659" s="166" t="s">
        <v>87</v>
      </c>
      <c r="AV659" s="12" t="s">
        <v>87</v>
      </c>
      <c r="AW659" s="12" t="s">
        <v>32</v>
      </c>
      <c r="AX659" s="12" t="s">
        <v>85</v>
      </c>
      <c r="AY659" s="166" t="s">
        <v>140</v>
      </c>
    </row>
    <row r="660" spans="1:65" s="1" customFormat="1" ht="21.75" customHeight="1">
      <c r="A660" s="31"/>
      <c r="B660" s="142"/>
      <c r="C660" s="181" t="s">
        <v>1130</v>
      </c>
      <c r="D660" s="181" t="s">
        <v>296</v>
      </c>
      <c r="E660" s="182" t="s">
        <v>1131</v>
      </c>
      <c r="F660" s="183" t="s">
        <v>1132</v>
      </c>
      <c r="G660" s="184" t="s">
        <v>284</v>
      </c>
      <c r="H660" s="185">
        <v>27.09</v>
      </c>
      <c r="I660" s="186">
        <v>596.1</v>
      </c>
      <c r="J660" s="187">
        <f>ROUND(I660*H660,2)</f>
        <v>16148.35</v>
      </c>
      <c r="K660" s="183" t="s">
        <v>147</v>
      </c>
      <c r="L660" s="188"/>
      <c r="M660" s="189" t="s">
        <v>1</v>
      </c>
      <c r="N660" s="190" t="s">
        <v>42</v>
      </c>
      <c r="O660" s="57"/>
      <c r="P660" s="152">
        <f>O660*H660</f>
        <v>0</v>
      </c>
      <c r="Q660" s="152">
        <v>8.0000000000000002E-3</v>
      </c>
      <c r="R660" s="152">
        <f>Q660*H660</f>
        <v>0.21672</v>
      </c>
      <c r="S660" s="152">
        <v>0</v>
      </c>
      <c r="T660" s="153">
        <f>S660*H660</f>
        <v>0</v>
      </c>
      <c r="U660" s="31"/>
      <c r="V660" s="31"/>
      <c r="W660" s="31"/>
      <c r="X660" s="31"/>
      <c r="Y660" s="31"/>
      <c r="Z660" s="31"/>
      <c r="AA660" s="31"/>
      <c r="AB660" s="31"/>
      <c r="AC660" s="31"/>
      <c r="AD660" s="31"/>
      <c r="AE660" s="31"/>
      <c r="AR660" s="154" t="s">
        <v>378</v>
      </c>
      <c r="AT660" s="154" t="s">
        <v>296</v>
      </c>
      <c r="AU660" s="154" t="s">
        <v>87</v>
      </c>
      <c r="AY660" s="16" t="s">
        <v>140</v>
      </c>
      <c r="BE660" s="155">
        <f>IF(N660="základní",J660,0)</f>
        <v>16148.35</v>
      </c>
      <c r="BF660" s="155">
        <f>IF(N660="snížená",J660,0)</f>
        <v>0</v>
      </c>
      <c r="BG660" s="155">
        <f>IF(N660="zákl. přenesená",J660,0)</f>
        <v>0</v>
      </c>
      <c r="BH660" s="155">
        <f>IF(N660="sníž. přenesená",J660,0)</f>
        <v>0</v>
      </c>
      <c r="BI660" s="155">
        <f>IF(N660="nulová",J660,0)</f>
        <v>0</v>
      </c>
      <c r="BJ660" s="16" t="s">
        <v>85</v>
      </c>
      <c r="BK660" s="155">
        <f>ROUND(I660*H660,2)</f>
        <v>16148.35</v>
      </c>
      <c r="BL660" s="16" t="s">
        <v>301</v>
      </c>
      <c r="BM660" s="154" t="s">
        <v>1133</v>
      </c>
    </row>
    <row r="661" spans="1:65" s="12" customFormat="1">
      <c r="B661" s="165"/>
      <c r="D661" s="156" t="s">
        <v>236</v>
      </c>
      <c r="E661" s="166" t="s">
        <v>1</v>
      </c>
      <c r="F661" s="167" t="s">
        <v>1134</v>
      </c>
      <c r="H661" s="168">
        <v>27.09</v>
      </c>
      <c r="I661" s="169"/>
      <c r="L661" s="165"/>
      <c r="M661" s="170"/>
      <c r="N661" s="171"/>
      <c r="O661" s="171"/>
      <c r="P661" s="171"/>
      <c r="Q661" s="171"/>
      <c r="R661" s="171"/>
      <c r="S661" s="171"/>
      <c r="T661" s="172"/>
      <c r="AT661" s="166" t="s">
        <v>236</v>
      </c>
      <c r="AU661" s="166" t="s">
        <v>87</v>
      </c>
      <c r="AV661" s="12" t="s">
        <v>87</v>
      </c>
      <c r="AW661" s="12" t="s">
        <v>32</v>
      </c>
      <c r="AX661" s="12" t="s">
        <v>85</v>
      </c>
      <c r="AY661" s="166" t="s">
        <v>140</v>
      </c>
    </row>
    <row r="662" spans="1:65" s="1" customFormat="1" ht="24">
      <c r="A662" s="31"/>
      <c r="B662" s="142"/>
      <c r="C662" s="143" t="s">
        <v>1135</v>
      </c>
      <c r="D662" s="143" t="s">
        <v>143</v>
      </c>
      <c r="E662" s="144" t="s">
        <v>1136</v>
      </c>
      <c r="F662" s="145" t="s">
        <v>1137</v>
      </c>
      <c r="G662" s="146" t="s">
        <v>344</v>
      </c>
      <c r="H662" s="147">
        <v>7</v>
      </c>
      <c r="I662" s="148">
        <v>234.5</v>
      </c>
      <c r="J662" s="149">
        <f>ROUND(I662*H662,2)</f>
        <v>1641.5</v>
      </c>
      <c r="K662" s="145" t="s">
        <v>147</v>
      </c>
      <c r="L662" s="32"/>
      <c r="M662" s="150" t="s">
        <v>1</v>
      </c>
      <c r="N662" s="151" t="s">
        <v>42</v>
      </c>
      <c r="O662" s="57"/>
      <c r="P662" s="152">
        <f>O662*H662</f>
        <v>0</v>
      </c>
      <c r="Q662" s="152">
        <v>6.9999999999999994E-5</v>
      </c>
      <c r="R662" s="152">
        <f>Q662*H662</f>
        <v>4.8999999999999998E-4</v>
      </c>
      <c r="S662" s="152">
        <v>0</v>
      </c>
      <c r="T662" s="153">
        <f>S662*H662</f>
        <v>0</v>
      </c>
      <c r="U662" s="31"/>
      <c r="V662" s="31"/>
      <c r="W662" s="31"/>
      <c r="X662" s="31"/>
      <c r="Y662" s="31"/>
      <c r="Z662" s="31"/>
      <c r="AA662" s="31"/>
      <c r="AB662" s="31"/>
      <c r="AC662" s="31"/>
      <c r="AD662" s="31"/>
      <c r="AE662" s="31"/>
      <c r="AR662" s="154" t="s">
        <v>301</v>
      </c>
      <c r="AT662" s="154" t="s">
        <v>143</v>
      </c>
      <c r="AU662" s="154" t="s">
        <v>87</v>
      </c>
      <c r="AY662" s="16" t="s">
        <v>140</v>
      </c>
      <c r="BE662" s="155">
        <f>IF(N662="základní",J662,0)</f>
        <v>1641.5</v>
      </c>
      <c r="BF662" s="155">
        <f>IF(N662="snížená",J662,0)</f>
        <v>0</v>
      </c>
      <c r="BG662" s="155">
        <f>IF(N662="zákl. přenesená",J662,0)</f>
        <v>0</v>
      </c>
      <c r="BH662" s="155">
        <f>IF(N662="sníž. přenesená",J662,0)</f>
        <v>0</v>
      </c>
      <c r="BI662" s="155">
        <f>IF(N662="nulová",J662,0)</f>
        <v>0</v>
      </c>
      <c r="BJ662" s="16" t="s">
        <v>85</v>
      </c>
      <c r="BK662" s="155">
        <f>ROUND(I662*H662,2)</f>
        <v>1641.5</v>
      </c>
      <c r="BL662" s="16" t="s">
        <v>301</v>
      </c>
      <c r="BM662" s="154" t="s">
        <v>1138</v>
      </c>
    </row>
    <row r="663" spans="1:65" s="12" customFormat="1">
      <c r="B663" s="165"/>
      <c r="D663" s="156" t="s">
        <v>236</v>
      </c>
      <c r="E663" s="166" t="s">
        <v>1</v>
      </c>
      <c r="F663" s="167" t="s">
        <v>1139</v>
      </c>
      <c r="H663" s="168">
        <v>2</v>
      </c>
      <c r="I663" s="169"/>
      <c r="L663" s="165"/>
      <c r="M663" s="170"/>
      <c r="N663" s="171"/>
      <c r="O663" s="171"/>
      <c r="P663" s="171"/>
      <c r="Q663" s="171"/>
      <c r="R663" s="171"/>
      <c r="S663" s="171"/>
      <c r="T663" s="172"/>
      <c r="AT663" s="166" t="s">
        <v>236</v>
      </c>
      <c r="AU663" s="166" t="s">
        <v>87</v>
      </c>
      <c r="AV663" s="12" t="s">
        <v>87</v>
      </c>
      <c r="AW663" s="12" t="s">
        <v>32</v>
      </c>
      <c r="AX663" s="12" t="s">
        <v>77</v>
      </c>
      <c r="AY663" s="166" t="s">
        <v>140</v>
      </c>
    </row>
    <row r="664" spans="1:65" s="12" customFormat="1">
      <c r="B664" s="165"/>
      <c r="D664" s="156" t="s">
        <v>236</v>
      </c>
      <c r="E664" s="166" t="s">
        <v>1</v>
      </c>
      <c r="F664" s="167" t="s">
        <v>1140</v>
      </c>
      <c r="H664" s="168">
        <v>3</v>
      </c>
      <c r="I664" s="169"/>
      <c r="L664" s="165"/>
      <c r="M664" s="170"/>
      <c r="N664" s="171"/>
      <c r="O664" s="171"/>
      <c r="P664" s="171"/>
      <c r="Q664" s="171"/>
      <c r="R664" s="171"/>
      <c r="S664" s="171"/>
      <c r="T664" s="172"/>
      <c r="AT664" s="166" t="s">
        <v>236</v>
      </c>
      <c r="AU664" s="166" t="s">
        <v>87</v>
      </c>
      <c r="AV664" s="12" t="s">
        <v>87</v>
      </c>
      <c r="AW664" s="12" t="s">
        <v>32</v>
      </c>
      <c r="AX664" s="12" t="s">
        <v>77</v>
      </c>
      <c r="AY664" s="166" t="s">
        <v>140</v>
      </c>
    </row>
    <row r="665" spans="1:65" s="12" customFormat="1">
      <c r="B665" s="165"/>
      <c r="D665" s="156" t="s">
        <v>236</v>
      </c>
      <c r="E665" s="166" t="s">
        <v>1</v>
      </c>
      <c r="F665" s="167" t="s">
        <v>1141</v>
      </c>
      <c r="H665" s="168">
        <v>2</v>
      </c>
      <c r="I665" s="169"/>
      <c r="L665" s="165"/>
      <c r="M665" s="170"/>
      <c r="N665" s="171"/>
      <c r="O665" s="171"/>
      <c r="P665" s="171"/>
      <c r="Q665" s="171"/>
      <c r="R665" s="171"/>
      <c r="S665" s="171"/>
      <c r="T665" s="172"/>
      <c r="AT665" s="166" t="s">
        <v>236</v>
      </c>
      <c r="AU665" s="166" t="s">
        <v>87</v>
      </c>
      <c r="AV665" s="12" t="s">
        <v>87</v>
      </c>
      <c r="AW665" s="12" t="s">
        <v>32</v>
      </c>
      <c r="AX665" s="12" t="s">
        <v>77</v>
      </c>
      <c r="AY665" s="166" t="s">
        <v>140</v>
      </c>
    </row>
    <row r="666" spans="1:65" s="13" customFormat="1">
      <c r="B666" s="173"/>
      <c r="D666" s="156" t="s">
        <v>236</v>
      </c>
      <c r="E666" s="174" t="s">
        <v>1</v>
      </c>
      <c r="F666" s="175" t="s">
        <v>247</v>
      </c>
      <c r="H666" s="176">
        <v>7</v>
      </c>
      <c r="I666" s="177"/>
      <c r="L666" s="173"/>
      <c r="M666" s="178"/>
      <c r="N666" s="179"/>
      <c r="O666" s="179"/>
      <c r="P666" s="179"/>
      <c r="Q666" s="179"/>
      <c r="R666" s="179"/>
      <c r="S666" s="179"/>
      <c r="T666" s="180"/>
      <c r="AT666" s="174" t="s">
        <v>236</v>
      </c>
      <c r="AU666" s="174" t="s">
        <v>87</v>
      </c>
      <c r="AV666" s="13" t="s">
        <v>159</v>
      </c>
      <c r="AW666" s="13" t="s">
        <v>32</v>
      </c>
      <c r="AX666" s="13" t="s">
        <v>85</v>
      </c>
      <c r="AY666" s="174" t="s">
        <v>140</v>
      </c>
    </row>
    <row r="667" spans="1:65" s="1" customFormat="1" ht="36">
      <c r="A667" s="31"/>
      <c r="B667" s="142"/>
      <c r="C667" s="181" t="s">
        <v>1142</v>
      </c>
      <c r="D667" s="181" t="s">
        <v>296</v>
      </c>
      <c r="E667" s="182" t="s">
        <v>1143</v>
      </c>
      <c r="F667" s="183" t="s">
        <v>1144</v>
      </c>
      <c r="G667" s="184" t="s">
        <v>344</v>
      </c>
      <c r="H667" s="185">
        <v>2</v>
      </c>
      <c r="I667" s="186">
        <v>481.2</v>
      </c>
      <c r="J667" s="187">
        <f>ROUND(I667*H667,2)</f>
        <v>962.4</v>
      </c>
      <c r="K667" s="183" t="s">
        <v>1</v>
      </c>
      <c r="L667" s="188"/>
      <c r="M667" s="189" t="s">
        <v>1</v>
      </c>
      <c r="N667" s="190" t="s">
        <v>42</v>
      </c>
      <c r="O667" s="57"/>
      <c r="P667" s="152">
        <f>O667*H667</f>
        <v>0</v>
      </c>
      <c r="Q667" s="152">
        <v>0</v>
      </c>
      <c r="R667" s="152">
        <f>Q667*H667</f>
        <v>0</v>
      </c>
      <c r="S667" s="152">
        <v>0</v>
      </c>
      <c r="T667" s="153">
        <f>S667*H667</f>
        <v>0</v>
      </c>
      <c r="U667" s="31"/>
      <c r="V667" s="31"/>
      <c r="W667" s="31"/>
      <c r="X667" s="31"/>
      <c r="Y667" s="31"/>
      <c r="Z667" s="31"/>
      <c r="AA667" s="31"/>
      <c r="AB667" s="31"/>
      <c r="AC667" s="31"/>
      <c r="AD667" s="31"/>
      <c r="AE667" s="31"/>
      <c r="AR667" s="154" t="s">
        <v>378</v>
      </c>
      <c r="AT667" s="154" t="s">
        <v>296</v>
      </c>
      <c r="AU667" s="154" t="s">
        <v>87</v>
      </c>
      <c r="AY667" s="16" t="s">
        <v>140</v>
      </c>
      <c r="BE667" s="155">
        <f>IF(N667="základní",J667,0)</f>
        <v>962.4</v>
      </c>
      <c r="BF667" s="155">
        <f>IF(N667="snížená",J667,0)</f>
        <v>0</v>
      </c>
      <c r="BG667" s="155">
        <f>IF(N667="zákl. přenesená",J667,0)</f>
        <v>0</v>
      </c>
      <c r="BH667" s="155">
        <f>IF(N667="sníž. přenesená",J667,0)</f>
        <v>0</v>
      </c>
      <c r="BI667" s="155">
        <f>IF(N667="nulová",J667,0)</f>
        <v>0</v>
      </c>
      <c r="BJ667" s="16" t="s">
        <v>85</v>
      </c>
      <c r="BK667" s="155">
        <f>ROUND(I667*H667,2)</f>
        <v>962.4</v>
      </c>
      <c r="BL667" s="16" t="s">
        <v>301</v>
      </c>
      <c r="BM667" s="154" t="s">
        <v>1145</v>
      </c>
    </row>
    <row r="668" spans="1:65" s="1" customFormat="1" ht="36">
      <c r="A668" s="31"/>
      <c r="B668" s="142"/>
      <c r="C668" s="181" t="s">
        <v>1146</v>
      </c>
      <c r="D668" s="181" t="s">
        <v>296</v>
      </c>
      <c r="E668" s="182" t="s">
        <v>1147</v>
      </c>
      <c r="F668" s="183" t="s">
        <v>1148</v>
      </c>
      <c r="G668" s="184" t="s">
        <v>344</v>
      </c>
      <c r="H668" s="185">
        <v>3</v>
      </c>
      <c r="I668" s="186">
        <v>582.45000000000005</v>
      </c>
      <c r="J668" s="187">
        <f>ROUND(I668*H668,2)</f>
        <v>1747.35</v>
      </c>
      <c r="K668" s="183" t="s">
        <v>1</v>
      </c>
      <c r="L668" s="188"/>
      <c r="M668" s="189" t="s">
        <v>1</v>
      </c>
      <c r="N668" s="190" t="s">
        <v>42</v>
      </c>
      <c r="O668" s="57"/>
      <c r="P668" s="152">
        <f>O668*H668</f>
        <v>0</v>
      </c>
      <c r="Q668" s="152">
        <v>0</v>
      </c>
      <c r="R668" s="152">
        <f>Q668*H668</f>
        <v>0</v>
      </c>
      <c r="S668" s="152">
        <v>0</v>
      </c>
      <c r="T668" s="153">
        <f>S668*H668</f>
        <v>0</v>
      </c>
      <c r="U668" s="31"/>
      <c r="V668" s="31"/>
      <c r="W668" s="31"/>
      <c r="X668" s="31"/>
      <c r="Y668" s="31"/>
      <c r="Z668" s="31"/>
      <c r="AA668" s="31"/>
      <c r="AB668" s="31"/>
      <c r="AC668" s="31"/>
      <c r="AD668" s="31"/>
      <c r="AE668" s="31"/>
      <c r="AR668" s="154" t="s">
        <v>378</v>
      </c>
      <c r="AT668" s="154" t="s">
        <v>296</v>
      </c>
      <c r="AU668" s="154" t="s">
        <v>87</v>
      </c>
      <c r="AY668" s="16" t="s">
        <v>140</v>
      </c>
      <c r="BE668" s="155">
        <f>IF(N668="základní",J668,0)</f>
        <v>1747.35</v>
      </c>
      <c r="BF668" s="155">
        <f>IF(N668="snížená",J668,0)</f>
        <v>0</v>
      </c>
      <c r="BG668" s="155">
        <f>IF(N668="zákl. přenesená",J668,0)</f>
        <v>0</v>
      </c>
      <c r="BH668" s="155">
        <f>IF(N668="sníž. přenesená",J668,0)</f>
        <v>0</v>
      </c>
      <c r="BI668" s="155">
        <f>IF(N668="nulová",J668,0)</f>
        <v>0</v>
      </c>
      <c r="BJ668" s="16" t="s">
        <v>85</v>
      </c>
      <c r="BK668" s="155">
        <f>ROUND(I668*H668,2)</f>
        <v>1747.35</v>
      </c>
      <c r="BL668" s="16" t="s">
        <v>301</v>
      </c>
      <c r="BM668" s="154" t="s">
        <v>1149</v>
      </c>
    </row>
    <row r="669" spans="1:65" s="1" customFormat="1" ht="36">
      <c r="A669" s="31"/>
      <c r="B669" s="142"/>
      <c r="C669" s="181" t="s">
        <v>1150</v>
      </c>
      <c r="D669" s="181" t="s">
        <v>296</v>
      </c>
      <c r="E669" s="182" t="s">
        <v>1151</v>
      </c>
      <c r="F669" s="183" t="s">
        <v>1152</v>
      </c>
      <c r="G669" s="184" t="s">
        <v>344</v>
      </c>
      <c r="H669" s="185">
        <v>2</v>
      </c>
      <c r="I669" s="186">
        <v>779.26</v>
      </c>
      <c r="J669" s="187">
        <f>ROUND(I669*H669,2)</f>
        <v>1558.52</v>
      </c>
      <c r="K669" s="183" t="s">
        <v>1</v>
      </c>
      <c r="L669" s="188"/>
      <c r="M669" s="189" t="s">
        <v>1</v>
      </c>
      <c r="N669" s="190" t="s">
        <v>42</v>
      </c>
      <c r="O669" s="57"/>
      <c r="P669" s="152">
        <f>O669*H669</f>
        <v>0</v>
      </c>
      <c r="Q669" s="152">
        <v>0</v>
      </c>
      <c r="R669" s="152">
        <f>Q669*H669</f>
        <v>0</v>
      </c>
      <c r="S669" s="152">
        <v>0</v>
      </c>
      <c r="T669" s="153">
        <f>S669*H669</f>
        <v>0</v>
      </c>
      <c r="U669" s="31"/>
      <c r="V669" s="31"/>
      <c r="W669" s="31"/>
      <c r="X669" s="31"/>
      <c r="Y669" s="31"/>
      <c r="Z669" s="31"/>
      <c r="AA669" s="31"/>
      <c r="AB669" s="31"/>
      <c r="AC669" s="31"/>
      <c r="AD669" s="31"/>
      <c r="AE669" s="31"/>
      <c r="AR669" s="154" t="s">
        <v>378</v>
      </c>
      <c r="AT669" s="154" t="s">
        <v>296</v>
      </c>
      <c r="AU669" s="154" t="s">
        <v>87</v>
      </c>
      <c r="AY669" s="16" t="s">
        <v>140</v>
      </c>
      <c r="BE669" s="155">
        <f>IF(N669="základní",J669,0)</f>
        <v>1558.52</v>
      </c>
      <c r="BF669" s="155">
        <f>IF(N669="snížená",J669,0)</f>
        <v>0</v>
      </c>
      <c r="BG669" s="155">
        <f>IF(N669="zákl. přenesená",J669,0)</f>
        <v>0</v>
      </c>
      <c r="BH669" s="155">
        <f>IF(N669="sníž. přenesená",J669,0)</f>
        <v>0</v>
      </c>
      <c r="BI669" s="155">
        <f>IF(N669="nulová",J669,0)</f>
        <v>0</v>
      </c>
      <c r="BJ669" s="16" t="s">
        <v>85</v>
      </c>
      <c r="BK669" s="155">
        <f>ROUND(I669*H669,2)</f>
        <v>1558.52</v>
      </c>
      <c r="BL669" s="16" t="s">
        <v>301</v>
      </c>
      <c r="BM669" s="154" t="s">
        <v>1153</v>
      </c>
    </row>
    <row r="670" spans="1:65" s="1" customFormat="1" ht="24">
      <c r="A670" s="31"/>
      <c r="B670" s="142"/>
      <c r="C670" s="143" t="s">
        <v>1154</v>
      </c>
      <c r="D670" s="143" t="s">
        <v>143</v>
      </c>
      <c r="E670" s="144" t="s">
        <v>1155</v>
      </c>
      <c r="F670" s="145" t="s">
        <v>1156</v>
      </c>
      <c r="G670" s="146" t="s">
        <v>344</v>
      </c>
      <c r="H670" s="147">
        <v>2</v>
      </c>
      <c r="I670" s="148">
        <v>497.07</v>
      </c>
      <c r="J670" s="149">
        <f>ROUND(I670*H670,2)</f>
        <v>994.14</v>
      </c>
      <c r="K670" s="145" t="s">
        <v>147</v>
      </c>
      <c r="L670" s="32"/>
      <c r="M670" s="150" t="s">
        <v>1</v>
      </c>
      <c r="N670" s="151" t="s">
        <v>42</v>
      </c>
      <c r="O670" s="57"/>
      <c r="P670" s="152">
        <f>O670*H670</f>
        <v>0</v>
      </c>
      <c r="Q670" s="152">
        <v>4.0000000000000003E-5</v>
      </c>
      <c r="R670" s="152">
        <f>Q670*H670</f>
        <v>8.0000000000000007E-5</v>
      </c>
      <c r="S670" s="152">
        <v>0</v>
      </c>
      <c r="T670" s="153">
        <f>S670*H670</f>
        <v>0</v>
      </c>
      <c r="U670" s="31"/>
      <c r="V670" s="31"/>
      <c r="W670" s="31"/>
      <c r="X670" s="31"/>
      <c r="Y670" s="31"/>
      <c r="Z670" s="31"/>
      <c r="AA670" s="31"/>
      <c r="AB670" s="31"/>
      <c r="AC670" s="31"/>
      <c r="AD670" s="31"/>
      <c r="AE670" s="31"/>
      <c r="AR670" s="154" t="s">
        <v>301</v>
      </c>
      <c r="AT670" s="154" t="s">
        <v>143</v>
      </c>
      <c r="AU670" s="154" t="s">
        <v>87</v>
      </c>
      <c r="AY670" s="16" t="s">
        <v>140</v>
      </c>
      <c r="BE670" s="155">
        <f>IF(N670="základní",J670,0)</f>
        <v>994.14</v>
      </c>
      <c r="BF670" s="155">
        <f>IF(N670="snížená",J670,0)</f>
        <v>0</v>
      </c>
      <c r="BG670" s="155">
        <f>IF(N670="zákl. přenesená",J670,0)</f>
        <v>0</v>
      </c>
      <c r="BH670" s="155">
        <f>IF(N670="sníž. přenesená",J670,0)</f>
        <v>0</v>
      </c>
      <c r="BI670" s="155">
        <f>IF(N670="nulová",J670,0)</f>
        <v>0</v>
      </c>
      <c r="BJ670" s="16" t="s">
        <v>85</v>
      </c>
      <c r="BK670" s="155">
        <f>ROUND(I670*H670,2)</f>
        <v>994.14</v>
      </c>
      <c r="BL670" s="16" t="s">
        <v>301</v>
      </c>
      <c r="BM670" s="154" t="s">
        <v>1157</v>
      </c>
    </row>
    <row r="671" spans="1:65" s="12" customFormat="1">
      <c r="B671" s="165"/>
      <c r="D671" s="156" t="s">
        <v>236</v>
      </c>
      <c r="E671" s="166" t="s">
        <v>1</v>
      </c>
      <c r="F671" s="167" t="s">
        <v>1158</v>
      </c>
      <c r="H671" s="168">
        <v>2</v>
      </c>
      <c r="I671" s="169"/>
      <c r="L671" s="165"/>
      <c r="M671" s="170"/>
      <c r="N671" s="171"/>
      <c r="O671" s="171"/>
      <c r="P671" s="171"/>
      <c r="Q671" s="171"/>
      <c r="R671" s="171"/>
      <c r="S671" s="171"/>
      <c r="T671" s="172"/>
      <c r="AT671" s="166" t="s">
        <v>236</v>
      </c>
      <c r="AU671" s="166" t="s">
        <v>87</v>
      </c>
      <c r="AV671" s="12" t="s">
        <v>87</v>
      </c>
      <c r="AW671" s="12" t="s">
        <v>32</v>
      </c>
      <c r="AX671" s="12" t="s">
        <v>85</v>
      </c>
      <c r="AY671" s="166" t="s">
        <v>140</v>
      </c>
    </row>
    <row r="672" spans="1:65" s="1" customFormat="1" ht="36">
      <c r="A672" s="31"/>
      <c r="B672" s="142"/>
      <c r="C672" s="181" t="s">
        <v>1159</v>
      </c>
      <c r="D672" s="181" t="s">
        <v>296</v>
      </c>
      <c r="E672" s="182" t="s">
        <v>1160</v>
      </c>
      <c r="F672" s="183" t="s">
        <v>1161</v>
      </c>
      <c r="G672" s="184" t="s">
        <v>344</v>
      </c>
      <c r="H672" s="185">
        <v>2</v>
      </c>
      <c r="I672" s="186">
        <v>1365.12</v>
      </c>
      <c r="J672" s="187">
        <f>ROUND(I672*H672,2)</f>
        <v>2730.24</v>
      </c>
      <c r="K672" s="183" t="s">
        <v>1</v>
      </c>
      <c r="L672" s="188"/>
      <c r="M672" s="189" t="s">
        <v>1</v>
      </c>
      <c r="N672" s="190" t="s">
        <v>42</v>
      </c>
      <c r="O672" s="57"/>
      <c r="P672" s="152">
        <f>O672*H672</f>
        <v>0</v>
      </c>
      <c r="Q672" s="152">
        <v>0</v>
      </c>
      <c r="R672" s="152">
        <f>Q672*H672</f>
        <v>0</v>
      </c>
      <c r="S672" s="152">
        <v>0</v>
      </c>
      <c r="T672" s="153">
        <f>S672*H672</f>
        <v>0</v>
      </c>
      <c r="U672" s="31"/>
      <c r="V672" s="31"/>
      <c r="W672" s="31"/>
      <c r="X672" s="31"/>
      <c r="Y672" s="31"/>
      <c r="Z672" s="31"/>
      <c r="AA672" s="31"/>
      <c r="AB672" s="31"/>
      <c r="AC672" s="31"/>
      <c r="AD672" s="31"/>
      <c r="AE672" s="31"/>
      <c r="AR672" s="154" t="s">
        <v>378</v>
      </c>
      <c r="AT672" s="154" t="s">
        <v>296</v>
      </c>
      <c r="AU672" s="154" t="s">
        <v>87</v>
      </c>
      <c r="AY672" s="16" t="s">
        <v>140</v>
      </c>
      <c r="BE672" s="155">
        <f>IF(N672="základní",J672,0)</f>
        <v>2730.24</v>
      </c>
      <c r="BF672" s="155">
        <f>IF(N672="snížená",J672,0)</f>
        <v>0</v>
      </c>
      <c r="BG672" s="155">
        <f>IF(N672="zákl. přenesená",J672,0)</f>
        <v>0</v>
      </c>
      <c r="BH672" s="155">
        <f>IF(N672="sníž. přenesená",J672,0)</f>
        <v>0</v>
      </c>
      <c r="BI672" s="155">
        <f>IF(N672="nulová",J672,0)</f>
        <v>0</v>
      </c>
      <c r="BJ672" s="16" t="s">
        <v>85</v>
      </c>
      <c r="BK672" s="155">
        <f>ROUND(I672*H672,2)</f>
        <v>2730.24</v>
      </c>
      <c r="BL672" s="16" t="s">
        <v>301</v>
      </c>
      <c r="BM672" s="154" t="s">
        <v>1162</v>
      </c>
    </row>
    <row r="673" spans="1:65" s="1" customFormat="1" ht="24">
      <c r="A673" s="31"/>
      <c r="B673" s="142"/>
      <c r="C673" s="143" t="s">
        <v>1163</v>
      </c>
      <c r="D673" s="143" t="s">
        <v>143</v>
      </c>
      <c r="E673" s="144" t="s">
        <v>1164</v>
      </c>
      <c r="F673" s="145" t="s">
        <v>1165</v>
      </c>
      <c r="G673" s="146" t="s">
        <v>278</v>
      </c>
      <c r="H673" s="147">
        <v>2.782</v>
      </c>
      <c r="I673" s="148">
        <v>994.07</v>
      </c>
      <c r="J673" s="149">
        <f>ROUND(I673*H673,2)</f>
        <v>2765.5</v>
      </c>
      <c r="K673" s="145" t="s">
        <v>147</v>
      </c>
      <c r="L673" s="32"/>
      <c r="M673" s="150" t="s">
        <v>1</v>
      </c>
      <c r="N673" s="151" t="s">
        <v>42</v>
      </c>
      <c r="O673" s="57"/>
      <c r="P673" s="152">
        <f>O673*H673</f>
        <v>0</v>
      </c>
      <c r="Q673" s="152">
        <v>0</v>
      </c>
      <c r="R673" s="152">
        <f>Q673*H673</f>
        <v>0</v>
      </c>
      <c r="S673" s="152">
        <v>0</v>
      </c>
      <c r="T673" s="153">
        <f>S673*H673</f>
        <v>0</v>
      </c>
      <c r="U673" s="31"/>
      <c r="V673" s="31"/>
      <c r="W673" s="31"/>
      <c r="X673" s="31"/>
      <c r="Y673" s="31"/>
      <c r="Z673" s="31"/>
      <c r="AA673" s="31"/>
      <c r="AB673" s="31"/>
      <c r="AC673" s="31"/>
      <c r="AD673" s="31"/>
      <c r="AE673" s="31"/>
      <c r="AR673" s="154" t="s">
        <v>301</v>
      </c>
      <c r="AT673" s="154" t="s">
        <v>143</v>
      </c>
      <c r="AU673" s="154" t="s">
        <v>87</v>
      </c>
      <c r="AY673" s="16" t="s">
        <v>140</v>
      </c>
      <c r="BE673" s="155">
        <f>IF(N673="základní",J673,0)</f>
        <v>2765.5</v>
      </c>
      <c r="BF673" s="155">
        <f>IF(N673="snížená",J673,0)</f>
        <v>0</v>
      </c>
      <c r="BG673" s="155">
        <f>IF(N673="zákl. přenesená",J673,0)</f>
        <v>0</v>
      </c>
      <c r="BH673" s="155">
        <f>IF(N673="sníž. přenesená",J673,0)</f>
        <v>0</v>
      </c>
      <c r="BI673" s="155">
        <f>IF(N673="nulová",J673,0)</f>
        <v>0</v>
      </c>
      <c r="BJ673" s="16" t="s">
        <v>85</v>
      </c>
      <c r="BK673" s="155">
        <f>ROUND(I673*H673,2)</f>
        <v>2765.5</v>
      </c>
      <c r="BL673" s="16" t="s">
        <v>301</v>
      </c>
      <c r="BM673" s="154" t="s">
        <v>1166</v>
      </c>
    </row>
    <row r="674" spans="1:65" s="11" customFormat="1" ht="22.9" customHeight="1">
      <c r="B674" s="129"/>
      <c r="D674" s="130" t="s">
        <v>76</v>
      </c>
      <c r="E674" s="140" t="s">
        <v>1167</v>
      </c>
      <c r="F674" s="140" t="s">
        <v>1168</v>
      </c>
      <c r="I674" s="132"/>
      <c r="J674" s="141">
        <f>BK674</f>
        <v>118677.24</v>
      </c>
      <c r="L674" s="129"/>
      <c r="M674" s="134"/>
      <c r="N674" s="135"/>
      <c r="O674" s="135"/>
      <c r="P674" s="136">
        <f>SUM(P675:P715)</f>
        <v>0</v>
      </c>
      <c r="Q674" s="135"/>
      <c r="R674" s="136">
        <f>SUM(R675:R715)</f>
        <v>0.31742850000000006</v>
      </c>
      <c r="S674" s="135"/>
      <c r="T674" s="137">
        <f>SUM(T675:T715)</f>
        <v>0.16470000000000001</v>
      </c>
      <c r="AR674" s="130" t="s">
        <v>87</v>
      </c>
      <c r="AT674" s="138" t="s">
        <v>76</v>
      </c>
      <c r="AU674" s="138" t="s">
        <v>85</v>
      </c>
      <c r="AY674" s="130" t="s">
        <v>140</v>
      </c>
      <c r="BK674" s="139">
        <f>SUM(BK675:BK715)</f>
        <v>118677.24</v>
      </c>
    </row>
    <row r="675" spans="1:65" s="1" customFormat="1" ht="16.5" customHeight="1">
      <c r="A675" s="31"/>
      <c r="B675" s="142"/>
      <c r="C675" s="143" t="s">
        <v>1169</v>
      </c>
      <c r="D675" s="143" t="s">
        <v>143</v>
      </c>
      <c r="E675" s="144" t="s">
        <v>1170</v>
      </c>
      <c r="F675" s="145" t="s">
        <v>1171</v>
      </c>
      <c r="G675" s="146" t="s">
        <v>284</v>
      </c>
      <c r="H675" s="147">
        <v>15</v>
      </c>
      <c r="I675" s="148">
        <v>119.45</v>
      </c>
      <c r="J675" s="149">
        <f>ROUND(I675*H675,2)</f>
        <v>1791.75</v>
      </c>
      <c r="K675" s="145" t="s">
        <v>1</v>
      </c>
      <c r="L675" s="32"/>
      <c r="M675" s="150" t="s">
        <v>1</v>
      </c>
      <c r="N675" s="151" t="s">
        <v>42</v>
      </c>
      <c r="O675" s="57"/>
      <c r="P675" s="152">
        <f>O675*H675</f>
        <v>0</v>
      </c>
      <c r="Q675" s="152">
        <v>0</v>
      </c>
      <c r="R675" s="152">
        <f>Q675*H675</f>
        <v>0</v>
      </c>
      <c r="S675" s="152">
        <v>1.098E-2</v>
      </c>
      <c r="T675" s="153">
        <f>S675*H675</f>
        <v>0.16470000000000001</v>
      </c>
      <c r="U675" s="31"/>
      <c r="V675" s="31"/>
      <c r="W675" s="31"/>
      <c r="X675" s="31"/>
      <c r="Y675" s="31"/>
      <c r="Z675" s="31"/>
      <c r="AA675" s="31"/>
      <c r="AB675" s="31"/>
      <c r="AC675" s="31"/>
      <c r="AD675" s="31"/>
      <c r="AE675" s="31"/>
      <c r="AR675" s="154" t="s">
        <v>301</v>
      </c>
      <c r="AT675" s="154" t="s">
        <v>143</v>
      </c>
      <c r="AU675" s="154" t="s">
        <v>87</v>
      </c>
      <c r="AY675" s="16" t="s">
        <v>140</v>
      </c>
      <c r="BE675" s="155">
        <f>IF(N675="základní",J675,0)</f>
        <v>1791.75</v>
      </c>
      <c r="BF675" s="155">
        <f>IF(N675="snížená",J675,0)</f>
        <v>0</v>
      </c>
      <c r="BG675" s="155">
        <f>IF(N675="zákl. přenesená",J675,0)</f>
        <v>0</v>
      </c>
      <c r="BH675" s="155">
        <f>IF(N675="sníž. přenesená",J675,0)</f>
        <v>0</v>
      </c>
      <c r="BI675" s="155">
        <f>IF(N675="nulová",J675,0)</f>
        <v>0</v>
      </c>
      <c r="BJ675" s="16" t="s">
        <v>85</v>
      </c>
      <c r="BK675" s="155">
        <f>ROUND(I675*H675,2)</f>
        <v>1791.75</v>
      </c>
      <c r="BL675" s="16" t="s">
        <v>301</v>
      </c>
      <c r="BM675" s="154" t="s">
        <v>1172</v>
      </c>
    </row>
    <row r="676" spans="1:65" s="12" customFormat="1">
      <c r="B676" s="165"/>
      <c r="D676" s="156" t="s">
        <v>236</v>
      </c>
      <c r="E676" s="166" t="s">
        <v>1</v>
      </c>
      <c r="F676" s="167" t="s">
        <v>1173</v>
      </c>
      <c r="H676" s="168">
        <v>15</v>
      </c>
      <c r="I676" s="169"/>
      <c r="L676" s="165"/>
      <c r="M676" s="170"/>
      <c r="N676" s="171"/>
      <c r="O676" s="171"/>
      <c r="P676" s="171"/>
      <c r="Q676" s="171"/>
      <c r="R676" s="171"/>
      <c r="S676" s="171"/>
      <c r="T676" s="172"/>
      <c r="AT676" s="166" t="s">
        <v>236</v>
      </c>
      <c r="AU676" s="166" t="s">
        <v>87</v>
      </c>
      <c r="AV676" s="12" t="s">
        <v>87</v>
      </c>
      <c r="AW676" s="12" t="s">
        <v>32</v>
      </c>
      <c r="AX676" s="12" t="s">
        <v>85</v>
      </c>
      <c r="AY676" s="166" t="s">
        <v>140</v>
      </c>
    </row>
    <row r="677" spans="1:65" s="1" customFormat="1" ht="24">
      <c r="A677" s="31"/>
      <c r="B677" s="142"/>
      <c r="C677" s="143" t="s">
        <v>1174</v>
      </c>
      <c r="D677" s="143" t="s">
        <v>143</v>
      </c>
      <c r="E677" s="144" t="s">
        <v>1175</v>
      </c>
      <c r="F677" s="145" t="s">
        <v>1176</v>
      </c>
      <c r="G677" s="146" t="s">
        <v>344</v>
      </c>
      <c r="H677" s="147">
        <v>19</v>
      </c>
      <c r="I677" s="148">
        <v>640.04999999999995</v>
      </c>
      <c r="J677" s="149">
        <f>ROUND(I677*H677,2)</f>
        <v>12160.95</v>
      </c>
      <c r="K677" s="145" t="s">
        <v>147</v>
      </c>
      <c r="L677" s="32"/>
      <c r="M677" s="150" t="s">
        <v>1</v>
      </c>
      <c r="N677" s="151" t="s">
        <v>42</v>
      </c>
      <c r="O677" s="57"/>
      <c r="P677" s="152">
        <f>O677*H677</f>
        <v>0</v>
      </c>
      <c r="Q677" s="152">
        <v>0</v>
      </c>
      <c r="R677" s="152">
        <f>Q677*H677</f>
        <v>0</v>
      </c>
      <c r="S677" s="152">
        <v>0</v>
      </c>
      <c r="T677" s="153">
        <f>S677*H677</f>
        <v>0</v>
      </c>
      <c r="U677" s="31"/>
      <c r="V677" s="31"/>
      <c r="W677" s="31"/>
      <c r="X677" s="31"/>
      <c r="Y677" s="31"/>
      <c r="Z677" s="31"/>
      <c r="AA677" s="31"/>
      <c r="AB677" s="31"/>
      <c r="AC677" s="31"/>
      <c r="AD677" s="31"/>
      <c r="AE677" s="31"/>
      <c r="AR677" s="154" t="s">
        <v>301</v>
      </c>
      <c r="AT677" s="154" t="s">
        <v>143</v>
      </c>
      <c r="AU677" s="154" t="s">
        <v>87</v>
      </c>
      <c r="AY677" s="16" t="s">
        <v>140</v>
      </c>
      <c r="BE677" s="155">
        <f>IF(N677="základní",J677,0)</f>
        <v>12160.95</v>
      </c>
      <c r="BF677" s="155">
        <f>IF(N677="snížená",J677,0)</f>
        <v>0</v>
      </c>
      <c r="BG677" s="155">
        <f>IF(N677="zákl. přenesená",J677,0)</f>
        <v>0</v>
      </c>
      <c r="BH677" s="155">
        <f>IF(N677="sníž. přenesená",J677,0)</f>
        <v>0</v>
      </c>
      <c r="BI677" s="155">
        <f>IF(N677="nulová",J677,0)</f>
        <v>0</v>
      </c>
      <c r="BJ677" s="16" t="s">
        <v>85</v>
      </c>
      <c r="BK677" s="155">
        <f>ROUND(I677*H677,2)</f>
        <v>12160.95</v>
      </c>
      <c r="BL677" s="16" t="s">
        <v>301</v>
      </c>
      <c r="BM677" s="154" t="s">
        <v>1177</v>
      </c>
    </row>
    <row r="678" spans="1:65" s="12" customFormat="1">
      <c r="B678" s="165"/>
      <c r="D678" s="156" t="s">
        <v>236</v>
      </c>
      <c r="E678" s="166" t="s">
        <v>1</v>
      </c>
      <c r="F678" s="167" t="s">
        <v>1178</v>
      </c>
      <c r="H678" s="168">
        <v>5</v>
      </c>
      <c r="I678" s="169"/>
      <c r="L678" s="165"/>
      <c r="M678" s="170"/>
      <c r="N678" s="171"/>
      <c r="O678" s="171"/>
      <c r="P678" s="171"/>
      <c r="Q678" s="171"/>
      <c r="R678" s="171"/>
      <c r="S678" s="171"/>
      <c r="T678" s="172"/>
      <c r="AT678" s="166" t="s">
        <v>236</v>
      </c>
      <c r="AU678" s="166" t="s">
        <v>87</v>
      </c>
      <c r="AV678" s="12" t="s">
        <v>87</v>
      </c>
      <c r="AW678" s="12" t="s">
        <v>32</v>
      </c>
      <c r="AX678" s="12" t="s">
        <v>77</v>
      </c>
      <c r="AY678" s="166" t="s">
        <v>140</v>
      </c>
    </row>
    <row r="679" spans="1:65" s="12" customFormat="1">
      <c r="B679" s="165"/>
      <c r="D679" s="156" t="s">
        <v>236</v>
      </c>
      <c r="E679" s="166" t="s">
        <v>1</v>
      </c>
      <c r="F679" s="167" t="s">
        <v>1179</v>
      </c>
      <c r="H679" s="168">
        <v>1</v>
      </c>
      <c r="I679" s="169"/>
      <c r="L679" s="165"/>
      <c r="M679" s="170"/>
      <c r="N679" s="171"/>
      <c r="O679" s="171"/>
      <c r="P679" s="171"/>
      <c r="Q679" s="171"/>
      <c r="R679" s="171"/>
      <c r="S679" s="171"/>
      <c r="T679" s="172"/>
      <c r="AT679" s="166" t="s">
        <v>236</v>
      </c>
      <c r="AU679" s="166" t="s">
        <v>87</v>
      </c>
      <c r="AV679" s="12" t="s">
        <v>87</v>
      </c>
      <c r="AW679" s="12" t="s">
        <v>32</v>
      </c>
      <c r="AX679" s="12" t="s">
        <v>77</v>
      </c>
      <c r="AY679" s="166" t="s">
        <v>140</v>
      </c>
    </row>
    <row r="680" spans="1:65" s="12" customFormat="1">
      <c r="B680" s="165"/>
      <c r="D680" s="156" t="s">
        <v>236</v>
      </c>
      <c r="E680" s="166" t="s">
        <v>1</v>
      </c>
      <c r="F680" s="167" t="s">
        <v>1180</v>
      </c>
      <c r="H680" s="168">
        <v>1</v>
      </c>
      <c r="I680" s="169"/>
      <c r="L680" s="165"/>
      <c r="M680" s="170"/>
      <c r="N680" s="171"/>
      <c r="O680" s="171"/>
      <c r="P680" s="171"/>
      <c r="Q680" s="171"/>
      <c r="R680" s="171"/>
      <c r="S680" s="171"/>
      <c r="T680" s="172"/>
      <c r="AT680" s="166" t="s">
        <v>236</v>
      </c>
      <c r="AU680" s="166" t="s">
        <v>87</v>
      </c>
      <c r="AV680" s="12" t="s">
        <v>87</v>
      </c>
      <c r="AW680" s="12" t="s">
        <v>32</v>
      </c>
      <c r="AX680" s="12" t="s">
        <v>77</v>
      </c>
      <c r="AY680" s="166" t="s">
        <v>140</v>
      </c>
    </row>
    <row r="681" spans="1:65" s="12" customFormat="1">
      <c r="B681" s="165"/>
      <c r="D681" s="156" t="s">
        <v>236</v>
      </c>
      <c r="E681" s="166" t="s">
        <v>1</v>
      </c>
      <c r="F681" s="167" t="s">
        <v>1181</v>
      </c>
      <c r="H681" s="168">
        <v>1</v>
      </c>
      <c r="I681" s="169"/>
      <c r="L681" s="165"/>
      <c r="M681" s="170"/>
      <c r="N681" s="171"/>
      <c r="O681" s="171"/>
      <c r="P681" s="171"/>
      <c r="Q681" s="171"/>
      <c r="R681" s="171"/>
      <c r="S681" s="171"/>
      <c r="T681" s="172"/>
      <c r="AT681" s="166" t="s">
        <v>236</v>
      </c>
      <c r="AU681" s="166" t="s">
        <v>87</v>
      </c>
      <c r="AV681" s="12" t="s">
        <v>87</v>
      </c>
      <c r="AW681" s="12" t="s">
        <v>32</v>
      </c>
      <c r="AX681" s="12" t="s">
        <v>77</v>
      </c>
      <c r="AY681" s="166" t="s">
        <v>140</v>
      </c>
    </row>
    <row r="682" spans="1:65" s="12" customFormat="1">
      <c r="B682" s="165"/>
      <c r="D682" s="156" t="s">
        <v>236</v>
      </c>
      <c r="E682" s="166" t="s">
        <v>1</v>
      </c>
      <c r="F682" s="167" t="s">
        <v>1182</v>
      </c>
      <c r="H682" s="168">
        <v>6</v>
      </c>
      <c r="I682" s="169"/>
      <c r="L682" s="165"/>
      <c r="M682" s="170"/>
      <c r="N682" s="171"/>
      <c r="O682" s="171"/>
      <c r="P682" s="171"/>
      <c r="Q682" s="171"/>
      <c r="R682" s="171"/>
      <c r="S682" s="171"/>
      <c r="T682" s="172"/>
      <c r="AT682" s="166" t="s">
        <v>236</v>
      </c>
      <c r="AU682" s="166" t="s">
        <v>87</v>
      </c>
      <c r="AV682" s="12" t="s">
        <v>87</v>
      </c>
      <c r="AW682" s="12" t="s">
        <v>32</v>
      </c>
      <c r="AX682" s="12" t="s">
        <v>77</v>
      </c>
      <c r="AY682" s="166" t="s">
        <v>140</v>
      </c>
    </row>
    <row r="683" spans="1:65" s="12" customFormat="1">
      <c r="B683" s="165"/>
      <c r="D683" s="156" t="s">
        <v>236</v>
      </c>
      <c r="E683" s="166" t="s">
        <v>1</v>
      </c>
      <c r="F683" s="167" t="s">
        <v>1183</v>
      </c>
      <c r="H683" s="168">
        <v>5</v>
      </c>
      <c r="I683" s="169"/>
      <c r="L683" s="165"/>
      <c r="M683" s="170"/>
      <c r="N683" s="171"/>
      <c r="O683" s="171"/>
      <c r="P683" s="171"/>
      <c r="Q683" s="171"/>
      <c r="R683" s="171"/>
      <c r="S683" s="171"/>
      <c r="T683" s="172"/>
      <c r="AT683" s="166" t="s">
        <v>236</v>
      </c>
      <c r="AU683" s="166" t="s">
        <v>87</v>
      </c>
      <c r="AV683" s="12" t="s">
        <v>87</v>
      </c>
      <c r="AW683" s="12" t="s">
        <v>32</v>
      </c>
      <c r="AX683" s="12" t="s">
        <v>77</v>
      </c>
      <c r="AY683" s="166" t="s">
        <v>140</v>
      </c>
    </row>
    <row r="684" spans="1:65" s="13" customFormat="1">
      <c r="B684" s="173"/>
      <c r="D684" s="156" t="s">
        <v>236</v>
      </c>
      <c r="E684" s="174" t="s">
        <v>1</v>
      </c>
      <c r="F684" s="175" t="s">
        <v>247</v>
      </c>
      <c r="H684" s="176">
        <v>19</v>
      </c>
      <c r="I684" s="177"/>
      <c r="L684" s="173"/>
      <c r="M684" s="178"/>
      <c r="N684" s="179"/>
      <c r="O684" s="179"/>
      <c r="P684" s="179"/>
      <c r="Q684" s="179"/>
      <c r="R684" s="179"/>
      <c r="S684" s="179"/>
      <c r="T684" s="180"/>
      <c r="AT684" s="174" t="s">
        <v>236</v>
      </c>
      <c r="AU684" s="174" t="s">
        <v>87</v>
      </c>
      <c r="AV684" s="13" t="s">
        <v>159</v>
      </c>
      <c r="AW684" s="13" t="s">
        <v>32</v>
      </c>
      <c r="AX684" s="13" t="s">
        <v>85</v>
      </c>
      <c r="AY684" s="174" t="s">
        <v>140</v>
      </c>
    </row>
    <row r="685" spans="1:65" s="1" customFormat="1" ht="36">
      <c r="A685" s="31"/>
      <c r="B685" s="142"/>
      <c r="C685" s="181" t="s">
        <v>1184</v>
      </c>
      <c r="D685" s="181" t="s">
        <v>296</v>
      </c>
      <c r="E685" s="182" t="s">
        <v>1185</v>
      </c>
      <c r="F685" s="183" t="s">
        <v>1186</v>
      </c>
      <c r="G685" s="184" t="s">
        <v>344</v>
      </c>
      <c r="H685" s="185">
        <v>5</v>
      </c>
      <c r="I685" s="186">
        <v>3253.54</v>
      </c>
      <c r="J685" s="187">
        <f t="shared" ref="J685:J691" si="0">ROUND(I685*H685,2)</f>
        <v>16267.7</v>
      </c>
      <c r="K685" s="183" t="s">
        <v>1</v>
      </c>
      <c r="L685" s="188"/>
      <c r="M685" s="189" t="s">
        <v>1</v>
      </c>
      <c r="N685" s="190" t="s">
        <v>42</v>
      </c>
      <c r="O685" s="57"/>
      <c r="P685" s="152">
        <f t="shared" ref="P685:P691" si="1">O685*H685</f>
        <v>0</v>
      </c>
      <c r="Q685" s="152">
        <v>1.2999999999999999E-2</v>
      </c>
      <c r="R685" s="152">
        <f t="shared" ref="R685:R691" si="2">Q685*H685</f>
        <v>6.5000000000000002E-2</v>
      </c>
      <c r="S685" s="152">
        <v>0</v>
      </c>
      <c r="T685" s="153">
        <f t="shared" ref="T685:T691" si="3">S685*H685</f>
        <v>0</v>
      </c>
      <c r="U685" s="31"/>
      <c r="V685" s="31"/>
      <c r="W685" s="31"/>
      <c r="X685" s="31"/>
      <c r="Y685" s="31"/>
      <c r="Z685" s="31"/>
      <c r="AA685" s="31"/>
      <c r="AB685" s="31"/>
      <c r="AC685" s="31"/>
      <c r="AD685" s="31"/>
      <c r="AE685" s="31"/>
      <c r="AR685" s="154" t="s">
        <v>378</v>
      </c>
      <c r="AT685" s="154" t="s">
        <v>296</v>
      </c>
      <c r="AU685" s="154" t="s">
        <v>87</v>
      </c>
      <c r="AY685" s="16" t="s">
        <v>140</v>
      </c>
      <c r="BE685" s="155">
        <f t="shared" ref="BE685:BE691" si="4">IF(N685="základní",J685,0)</f>
        <v>16267.7</v>
      </c>
      <c r="BF685" s="155">
        <f t="shared" ref="BF685:BF691" si="5">IF(N685="snížená",J685,0)</f>
        <v>0</v>
      </c>
      <c r="BG685" s="155">
        <f t="shared" ref="BG685:BG691" si="6">IF(N685="zákl. přenesená",J685,0)</f>
        <v>0</v>
      </c>
      <c r="BH685" s="155">
        <f t="shared" ref="BH685:BH691" si="7">IF(N685="sníž. přenesená",J685,0)</f>
        <v>0</v>
      </c>
      <c r="BI685" s="155">
        <f t="shared" ref="BI685:BI691" si="8">IF(N685="nulová",J685,0)</f>
        <v>0</v>
      </c>
      <c r="BJ685" s="16" t="s">
        <v>85</v>
      </c>
      <c r="BK685" s="155">
        <f t="shared" ref="BK685:BK691" si="9">ROUND(I685*H685,2)</f>
        <v>16267.7</v>
      </c>
      <c r="BL685" s="16" t="s">
        <v>301</v>
      </c>
      <c r="BM685" s="154" t="s">
        <v>1187</v>
      </c>
    </row>
    <row r="686" spans="1:65" s="1" customFormat="1" ht="36">
      <c r="A686" s="31"/>
      <c r="B686" s="142"/>
      <c r="C686" s="181" t="s">
        <v>1188</v>
      </c>
      <c r="D686" s="181" t="s">
        <v>296</v>
      </c>
      <c r="E686" s="182" t="s">
        <v>1189</v>
      </c>
      <c r="F686" s="183" t="s">
        <v>1190</v>
      </c>
      <c r="G686" s="184" t="s">
        <v>344</v>
      </c>
      <c r="H686" s="185">
        <v>1</v>
      </c>
      <c r="I686" s="186">
        <v>3253.54</v>
      </c>
      <c r="J686" s="187">
        <f t="shared" si="0"/>
        <v>3253.54</v>
      </c>
      <c r="K686" s="183" t="s">
        <v>1</v>
      </c>
      <c r="L686" s="188"/>
      <c r="M686" s="189" t="s">
        <v>1</v>
      </c>
      <c r="N686" s="190" t="s">
        <v>42</v>
      </c>
      <c r="O686" s="57"/>
      <c r="P686" s="152">
        <f t="shared" si="1"/>
        <v>0</v>
      </c>
      <c r="Q686" s="152">
        <v>1.2999999999999999E-2</v>
      </c>
      <c r="R686" s="152">
        <f t="shared" si="2"/>
        <v>1.2999999999999999E-2</v>
      </c>
      <c r="S686" s="152">
        <v>0</v>
      </c>
      <c r="T686" s="153">
        <f t="shared" si="3"/>
        <v>0</v>
      </c>
      <c r="U686" s="31"/>
      <c r="V686" s="31"/>
      <c r="W686" s="31"/>
      <c r="X686" s="31"/>
      <c r="Y686" s="31"/>
      <c r="Z686" s="31"/>
      <c r="AA686" s="31"/>
      <c r="AB686" s="31"/>
      <c r="AC686" s="31"/>
      <c r="AD686" s="31"/>
      <c r="AE686" s="31"/>
      <c r="AR686" s="154" t="s">
        <v>378</v>
      </c>
      <c r="AT686" s="154" t="s">
        <v>296</v>
      </c>
      <c r="AU686" s="154" t="s">
        <v>87</v>
      </c>
      <c r="AY686" s="16" t="s">
        <v>140</v>
      </c>
      <c r="BE686" s="155">
        <f t="shared" si="4"/>
        <v>3253.54</v>
      </c>
      <c r="BF686" s="155">
        <f t="shared" si="5"/>
        <v>0</v>
      </c>
      <c r="BG686" s="155">
        <f t="shared" si="6"/>
        <v>0</v>
      </c>
      <c r="BH686" s="155">
        <f t="shared" si="7"/>
        <v>0</v>
      </c>
      <c r="BI686" s="155">
        <f t="shared" si="8"/>
        <v>0</v>
      </c>
      <c r="BJ686" s="16" t="s">
        <v>85</v>
      </c>
      <c r="BK686" s="155">
        <f t="shared" si="9"/>
        <v>3253.54</v>
      </c>
      <c r="BL686" s="16" t="s">
        <v>301</v>
      </c>
      <c r="BM686" s="154" t="s">
        <v>1191</v>
      </c>
    </row>
    <row r="687" spans="1:65" s="1" customFormat="1" ht="36">
      <c r="A687" s="31"/>
      <c r="B687" s="142"/>
      <c r="C687" s="181" t="s">
        <v>1192</v>
      </c>
      <c r="D687" s="181" t="s">
        <v>296</v>
      </c>
      <c r="E687" s="182" t="s">
        <v>1193</v>
      </c>
      <c r="F687" s="183" t="s">
        <v>1194</v>
      </c>
      <c r="G687" s="184" t="s">
        <v>344</v>
      </c>
      <c r="H687" s="185">
        <v>1</v>
      </c>
      <c r="I687" s="186">
        <v>3253.54</v>
      </c>
      <c r="J687" s="187">
        <f t="shared" si="0"/>
        <v>3253.54</v>
      </c>
      <c r="K687" s="183" t="s">
        <v>1</v>
      </c>
      <c r="L687" s="188"/>
      <c r="M687" s="189" t="s">
        <v>1</v>
      </c>
      <c r="N687" s="190" t="s">
        <v>42</v>
      </c>
      <c r="O687" s="57"/>
      <c r="P687" s="152">
        <f t="shared" si="1"/>
        <v>0</v>
      </c>
      <c r="Q687" s="152">
        <v>1.2999999999999999E-2</v>
      </c>
      <c r="R687" s="152">
        <f t="shared" si="2"/>
        <v>1.2999999999999999E-2</v>
      </c>
      <c r="S687" s="152">
        <v>0</v>
      </c>
      <c r="T687" s="153">
        <f t="shared" si="3"/>
        <v>0</v>
      </c>
      <c r="U687" s="31"/>
      <c r="V687" s="31"/>
      <c r="W687" s="31"/>
      <c r="X687" s="31"/>
      <c r="Y687" s="31"/>
      <c r="Z687" s="31"/>
      <c r="AA687" s="31"/>
      <c r="AB687" s="31"/>
      <c r="AC687" s="31"/>
      <c r="AD687" s="31"/>
      <c r="AE687" s="31"/>
      <c r="AR687" s="154" t="s">
        <v>378</v>
      </c>
      <c r="AT687" s="154" t="s">
        <v>296</v>
      </c>
      <c r="AU687" s="154" t="s">
        <v>87</v>
      </c>
      <c r="AY687" s="16" t="s">
        <v>140</v>
      </c>
      <c r="BE687" s="155">
        <f t="shared" si="4"/>
        <v>3253.54</v>
      </c>
      <c r="BF687" s="155">
        <f t="shared" si="5"/>
        <v>0</v>
      </c>
      <c r="BG687" s="155">
        <f t="shared" si="6"/>
        <v>0</v>
      </c>
      <c r="BH687" s="155">
        <f t="shared" si="7"/>
        <v>0</v>
      </c>
      <c r="BI687" s="155">
        <f t="shared" si="8"/>
        <v>0</v>
      </c>
      <c r="BJ687" s="16" t="s">
        <v>85</v>
      </c>
      <c r="BK687" s="155">
        <f t="shared" si="9"/>
        <v>3253.54</v>
      </c>
      <c r="BL687" s="16" t="s">
        <v>301</v>
      </c>
      <c r="BM687" s="154" t="s">
        <v>1195</v>
      </c>
    </row>
    <row r="688" spans="1:65" s="1" customFormat="1" ht="36">
      <c r="A688" s="31"/>
      <c r="B688" s="142"/>
      <c r="C688" s="181" t="s">
        <v>1196</v>
      </c>
      <c r="D688" s="181" t="s">
        <v>296</v>
      </c>
      <c r="E688" s="182" t="s">
        <v>1197</v>
      </c>
      <c r="F688" s="183" t="s">
        <v>1198</v>
      </c>
      <c r="G688" s="184" t="s">
        <v>344</v>
      </c>
      <c r="H688" s="185">
        <v>1</v>
      </c>
      <c r="I688" s="186">
        <v>3549.31</v>
      </c>
      <c r="J688" s="187">
        <f t="shared" si="0"/>
        <v>3549.31</v>
      </c>
      <c r="K688" s="183" t="s">
        <v>1</v>
      </c>
      <c r="L688" s="188"/>
      <c r="M688" s="189" t="s">
        <v>1</v>
      </c>
      <c r="N688" s="190" t="s">
        <v>42</v>
      </c>
      <c r="O688" s="57"/>
      <c r="P688" s="152">
        <f t="shared" si="1"/>
        <v>0</v>
      </c>
      <c r="Q688" s="152">
        <v>1.2999999999999999E-2</v>
      </c>
      <c r="R688" s="152">
        <f t="shared" si="2"/>
        <v>1.2999999999999999E-2</v>
      </c>
      <c r="S688" s="152">
        <v>0</v>
      </c>
      <c r="T688" s="153">
        <f t="shared" si="3"/>
        <v>0</v>
      </c>
      <c r="U688" s="31"/>
      <c r="V688" s="31"/>
      <c r="W688" s="31"/>
      <c r="X688" s="31"/>
      <c r="Y688" s="31"/>
      <c r="Z688" s="31"/>
      <c r="AA688" s="31"/>
      <c r="AB688" s="31"/>
      <c r="AC688" s="31"/>
      <c r="AD688" s="31"/>
      <c r="AE688" s="31"/>
      <c r="AR688" s="154" t="s">
        <v>378</v>
      </c>
      <c r="AT688" s="154" t="s">
        <v>296</v>
      </c>
      <c r="AU688" s="154" t="s">
        <v>87</v>
      </c>
      <c r="AY688" s="16" t="s">
        <v>140</v>
      </c>
      <c r="BE688" s="155">
        <f t="shared" si="4"/>
        <v>3549.31</v>
      </c>
      <c r="BF688" s="155">
        <f t="shared" si="5"/>
        <v>0</v>
      </c>
      <c r="BG688" s="155">
        <f t="shared" si="6"/>
        <v>0</v>
      </c>
      <c r="BH688" s="155">
        <f t="shared" si="7"/>
        <v>0</v>
      </c>
      <c r="BI688" s="155">
        <f t="shared" si="8"/>
        <v>0</v>
      </c>
      <c r="BJ688" s="16" t="s">
        <v>85</v>
      </c>
      <c r="BK688" s="155">
        <f t="shared" si="9"/>
        <v>3549.31</v>
      </c>
      <c r="BL688" s="16" t="s">
        <v>301</v>
      </c>
      <c r="BM688" s="154" t="s">
        <v>1199</v>
      </c>
    </row>
    <row r="689" spans="1:65" s="1" customFormat="1" ht="36">
      <c r="A689" s="31"/>
      <c r="B689" s="142"/>
      <c r="C689" s="181" t="s">
        <v>1200</v>
      </c>
      <c r="D689" s="181" t="s">
        <v>296</v>
      </c>
      <c r="E689" s="182" t="s">
        <v>1201</v>
      </c>
      <c r="F689" s="183" t="s">
        <v>1202</v>
      </c>
      <c r="G689" s="184" t="s">
        <v>344</v>
      </c>
      <c r="H689" s="185">
        <v>6</v>
      </c>
      <c r="I689" s="186">
        <v>3253.54</v>
      </c>
      <c r="J689" s="187">
        <f t="shared" si="0"/>
        <v>19521.240000000002</v>
      </c>
      <c r="K689" s="183" t="s">
        <v>1</v>
      </c>
      <c r="L689" s="188"/>
      <c r="M689" s="189" t="s">
        <v>1</v>
      </c>
      <c r="N689" s="190" t="s">
        <v>42</v>
      </c>
      <c r="O689" s="57"/>
      <c r="P689" s="152">
        <f t="shared" si="1"/>
        <v>0</v>
      </c>
      <c r="Q689" s="152">
        <v>1.2999999999999999E-2</v>
      </c>
      <c r="R689" s="152">
        <f t="shared" si="2"/>
        <v>7.8E-2</v>
      </c>
      <c r="S689" s="152">
        <v>0</v>
      </c>
      <c r="T689" s="153">
        <f t="shared" si="3"/>
        <v>0</v>
      </c>
      <c r="U689" s="31"/>
      <c r="V689" s="31"/>
      <c r="W689" s="31"/>
      <c r="X689" s="31"/>
      <c r="Y689" s="31"/>
      <c r="Z689" s="31"/>
      <c r="AA689" s="31"/>
      <c r="AB689" s="31"/>
      <c r="AC689" s="31"/>
      <c r="AD689" s="31"/>
      <c r="AE689" s="31"/>
      <c r="AR689" s="154" t="s">
        <v>378</v>
      </c>
      <c r="AT689" s="154" t="s">
        <v>296</v>
      </c>
      <c r="AU689" s="154" t="s">
        <v>87</v>
      </c>
      <c r="AY689" s="16" t="s">
        <v>140</v>
      </c>
      <c r="BE689" s="155">
        <f t="shared" si="4"/>
        <v>19521.240000000002</v>
      </c>
      <c r="BF689" s="155">
        <f t="shared" si="5"/>
        <v>0</v>
      </c>
      <c r="BG689" s="155">
        <f t="shared" si="6"/>
        <v>0</v>
      </c>
      <c r="BH689" s="155">
        <f t="shared" si="7"/>
        <v>0</v>
      </c>
      <c r="BI689" s="155">
        <f t="shared" si="8"/>
        <v>0</v>
      </c>
      <c r="BJ689" s="16" t="s">
        <v>85</v>
      </c>
      <c r="BK689" s="155">
        <f t="shared" si="9"/>
        <v>19521.240000000002</v>
      </c>
      <c r="BL689" s="16" t="s">
        <v>301</v>
      </c>
      <c r="BM689" s="154" t="s">
        <v>1203</v>
      </c>
    </row>
    <row r="690" spans="1:65" s="1" customFormat="1" ht="36">
      <c r="A690" s="31"/>
      <c r="B690" s="142"/>
      <c r="C690" s="181" t="s">
        <v>1204</v>
      </c>
      <c r="D690" s="181" t="s">
        <v>296</v>
      </c>
      <c r="E690" s="182" t="s">
        <v>1205</v>
      </c>
      <c r="F690" s="183" t="s">
        <v>1206</v>
      </c>
      <c r="G690" s="184" t="s">
        <v>344</v>
      </c>
      <c r="H690" s="185">
        <v>5</v>
      </c>
      <c r="I690" s="186">
        <v>3367.3</v>
      </c>
      <c r="J690" s="187">
        <f t="shared" si="0"/>
        <v>16836.5</v>
      </c>
      <c r="K690" s="183" t="s">
        <v>1</v>
      </c>
      <c r="L690" s="188"/>
      <c r="M690" s="189" t="s">
        <v>1</v>
      </c>
      <c r="N690" s="190" t="s">
        <v>42</v>
      </c>
      <c r="O690" s="57"/>
      <c r="P690" s="152">
        <f t="shared" si="1"/>
        <v>0</v>
      </c>
      <c r="Q690" s="152">
        <v>1.2999999999999999E-2</v>
      </c>
      <c r="R690" s="152">
        <f t="shared" si="2"/>
        <v>6.5000000000000002E-2</v>
      </c>
      <c r="S690" s="152">
        <v>0</v>
      </c>
      <c r="T690" s="153">
        <f t="shared" si="3"/>
        <v>0</v>
      </c>
      <c r="U690" s="31"/>
      <c r="V690" s="31"/>
      <c r="W690" s="31"/>
      <c r="X690" s="31"/>
      <c r="Y690" s="31"/>
      <c r="Z690" s="31"/>
      <c r="AA690" s="31"/>
      <c r="AB690" s="31"/>
      <c r="AC690" s="31"/>
      <c r="AD690" s="31"/>
      <c r="AE690" s="31"/>
      <c r="AR690" s="154" t="s">
        <v>378</v>
      </c>
      <c r="AT690" s="154" t="s">
        <v>296</v>
      </c>
      <c r="AU690" s="154" t="s">
        <v>87</v>
      </c>
      <c r="AY690" s="16" t="s">
        <v>140</v>
      </c>
      <c r="BE690" s="155">
        <f t="shared" si="4"/>
        <v>16836.5</v>
      </c>
      <c r="BF690" s="155">
        <f t="shared" si="5"/>
        <v>0</v>
      </c>
      <c r="BG690" s="155">
        <f t="shared" si="6"/>
        <v>0</v>
      </c>
      <c r="BH690" s="155">
        <f t="shared" si="7"/>
        <v>0</v>
      </c>
      <c r="BI690" s="155">
        <f t="shared" si="8"/>
        <v>0</v>
      </c>
      <c r="BJ690" s="16" t="s">
        <v>85</v>
      </c>
      <c r="BK690" s="155">
        <f t="shared" si="9"/>
        <v>16836.5</v>
      </c>
      <c r="BL690" s="16" t="s">
        <v>301</v>
      </c>
      <c r="BM690" s="154" t="s">
        <v>1207</v>
      </c>
    </row>
    <row r="691" spans="1:65" s="1" customFormat="1" ht="24">
      <c r="A691" s="31"/>
      <c r="B691" s="142"/>
      <c r="C691" s="143" t="s">
        <v>1208</v>
      </c>
      <c r="D691" s="143" t="s">
        <v>143</v>
      </c>
      <c r="E691" s="144" t="s">
        <v>1209</v>
      </c>
      <c r="F691" s="145" t="s">
        <v>1210</v>
      </c>
      <c r="G691" s="146" t="s">
        <v>344</v>
      </c>
      <c r="H691" s="147">
        <v>2</v>
      </c>
      <c r="I691" s="148">
        <v>694.46</v>
      </c>
      <c r="J691" s="149">
        <f t="shared" si="0"/>
        <v>1388.92</v>
      </c>
      <c r="K691" s="145" t="s">
        <v>147</v>
      </c>
      <c r="L691" s="32"/>
      <c r="M691" s="150" t="s">
        <v>1</v>
      </c>
      <c r="N691" s="151" t="s">
        <v>42</v>
      </c>
      <c r="O691" s="57"/>
      <c r="P691" s="152">
        <f t="shared" si="1"/>
        <v>0</v>
      </c>
      <c r="Q691" s="152">
        <v>0</v>
      </c>
      <c r="R691" s="152">
        <f t="shared" si="2"/>
        <v>0</v>
      </c>
      <c r="S691" s="152">
        <v>0</v>
      </c>
      <c r="T691" s="153">
        <f t="shared" si="3"/>
        <v>0</v>
      </c>
      <c r="U691" s="31"/>
      <c r="V691" s="31"/>
      <c r="W691" s="31"/>
      <c r="X691" s="31"/>
      <c r="Y691" s="31"/>
      <c r="Z691" s="31"/>
      <c r="AA691" s="31"/>
      <c r="AB691" s="31"/>
      <c r="AC691" s="31"/>
      <c r="AD691" s="31"/>
      <c r="AE691" s="31"/>
      <c r="AR691" s="154" t="s">
        <v>301</v>
      </c>
      <c r="AT691" s="154" t="s">
        <v>143</v>
      </c>
      <c r="AU691" s="154" t="s">
        <v>87</v>
      </c>
      <c r="AY691" s="16" t="s">
        <v>140</v>
      </c>
      <c r="BE691" s="155">
        <f t="shared" si="4"/>
        <v>1388.92</v>
      </c>
      <c r="BF691" s="155">
        <f t="shared" si="5"/>
        <v>0</v>
      </c>
      <c r="BG691" s="155">
        <f t="shared" si="6"/>
        <v>0</v>
      </c>
      <c r="BH691" s="155">
        <f t="shared" si="7"/>
        <v>0</v>
      </c>
      <c r="BI691" s="155">
        <f t="shared" si="8"/>
        <v>0</v>
      </c>
      <c r="BJ691" s="16" t="s">
        <v>85</v>
      </c>
      <c r="BK691" s="155">
        <f t="shared" si="9"/>
        <v>1388.92</v>
      </c>
      <c r="BL691" s="16" t="s">
        <v>301</v>
      </c>
      <c r="BM691" s="154" t="s">
        <v>1211</v>
      </c>
    </row>
    <row r="692" spans="1:65" s="12" customFormat="1">
      <c r="B692" s="165"/>
      <c r="D692" s="156" t="s">
        <v>236</v>
      </c>
      <c r="E692" s="166" t="s">
        <v>1</v>
      </c>
      <c r="F692" s="167" t="s">
        <v>1212</v>
      </c>
      <c r="H692" s="168">
        <v>1</v>
      </c>
      <c r="I692" s="169"/>
      <c r="L692" s="165"/>
      <c r="M692" s="170"/>
      <c r="N692" s="171"/>
      <c r="O692" s="171"/>
      <c r="P692" s="171"/>
      <c r="Q692" s="171"/>
      <c r="R692" s="171"/>
      <c r="S692" s="171"/>
      <c r="T692" s="172"/>
      <c r="AT692" s="166" t="s">
        <v>236</v>
      </c>
      <c r="AU692" s="166" t="s">
        <v>87</v>
      </c>
      <c r="AV692" s="12" t="s">
        <v>87</v>
      </c>
      <c r="AW692" s="12" t="s">
        <v>32</v>
      </c>
      <c r="AX692" s="12" t="s">
        <v>77</v>
      </c>
      <c r="AY692" s="166" t="s">
        <v>140</v>
      </c>
    </row>
    <row r="693" spans="1:65" s="12" customFormat="1">
      <c r="B693" s="165"/>
      <c r="D693" s="156" t="s">
        <v>236</v>
      </c>
      <c r="E693" s="166" t="s">
        <v>1</v>
      </c>
      <c r="F693" s="167" t="s">
        <v>1213</v>
      </c>
      <c r="H693" s="168">
        <v>1</v>
      </c>
      <c r="I693" s="169"/>
      <c r="L693" s="165"/>
      <c r="M693" s="170"/>
      <c r="N693" s="171"/>
      <c r="O693" s="171"/>
      <c r="P693" s="171"/>
      <c r="Q693" s="171"/>
      <c r="R693" s="171"/>
      <c r="S693" s="171"/>
      <c r="T693" s="172"/>
      <c r="AT693" s="166" t="s">
        <v>236</v>
      </c>
      <c r="AU693" s="166" t="s">
        <v>87</v>
      </c>
      <c r="AV693" s="12" t="s">
        <v>87</v>
      </c>
      <c r="AW693" s="12" t="s">
        <v>32</v>
      </c>
      <c r="AX693" s="12" t="s">
        <v>77</v>
      </c>
      <c r="AY693" s="166" t="s">
        <v>140</v>
      </c>
    </row>
    <row r="694" spans="1:65" s="13" customFormat="1">
      <c r="B694" s="173"/>
      <c r="D694" s="156" t="s">
        <v>236</v>
      </c>
      <c r="E694" s="174" t="s">
        <v>1</v>
      </c>
      <c r="F694" s="175" t="s">
        <v>247</v>
      </c>
      <c r="H694" s="176">
        <v>2</v>
      </c>
      <c r="I694" s="177"/>
      <c r="L694" s="173"/>
      <c r="M694" s="178"/>
      <c r="N694" s="179"/>
      <c r="O694" s="179"/>
      <c r="P694" s="179"/>
      <c r="Q694" s="179"/>
      <c r="R694" s="179"/>
      <c r="S694" s="179"/>
      <c r="T694" s="180"/>
      <c r="AT694" s="174" t="s">
        <v>236</v>
      </c>
      <c r="AU694" s="174" t="s">
        <v>87</v>
      </c>
      <c r="AV694" s="13" t="s">
        <v>159</v>
      </c>
      <c r="AW694" s="13" t="s">
        <v>32</v>
      </c>
      <c r="AX694" s="13" t="s">
        <v>85</v>
      </c>
      <c r="AY694" s="174" t="s">
        <v>140</v>
      </c>
    </row>
    <row r="695" spans="1:65" s="1" customFormat="1" ht="36">
      <c r="A695" s="31"/>
      <c r="B695" s="142"/>
      <c r="C695" s="181" t="s">
        <v>1214</v>
      </c>
      <c r="D695" s="181" t="s">
        <v>296</v>
      </c>
      <c r="E695" s="182" t="s">
        <v>1215</v>
      </c>
      <c r="F695" s="183" t="s">
        <v>1216</v>
      </c>
      <c r="G695" s="184" t="s">
        <v>344</v>
      </c>
      <c r="H695" s="185">
        <v>1</v>
      </c>
      <c r="I695" s="186">
        <v>3367.3</v>
      </c>
      <c r="J695" s="187">
        <f>ROUND(I695*H695,2)</f>
        <v>3367.3</v>
      </c>
      <c r="K695" s="183" t="s">
        <v>1</v>
      </c>
      <c r="L695" s="188"/>
      <c r="M695" s="189" t="s">
        <v>1</v>
      </c>
      <c r="N695" s="190" t="s">
        <v>42</v>
      </c>
      <c r="O695" s="57"/>
      <c r="P695" s="152">
        <f>O695*H695</f>
        <v>0</v>
      </c>
      <c r="Q695" s="152">
        <v>1.2999999999999999E-2</v>
      </c>
      <c r="R695" s="152">
        <f>Q695*H695</f>
        <v>1.2999999999999999E-2</v>
      </c>
      <c r="S695" s="152">
        <v>0</v>
      </c>
      <c r="T695" s="153">
        <f>S695*H695</f>
        <v>0</v>
      </c>
      <c r="U695" s="31"/>
      <c r="V695" s="31"/>
      <c r="W695" s="31"/>
      <c r="X695" s="31"/>
      <c r="Y695" s="31"/>
      <c r="Z695" s="31"/>
      <c r="AA695" s="31"/>
      <c r="AB695" s="31"/>
      <c r="AC695" s="31"/>
      <c r="AD695" s="31"/>
      <c r="AE695" s="31"/>
      <c r="AR695" s="154" t="s">
        <v>378</v>
      </c>
      <c r="AT695" s="154" t="s">
        <v>296</v>
      </c>
      <c r="AU695" s="154" t="s">
        <v>87</v>
      </c>
      <c r="AY695" s="16" t="s">
        <v>140</v>
      </c>
      <c r="BE695" s="155">
        <f>IF(N695="základní",J695,0)</f>
        <v>3367.3</v>
      </c>
      <c r="BF695" s="155">
        <f>IF(N695="snížená",J695,0)</f>
        <v>0</v>
      </c>
      <c r="BG695" s="155">
        <f>IF(N695="zákl. přenesená",J695,0)</f>
        <v>0</v>
      </c>
      <c r="BH695" s="155">
        <f>IF(N695="sníž. přenesená",J695,0)</f>
        <v>0</v>
      </c>
      <c r="BI695" s="155">
        <f>IF(N695="nulová",J695,0)</f>
        <v>0</v>
      </c>
      <c r="BJ695" s="16" t="s">
        <v>85</v>
      </c>
      <c r="BK695" s="155">
        <f>ROUND(I695*H695,2)</f>
        <v>3367.3</v>
      </c>
      <c r="BL695" s="16" t="s">
        <v>301</v>
      </c>
      <c r="BM695" s="154" t="s">
        <v>1217</v>
      </c>
    </row>
    <row r="696" spans="1:65" s="1" customFormat="1" ht="36">
      <c r="A696" s="31"/>
      <c r="B696" s="142"/>
      <c r="C696" s="181" t="s">
        <v>1218</v>
      </c>
      <c r="D696" s="181" t="s">
        <v>296</v>
      </c>
      <c r="E696" s="182" t="s">
        <v>1219</v>
      </c>
      <c r="F696" s="183" t="s">
        <v>1220</v>
      </c>
      <c r="G696" s="184" t="s">
        <v>344</v>
      </c>
      <c r="H696" s="185">
        <v>1</v>
      </c>
      <c r="I696" s="186">
        <v>3469.68</v>
      </c>
      <c r="J696" s="187">
        <f>ROUND(I696*H696,2)</f>
        <v>3469.68</v>
      </c>
      <c r="K696" s="183" t="s">
        <v>1</v>
      </c>
      <c r="L696" s="188"/>
      <c r="M696" s="189" t="s">
        <v>1</v>
      </c>
      <c r="N696" s="190" t="s">
        <v>42</v>
      </c>
      <c r="O696" s="57"/>
      <c r="P696" s="152">
        <f>O696*H696</f>
        <v>0</v>
      </c>
      <c r="Q696" s="152">
        <v>1.2999999999999999E-2</v>
      </c>
      <c r="R696" s="152">
        <f>Q696*H696</f>
        <v>1.2999999999999999E-2</v>
      </c>
      <c r="S696" s="152">
        <v>0</v>
      </c>
      <c r="T696" s="153">
        <f>S696*H696</f>
        <v>0</v>
      </c>
      <c r="U696" s="31"/>
      <c r="V696" s="31"/>
      <c r="W696" s="31"/>
      <c r="X696" s="31"/>
      <c r="Y696" s="31"/>
      <c r="Z696" s="31"/>
      <c r="AA696" s="31"/>
      <c r="AB696" s="31"/>
      <c r="AC696" s="31"/>
      <c r="AD696" s="31"/>
      <c r="AE696" s="31"/>
      <c r="AR696" s="154" t="s">
        <v>378</v>
      </c>
      <c r="AT696" s="154" t="s">
        <v>296</v>
      </c>
      <c r="AU696" s="154" t="s">
        <v>87</v>
      </c>
      <c r="AY696" s="16" t="s">
        <v>140</v>
      </c>
      <c r="BE696" s="155">
        <f>IF(N696="základní",J696,0)</f>
        <v>3469.68</v>
      </c>
      <c r="BF696" s="155">
        <f>IF(N696="snížená",J696,0)</f>
        <v>0</v>
      </c>
      <c r="BG696" s="155">
        <f>IF(N696="zákl. přenesená",J696,0)</f>
        <v>0</v>
      </c>
      <c r="BH696" s="155">
        <f>IF(N696="sníž. přenesená",J696,0)</f>
        <v>0</v>
      </c>
      <c r="BI696" s="155">
        <f>IF(N696="nulová",J696,0)</f>
        <v>0</v>
      </c>
      <c r="BJ696" s="16" t="s">
        <v>85</v>
      </c>
      <c r="BK696" s="155">
        <f>ROUND(I696*H696,2)</f>
        <v>3469.68</v>
      </c>
      <c r="BL696" s="16" t="s">
        <v>301</v>
      </c>
      <c r="BM696" s="154" t="s">
        <v>1221</v>
      </c>
    </row>
    <row r="697" spans="1:65" s="1" customFormat="1" ht="24">
      <c r="A697" s="31"/>
      <c r="B697" s="142"/>
      <c r="C697" s="143" t="s">
        <v>1222</v>
      </c>
      <c r="D697" s="143" t="s">
        <v>143</v>
      </c>
      <c r="E697" s="144" t="s">
        <v>1223</v>
      </c>
      <c r="F697" s="145" t="s">
        <v>1224</v>
      </c>
      <c r="G697" s="146" t="s">
        <v>344</v>
      </c>
      <c r="H697" s="147">
        <v>2</v>
      </c>
      <c r="I697" s="148">
        <v>728.71</v>
      </c>
      <c r="J697" s="149">
        <f>ROUND(I697*H697,2)</f>
        <v>1457.42</v>
      </c>
      <c r="K697" s="145" t="s">
        <v>147</v>
      </c>
      <c r="L697" s="32"/>
      <c r="M697" s="150" t="s">
        <v>1</v>
      </c>
      <c r="N697" s="151" t="s">
        <v>42</v>
      </c>
      <c r="O697" s="57"/>
      <c r="P697" s="152">
        <f>O697*H697</f>
        <v>0</v>
      </c>
      <c r="Q697" s="152">
        <v>0</v>
      </c>
      <c r="R697" s="152">
        <f>Q697*H697</f>
        <v>0</v>
      </c>
      <c r="S697" s="152">
        <v>0</v>
      </c>
      <c r="T697" s="153">
        <f>S697*H697</f>
        <v>0</v>
      </c>
      <c r="U697" s="31"/>
      <c r="V697" s="31"/>
      <c r="W697" s="31"/>
      <c r="X697" s="31"/>
      <c r="Y697" s="31"/>
      <c r="Z697" s="31"/>
      <c r="AA697" s="31"/>
      <c r="AB697" s="31"/>
      <c r="AC697" s="31"/>
      <c r="AD697" s="31"/>
      <c r="AE697" s="31"/>
      <c r="AR697" s="154" t="s">
        <v>301</v>
      </c>
      <c r="AT697" s="154" t="s">
        <v>143</v>
      </c>
      <c r="AU697" s="154" t="s">
        <v>87</v>
      </c>
      <c r="AY697" s="16" t="s">
        <v>140</v>
      </c>
      <c r="BE697" s="155">
        <f>IF(N697="základní",J697,0)</f>
        <v>1457.42</v>
      </c>
      <c r="BF697" s="155">
        <f>IF(N697="snížená",J697,0)</f>
        <v>0</v>
      </c>
      <c r="BG697" s="155">
        <f>IF(N697="zákl. přenesená",J697,0)</f>
        <v>0</v>
      </c>
      <c r="BH697" s="155">
        <f>IF(N697="sníž. přenesená",J697,0)</f>
        <v>0</v>
      </c>
      <c r="BI697" s="155">
        <f>IF(N697="nulová",J697,0)</f>
        <v>0</v>
      </c>
      <c r="BJ697" s="16" t="s">
        <v>85</v>
      </c>
      <c r="BK697" s="155">
        <f>ROUND(I697*H697,2)</f>
        <v>1457.42</v>
      </c>
      <c r="BL697" s="16" t="s">
        <v>301</v>
      </c>
      <c r="BM697" s="154" t="s">
        <v>1225</v>
      </c>
    </row>
    <row r="698" spans="1:65" s="12" customFormat="1">
      <c r="B698" s="165"/>
      <c r="D698" s="156" t="s">
        <v>236</v>
      </c>
      <c r="E698" s="166" t="s">
        <v>1</v>
      </c>
      <c r="F698" s="167" t="s">
        <v>1226</v>
      </c>
      <c r="H698" s="168">
        <v>2</v>
      </c>
      <c r="I698" s="169"/>
      <c r="L698" s="165"/>
      <c r="M698" s="170"/>
      <c r="N698" s="171"/>
      <c r="O698" s="171"/>
      <c r="P698" s="171"/>
      <c r="Q698" s="171"/>
      <c r="R698" s="171"/>
      <c r="S698" s="171"/>
      <c r="T698" s="172"/>
      <c r="AT698" s="166" t="s">
        <v>236</v>
      </c>
      <c r="AU698" s="166" t="s">
        <v>87</v>
      </c>
      <c r="AV698" s="12" t="s">
        <v>87</v>
      </c>
      <c r="AW698" s="12" t="s">
        <v>32</v>
      </c>
      <c r="AX698" s="12" t="s">
        <v>85</v>
      </c>
      <c r="AY698" s="166" t="s">
        <v>140</v>
      </c>
    </row>
    <row r="699" spans="1:65" s="1" customFormat="1" ht="36">
      <c r="A699" s="31"/>
      <c r="B699" s="142"/>
      <c r="C699" s="181" t="s">
        <v>1227</v>
      </c>
      <c r="D699" s="181" t="s">
        <v>296</v>
      </c>
      <c r="E699" s="182" t="s">
        <v>1228</v>
      </c>
      <c r="F699" s="183" t="s">
        <v>1229</v>
      </c>
      <c r="G699" s="184" t="s">
        <v>344</v>
      </c>
      <c r="H699" s="185">
        <v>2</v>
      </c>
      <c r="I699" s="186">
        <v>3890.59</v>
      </c>
      <c r="J699" s="187">
        <f>ROUND(I699*H699,2)</f>
        <v>7781.18</v>
      </c>
      <c r="K699" s="183" t="s">
        <v>1</v>
      </c>
      <c r="L699" s="188"/>
      <c r="M699" s="189" t="s">
        <v>1</v>
      </c>
      <c r="N699" s="190" t="s">
        <v>42</v>
      </c>
      <c r="O699" s="57"/>
      <c r="P699" s="152">
        <f>O699*H699</f>
        <v>0</v>
      </c>
      <c r="Q699" s="152">
        <v>1.2999999999999999E-2</v>
      </c>
      <c r="R699" s="152">
        <f>Q699*H699</f>
        <v>2.5999999999999999E-2</v>
      </c>
      <c r="S699" s="152">
        <v>0</v>
      </c>
      <c r="T699" s="153">
        <f>S699*H699</f>
        <v>0</v>
      </c>
      <c r="U699" s="31"/>
      <c r="V699" s="31"/>
      <c r="W699" s="31"/>
      <c r="X699" s="31"/>
      <c r="Y699" s="31"/>
      <c r="Z699" s="31"/>
      <c r="AA699" s="31"/>
      <c r="AB699" s="31"/>
      <c r="AC699" s="31"/>
      <c r="AD699" s="31"/>
      <c r="AE699" s="31"/>
      <c r="AR699" s="154" t="s">
        <v>378</v>
      </c>
      <c r="AT699" s="154" t="s">
        <v>296</v>
      </c>
      <c r="AU699" s="154" t="s">
        <v>87</v>
      </c>
      <c r="AY699" s="16" t="s">
        <v>140</v>
      </c>
      <c r="BE699" s="155">
        <f>IF(N699="základní",J699,0)</f>
        <v>7781.18</v>
      </c>
      <c r="BF699" s="155">
        <f>IF(N699="snížená",J699,0)</f>
        <v>0</v>
      </c>
      <c r="BG699" s="155">
        <f>IF(N699="zákl. přenesená",J699,0)</f>
        <v>0</v>
      </c>
      <c r="BH699" s="155">
        <f>IF(N699="sníž. přenesená",J699,0)</f>
        <v>0</v>
      </c>
      <c r="BI699" s="155">
        <f>IF(N699="nulová",J699,0)</f>
        <v>0</v>
      </c>
      <c r="BJ699" s="16" t="s">
        <v>85</v>
      </c>
      <c r="BK699" s="155">
        <f>ROUND(I699*H699,2)</f>
        <v>7781.18</v>
      </c>
      <c r="BL699" s="16" t="s">
        <v>301</v>
      </c>
      <c r="BM699" s="154" t="s">
        <v>1230</v>
      </c>
    </row>
    <row r="700" spans="1:65" s="1" customFormat="1" ht="24">
      <c r="A700" s="31"/>
      <c r="B700" s="142"/>
      <c r="C700" s="143" t="s">
        <v>1231</v>
      </c>
      <c r="D700" s="143" t="s">
        <v>143</v>
      </c>
      <c r="E700" s="144" t="s">
        <v>1232</v>
      </c>
      <c r="F700" s="145" t="s">
        <v>1233</v>
      </c>
      <c r="G700" s="146" t="s">
        <v>344</v>
      </c>
      <c r="H700" s="147">
        <v>1</v>
      </c>
      <c r="I700" s="148">
        <v>1342.12</v>
      </c>
      <c r="J700" s="149">
        <f>ROUND(I700*H700,2)</f>
        <v>1342.12</v>
      </c>
      <c r="K700" s="145" t="s">
        <v>147</v>
      </c>
      <c r="L700" s="32"/>
      <c r="M700" s="150" t="s">
        <v>1</v>
      </c>
      <c r="N700" s="151" t="s">
        <v>42</v>
      </c>
      <c r="O700" s="57"/>
      <c r="P700" s="152">
        <f>O700*H700</f>
        <v>0</v>
      </c>
      <c r="Q700" s="152">
        <v>0</v>
      </c>
      <c r="R700" s="152">
        <f>Q700*H700</f>
        <v>0</v>
      </c>
      <c r="S700" s="152">
        <v>0</v>
      </c>
      <c r="T700" s="153">
        <f>S700*H700</f>
        <v>0</v>
      </c>
      <c r="U700" s="31"/>
      <c r="V700" s="31"/>
      <c r="W700" s="31"/>
      <c r="X700" s="31"/>
      <c r="Y700" s="31"/>
      <c r="Z700" s="31"/>
      <c r="AA700" s="31"/>
      <c r="AB700" s="31"/>
      <c r="AC700" s="31"/>
      <c r="AD700" s="31"/>
      <c r="AE700" s="31"/>
      <c r="AR700" s="154" t="s">
        <v>301</v>
      </c>
      <c r="AT700" s="154" t="s">
        <v>143</v>
      </c>
      <c r="AU700" s="154" t="s">
        <v>87</v>
      </c>
      <c r="AY700" s="16" t="s">
        <v>140</v>
      </c>
      <c r="BE700" s="155">
        <f>IF(N700="základní",J700,0)</f>
        <v>1342.12</v>
      </c>
      <c r="BF700" s="155">
        <f>IF(N700="snížená",J700,0)</f>
        <v>0</v>
      </c>
      <c r="BG700" s="155">
        <f>IF(N700="zákl. přenesená",J700,0)</f>
        <v>0</v>
      </c>
      <c r="BH700" s="155">
        <f>IF(N700="sníž. přenesená",J700,0)</f>
        <v>0</v>
      </c>
      <c r="BI700" s="155">
        <f>IF(N700="nulová",J700,0)</f>
        <v>0</v>
      </c>
      <c r="BJ700" s="16" t="s">
        <v>85</v>
      </c>
      <c r="BK700" s="155">
        <f>ROUND(I700*H700,2)</f>
        <v>1342.12</v>
      </c>
      <c r="BL700" s="16" t="s">
        <v>301</v>
      </c>
      <c r="BM700" s="154" t="s">
        <v>1234</v>
      </c>
    </row>
    <row r="701" spans="1:65" s="12" customFormat="1">
      <c r="B701" s="165"/>
      <c r="D701" s="156" t="s">
        <v>236</v>
      </c>
      <c r="E701" s="166" t="s">
        <v>1</v>
      </c>
      <c r="F701" s="167" t="s">
        <v>1235</v>
      </c>
      <c r="H701" s="168">
        <v>1</v>
      </c>
      <c r="I701" s="169"/>
      <c r="L701" s="165"/>
      <c r="M701" s="170"/>
      <c r="N701" s="171"/>
      <c r="O701" s="171"/>
      <c r="P701" s="171"/>
      <c r="Q701" s="171"/>
      <c r="R701" s="171"/>
      <c r="S701" s="171"/>
      <c r="T701" s="172"/>
      <c r="AT701" s="166" t="s">
        <v>236</v>
      </c>
      <c r="AU701" s="166" t="s">
        <v>87</v>
      </c>
      <c r="AV701" s="12" t="s">
        <v>87</v>
      </c>
      <c r="AW701" s="12" t="s">
        <v>32</v>
      </c>
      <c r="AX701" s="12" t="s">
        <v>85</v>
      </c>
      <c r="AY701" s="166" t="s">
        <v>140</v>
      </c>
    </row>
    <row r="702" spans="1:65" s="1" customFormat="1" ht="36">
      <c r="A702" s="31"/>
      <c r="B702" s="142"/>
      <c r="C702" s="181" t="s">
        <v>1236</v>
      </c>
      <c r="D702" s="181" t="s">
        <v>296</v>
      </c>
      <c r="E702" s="182" t="s">
        <v>1237</v>
      </c>
      <c r="F702" s="183" t="s">
        <v>1238</v>
      </c>
      <c r="G702" s="184" t="s">
        <v>344</v>
      </c>
      <c r="H702" s="185">
        <v>1</v>
      </c>
      <c r="I702" s="186">
        <v>5949.65</v>
      </c>
      <c r="J702" s="187">
        <f>ROUND(I702*H702,2)</f>
        <v>5949.65</v>
      </c>
      <c r="K702" s="183" t="s">
        <v>1</v>
      </c>
      <c r="L702" s="188"/>
      <c r="M702" s="189" t="s">
        <v>1</v>
      </c>
      <c r="N702" s="190" t="s">
        <v>42</v>
      </c>
      <c r="O702" s="57"/>
      <c r="P702" s="152">
        <f>O702*H702</f>
        <v>0</v>
      </c>
      <c r="Q702" s="152">
        <v>1.2999999999999999E-2</v>
      </c>
      <c r="R702" s="152">
        <f>Q702*H702</f>
        <v>1.2999999999999999E-2</v>
      </c>
      <c r="S702" s="152">
        <v>0</v>
      </c>
      <c r="T702" s="153">
        <f>S702*H702</f>
        <v>0</v>
      </c>
      <c r="U702" s="31"/>
      <c r="V702" s="31"/>
      <c r="W702" s="31"/>
      <c r="X702" s="31"/>
      <c r="Y702" s="31"/>
      <c r="Z702" s="31"/>
      <c r="AA702" s="31"/>
      <c r="AB702" s="31"/>
      <c r="AC702" s="31"/>
      <c r="AD702" s="31"/>
      <c r="AE702" s="31"/>
      <c r="AR702" s="154" t="s">
        <v>378</v>
      </c>
      <c r="AT702" s="154" t="s">
        <v>296</v>
      </c>
      <c r="AU702" s="154" t="s">
        <v>87</v>
      </c>
      <c r="AY702" s="16" t="s">
        <v>140</v>
      </c>
      <c r="BE702" s="155">
        <f>IF(N702="základní",J702,0)</f>
        <v>5949.65</v>
      </c>
      <c r="BF702" s="155">
        <f>IF(N702="snížená",J702,0)</f>
        <v>0</v>
      </c>
      <c r="BG702" s="155">
        <f>IF(N702="zákl. přenesená",J702,0)</f>
        <v>0</v>
      </c>
      <c r="BH702" s="155">
        <f>IF(N702="sníž. přenesená",J702,0)</f>
        <v>0</v>
      </c>
      <c r="BI702" s="155">
        <f>IF(N702="nulová",J702,0)</f>
        <v>0</v>
      </c>
      <c r="BJ702" s="16" t="s">
        <v>85</v>
      </c>
      <c r="BK702" s="155">
        <f>ROUND(I702*H702,2)</f>
        <v>5949.65</v>
      </c>
      <c r="BL702" s="16" t="s">
        <v>301</v>
      </c>
      <c r="BM702" s="154" t="s">
        <v>1239</v>
      </c>
    </row>
    <row r="703" spans="1:65" s="1" customFormat="1" ht="16.5" customHeight="1">
      <c r="A703" s="31"/>
      <c r="B703" s="142"/>
      <c r="C703" s="143" t="s">
        <v>1240</v>
      </c>
      <c r="D703" s="143" t="s">
        <v>143</v>
      </c>
      <c r="E703" s="144" t="s">
        <v>1241</v>
      </c>
      <c r="F703" s="145" t="s">
        <v>1242</v>
      </c>
      <c r="G703" s="146" t="s">
        <v>344</v>
      </c>
      <c r="H703" s="147">
        <v>24</v>
      </c>
      <c r="I703" s="148">
        <v>79.53</v>
      </c>
      <c r="J703" s="149">
        <f>ROUND(I703*H703,2)</f>
        <v>1908.72</v>
      </c>
      <c r="K703" s="145" t="s">
        <v>147</v>
      </c>
      <c r="L703" s="32"/>
      <c r="M703" s="150" t="s">
        <v>1</v>
      </c>
      <c r="N703" s="151" t="s">
        <v>42</v>
      </c>
      <c r="O703" s="57"/>
      <c r="P703" s="152">
        <f>O703*H703</f>
        <v>0</v>
      </c>
      <c r="Q703" s="152">
        <v>0</v>
      </c>
      <c r="R703" s="152">
        <f>Q703*H703</f>
        <v>0</v>
      </c>
      <c r="S703" s="152">
        <v>0</v>
      </c>
      <c r="T703" s="153">
        <f>S703*H703</f>
        <v>0</v>
      </c>
      <c r="U703" s="31"/>
      <c r="V703" s="31"/>
      <c r="W703" s="31"/>
      <c r="X703" s="31"/>
      <c r="Y703" s="31"/>
      <c r="Z703" s="31"/>
      <c r="AA703" s="31"/>
      <c r="AB703" s="31"/>
      <c r="AC703" s="31"/>
      <c r="AD703" s="31"/>
      <c r="AE703" s="31"/>
      <c r="AR703" s="154" t="s">
        <v>301</v>
      </c>
      <c r="AT703" s="154" t="s">
        <v>143</v>
      </c>
      <c r="AU703" s="154" t="s">
        <v>87</v>
      </c>
      <c r="AY703" s="16" t="s">
        <v>140</v>
      </c>
      <c r="BE703" s="155">
        <f>IF(N703="základní",J703,0)</f>
        <v>1908.72</v>
      </c>
      <c r="BF703" s="155">
        <f>IF(N703="snížená",J703,0)</f>
        <v>0</v>
      </c>
      <c r="BG703" s="155">
        <f>IF(N703="zákl. přenesená",J703,0)</f>
        <v>0</v>
      </c>
      <c r="BH703" s="155">
        <f>IF(N703="sníž. přenesená",J703,0)</f>
        <v>0</v>
      </c>
      <c r="BI703" s="155">
        <f>IF(N703="nulová",J703,0)</f>
        <v>0</v>
      </c>
      <c r="BJ703" s="16" t="s">
        <v>85</v>
      </c>
      <c r="BK703" s="155">
        <f>ROUND(I703*H703,2)</f>
        <v>1908.72</v>
      </c>
      <c r="BL703" s="16" t="s">
        <v>301</v>
      </c>
      <c r="BM703" s="154" t="s">
        <v>1243</v>
      </c>
    </row>
    <row r="704" spans="1:65" s="1" customFormat="1" ht="19.5">
      <c r="A704" s="31"/>
      <c r="B704" s="32"/>
      <c r="C704" s="31"/>
      <c r="D704" s="156" t="s">
        <v>153</v>
      </c>
      <c r="E704" s="31"/>
      <c r="F704" s="157" t="s">
        <v>1244</v>
      </c>
      <c r="G704" s="31"/>
      <c r="H704" s="31"/>
      <c r="I704" s="158"/>
      <c r="J704" s="31"/>
      <c r="K704" s="31"/>
      <c r="L704" s="32"/>
      <c r="M704" s="159"/>
      <c r="N704" s="160"/>
      <c r="O704" s="57"/>
      <c r="P704" s="57"/>
      <c r="Q704" s="57"/>
      <c r="R704" s="57"/>
      <c r="S704" s="57"/>
      <c r="T704" s="58"/>
      <c r="U704" s="31"/>
      <c r="V704" s="31"/>
      <c r="W704" s="31"/>
      <c r="X704" s="31"/>
      <c r="Y704" s="31"/>
      <c r="Z704" s="31"/>
      <c r="AA704" s="31"/>
      <c r="AB704" s="31"/>
      <c r="AC704" s="31"/>
      <c r="AD704" s="31"/>
      <c r="AE704" s="31"/>
      <c r="AT704" s="16" t="s">
        <v>153</v>
      </c>
      <c r="AU704" s="16" t="s">
        <v>87</v>
      </c>
    </row>
    <row r="705" spans="1:65" s="1" customFormat="1" ht="21.75" customHeight="1">
      <c r="A705" s="31"/>
      <c r="B705" s="142"/>
      <c r="C705" s="143" t="s">
        <v>1245</v>
      </c>
      <c r="D705" s="143" t="s">
        <v>143</v>
      </c>
      <c r="E705" s="144" t="s">
        <v>1246</v>
      </c>
      <c r="F705" s="145" t="s">
        <v>1247</v>
      </c>
      <c r="G705" s="146" t="s">
        <v>344</v>
      </c>
      <c r="H705" s="147">
        <v>24</v>
      </c>
      <c r="I705" s="148">
        <v>127.48</v>
      </c>
      <c r="J705" s="149">
        <f>ROUND(I705*H705,2)</f>
        <v>3059.52</v>
      </c>
      <c r="K705" s="145" t="s">
        <v>147</v>
      </c>
      <c r="L705" s="32"/>
      <c r="M705" s="150" t="s">
        <v>1</v>
      </c>
      <c r="N705" s="151" t="s">
        <v>42</v>
      </c>
      <c r="O705" s="57"/>
      <c r="P705" s="152">
        <f>O705*H705</f>
        <v>0</v>
      </c>
      <c r="Q705" s="152">
        <v>0</v>
      </c>
      <c r="R705" s="152">
        <f>Q705*H705</f>
        <v>0</v>
      </c>
      <c r="S705" s="152">
        <v>0</v>
      </c>
      <c r="T705" s="153">
        <f>S705*H705</f>
        <v>0</v>
      </c>
      <c r="U705" s="31"/>
      <c r="V705" s="31"/>
      <c r="W705" s="31"/>
      <c r="X705" s="31"/>
      <c r="Y705" s="31"/>
      <c r="Z705" s="31"/>
      <c r="AA705" s="31"/>
      <c r="AB705" s="31"/>
      <c r="AC705" s="31"/>
      <c r="AD705" s="31"/>
      <c r="AE705" s="31"/>
      <c r="AR705" s="154" t="s">
        <v>301</v>
      </c>
      <c r="AT705" s="154" t="s">
        <v>143</v>
      </c>
      <c r="AU705" s="154" t="s">
        <v>87</v>
      </c>
      <c r="AY705" s="16" t="s">
        <v>140</v>
      </c>
      <c r="BE705" s="155">
        <f>IF(N705="základní",J705,0)</f>
        <v>3059.52</v>
      </c>
      <c r="BF705" s="155">
        <f>IF(N705="snížená",J705,0)</f>
        <v>0</v>
      </c>
      <c r="BG705" s="155">
        <f>IF(N705="zákl. přenesená",J705,0)</f>
        <v>0</v>
      </c>
      <c r="BH705" s="155">
        <f>IF(N705="sníž. přenesená",J705,0)</f>
        <v>0</v>
      </c>
      <c r="BI705" s="155">
        <f>IF(N705="nulová",J705,0)</f>
        <v>0</v>
      </c>
      <c r="BJ705" s="16" t="s">
        <v>85</v>
      </c>
      <c r="BK705" s="155">
        <f>ROUND(I705*H705,2)</f>
        <v>3059.52</v>
      </c>
      <c r="BL705" s="16" t="s">
        <v>301</v>
      </c>
      <c r="BM705" s="154" t="s">
        <v>1248</v>
      </c>
    </row>
    <row r="706" spans="1:65" s="1" customFormat="1" ht="19.5">
      <c r="A706" s="31"/>
      <c r="B706" s="32"/>
      <c r="C706" s="31"/>
      <c r="D706" s="156" t="s">
        <v>153</v>
      </c>
      <c r="E706" s="31"/>
      <c r="F706" s="157" t="s">
        <v>1244</v>
      </c>
      <c r="G706" s="31"/>
      <c r="H706" s="31"/>
      <c r="I706" s="158"/>
      <c r="J706" s="31"/>
      <c r="K706" s="31"/>
      <c r="L706" s="32"/>
      <c r="M706" s="159"/>
      <c r="N706" s="160"/>
      <c r="O706" s="57"/>
      <c r="P706" s="57"/>
      <c r="Q706" s="57"/>
      <c r="R706" s="57"/>
      <c r="S706" s="57"/>
      <c r="T706" s="58"/>
      <c r="U706" s="31"/>
      <c r="V706" s="31"/>
      <c r="W706" s="31"/>
      <c r="X706" s="31"/>
      <c r="Y706" s="31"/>
      <c r="Z706" s="31"/>
      <c r="AA706" s="31"/>
      <c r="AB706" s="31"/>
      <c r="AC706" s="31"/>
      <c r="AD706" s="31"/>
      <c r="AE706" s="31"/>
      <c r="AT706" s="16" t="s">
        <v>153</v>
      </c>
      <c r="AU706" s="16" t="s">
        <v>87</v>
      </c>
    </row>
    <row r="707" spans="1:65" s="1" customFormat="1" ht="16.5" customHeight="1">
      <c r="A707" s="31"/>
      <c r="B707" s="142"/>
      <c r="C707" s="143" t="s">
        <v>1249</v>
      </c>
      <c r="D707" s="143" t="s">
        <v>143</v>
      </c>
      <c r="E707" s="144" t="s">
        <v>1250</v>
      </c>
      <c r="F707" s="145" t="s">
        <v>1251</v>
      </c>
      <c r="G707" s="146" t="s">
        <v>344</v>
      </c>
      <c r="H707" s="147">
        <v>6</v>
      </c>
      <c r="I707" s="148">
        <v>109.6</v>
      </c>
      <c r="J707" s="149">
        <f>ROUND(I707*H707,2)</f>
        <v>657.6</v>
      </c>
      <c r="K707" s="145" t="s">
        <v>147</v>
      </c>
      <c r="L707" s="32"/>
      <c r="M707" s="150" t="s">
        <v>1</v>
      </c>
      <c r="N707" s="151" t="s">
        <v>42</v>
      </c>
      <c r="O707" s="57"/>
      <c r="P707" s="152">
        <f>O707*H707</f>
        <v>0</v>
      </c>
      <c r="Q707" s="152">
        <v>0</v>
      </c>
      <c r="R707" s="152">
        <f>Q707*H707</f>
        <v>0</v>
      </c>
      <c r="S707" s="152">
        <v>0</v>
      </c>
      <c r="T707" s="153">
        <f>S707*H707</f>
        <v>0</v>
      </c>
      <c r="U707" s="31"/>
      <c r="V707" s="31"/>
      <c r="W707" s="31"/>
      <c r="X707" s="31"/>
      <c r="Y707" s="31"/>
      <c r="Z707" s="31"/>
      <c r="AA707" s="31"/>
      <c r="AB707" s="31"/>
      <c r="AC707" s="31"/>
      <c r="AD707" s="31"/>
      <c r="AE707" s="31"/>
      <c r="AR707" s="154" t="s">
        <v>301</v>
      </c>
      <c r="AT707" s="154" t="s">
        <v>143</v>
      </c>
      <c r="AU707" s="154" t="s">
        <v>87</v>
      </c>
      <c r="AY707" s="16" t="s">
        <v>140</v>
      </c>
      <c r="BE707" s="155">
        <f>IF(N707="základní",J707,0)</f>
        <v>657.6</v>
      </c>
      <c r="BF707" s="155">
        <f>IF(N707="snížená",J707,0)</f>
        <v>0</v>
      </c>
      <c r="BG707" s="155">
        <f>IF(N707="zákl. přenesená",J707,0)</f>
        <v>0</v>
      </c>
      <c r="BH707" s="155">
        <f>IF(N707="sníž. přenesená",J707,0)</f>
        <v>0</v>
      </c>
      <c r="BI707" s="155">
        <f>IF(N707="nulová",J707,0)</f>
        <v>0</v>
      </c>
      <c r="BJ707" s="16" t="s">
        <v>85</v>
      </c>
      <c r="BK707" s="155">
        <f>ROUND(I707*H707,2)</f>
        <v>657.6</v>
      </c>
      <c r="BL707" s="16" t="s">
        <v>301</v>
      </c>
      <c r="BM707" s="154" t="s">
        <v>1252</v>
      </c>
    </row>
    <row r="708" spans="1:65" s="12" customFormat="1">
      <c r="B708" s="165"/>
      <c r="D708" s="156" t="s">
        <v>236</v>
      </c>
      <c r="E708" s="166" t="s">
        <v>1</v>
      </c>
      <c r="F708" s="167" t="s">
        <v>1253</v>
      </c>
      <c r="H708" s="168">
        <v>6</v>
      </c>
      <c r="I708" s="169"/>
      <c r="L708" s="165"/>
      <c r="M708" s="170"/>
      <c r="N708" s="171"/>
      <c r="O708" s="171"/>
      <c r="P708" s="171"/>
      <c r="Q708" s="171"/>
      <c r="R708" s="171"/>
      <c r="S708" s="171"/>
      <c r="T708" s="172"/>
      <c r="AT708" s="166" t="s">
        <v>236</v>
      </c>
      <c r="AU708" s="166" t="s">
        <v>87</v>
      </c>
      <c r="AV708" s="12" t="s">
        <v>87</v>
      </c>
      <c r="AW708" s="12" t="s">
        <v>32</v>
      </c>
      <c r="AX708" s="12" t="s">
        <v>85</v>
      </c>
      <c r="AY708" s="166" t="s">
        <v>140</v>
      </c>
    </row>
    <row r="709" spans="1:65" s="1" customFormat="1" ht="16.5" customHeight="1">
      <c r="A709" s="31"/>
      <c r="B709" s="142"/>
      <c r="C709" s="181" t="s">
        <v>1254</v>
      </c>
      <c r="D709" s="181" t="s">
        <v>296</v>
      </c>
      <c r="E709" s="182" t="s">
        <v>1255</v>
      </c>
      <c r="F709" s="183" t="s">
        <v>1256</v>
      </c>
      <c r="G709" s="184" t="s">
        <v>344</v>
      </c>
      <c r="H709" s="185">
        <v>4</v>
      </c>
      <c r="I709" s="186">
        <v>716.69</v>
      </c>
      <c r="J709" s="187">
        <f>ROUND(I709*H709,2)</f>
        <v>2866.76</v>
      </c>
      <c r="K709" s="183" t="s">
        <v>1</v>
      </c>
      <c r="L709" s="188"/>
      <c r="M709" s="189" t="s">
        <v>1</v>
      </c>
      <c r="N709" s="190" t="s">
        <v>42</v>
      </c>
      <c r="O709" s="57"/>
      <c r="P709" s="152">
        <f>O709*H709</f>
        <v>0</v>
      </c>
      <c r="Q709" s="152">
        <v>0</v>
      </c>
      <c r="R709" s="152">
        <f>Q709*H709</f>
        <v>0</v>
      </c>
      <c r="S709" s="152">
        <v>0</v>
      </c>
      <c r="T709" s="153">
        <f>S709*H709</f>
        <v>0</v>
      </c>
      <c r="U709" s="31"/>
      <c r="V709" s="31"/>
      <c r="W709" s="31"/>
      <c r="X709" s="31"/>
      <c r="Y709" s="31"/>
      <c r="Z709" s="31"/>
      <c r="AA709" s="31"/>
      <c r="AB709" s="31"/>
      <c r="AC709" s="31"/>
      <c r="AD709" s="31"/>
      <c r="AE709" s="31"/>
      <c r="AR709" s="154" t="s">
        <v>378</v>
      </c>
      <c r="AT709" s="154" t="s">
        <v>296</v>
      </c>
      <c r="AU709" s="154" t="s">
        <v>87</v>
      </c>
      <c r="AY709" s="16" t="s">
        <v>140</v>
      </c>
      <c r="BE709" s="155">
        <f>IF(N709="základní",J709,0)</f>
        <v>2866.76</v>
      </c>
      <c r="BF709" s="155">
        <f>IF(N709="snížená",J709,0)</f>
        <v>0</v>
      </c>
      <c r="BG709" s="155">
        <f>IF(N709="zákl. přenesená",J709,0)</f>
        <v>0</v>
      </c>
      <c r="BH709" s="155">
        <f>IF(N709="sníž. přenesená",J709,0)</f>
        <v>0</v>
      </c>
      <c r="BI709" s="155">
        <f>IF(N709="nulová",J709,0)</f>
        <v>0</v>
      </c>
      <c r="BJ709" s="16" t="s">
        <v>85</v>
      </c>
      <c r="BK709" s="155">
        <f>ROUND(I709*H709,2)</f>
        <v>2866.76</v>
      </c>
      <c r="BL709" s="16" t="s">
        <v>301</v>
      </c>
      <c r="BM709" s="154" t="s">
        <v>1257</v>
      </c>
    </row>
    <row r="710" spans="1:65" s="1" customFormat="1" ht="16.5" customHeight="1">
      <c r="A710" s="31"/>
      <c r="B710" s="142"/>
      <c r="C710" s="181" t="s">
        <v>1258</v>
      </c>
      <c r="D710" s="181" t="s">
        <v>296</v>
      </c>
      <c r="E710" s="182" t="s">
        <v>1259</v>
      </c>
      <c r="F710" s="183" t="s">
        <v>1260</v>
      </c>
      <c r="G710" s="184" t="s">
        <v>344</v>
      </c>
      <c r="H710" s="185">
        <v>2</v>
      </c>
      <c r="I710" s="186">
        <v>847.51</v>
      </c>
      <c r="J710" s="187">
        <f>ROUND(I710*H710,2)</f>
        <v>1695.02</v>
      </c>
      <c r="K710" s="183" t="s">
        <v>1</v>
      </c>
      <c r="L710" s="188"/>
      <c r="M710" s="189" t="s">
        <v>1</v>
      </c>
      <c r="N710" s="190" t="s">
        <v>42</v>
      </c>
      <c r="O710" s="57"/>
      <c r="P710" s="152">
        <f>O710*H710</f>
        <v>0</v>
      </c>
      <c r="Q710" s="152">
        <v>0</v>
      </c>
      <c r="R710" s="152">
        <f>Q710*H710</f>
        <v>0</v>
      </c>
      <c r="S710" s="152">
        <v>0</v>
      </c>
      <c r="T710" s="153">
        <f>S710*H710</f>
        <v>0</v>
      </c>
      <c r="U710" s="31"/>
      <c r="V710" s="31"/>
      <c r="W710" s="31"/>
      <c r="X710" s="31"/>
      <c r="Y710" s="31"/>
      <c r="Z710" s="31"/>
      <c r="AA710" s="31"/>
      <c r="AB710" s="31"/>
      <c r="AC710" s="31"/>
      <c r="AD710" s="31"/>
      <c r="AE710" s="31"/>
      <c r="AR710" s="154" t="s">
        <v>378</v>
      </c>
      <c r="AT710" s="154" t="s">
        <v>296</v>
      </c>
      <c r="AU710" s="154" t="s">
        <v>87</v>
      </c>
      <c r="AY710" s="16" t="s">
        <v>140</v>
      </c>
      <c r="BE710" s="155">
        <f>IF(N710="základní",J710,0)</f>
        <v>1695.02</v>
      </c>
      <c r="BF710" s="155">
        <f>IF(N710="snížená",J710,0)</f>
        <v>0</v>
      </c>
      <c r="BG710" s="155">
        <f>IF(N710="zákl. přenesená",J710,0)</f>
        <v>0</v>
      </c>
      <c r="BH710" s="155">
        <f>IF(N710="sníž. přenesená",J710,0)</f>
        <v>0</v>
      </c>
      <c r="BI710" s="155">
        <f>IF(N710="nulová",J710,0)</f>
        <v>0</v>
      </c>
      <c r="BJ710" s="16" t="s">
        <v>85</v>
      </c>
      <c r="BK710" s="155">
        <f>ROUND(I710*H710,2)</f>
        <v>1695.02</v>
      </c>
      <c r="BL710" s="16" t="s">
        <v>301</v>
      </c>
      <c r="BM710" s="154" t="s">
        <v>1261</v>
      </c>
    </row>
    <row r="711" spans="1:65" s="1" customFormat="1" ht="24">
      <c r="A711" s="31"/>
      <c r="B711" s="142"/>
      <c r="C711" s="143" t="s">
        <v>1262</v>
      </c>
      <c r="D711" s="143" t="s">
        <v>143</v>
      </c>
      <c r="E711" s="144" t="s">
        <v>1263</v>
      </c>
      <c r="F711" s="145" t="s">
        <v>1264</v>
      </c>
      <c r="G711" s="146" t="s">
        <v>344</v>
      </c>
      <c r="H711" s="147">
        <v>19</v>
      </c>
      <c r="I711" s="148">
        <v>92.46</v>
      </c>
      <c r="J711" s="149">
        <f>ROUND(I711*H711,2)</f>
        <v>1756.74</v>
      </c>
      <c r="K711" s="145" t="s">
        <v>147</v>
      </c>
      <c r="L711" s="32"/>
      <c r="M711" s="150" t="s">
        <v>1</v>
      </c>
      <c r="N711" s="151" t="s">
        <v>42</v>
      </c>
      <c r="O711" s="57"/>
      <c r="P711" s="152">
        <f>O711*H711</f>
        <v>0</v>
      </c>
      <c r="Q711" s="152">
        <v>0</v>
      </c>
      <c r="R711" s="152">
        <f>Q711*H711</f>
        <v>0</v>
      </c>
      <c r="S711" s="152">
        <v>0</v>
      </c>
      <c r="T711" s="153">
        <f>S711*H711</f>
        <v>0</v>
      </c>
      <c r="U711" s="31"/>
      <c r="V711" s="31"/>
      <c r="W711" s="31"/>
      <c r="X711" s="31"/>
      <c r="Y711" s="31"/>
      <c r="Z711" s="31"/>
      <c r="AA711" s="31"/>
      <c r="AB711" s="31"/>
      <c r="AC711" s="31"/>
      <c r="AD711" s="31"/>
      <c r="AE711" s="31"/>
      <c r="AR711" s="154" t="s">
        <v>301</v>
      </c>
      <c r="AT711" s="154" t="s">
        <v>143</v>
      </c>
      <c r="AU711" s="154" t="s">
        <v>87</v>
      </c>
      <c r="AY711" s="16" t="s">
        <v>140</v>
      </c>
      <c r="BE711" s="155">
        <f>IF(N711="základní",J711,0)</f>
        <v>1756.74</v>
      </c>
      <c r="BF711" s="155">
        <f>IF(N711="snížená",J711,0)</f>
        <v>0</v>
      </c>
      <c r="BG711" s="155">
        <f>IF(N711="zákl. přenesená",J711,0)</f>
        <v>0</v>
      </c>
      <c r="BH711" s="155">
        <f>IF(N711="sníž. přenesená",J711,0)</f>
        <v>0</v>
      </c>
      <c r="BI711" s="155">
        <f>IF(N711="nulová",J711,0)</f>
        <v>0</v>
      </c>
      <c r="BJ711" s="16" t="s">
        <v>85</v>
      </c>
      <c r="BK711" s="155">
        <f>ROUND(I711*H711,2)</f>
        <v>1756.74</v>
      </c>
      <c r="BL711" s="16" t="s">
        <v>301</v>
      </c>
      <c r="BM711" s="154" t="s">
        <v>1265</v>
      </c>
    </row>
    <row r="712" spans="1:65" s="1" customFormat="1" ht="24">
      <c r="A712" s="31"/>
      <c r="B712" s="142"/>
      <c r="C712" s="143" t="s">
        <v>1266</v>
      </c>
      <c r="D712" s="143" t="s">
        <v>143</v>
      </c>
      <c r="E712" s="144" t="s">
        <v>1267</v>
      </c>
      <c r="F712" s="145" t="s">
        <v>1268</v>
      </c>
      <c r="G712" s="146" t="s">
        <v>344</v>
      </c>
      <c r="H712" s="147">
        <v>3</v>
      </c>
      <c r="I712" s="148">
        <v>125.96</v>
      </c>
      <c r="J712" s="149">
        <f>ROUND(I712*H712,2)</f>
        <v>377.88</v>
      </c>
      <c r="K712" s="145" t="s">
        <v>147</v>
      </c>
      <c r="L712" s="32"/>
      <c r="M712" s="150" t="s">
        <v>1</v>
      </c>
      <c r="N712" s="151" t="s">
        <v>42</v>
      </c>
      <c r="O712" s="57"/>
      <c r="P712" s="152">
        <f>O712*H712</f>
        <v>0</v>
      </c>
      <c r="Q712" s="152">
        <v>0</v>
      </c>
      <c r="R712" s="152">
        <f>Q712*H712</f>
        <v>0</v>
      </c>
      <c r="S712" s="152">
        <v>0</v>
      </c>
      <c r="T712" s="153">
        <f>S712*H712</f>
        <v>0</v>
      </c>
      <c r="U712" s="31"/>
      <c r="V712" s="31"/>
      <c r="W712" s="31"/>
      <c r="X712" s="31"/>
      <c r="Y712" s="31"/>
      <c r="Z712" s="31"/>
      <c r="AA712" s="31"/>
      <c r="AB712" s="31"/>
      <c r="AC712" s="31"/>
      <c r="AD712" s="31"/>
      <c r="AE712" s="31"/>
      <c r="AR712" s="154" t="s">
        <v>301</v>
      </c>
      <c r="AT712" s="154" t="s">
        <v>143</v>
      </c>
      <c r="AU712" s="154" t="s">
        <v>87</v>
      </c>
      <c r="AY712" s="16" t="s">
        <v>140</v>
      </c>
      <c r="BE712" s="155">
        <f>IF(N712="základní",J712,0)</f>
        <v>377.88</v>
      </c>
      <c r="BF712" s="155">
        <f>IF(N712="snížená",J712,0)</f>
        <v>0</v>
      </c>
      <c r="BG712" s="155">
        <f>IF(N712="zákl. přenesená",J712,0)</f>
        <v>0</v>
      </c>
      <c r="BH712" s="155">
        <f>IF(N712="sníž. přenesená",J712,0)</f>
        <v>0</v>
      </c>
      <c r="BI712" s="155">
        <f>IF(N712="nulová",J712,0)</f>
        <v>0</v>
      </c>
      <c r="BJ712" s="16" t="s">
        <v>85</v>
      </c>
      <c r="BK712" s="155">
        <f>ROUND(I712*H712,2)</f>
        <v>377.88</v>
      </c>
      <c r="BL712" s="16" t="s">
        <v>301</v>
      </c>
      <c r="BM712" s="154" t="s">
        <v>1269</v>
      </c>
    </row>
    <row r="713" spans="1:65" s="1" customFormat="1" ht="21.75" customHeight="1">
      <c r="A713" s="31"/>
      <c r="B713" s="142"/>
      <c r="C713" s="181" t="s">
        <v>1270</v>
      </c>
      <c r="D713" s="181" t="s">
        <v>296</v>
      </c>
      <c r="E713" s="182" t="s">
        <v>1271</v>
      </c>
      <c r="F713" s="183" t="s">
        <v>1272</v>
      </c>
      <c r="G713" s="184" t="s">
        <v>414</v>
      </c>
      <c r="H713" s="185">
        <v>25.85</v>
      </c>
      <c r="I713" s="186">
        <v>179.74</v>
      </c>
      <c r="J713" s="187">
        <f>ROUND(I713*H713,2)</f>
        <v>4646.28</v>
      </c>
      <c r="K713" s="183" t="s">
        <v>147</v>
      </c>
      <c r="L713" s="188"/>
      <c r="M713" s="189" t="s">
        <v>1</v>
      </c>
      <c r="N713" s="190" t="s">
        <v>42</v>
      </c>
      <c r="O713" s="57"/>
      <c r="P713" s="152">
        <f>O713*H713</f>
        <v>0</v>
      </c>
      <c r="Q713" s="152">
        <v>2.1000000000000001E-4</v>
      </c>
      <c r="R713" s="152">
        <f>Q713*H713</f>
        <v>5.4285000000000002E-3</v>
      </c>
      <c r="S713" s="152">
        <v>0</v>
      </c>
      <c r="T713" s="153">
        <f>S713*H713</f>
        <v>0</v>
      </c>
      <c r="U713" s="31"/>
      <c r="V713" s="31"/>
      <c r="W713" s="31"/>
      <c r="X713" s="31"/>
      <c r="Y713" s="31"/>
      <c r="Z713" s="31"/>
      <c r="AA713" s="31"/>
      <c r="AB713" s="31"/>
      <c r="AC713" s="31"/>
      <c r="AD713" s="31"/>
      <c r="AE713" s="31"/>
      <c r="AR713" s="154" t="s">
        <v>378</v>
      </c>
      <c r="AT713" s="154" t="s">
        <v>296</v>
      </c>
      <c r="AU713" s="154" t="s">
        <v>87</v>
      </c>
      <c r="AY713" s="16" t="s">
        <v>140</v>
      </c>
      <c r="BE713" s="155">
        <f>IF(N713="základní",J713,0)</f>
        <v>4646.28</v>
      </c>
      <c r="BF713" s="155">
        <f>IF(N713="snížená",J713,0)</f>
        <v>0</v>
      </c>
      <c r="BG713" s="155">
        <f>IF(N713="zákl. přenesená",J713,0)</f>
        <v>0</v>
      </c>
      <c r="BH713" s="155">
        <f>IF(N713="sníž. přenesená",J713,0)</f>
        <v>0</v>
      </c>
      <c r="BI713" s="155">
        <f>IF(N713="nulová",J713,0)</f>
        <v>0</v>
      </c>
      <c r="BJ713" s="16" t="s">
        <v>85</v>
      </c>
      <c r="BK713" s="155">
        <f>ROUND(I713*H713,2)</f>
        <v>4646.28</v>
      </c>
      <c r="BL713" s="16" t="s">
        <v>301</v>
      </c>
      <c r="BM713" s="154" t="s">
        <v>1273</v>
      </c>
    </row>
    <row r="714" spans="1:65" s="12" customFormat="1">
      <c r="B714" s="165"/>
      <c r="D714" s="156" t="s">
        <v>236</v>
      </c>
      <c r="E714" s="166" t="s">
        <v>1</v>
      </c>
      <c r="F714" s="167" t="s">
        <v>1274</v>
      </c>
      <c r="H714" s="168">
        <v>25.85</v>
      </c>
      <c r="I714" s="169"/>
      <c r="L714" s="165"/>
      <c r="M714" s="170"/>
      <c r="N714" s="171"/>
      <c r="O714" s="171"/>
      <c r="P714" s="171"/>
      <c r="Q714" s="171"/>
      <c r="R714" s="171"/>
      <c r="S714" s="171"/>
      <c r="T714" s="172"/>
      <c r="AT714" s="166" t="s">
        <v>236</v>
      </c>
      <c r="AU714" s="166" t="s">
        <v>87</v>
      </c>
      <c r="AV714" s="12" t="s">
        <v>87</v>
      </c>
      <c r="AW714" s="12" t="s">
        <v>32</v>
      </c>
      <c r="AX714" s="12" t="s">
        <v>85</v>
      </c>
      <c r="AY714" s="166" t="s">
        <v>140</v>
      </c>
    </row>
    <row r="715" spans="1:65" s="1" customFormat="1" ht="24">
      <c r="A715" s="31"/>
      <c r="B715" s="142"/>
      <c r="C715" s="143" t="s">
        <v>1275</v>
      </c>
      <c r="D715" s="143" t="s">
        <v>143</v>
      </c>
      <c r="E715" s="144" t="s">
        <v>1276</v>
      </c>
      <c r="F715" s="145" t="s">
        <v>1277</v>
      </c>
      <c r="G715" s="146" t="s">
        <v>278</v>
      </c>
      <c r="H715" s="147">
        <v>0.317</v>
      </c>
      <c r="I715" s="148">
        <v>1002.91</v>
      </c>
      <c r="J715" s="149">
        <f>ROUND(I715*H715,2)</f>
        <v>317.92</v>
      </c>
      <c r="K715" s="145" t="s">
        <v>147</v>
      </c>
      <c r="L715" s="32"/>
      <c r="M715" s="150" t="s">
        <v>1</v>
      </c>
      <c r="N715" s="151" t="s">
        <v>42</v>
      </c>
      <c r="O715" s="57"/>
      <c r="P715" s="152">
        <f>O715*H715</f>
        <v>0</v>
      </c>
      <c r="Q715" s="152">
        <v>0</v>
      </c>
      <c r="R715" s="152">
        <f>Q715*H715</f>
        <v>0</v>
      </c>
      <c r="S715" s="152">
        <v>0</v>
      </c>
      <c r="T715" s="153">
        <f>S715*H715</f>
        <v>0</v>
      </c>
      <c r="U715" s="31"/>
      <c r="V715" s="31"/>
      <c r="W715" s="31"/>
      <c r="X715" s="31"/>
      <c r="Y715" s="31"/>
      <c r="Z715" s="31"/>
      <c r="AA715" s="31"/>
      <c r="AB715" s="31"/>
      <c r="AC715" s="31"/>
      <c r="AD715" s="31"/>
      <c r="AE715" s="31"/>
      <c r="AR715" s="154" t="s">
        <v>301</v>
      </c>
      <c r="AT715" s="154" t="s">
        <v>143</v>
      </c>
      <c r="AU715" s="154" t="s">
        <v>87</v>
      </c>
      <c r="AY715" s="16" t="s">
        <v>140</v>
      </c>
      <c r="BE715" s="155">
        <f>IF(N715="základní",J715,0)</f>
        <v>317.92</v>
      </c>
      <c r="BF715" s="155">
        <f>IF(N715="snížená",J715,0)</f>
        <v>0</v>
      </c>
      <c r="BG715" s="155">
        <f>IF(N715="zákl. přenesená",J715,0)</f>
        <v>0</v>
      </c>
      <c r="BH715" s="155">
        <f>IF(N715="sníž. přenesená",J715,0)</f>
        <v>0</v>
      </c>
      <c r="BI715" s="155">
        <f>IF(N715="nulová",J715,0)</f>
        <v>0</v>
      </c>
      <c r="BJ715" s="16" t="s">
        <v>85</v>
      </c>
      <c r="BK715" s="155">
        <f>ROUND(I715*H715,2)</f>
        <v>317.92</v>
      </c>
      <c r="BL715" s="16" t="s">
        <v>301</v>
      </c>
      <c r="BM715" s="154" t="s">
        <v>1278</v>
      </c>
    </row>
    <row r="716" spans="1:65" s="11" customFormat="1" ht="22.9" customHeight="1">
      <c r="B716" s="129"/>
      <c r="D716" s="130" t="s">
        <v>76</v>
      </c>
      <c r="E716" s="140" t="s">
        <v>1279</v>
      </c>
      <c r="F716" s="140" t="s">
        <v>1280</v>
      </c>
      <c r="I716" s="132"/>
      <c r="J716" s="141">
        <f>BK716</f>
        <v>275248.99000000005</v>
      </c>
      <c r="L716" s="129"/>
      <c r="M716" s="134"/>
      <c r="N716" s="135"/>
      <c r="O716" s="135"/>
      <c r="P716" s="136">
        <f>SUM(P717:P725)</f>
        <v>0</v>
      </c>
      <c r="Q716" s="135"/>
      <c r="R716" s="136">
        <f>SUM(R717:R725)</f>
        <v>2.6046279999999999</v>
      </c>
      <c r="S716" s="135"/>
      <c r="T716" s="137">
        <f>SUM(T717:T725)</f>
        <v>3.3799999999999997E-2</v>
      </c>
      <c r="AR716" s="130" t="s">
        <v>87</v>
      </c>
      <c r="AT716" s="138" t="s">
        <v>76</v>
      </c>
      <c r="AU716" s="138" t="s">
        <v>85</v>
      </c>
      <c r="AY716" s="130" t="s">
        <v>140</v>
      </c>
      <c r="BK716" s="139">
        <f>SUM(BK717:BK725)</f>
        <v>275248.99000000005</v>
      </c>
    </row>
    <row r="717" spans="1:65" s="1" customFormat="1" ht="16.5" customHeight="1">
      <c r="A717" s="31"/>
      <c r="B717" s="142"/>
      <c r="C717" s="143" t="s">
        <v>1281</v>
      </c>
      <c r="D717" s="143" t="s">
        <v>143</v>
      </c>
      <c r="E717" s="144" t="s">
        <v>1282</v>
      </c>
      <c r="F717" s="145" t="s">
        <v>1283</v>
      </c>
      <c r="G717" s="146" t="s">
        <v>284</v>
      </c>
      <c r="H717" s="147">
        <v>1.69</v>
      </c>
      <c r="I717" s="148">
        <v>159.82</v>
      </c>
      <c r="J717" s="149">
        <f>ROUND(I717*H717,2)</f>
        <v>270.10000000000002</v>
      </c>
      <c r="K717" s="145" t="s">
        <v>147</v>
      </c>
      <c r="L717" s="32"/>
      <c r="M717" s="150" t="s">
        <v>1</v>
      </c>
      <c r="N717" s="151" t="s">
        <v>42</v>
      </c>
      <c r="O717" s="57"/>
      <c r="P717" s="152">
        <f>O717*H717</f>
        <v>0</v>
      </c>
      <c r="Q717" s="152">
        <v>0</v>
      </c>
      <c r="R717" s="152">
        <f>Q717*H717</f>
        <v>0</v>
      </c>
      <c r="S717" s="152">
        <v>0.02</v>
      </c>
      <c r="T717" s="153">
        <f>S717*H717</f>
        <v>3.3799999999999997E-2</v>
      </c>
      <c r="U717" s="31"/>
      <c r="V717" s="31"/>
      <c r="W717" s="31"/>
      <c r="X717" s="31"/>
      <c r="Y717" s="31"/>
      <c r="Z717" s="31"/>
      <c r="AA717" s="31"/>
      <c r="AB717" s="31"/>
      <c r="AC717" s="31"/>
      <c r="AD717" s="31"/>
      <c r="AE717" s="31"/>
      <c r="AR717" s="154" t="s">
        <v>301</v>
      </c>
      <c r="AT717" s="154" t="s">
        <v>143</v>
      </c>
      <c r="AU717" s="154" t="s">
        <v>87</v>
      </c>
      <c r="AY717" s="16" t="s">
        <v>140</v>
      </c>
      <c r="BE717" s="155">
        <f>IF(N717="základní",J717,0)</f>
        <v>270.10000000000002</v>
      </c>
      <c r="BF717" s="155">
        <f>IF(N717="snížená",J717,0)</f>
        <v>0</v>
      </c>
      <c r="BG717" s="155">
        <f>IF(N717="zákl. přenesená",J717,0)</f>
        <v>0</v>
      </c>
      <c r="BH717" s="155">
        <f>IF(N717="sníž. přenesená",J717,0)</f>
        <v>0</v>
      </c>
      <c r="BI717" s="155">
        <f>IF(N717="nulová",J717,0)</f>
        <v>0</v>
      </c>
      <c r="BJ717" s="16" t="s">
        <v>85</v>
      </c>
      <c r="BK717" s="155">
        <f>ROUND(I717*H717,2)</f>
        <v>270.10000000000002</v>
      </c>
      <c r="BL717" s="16" t="s">
        <v>301</v>
      </c>
      <c r="BM717" s="154" t="s">
        <v>1284</v>
      </c>
    </row>
    <row r="718" spans="1:65" s="12" customFormat="1">
      <c r="B718" s="165"/>
      <c r="D718" s="156" t="s">
        <v>236</v>
      </c>
      <c r="E718" s="166" t="s">
        <v>1</v>
      </c>
      <c r="F718" s="167" t="s">
        <v>1285</v>
      </c>
      <c r="H718" s="168">
        <v>1.69</v>
      </c>
      <c r="I718" s="169"/>
      <c r="L718" s="165"/>
      <c r="M718" s="170"/>
      <c r="N718" s="171"/>
      <c r="O718" s="171"/>
      <c r="P718" s="171"/>
      <c r="Q718" s="171"/>
      <c r="R718" s="171"/>
      <c r="S718" s="171"/>
      <c r="T718" s="172"/>
      <c r="AT718" s="166" t="s">
        <v>236</v>
      </c>
      <c r="AU718" s="166" t="s">
        <v>87</v>
      </c>
      <c r="AV718" s="12" t="s">
        <v>87</v>
      </c>
      <c r="AW718" s="12" t="s">
        <v>32</v>
      </c>
      <c r="AX718" s="12" t="s">
        <v>85</v>
      </c>
      <c r="AY718" s="166" t="s">
        <v>140</v>
      </c>
    </row>
    <row r="719" spans="1:65" s="1" customFormat="1" ht="24">
      <c r="A719" s="31"/>
      <c r="B719" s="142"/>
      <c r="C719" s="143" t="s">
        <v>1286</v>
      </c>
      <c r="D719" s="143" t="s">
        <v>143</v>
      </c>
      <c r="E719" s="144" t="s">
        <v>1287</v>
      </c>
      <c r="F719" s="145" t="s">
        <v>1288</v>
      </c>
      <c r="G719" s="146" t="s">
        <v>308</v>
      </c>
      <c r="H719" s="147">
        <v>188.8</v>
      </c>
      <c r="I719" s="148">
        <v>94.1</v>
      </c>
      <c r="J719" s="149">
        <f>ROUND(I719*H719,2)</f>
        <v>17766.080000000002</v>
      </c>
      <c r="K719" s="145" t="s">
        <v>147</v>
      </c>
      <c r="L719" s="32"/>
      <c r="M719" s="150" t="s">
        <v>1</v>
      </c>
      <c r="N719" s="151" t="s">
        <v>42</v>
      </c>
      <c r="O719" s="57"/>
      <c r="P719" s="152">
        <f>O719*H719</f>
        <v>0</v>
      </c>
      <c r="Q719" s="152">
        <v>6.0000000000000002E-5</v>
      </c>
      <c r="R719" s="152">
        <f>Q719*H719</f>
        <v>1.1328000000000001E-2</v>
      </c>
      <c r="S719" s="152">
        <v>0</v>
      </c>
      <c r="T719" s="153">
        <f>S719*H719</f>
        <v>0</v>
      </c>
      <c r="U719" s="31"/>
      <c r="V719" s="31"/>
      <c r="W719" s="31"/>
      <c r="X719" s="31"/>
      <c r="Y719" s="31"/>
      <c r="Z719" s="31"/>
      <c r="AA719" s="31"/>
      <c r="AB719" s="31"/>
      <c r="AC719" s="31"/>
      <c r="AD719" s="31"/>
      <c r="AE719" s="31"/>
      <c r="AR719" s="154" t="s">
        <v>301</v>
      </c>
      <c r="AT719" s="154" t="s">
        <v>143</v>
      </c>
      <c r="AU719" s="154" t="s">
        <v>87</v>
      </c>
      <c r="AY719" s="16" t="s">
        <v>140</v>
      </c>
      <c r="BE719" s="155">
        <f>IF(N719="základní",J719,0)</f>
        <v>17766.080000000002</v>
      </c>
      <c r="BF719" s="155">
        <f>IF(N719="snížená",J719,0)</f>
        <v>0</v>
      </c>
      <c r="BG719" s="155">
        <f>IF(N719="zákl. přenesená",J719,0)</f>
        <v>0</v>
      </c>
      <c r="BH719" s="155">
        <f>IF(N719="sníž. přenesená",J719,0)</f>
        <v>0</v>
      </c>
      <c r="BI719" s="155">
        <f>IF(N719="nulová",J719,0)</f>
        <v>0</v>
      </c>
      <c r="BJ719" s="16" t="s">
        <v>85</v>
      </c>
      <c r="BK719" s="155">
        <f>ROUND(I719*H719,2)</f>
        <v>17766.080000000002</v>
      </c>
      <c r="BL719" s="16" t="s">
        <v>301</v>
      </c>
      <c r="BM719" s="154" t="s">
        <v>1289</v>
      </c>
    </row>
    <row r="720" spans="1:65" s="12" customFormat="1" ht="22.5">
      <c r="B720" s="165"/>
      <c r="D720" s="156" t="s">
        <v>236</v>
      </c>
      <c r="E720" s="166" t="s">
        <v>1</v>
      </c>
      <c r="F720" s="167" t="s">
        <v>1290</v>
      </c>
      <c r="H720" s="168">
        <v>188.8</v>
      </c>
      <c r="I720" s="169"/>
      <c r="L720" s="165"/>
      <c r="M720" s="170"/>
      <c r="N720" s="171"/>
      <c r="O720" s="171"/>
      <c r="P720" s="171"/>
      <c r="Q720" s="171"/>
      <c r="R720" s="171"/>
      <c r="S720" s="171"/>
      <c r="T720" s="172"/>
      <c r="AT720" s="166" t="s">
        <v>236</v>
      </c>
      <c r="AU720" s="166" t="s">
        <v>87</v>
      </c>
      <c r="AV720" s="12" t="s">
        <v>87</v>
      </c>
      <c r="AW720" s="12" t="s">
        <v>32</v>
      </c>
      <c r="AX720" s="12" t="s">
        <v>85</v>
      </c>
      <c r="AY720" s="166" t="s">
        <v>140</v>
      </c>
    </row>
    <row r="721" spans="1:65" s="1" customFormat="1" ht="36">
      <c r="A721" s="31"/>
      <c r="B721" s="142"/>
      <c r="C721" s="181" t="s">
        <v>1291</v>
      </c>
      <c r="D721" s="181" t="s">
        <v>296</v>
      </c>
      <c r="E721" s="182" t="s">
        <v>1292</v>
      </c>
      <c r="F721" s="183" t="s">
        <v>1293</v>
      </c>
      <c r="G721" s="184" t="s">
        <v>344</v>
      </c>
      <c r="H721" s="185">
        <v>20</v>
      </c>
      <c r="I721" s="186">
        <v>571.64</v>
      </c>
      <c r="J721" s="187">
        <f>ROUND(I721*H721,2)</f>
        <v>11432.8</v>
      </c>
      <c r="K721" s="183" t="s">
        <v>1</v>
      </c>
      <c r="L721" s="188"/>
      <c r="M721" s="189" t="s">
        <v>1</v>
      </c>
      <c r="N721" s="190" t="s">
        <v>42</v>
      </c>
      <c r="O721" s="57"/>
      <c r="P721" s="152">
        <f>O721*H721</f>
        <v>0</v>
      </c>
      <c r="Q721" s="152">
        <v>9.4400000000000005E-3</v>
      </c>
      <c r="R721" s="152">
        <f>Q721*H721</f>
        <v>0.18880000000000002</v>
      </c>
      <c r="S721" s="152">
        <v>0</v>
      </c>
      <c r="T721" s="153">
        <f>S721*H721</f>
        <v>0</v>
      </c>
      <c r="U721" s="31"/>
      <c r="V721" s="31"/>
      <c r="W721" s="31"/>
      <c r="X721" s="31"/>
      <c r="Y721" s="31"/>
      <c r="Z721" s="31"/>
      <c r="AA721" s="31"/>
      <c r="AB721" s="31"/>
      <c r="AC721" s="31"/>
      <c r="AD721" s="31"/>
      <c r="AE721" s="31"/>
      <c r="AR721" s="154" t="s">
        <v>378</v>
      </c>
      <c r="AT721" s="154" t="s">
        <v>296</v>
      </c>
      <c r="AU721" s="154" t="s">
        <v>87</v>
      </c>
      <c r="AY721" s="16" t="s">
        <v>140</v>
      </c>
      <c r="BE721" s="155">
        <f>IF(N721="základní",J721,0)</f>
        <v>11432.8</v>
      </c>
      <c r="BF721" s="155">
        <f>IF(N721="snížená",J721,0)</f>
        <v>0</v>
      </c>
      <c r="BG721" s="155">
        <f>IF(N721="zákl. přenesená",J721,0)</f>
        <v>0</v>
      </c>
      <c r="BH721" s="155">
        <f>IF(N721="sníž. přenesená",J721,0)</f>
        <v>0</v>
      </c>
      <c r="BI721" s="155">
        <f>IF(N721="nulová",J721,0)</f>
        <v>0</v>
      </c>
      <c r="BJ721" s="16" t="s">
        <v>85</v>
      </c>
      <c r="BK721" s="155">
        <f>ROUND(I721*H721,2)</f>
        <v>11432.8</v>
      </c>
      <c r="BL721" s="16" t="s">
        <v>301</v>
      </c>
      <c r="BM721" s="154" t="s">
        <v>1294</v>
      </c>
    </row>
    <row r="722" spans="1:65" s="1" customFormat="1" ht="24">
      <c r="A722" s="31"/>
      <c r="B722" s="142"/>
      <c r="C722" s="143" t="s">
        <v>1295</v>
      </c>
      <c r="D722" s="143" t="s">
        <v>143</v>
      </c>
      <c r="E722" s="144" t="s">
        <v>1296</v>
      </c>
      <c r="F722" s="145" t="s">
        <v>1297</v>
      </c>
      <c r="G722" s="146" t="s">
        <v>308</v>
      </c>
      <c r="H722" s="147">
        <v>2290</v>
      </c>
      <c r="I722" s="148">
        <v>27.94</v>
      </c>
      <c r="J722" s="149">
        <f>ROUND(I722*H722,2)</f>
        <v>63982.6</v>
      </c>
      <c r="K722" s="145" t="s">
        <v>147</v>
      </c>
      <c r="L722" s="32"/>
      <c r="M722" s="150" t="s">
        <v>1</v>
      </c>
      <c r="N722" s="151" t="s">
        <v>42</v>
      </c>
      <c r="O722" s="57"/>
      <c r="P722" s="152">
        <f>O722*H722</f>
        <v>0</v>
      </c>
      <c r="Q722" s="152">
        <v>5.0000000000000002E-5</v>
      </c>
      <c r="R722" s="152">
        <f>Q722*H722</f>
        <v>0.1145</v>
      </c>
      <c r="S722" s="152">
        <v>0</v>
      </c>
      <c r="T722" s="153">
        <f>S722*H722</f>
        <v>0</v>
      </c>
      <c r="U722" s="31"/>
      <c r="V722" s="31"/>
      <c r="W722" s="31"/>
      <c r="X722" s="31"/>
      <c r="Y722" s="31"/>
      <c r="Z722" s="31"/>
      <c r="AA722" s="31"/>
      <c r="AB722" s="31"/>
      <c r="AC722" s="31"/>
      <c r="AD722" s="31"/>
      <c r="AE722" s="31"/>
      <c r="AR722" s="154" t="s">
        <v>301</v>
      </c>
      <c r="AT722" s="154" t="s">
        <v>143</v>
      </c>
      <c r="AU722" s="154" t="s">
        <v>87</v>
      </c>
      <c r="AY722" s="16" t="s">
        <v>140</v>
      </c>
      <c r="BE722" s="155">
        <f>IF(N722="základní",J722,0)</f>
        <v>63982.6</v>
      </c>
      <c r="BF722" s="155">
        <f>IF(N722="snížená",J722,0)</f>
        <v>0</v>
      </c>
      <c r="BG722" s="155">
        <f>IF(N722="zákl. přenesená",J722,0)</f>
        <v>0</v>
      </c>
      <c r="BH722" s="155">
        <f>IF(N722="sníž. přenesená",J722,0)</f>
        <v>0</v>
      </c>
      <c r="BI722" s="155">
        <f>IF(N722="nulová",J722,0)</f>
        <v>0</v>
      </c>
      <c r="BJ722" s="16" t="s">
        <v>85</v>
      </c>
      <c r="BK722" s="155">
        <f>ROUND(I722*H722,2)</f>
        <v>63982.6</v>
      </c>
      <c r="BL722" s="16" t="s">
        <v>301</v>
      </c>
      <c r="BM722" s="154" t="s">
        <v>1298</v>
      </c>
    </row>
    <row r="723" spans="1:65" s="12" customFormat="1" ht="22.5">
      <c r="B723" s="165"/>
      <c r="D723" s="156" t="s">
        <v>236</v>
      </c>
      <c r="E723" s="166" t="s">
        <v>1</v>
      </c>
      <c r="F723" s="167" t="s">
        <v>1299</v>
      </c>
      <c r="H723" s="168">
        <v>2290</v>
      </c>
      <c r="I723" s="169"/>
      <c r="L723" s="165"/>
      <c r="M723" s="170"/>
      <c r="N723" s="171"/>
      <c r="O723" s="171"/>
      <c r="P723" s="171"/>
      <c r="Q723" s="171"/>
      <c r="R723" s="171"/>
      <c r="S723" s="171"/>
      <c r="T723" s="172"/>
      <c r="AT723" s="166" t="s">
        <v>236</v>
      </c>
      <c r="AU723" s="166" t="s">
        <v>87</v>
      </c>
      <c r="AV723" s="12" t="s">
        <v>87</v>
      </c>
      <c r="AW723" s="12" t="s">
        <v>32</v>
      </c>
      <c r="AX723" s="12" t="s">
        <v>85</v>
      </c>
      <c r="AY723" s="166" t="s">
        <v>140</v>
      </c>
    </row>
    <row r="724" spans="1:65" s="1" customFormat="1" ht="36">
      <c r="A724" s="31"/>
      <c r="B724" s="142"/>
      <c r="C724" s="181" t="s">
        <v>1300</v>
      </c>
      <c r="D724" s="181" t="s">
        <v>296</v>
      </c>
      <c r="E724" s="182" t="s">
        <v>1301</v>
      </c>
      <c r="F724" s="183" t="s">
        <v>1302</v>
      </c>
      <c r="G724" s="184" t="s">
        <v>308</v>
      </c>
      <c r="H724" s="185">
        <v>2290</v>
      </c>
      <c r="I724" s="186">
        <v>77.930000000000007</v>
      </c>
      <c r="J724" s="187">
        <f>ROUND(I724*H724,2)</f>
        <v>178459.7</v>
      </c>
      <c r="K724" s="183" t="s">
        <v>1</v>
      </c>
      <c r="L724" s="188"/>
      <c r="M724" s="189" t="s">
        <v>1</v>
      </c>
      <c r="N724" s="190" t="s">
        <v>42</v>
      </c>
      <c r="O724" s="57"/>
      <c r="P724" s="152">
        <f>O724*H724</f>
        <v>0</v>
      </c>
      <c r="Q724" s="152">
        <v>1E-3</v>
      </c>
      <c r="R724" s="152">
        <f>Q724*H724</f>
        <v>2.29</v>
      </c>
      <c r="S724" s="152">
        <v>0</v>
      </c>
      <c r="T724" s="153">
        <f>S724*H724</f>
        <v>0</v>
      </c>
      <c r="U724" s="31"/>
      <c r="V724" s="31"/>
      <c r="W724" s="31"/>
      <c r="X724" s="31"/>
      <c r="Y724" s="31"/>
      <c r="Z724" s="31"/>
      <c r="AA724" s="31"/>
      <c r="AB724" s="31"/>
      <c r="AC724" s="31"/>
      <c r="AD724" s="31"/>
      <c r="AE724" s="31"/>
      <c r="AR724" s="154" t="s">
        <v>378</v>
      </c>
      <c r="AT724" s="154" t="s">
        <v>296</v>
      </c>
      <c r="AU724" s="154" t="s">
        <v>87</v>
      </c>
      <c r="AY724" s="16" t="s">
        <v>140</v>
      </c>
      <c r="BE724" s="155">
        <f>IF(N724="základní",J724,0)</f>
        <v>178459.7</v>
      </c>
      <c r="BF724" s="155">
        <f>IF(N724="snížená",J724,0)</f>
        <v>0</v>
      </c>
      <c r="BG724" s="155">
        <f>IF(N724="zákl. přenesená",J724,0)</f>
        <v>0</v>
      </c>
      <c r="BH724" s="155">
        <f>IF(N724="sníž. přenesená",J724,0)</f>
        <v>0</v>
      </c>
      <c r="BI724" s="155">
        <f>IF(N724="nulová",J724,0)</f>
        <v>0</v>
      </c>
      <c r="BJ724" s="16" t="s">
        <v>85</v>
      </c>
      <c r="BK724" s="155">
        <f>ROUND(I724*H724,2)</f>
        <v>178459.7</v>
      </c>
      <c r="BL724" s="16" t="s">
        <v>301</v>
      </c>
      <c r="BM724" s="154" t="s">
        <v>1303</v>
      </c>
    </row>
    <row r="725" spans="1:65" s="1" customFormat="1" ht="24">
      <c r="A725" s="31"/>
      <c r="B725" s="142"/>
      <c r="C725" s="143" t="s">
        <v>1304</v>
      </c>
      <c r="D725" s="143" t="s">
        <v>143</v>
      </c>
      <c r="E725" s="144" t="s">
        <v>1305</v>
      </c>
      <c r="F725" s="145" t="s">
        <v>1306</v>
      </c>
      <c r="G725" s="146" t="s">
        <v>278</v>
      </c>
      <c r="H725" s="147">
        <v>2.605</v>
      </c>
      <c r="I725" s="148">
        <v>1281.27</v>
      </c>
      <c r="J725" s="149">
        <f>ROUND(I725*H725,2)</f>
        <v>3337.71</v>
      </c>
      <c r="K725" s="145" t="s">
        <v>147</v>
      </c>
      <c r="L725" s="32"/>
      <c r="M725" s="150" t="s">
        <v>1</v>
      </c>
      <c r="N725" s="151" t="s">
        <v>42</v>
      </c>
      <c r="O725" s="57"/>
      <c r="P725" s="152">
        <f>O725*H725</f>
        <v>0</v>
      </c>
      <c r="Q725" s="152">
        <v>0</v>
      </c>
      <c r="R725" s="152">
        <f>Q725*H725</f>
        <v>0</v>
      </c>
      <c r="S725" s="152">
        <v>0</v>
      </c>
      <c r="T725" s="153">
        <f>S725*H725</f>
        <v>0</v>
      </c>
      <c r="U725" s="31"/>
      <c r="V725" s="31"/>
      <c r="W725" s="31"/>
      <c r="X725" s="31"/>
      <c r="Y725" s="31"/>
      <c r="Z725" s="31"/>
      <c r="AA725" s="31"/>
      <c r="AB725" s="31"/>
      <c r="AC725" s="31"/>
      <c r="AD725" s="31"/>
      <c r="AE725" s="31"/>
      <c r="AR725" s="154" t="s">
        <v>301</v>
      </c>
      <c r="AT725" s="154" t="s">
        <v>143</v>
      </c>
      <c r="AU725" s="154" t="s">
        <v>87</v>
      </c>
      <c r="AY725" s="16" t="s">
        <v>140</v>
      </c>
      <c r="BE725" s="155">
        <f>IF(N725="základní",J725,0)</f>
        <v>3337.71</v>
      </c>
      <c r="BF725" s="155">
        <f>IF(N725="snížená",J725,0)</f>
        <v>0</v>
      </c>
      <c r="BG725" s="155">
        <f>IF(N725="zákl. přenesená",J725,0)</f>
        <v>0</v>
      </c>
      <c r="BH725" s="155">
        <f>IF(N725="sníž. přenesená",J725,0)</f>
        <v>0</v>
      </c>
      <c r="BI725" s="155">
        <f>IF(N725="nulová",J725,0)</f>
        <v>0</v>
      </c>
      <c r="BJ725" s="16" t="s">
        <v>85</v>
      </c>
      <c r="BK725" s="155">
        <f>ROUND(I725*H725,2)</f>
        <v>3337.71</v>
      </c>
      <c r="BL725" s="16" t="s">
        <v>301</v>
      </c>
      <c r="BM725" s="154" t="s">
        <v>1307</v>
      </c>
    </row>
    <row r="726" spans="1:65" s="11" customFormat="1" ht="22.9" customHeight="1">
      <c r="B726" s="129"/>
      <c r="D726" s="130" t="s">
        <v>76</v>
      </c>
      <c r="E726" s="140" t="s">
        <v>1308</v>
      </c>
      <c r="F726" s="140" t="s">
        <v>1309</v>
      </c>
      <c r="I726" s="132"/>
      <c r="J726" s="141">
        <f>BK726</f>
        <v>420839.4499999999</v>
      </c>
      <c r="L726" s="129"/>
      <c r="M726" s="134"/>
      <c r="N726" s="135"/>
      <c r="O726" s="135"/>
      <c r="P726" s="136">
        <f>SUM(P727:P774)</f>
        <v>0</v>
      </c>
      <c r="Q726" s="135"/>
      <c r="R726" s="136">
        <f>SUM(R727:R774)</f>
        <v>7.1436928999999996</v>
      </c>
      <c r="S726" s="135"/>
      <c r="T726" s="137">
        <f>SUM(T727:T774)</f>
        <v>0</v>
      </c>
      <c r="AR726" s="130" t="s">
        <v>87</v>
      </c>
      <c r="AT726" s="138" t="s">
        <v>76</v>
      </c>
      <c r="AU726" s="138" t="s">
        <v>85</v>
      </c>
      <c r="AY726" s="130" t="s">
        <v>140</v>
      </c>
      <c r="BK726" s="139">
        <f>SUM(BK727:BK774)</f>
        <v>420839.4499999999</v>
      </c>
    </row>
    <row r="727" spans="1:65" s="1" customFormat="1" ht="16.5" customHeight="1">
      <c r="A727" s="31"/>
      <c r="B727" s="142"/>
      <c r="C727" s="143" t="s">
        <v>1310</v>
      </c>
      <c r="D727" s="143" t="s">
        <v>143</v>
      </c>
      <c r="E727" s="144" t="s">
        <v>1311</v>
      </c>
      <c r="F727" s="145" t="s">
        <v>1312</v>
      </c>
      <c r="G727" s="146" t="s">
        <v>284</v>
      </c>
      <c r="H727" s="147">
        <v>252.4</v>
      </c>
      <c r="I727" s="148">
        <v>9.56</v>
      </c>
      <c r="J727" s="149">
        <f>ROUND(I727*H727,2)</f>
        <v>2412.94</v>
      </c>
      <c r="K727" s="145" t="s">
        <v>147</v>
      </c>
      <c r="L727" s="32"/>
      <c r="M727" s="150" t="s">
        <v>1</v>
      </c>
      <c r="N727" s="151" t="s">
        <v>42</v>
      </c>
      <c r="O727" s="57"/>
      <c r="P727" s="152">
        <f>O727*H727</f>
        <v>0</v>
      </c>
      <c r="Q727" s="152">
        <v>0</v>
      </c>
      <c r="R727" s="152">
        <f>Q727*H727</f>
        <v>0</v>
      </c>
      <c r="S727" s="152">
        <v>0</v>
      </c>
      <c r="T727" s="153">
        <f>S727*H727</f>
        <v>0</v>
      </c>
      <c r="U727" s="31"/>
      <c r="V727" s="31"/>
      <c r="W727" s="31"/>
      <c r="X727" s="31"/>
      <c r="Y727" s="31"/>
      <c r="Z727" s="31"/>
      <c r="AA727" s="31"/>
      <c r="AB727" s="31"/>
      <c r="AC727" s="31"/>
      <c r="AD727" s="31"/>
      <c r="AE727" s="31"/>
      <c r="AR727" s="154" t="s">
        <v>301</v>
      </c>
      <c r="AT727" s="154" t="s">
        <v>143</v>
      </c>
      <c r="AU727" s="154" t="s">
        <v>87</v>
      </c>
      <c r="AY727" s="16" t="s">
        <v>140</v>
      </c>
      <c r="BE727" s="155">
        <f>IF(N727="základní",J727,0)</f>
        <v>2412.94</v>
      </c>
      <c r="BF727" s="155">
        <f>IF(N727="snížená",J727,0)</f>
        <v>0</v>
      </c>
      <c r="BG727" s="155">
        <f>IF(N727="zákl. přenesená",J727,0)</f>
        <v>0</v>
      </c>
      <c r="BH727" s="155">
        <f>IF(N727="sníž. přenesená",J727,0)</f>
        <v>0</v>
      </c>
      <c r="BI727" s="155">
        <f>IF(N727="nulová",J727,0)</f>
        <v>0</v>
      </c>
      <c r="BJ727" s="16" t="s">
        <v>85</v>
      </c>
      <c r="BK727" s="155">
        <f>ROUND(I727*H727,2)</f>
        <v>2412.94</v>
      </c>
      <c r="BL727" s="16" t="s">
        <v>301</v>
      </c>
      <c r="BM727" s="154" t="s">
        <v>1313</v>
      </c>
    </row>
    <row r="728" spans="1:65" s="1" customFormat="1" ht="16.5" customHeight="1">
      <c r="A728" s="31"/>
      <c r="B728" s="142"/>
      <c r="C728" s="143" t="s">
        <v>1314</v>
      </c>
      <c r="D728" s="143" t="s">
        <v>143</v>
      </c>
      <c r="E728" s="144" t="s">
        <v>1315</v>
      </c>
      <c r="F728" s="145" t="s">
        <v>1316</v>
      </c>
      <c r="G728" s="146" t="s">
        <v>414</v>
      </c>
      <c r="H728" s="147">
        <v>26.4</v>
      </c>
      <c r="I728" s="148">
        <v>2.66</v>
      </c>
      <c r="J728" s="149">
        <f>ROUND(I728*H728,2)</f>
        <v>70.22</v>
      </c>
      <c r="K728" s="145" t="s">
        <v>147</v>
      </c>
      <c r="L728" s="32"/>
      <c r="M728" s="150" t="s">
        <v>1</v>
      </c>
      <c r="N728" s="151" t="s">
        <v>42</v>
      </c>
      <c r="O728" s="57"/>
      <c r="P728" s="152">
        <f>O728*H728</f>
        <v>0</v>
      </c>
      <c r="Q728" s="152">
        <v>0</v>
      </c>
      <c r="R728" s="152">
        <f>Q728*H728</f>
        <v>0</v>
      </c>
      <c r="S728" s="152">
        <v>0</v>
      </c>
      <c r="T728" s="153">
        <f>S728*H728</f>
        <v>0</v>
      </c>
      <c r="U728" s="31"/>
      <c r="V728" s="31"/>
      <c r="W728" s="31"/>
      <c r="X728" s="31"/>
      <c r="Y728" s="31"/>
      <c r="Z728" s="31"/>
      <c r="AA728" s="31"/>
      <c r="AB728" s="31"/>
      <c r="AC728" s="31"/>
      <c r="AD728" s="31"/>
      <c r="AE728" s="31"/>
      <c r="AR728" s="154" t="s">
        <v>301</v>
      </c>
      <c r="AT728" s="154" t="s">
        <v>143</v>
      </c>
      <c r="AU728" s="154" t="s">
        <v>87</v>
      </c>
      <c r="AY728" s="16" t="s">
        <v>140</v>
      </c>
      <c r="BE728" s="155">
        <f>IF(N728="základní",J728,0)</f>
        <v>70.22</v>
      </c>
      <c r="BF728" s="155">
        <f>IF(N728="snížená",J728,0)</f>
        <v>0</v>
      </c>
      <c r="BG728" s="155">
        <f>IF(N728="zákl. přenesená",J728,0)</f>
        <v>0</v>
      </c>
      <c r="BH728" s="155">
        <f>IF(N728="sníž. přenesená",J728,0)</f>
        <v>0</v>
      </c>
      <c r="BI728" s="155">
        <f>IF(N728="nulová",J728,0)</f>
        <v>0</v>
      </c>
      <c r="BJ728" s="16" t="s">
        <v>85</v>
      </c>
      <c r="BK728" s="155">
        <f>ROUND(I728*H728,2)</f>
        <v>70.22</v>
      </c>
      <c r="BL728" s="16" t="s">
        <v>301</v>
      </c>
      <c r="BM728" s="154" t="s">
        <v>1317</v>
      </c>
    </row>
    <row r="729" spans="1:65" s="12" customFormat="1">
      <c r="B729" s="165"/>
      <c r="D729" s="156" t="s">
        <v>236</v>
      </c>
      <c r="E729" s="166" t="s">
        <v>1</v>
      </c>
      <c r="F729" s="167" t="s">
        <v>1318</v>
      </c>
      <c r="H729" s="168">
        <v>26.4</v>
      </c>
      <c r="I729" s="169"/>
      <c r="L729" s="165"/>
      <c r="M729" s="170"/>
      <c r="N729" s="171"/>
      <c r="O729" s="171"/>
      <c r="P729" s="171"/>
      <c r="Q729" s="171"/>
      <c r="R729" s="171"/>
      <c r="S729" s="171"/>
      <c r="T729" s="172"/>
      <c r="AT729" s="166" t="s">
        <v>236</v>
      </c>
      <c r="AU729" s="166" t="s">
        <v>87</v>
      </c>
      <c r="AV729" s="12" t="s">
        <v>87</v>
      </c>
      <c r="AW729" s="12" t="s">
        <v>32</v>
      </c>
      <c r="AX729" s="12" t="s">
        <v>85</v>
      </c>
      <c r="AY729" s="166" t="s">
        <v>140</v>
      </c>
    </row>
    <row r="730" spans="1:65" s="1" customFormat="1" ht="16.5" customHeight="1">
      <c r="A730" s="31"/>
      <c r="B730" s="142"/>
      <c r="C730" s="143" t="s">
        <v>1319</v>
      </c>
      <c r="D730" s="143" t="s">
        <v>143</v>
      </c>
      <c r="E730" s="144" t="s">
        <v>1320</v>
      </c>
      <c r="F730" s="145" t="s">
        <v>1321</v>
      </c>
      <c r="G730" s="146" t="s">
        <v>284</v>
      </c>
      <c r="H730" s="147">
        <v>493.28</v>
      </c>
      <c r="I730" s="148">
        <v>45.47</v>
      </c>
      <c r="J730" s="149">
        <f>ROUND(I730*H730,2)</f>
        <v>22429.439999999999</v>
      </c>
      <c r="K730" s="145" t="s">
        <v>147</v>
      </c>
      <c r="L730" s="32"/>
      <c r="M730" s="150" t="s">
        <v>1</v>
      </c>
      <c r="N730" s="151" t="s">
        <v>42</v>
      </c>
      <c r="O730" s="57"/>
      <c r="P730" s="152">
        <f>O730*H730</f>
        <v>0</v>
      </c>
      <c r="Q730" s="152">
        <v>2.9999999999999997E-4</v>
      </c>
      <c r="R730" s="152">
        <f>Q730*H730</f>
        <v>0.14798399999999998</v>
      </c>
      <c r="S730" s="152">
        <v>0</v>
      </c>
      <c r="T730" s="153">
        <f>S730*H730</f>
        <v>0</v>
      </c>
      <c r="U730" s="31"/>
      <c r="V730" s="31"/>
      <c r="W730" s="31"/>
      <c r="X730" s="31"/>
      <c r="Y730" s="31"/>
      <c r="Z730" s="31"/>
      <c r="AA730" s="31"/>
      <c r="AB730" s="31"/>
      <c r="AC730" s="31"/>
      <c r="AD730" s="31"/>
      <c r="AE730" s="31"/>
      <c r="AR730" s="154" t="s">
        <v>301</v>
      </c>
      <c r="AT730" s="154" t="s">
        <v>143</v>
      </c>
      <c r="AU730" s="154" t="s">
        <v>87</v>
      </c>
      <c r="AY730" s="16" t="s">
        <v>140</v>
      </c>
      <c r="BE730" s="155">
        <f>IF(N730="základní",J730,0)</f>
        <v>22429.439999999999</v>
      </c>
      <c r="BF730" s="155">
        <f>IF(N730="snížená",J730,0)</f>
        <v>0</v>
      </c>
      <c r="BG730" s="155">
        <f>IF(N730="zákl. přenesená",J730,0)</f>
        <v>0</v>
      </c>
      <c r="BH730" s="155">
        <f>IF(N730="sníž. přenesená",J730,0)</f>
        <v>0</v>
      </c>
      <c r="BI730" s="155">
        <f>IF(N730="nulová",J730,0)</f>
        <v>0</v>
      </c>
      <c r="BJ730" s="16" t="s">
        <v>85</v>
      </c>
      <c r="BK730" s="155">
        <f>ROUND(I730*H730,2)</f>
        <v>22429.439999999999</v>
      </c>
      <c r="BL730" s="16" t="s">
        <v>301</v>
      </c>
      <c r="BM730" s="154" t="s">
        <v>1322</v>
      </c>
    </row>
    <row r="731" spans="1:65" s="12" customFormat="1">
      <c r="B731" s="165"/>
      <c r="D731" s="156" t="s">
        <v>236</v>
      </c>
      <c r="E731" s="166" t="s">
        <v>1</v>
      </c>
      <c r="F731" s="167" t="s">
        <v>1323</v>
      </c>
      <c r="H731" s="168">
        <v>252.4</v>
      </c>
      <c r="I731" s="169"/>
      <c r="L731" s="165"/>
      <c r="M731" s="170"/>
      <c r="N731" s="171"/>
      <c r="O731" s="171"/>
      <c r="P731" s="171"/>
      <c r="Q731" s="171"/>
      <c r="R731" s="171"/>
      <c r="S731" s="171"/>
      <c r="T731" s="172"/>
      <c r="AT731" s="166" t="s">
        <v>236</v>
      </c>
      <c r="AU731" s="166" t="s">
        <v>87</v>
      </c>
      <c r="AV731" s="12" t="s">
        <v>87</v>
      </c>
      <c r="AW731" s="12" t="s">
        <v>32</v>
      </c>
      <c r="AX731" s="12" t="s">
        <v>77</v>
      </c>
      <c r="AY731" s="166" t="s">
        <v>140</v>
      </c>
    </row>
    <row r="732" spans="1:65" s="12" customFormat="1">
      <c r="B732" s="165"/>
      <c r="D732" s="156" t="s">
        <v>236</v>
      </c>
      <c r="E732" s="166" t="s">
        <v>1</v>
      </c>
      <c r="F732" s="167" t="s">
        <v>1324</v>
      </c>
      <c r="H732" s="168">
        <v>11.88</v>
      </c>
      <c r="I732" s="169"/>
      <c r="L732" s="165"/>
      <c r="M732" s="170"/>
      <c r="N732" s="171"/>
      <c r="O732" s="171"/>
      <c r="P732" s="171"/>
      <c r="Q732" s="171"/>
      <c r="R732" s="171"/>
      <c r="S732" s="171"/>
      <c r="T732" s="172"/>
      <c r="AT732" s="166" t="s">
        <v>236</v>
      </c>
      <c r="AU732" s="166" t="s">
        <v>87</v>
      </c>
      <c r="AV732" s="12" t="s">
        <v>87</v>
      </c>
      <c r="AW732" s="12" t="s">
        <v>32</v>
      </c>
      <c r="AX732" s="12" t="s">
        <v>77</v>
      </c>
      <c r="AY732" s="166" t="s">
        <v>140</v>
      </c>
    </row>
    <row r="733" spans="1:65" s="12" customFormat="1" ht="22.5">
      <c r="B733" s="165"/>
      <c r="D733" s="156" t="s">
        <v>236</v>
      </c>
      <c r="E733" s="166" t="s">
        <v>1</v>
      </c>
      <c r="F733" s="167" t="s">
        <v>1325</v>
      </c>
      <c r="H733" s="168">
        <v>229</v>
      </c>
      <c r="I733" s="169"/>
      <c r="L733" s="165"/>
      <c r="M733" s="170"/>
      <c r="N733" s="171"/>
      <c r="O733" s="171"/>
      <c r="P733" s="171"/>
      <c r="Q733" s="171"/>
      <c r="R733" s="171"/>
      <c r="S733" s="171"/>
      <c r="T733" s="172"/>
      <c r="AT733" s="166" t="s">
        <v>236</v>
      </c>
      <c r="AU733" s="166" t="s">
        <v>87</v>
      </c>
      <c r="AV733" s="12" t="s">
        <v>87</v>
      </c>
      <c r="AW733" s="12" t="s">
        <v>32</v>
      </c>
      <c r="AX733" s="12" t="s">
        <v>77</v>
      </c>
      <c r="AY733" s="166" t="s">
        <v>140</v>
      </c>
    </row>
    <row r="734" spans="1:65" s="13" customFormat="1">
      <c r="B734" s="173"/>
      <c r="D734" s="156" t="s">
        <v>236</v>
      </c>
      <c r="E734" s="174" t="s">
        <v>1</v>
      </c>
      <c r="F734" s="175" t="s">
        <v>247</v>
      </c>
      <c r="H734" s="176">
        <v>493.28000000000003</v>
      </c>
      <c r="I734" s="177"/>
      <c r="L734" s="173"/>
      <c r="M734" s="178"/>
      <c r="N734" s="179"/>
      <c r="O734" s="179"/>
      <c r="P734" s="179"/>
      <c r="Q734" s="179"/>
      <c r="R734" s="179"/>
      <c r="S734" s="179"/>
      <c r="T734" s="180"/>
      <c r="AT734" s="174" t="s">
        <v>236</v>
      </c>
      <c r="AU734" s="174" t="s">
        <v>87</v>
      </c>
      <c r="AV734" s="13" t="s">
        <v>159</v>
      </c>
      <c r="AW734" s="13" t="s">
        <v>32</v>
      </c>
      <c r="AX734" s="13" t="s">
        <v>85</v>
      </c>
      <c r="AY734" s="174" t="s">
        <v>140</v>
      </c>
    </row>
    <row r="735" spans="1:65" s="1" customFormat="1" ht="24">
      <c r="A735" s="31"/>
      <c r="B735" s="142"/>
      <c r="C735" s="143" t="s">
        <v>1326</v>
      </c>
      <c r="D735" s="143" t="s">
        <v>143</v>
      </c>
      <c r="E735" s="144" t="s">
        <v>1327</v>
      </c>
      <c r="F735" s="145" t="s">
        <v>1328</v>
      </c>
      <c r="G735" s="146" t="s">
        <v>414</v>
      </c>
      <c r="H735" s="147">
        <v>26.4</v>
      </c>
      <c r="I735" s="148">
        <v>264.01</v>
      </c>
      <c r="J735" s="149">
        <f>ROUND(I735*H735,2)</f>
        <v>6969.86</v>
      </c>
      <c r="K735" s="145" t="s">
        <v>147</v>
      </c>
      <c r="L735" s="32"/>
      <c r="M735" s="150" t="s">
        <v>1</v>
      </c>
      <c r="N735" s="151" t="s">
        <v>42</v>
      </c>
      <c r="O735" s="57"/>
      <c r="P735" s="152">
        <f>O735*H735</f>
        <v>0</v>
      </c>
      <c r="Q735" s="152">
        <v>1.5299999999999999E-3</v>
      </c>
      <c r="R735" s="152">
        <f>Q735*H735</f>
        <v>4.0391999999999997E-2</v>
      </c>
      <c r="S735" s="152">
        <v>0</v>
      </c>
      <c r="T735" s="153">
        <f>S735*H735</f>
        <v>0</v>
      </c>
      <c r="U735" s="31"/>
      <c r="V735" s="31"/>
      <c r="W735" s="31"/>
      <c r="X735" s="31"/>
      <c r="Y735" s="31"/>
      <c r="Z735" s="31"/>
      <c r="AA735" s="31"/>
      <c r="AB735" s="31"/>
      <c r="AC735" s="31"/>
      <c r="AD735" s="31"/>
      <c r="AE735" s="31"/>
      <c r="AR735" s="154" t="s">
        <v>301</v>
      </c>
      <c r="AT735" s="154" t="s">
        <v>143</v>
      </c>
      <c r="AU735" s="154" t="s">
        <v>87</v>
      </c>
      <c r="AY735" s="16" t="s">
        <v>140</v>
      </c>
      <c r="BE735" s="155">
        <f>IF(N735="základní",J735,0)</f>
        <v>6969.86</v>
      </c>
      <c r="BF735" s="155">
        <f>IF(N735="snížená",J735,0)</f>
        <v>0</v>
      </c>
      <c r="BG735" s="155">
        <f>IF(N735="zákl. přenesená",J735,0)</f>
        <v>0</v>
      </c>
      <c r="BH735" s="155">
        <f>IF(N735="sníž. přenesená",J735,0)</f>
        <v>0</v>
      </c>
      <c r="BI735" s="155">
        <f>IF(N735="nulová",J735,0)</f>
        <v>0</v>
      </c>
      <c r="BJ735" s="16" t="s">
        <v>85</v>
      </c>
      <c r="BK735" s="155">
        <f>ROUND(I735*H735,2)</f>
        <v>6969.86</v>
      </c>
      <c r="BL735" s="16" t="s">
        <v>301</v>
      </c>
      <c r="BM735" s="154" t="s">
        <v>1329</v>
      </c>
    </row>
    <row r="736" spans="1:65" s="12" customFormat="1">
      <c r="B736" s="165"/>
      <c r="D736" s="156" t="s">
        <v>236</v>
      </c>
      <c r="E736" s="166" t="s">
        <v>1</v>
      </c>
      <c r="F736" s="167" t="s">
        <v>1318</v>
      </c>
      <c r="H736" s="168">
        <v>26.4</v>
      </c>
      <c r="I736" s="169"/>
      <c r="L736" s="165"/>
      <c r="M736" s="170"/>
      <c r="N736" s="171"/>
      <c r="O736" s="171"/>
      <c r="P736" s="171"/>
      <c r="Q736" s="171"/>
      <c r="R736" s="171"/>
      <c r="S736" s="171"/>
      <c r="T736" s="172"/>
      <c r="AT736" s="166" t="s">
        <v>236</v>
      </c>
      <c r="AU736" s="166" t="s">
        <v>87</v>
      </c>
      <c r="AV736" s="12" t="s">
        <v>87</v>
      </c>
      <c r="AW736" s="12" t="s">
        <v>32</v>
      </c>
      <c r="AX736" s="12" t="s">
        <v>85</v>
      </c>
      <c r="AY736" s="166" t="s">
        <v>140</v>
      </c>
    </row>
    <row r="737" spans="1:65" s="1" customFormat="1" ht="24">
      <c r="A737" s="31"/>
      <c r="B737" s="142"/>
      <c r="C737" s="181" t="s">
        <v>1330</v>
      </c>
      <c r="D737" s="181" t="s">
        <v>296</v>
      </c>
      <c r="E737" s="182" t="s">
        <v>1331</v>
      </c>
      <c r="F737" s="183" t="s">
        <v>1332</v>
      </c>
      <c r="G737" s="184" t="s">
        <v>344</v>
      </c>
      <c r="H737" s="185">
        <v>100</v>
      </c>
      <c r="I737" s="186">
        <v>393.61</v>
      </c>
      <c r="J737" s="187">
        <f>ROUND(I737*H737,2)</f>
        <v>39361</v>
      </c>
      <c r="K737" s="183" t="s">
        <v>147</v>
      </c>
      <c r="L737" s="188"/>
      <c r="M737" s="189" t="s">
        <v>1</v>
      </c>
      <c r="N737" s="190" t="s">
        <v>42</v>
      </c>
      <c r="O737" s="57"/>
      <c r="P737" s="152">
        <f>O737*H737</f>
        <v>0</v>
      </c>
      <c r="Q737" s="152">
        <v>4.0000000000000001E-3</v>
      </c>
      <c r="R737" s="152">
        <f>Q737*H737</f>
        <v>0.4</v>
      </c>
      <c r="S737" s="152">
        <v>0</v>
      </c>
      <c r="T737" s="153">
        <f>S737*H737</f>
        <v>0</v>
      </c>
      <c r="U737" s="31"/>
      <c r="V737" s="31"/>
      <c r="W737" s="31"/>
      <c r="X737" s="31"/>
      <c r="Y737" s="31"/>
      <c r="Z737" s="31"/>
      <c r="AA737" s="31"/>
      <c r="AB737" s="31"/>
      <c r="AC737" s="31"/>
      <c r="AD737" s="31"/>
      <c r="AE737" s="31"/>
      <c r="AR737" s="154" t="s">
        <v>378</v>
      </c>
      <c r="AT737" s="154" t="s">
        <v>296</v>
      </c>
      <c r="AU737" s="154" t="s">
        <v>87</v>
      </c>
      <c r="AY737" s="16" t="s">
        <v>140</v>
      </c>
      <c r="BE737" s="155">
        <f>IF(N737="základní",J737,0)</f>
        <v>39361</v>
      </c>
      <c r="BF737" s="155">
        <f>IF(N737="snížená",J737,0)</f>
        <v>0</v>
      </c>
      <c r="BG737" s="155">
        <f>IF(N737="zákl. přenesená",J737,0)</f>
        <v>0</v>
      </c>
      <c r="BH737" s="155">
        <f>IF(N737="sníž. přenesená",J737,0)</f>
        <v>0</v>
      </c>
      <c r="BI737" s="155">
        <f>IF(N737="nulová",J737,0)</f>
        <v>0</v>
      </c>
      <c r="BJ737" s="16" t="s">
        <v>85</v>
      </c>
      <c r="BK737" s="155">
        <f>ROUND(I737*H737,2)</f>
        <v>39361</v>
      </c>
      <c r="BL737" s="16" t="s">
        <v>301</v>
      </c>
      <c r="BM737" s="154" t="s">
        <v>1333</v>
      </c>
    </row>
    <row r="738" spans="1:65" s="12" customFormat="1">
      <c r="B738" s="165"/>
      <c r="D738" s="156" t="s">
        <v>236</v>
      </c>
      <c r="E738" s="166" t="s">
        <v>1</v>
      </c>
      <c r="F738" s="167" t="s">
        <v>1334</v>
      </c>
      <c r="H738" s="168">
        <v>100</v>
      </c>
      <c r="I738" s="169"/>
      <c r="L738" s="165"/>
      <c r="M738" s="170"/>
      <c r="N738" s="171"/>
      <c r="O738" s="171"/>
      <c r="P738" s="171"/>
      <c r="Q738" s="171"/>
      <c r="R738" s="171"/>
      <c r="S738" s="171"/>
      <c r="T738" s="172"/>
      <c r="AT738" s="166" t="s">
        <v>236</v>
      </c>
      <c r="AU738" s="166" t="s">
        <v>87</v>
      </c>
      <c r="AV738" s="12" t="s">
        <v>87</v>
      </c>
      <c r="AW738" s="12" t="s">
        <v>32</v>
      </c>
      <c r="AX738" s="12" t="s">
        <v>85</v>
      </c>
      <c r="AY738" s="166" t="s">
        <v>140</v>
      </c>
    </row>
    <row r="739" spans="1:65" s="1" customFormat="1" ht="24">
      <c r="A739" s="31"/>
      <c r="B739" s="142"/>
      <c r="C739" s="143" t="s">
        <v>1335</v>
      </c>
      <c r="D739" s="143" t="s">
        <v>143</v>
      </c>
      <c r="E739" s="144" t="s">
        <v>1336</v>
      </c>
      <c r="F739" s="145" t="s">
        <v>1337</v>
      </c>
      <c r="G739" s="146" t="s">
        <v>414</v>
      </c>
      <c r="H739" s="147">
        <v>26.4</v>
      </c>
      <c r="I739" s="148">
        <v>130.35</v>
      </c>
      <c r="J739" s="149">
        <f>ROUND(I739*H739,2)</f>
        <v>3441.24</v>
      </c>
      <c r="K739" s="145" t="s">
        <v>147</v>
      </c>
      <c r="L739" s="32"/>
      <c r="M739" s="150" t="s">
        <v>1</v>
      </c>
      <c r="N739" s="151" t="s">
        <v>42</v>
      </c>
      <c r="O739" s="57"/>
      <c r="P739" s="152">
        <f>O739*H739</f>
        <v>0</v>
      </c>
      <c r="Q739" s="152">
        <v>1.0200000000000001E-3</v>
      </c>
      <c r="R739" s="152">
        <f>Q739*H739</f>
        <v>2.6928000000000001E-2</v>
      </c>
      <c r="S739" s="152">
        <v>0</v>
      </c>
      <c r="T739" s="153">
        <f>S739*H739</f>
        <v>0</v>
      </c>
      <c r="U739" s="31"/>
      <c r="V739" s="31"/>
      <c r="W739" s="31"/>
      <c r="X739" s="31"/>
      <c r="Y739" s="31"/>
      <c r="Z739" s="31"/>
      <c r="AA739" s="31"/>
      <c r="AB739" s="31"/>
      <c r="AC739" s="31"/>
      <c r="AD739" s="31"/>
      <c r="AE739" s="31"/>
      <c r="AR739" s="154" t="s">
        <v>301</v>
      </c>
      <c r="AT739" s="154" t="s">
        <v>143</v>
      </c>
      <c r="AU739" s="154" t="s">
        <v>87</v>
      </c>
      <c r="AY739" s="16" t="s">
        <v>140</v>
      </c>
      <c r="BE739" s="155">
        <f>IF(N739="základní",J739,0)</f>
        <v>3441.24</v>
      </c>
      <c r="BF739" s="155">
        <f>IF(N739="snížená",J739,0)</f>
        <v>0</v>
      </c>
      <c r="BG739" s="155">
        <f>IF(N739="zákl. přenesená",J739,0)</f>
        <v>0</v>
      </c>
      <c r="BH739" s="155">
        <f>IF(N739="sníž. přenesená",J739,0)</f>
        <v>0</v>
      </c>
      <c r="BI739" s="155">
        <f>IF(N739="nulová",J739,0)</f>
        <v>0</v>
      </c>
      <c r="BJ739" s="16" t="s">
        <v>85</v>
      </c>
      <c r="BK739" s="155">
        <f>ROUND(I739*H739,2)</f>
        <v>3441.24</v>
      </c>
      <c r="BL739" s="16" t="s">
        <v>301</v>
      </c>
      <c r="BM739" s="154" t="s">
        <v>1338</v>
      </c>
    </row>
    <row r="740" spans="1:65" s="12" customFormat="1">
      <c r="B740" s="165"/>
      <c r="D740" s="156" t="s">
        <v>236</v>
      </c>
      <c r="E740" s="166" t="s">
        <v>1</v>
      </c>
      <c r="F740" s="167" t="s">
        <v>1318</v>
      </c>
      <c r="H740" s="168">
        <v>26.4</v>
      </c>
      <c r="I740" s="169"/>
      <c r="L740" s="165"/>
      <c r="M740" s="170"/>
      <c r="N740" s="171"/>
      <c r="O740" s="171"/>
      <c r="P740" s="171"/>
      <c r="Q740" s="171"/>
      <c r="R740" s="171"/>
      <c r="S740" s="171"/>
      <c r="T740" s="172"/>
      <c r="AT740" s="166" t="s">
        <v>236</v>
      </c>
      <c r="AU740" s="166" t="s">
        <v>87</v>
      </c>
      <c r="AV740" s="12" t="s">
        <v>87</v>
      </c>
      <c r="AW740" s="12" t="s">
        <v>32</v>
      </c>
      <c r="AX740" s="12" t="s">
        <v>85</v>
      </c>
      <c r="AY740" s="166" t="s">
        <v>140</v>
      </c>
    </row>
    <row r="741" spans="1:65" s="1" customFormat="1" ht="16.5" customHeight="1">
      <c r="A741" s="31"/>
      <c r="B741" s="142"/>
      <c r="C741" s="181" t="s">
        <v>1339</v>
      </c>
      <c r="D741" s="181" t="s">
        <v>296</v>
      </c>
      <c r="E741" s="182" t="s">
        <v>1340</v>
      </c>
      <c r="F741" s="183" t="s">
        <v>1341</v>
      </c>
      <c r="G741" s="184" t="s">
        <v>284</v>
      </c>
      <c r="H741" s="185">
        <v>4.3559999999999999</v>
      </c>
      <c r="I741" s="186">
        <v>386.78</v>
      </c>
      <c r="J741" s="187">
        <f>ROUND(I741*H741,2)</f>
        <v>1684.81</v>
      </c>
      <c r="K741" s="183" t="s">
        <v>1</v>
      </c>
      <c r="L741" s="188"/>
      <c r="M741" s="189" t="s">
        <v>1</v>
      </c>
      <c r="N741" s="190" t="s">
        <v>42</v>
      </c>
      <c r="O741" s="57"/>
      <c r="P741" s="152">
        <f>O741*H741</f>
        <v>0</v>
      </c>
      <c r="Q741" s="152">
        <v>1.6E-2</v>
      </c>
      <c r="R741" s="152">
        <f>Q741*H741</f>
        <v>6.9695999999999994E-2</v>
      </c>
      <c r="S741" s="152">
        <v>0</v>
      </c>
      <c r="T741" s="153">
        <f>S741*H741</f>
        <v>0</v>
      </c>
      <c r="U741" s="31"/>
      <c r="V741" s="31"/>
      <c r="W741" s="31"/>
      <c r="X741" s="31"/>
      <c r="Y741" s="31"/>
      <c r="Z741" s="31"/>
      <c r="AA741" s="31"/>
      <c r="AB741" s="31"/>
      <c r="AC741" s="31"/>
      <c r="AD741" s="31"/>
      <c r="AE741" s="31"/>
      <c r="AR741" s="154" t="s">
        <v>378</v>
      </c>
      <c r="AT741" s="154" t="s">
        <v>296</v>
      </c>
      <c r="AU741" s="154" t="s">
        <v>87</v>
      </c>
      <c r="AY741" s="16" t="s">
        <v>140</v>
      </c>
      <c r="BE741" s="155">
        <f>IF(N741="základní",J741,0)</f>
        <v>1684.81</v>
      </c>
      <c r="BF741" s="155">
        <f>IF(N741="snížená",J741,0)</f>
        <v>0</v>
      </c>
      <c r="BG741" s="155">
        <f>IF(N741="zákl. přenesená",J741,0)</f>
        <v>0</v>
      </c>
      <c r="BH741" s="155">
        <f>IF(N741="sníž. přenesená",J741,0)</f>
        <v>0</v>
      </c>
      <c r="BI741" s="155">
        <f>IF(N741="nulová",J741,0)</f>
        <v>0</v>
      </c>
      <c r="BJ741" s="16" t="s">
        <v>85</v>
      </c>
      <c r="BK741" s="155">
        <f>ROUND(I741*H741,2)</f>
        <v>1684.81</v>
      </c>
      <c r="BL741" s="16" t="s">
        <v>301</v>
      </c>
      <c r="BM741" s="154" t="s">
        <v>1342</v>
      </c>
    </row>
    <row r="742" spans="1:65" s="12" customFormat="1">
      <c r="B742" s="165"/>
      <c r="D742" s="156" t="s">
        <v>236</v>
      </c>
      <c r="E742" s="166" t="s">
        <v>1</v>
      </c>
      <c r="F742" s="167" t="s">
        <v>1343</v>
      </c>
      <c r="H742" s="168">
        <v>4.3559999999999999</v>
      </c>
      <c r="I742" s="169"/>
      <c r="L742" s="165"/>
      <c r="M742" s="170"/>
      <c r="N742" s="171"/>
      <c r="O742" s="171"/>
      <c r="P742" s="171"/>
      <c r="Q742" s="171"/>
      <c r="R742" s="171"/>
      <c r="S742" s="171"/>
      <c r="T742" s="172"/>
      <c r="AT742" s="166" t="s">
        <v>236</v>
      </c>
      <c r="AU742" s="166" t="s">
        <v>87</v>
      </c>
      <c r="AV742" s="12" t="s">
        <v>87</v>
      </c>
      <c r="AW742" s="12" t="s">
        <v>32</v>
      </c>
      <c r="AX742" s="12" t="s">
        <v>85</v>
      </c>
      <c r="AY742" s="166" t="s">
        <v>140</v>
      </c>
    </row>
    <row r="743" spans="1:65" s="1" customFormat="1" ht="24">
      <c r="A743" s="31"/>
      <c r="B743" s="142"/>
      <c r="C743" s="143" t="s">
        <v>1344</v>
      </c>
      <c r="D743" s="143" t="s">
        <v>143</v>
      </c>
      <c r="E743" s="144" t="s">
        <v>1345</v>
      </c>
      <c r="F743" s="145" t="s">
        <v>1346</v>
      </c>
      <c r="G743" s="146" t="s">
        <v>414</v>
      </c>
      <c r="H743" s="147">
        <v>235</v>
      </c>
      <c r="I743" s="148">
        <v>111.88</v>
      </c>
      <c r="J743" s="149">
        <f>ROUND(I743*H743,2)</f>
        <v>26291.8</v>
      </c>
      <c r="K743" s="145" t="s">
        <v>147</v>
      </c>
      <c r="L743" s="32"/>
      <c r="M743" s="150" t="s">
        <v>1</v>
      </c>
      <c r="N743" s="151" t="s">
        <v>42</v>
      </c>
      <c r="O743" s="57"/>
      <c r="P743" s="152">
        <f>O743*H743</f>
        <v>0</v>
      </c>
      <c r="Q743" s="152">
        <v>7.3999999999999999E-4</v>
      </c>
      <c r="R743" s="152">
        <f>Q743*H743</f>
        <v>0.1739</v>
      </c>
      <c r="S743" s="152">
        <v>0</v>
      </c>
      <c r="T743" s="153">
        <f>S743*H743</f>
        <v>0</v>
      </c>
      <c r="U743" s="31"/>
      <c r="V743" s="31"/>
      <c r="W743" s="31"/>
      <c r="X743" s="31"/>
      <c r="Y743" s="31"/>
      <c r="Z743" s="31"/>
      <c r="AA743" s="31"/>
      <c r="AB743" s="31"/>
      <c r="AC743" s="31"/>
      <c r="AD743" s="31"/>
      <c r="AE743" s="31"/>
      <c r="AR743" s="154" t="s">
        <v>301</v>
      </c>
      <c r="AT743" s="154" t="s">
        <v>143</v>
      </c>
      <c r="AU743" s="154" t="s">
        <v>87</v>
      </c>
      <c r="AY743" s="16" t="s">
        <v>140</v>
      </c>
      <c r="BE743" s="155">
        <f>IF(N743="základní",J743,0)</f>
        <v>26291.8</v>
      </c>
      <c r="BF743" s="155">
        <f>IF(N743="snížená",J743,0)</f>
        <v>0</v>
      </c>
      <c r="BG743" s="155">
        <f>IF(N743="zákl. přenesená",J743,0)</f>
        <v>0</v>
      </c>
      <c r="BH743" s="155">
        <f>IF(N743="sníž. přenesená",J743,0)</f>
        <v>0</v>
      </c>
      <c r="BI743" s="155">
        <f>IF(N743="nulová",J743,0)</f>
        <v>0</v>
      </c>
      <c r="BJ743" s="16" t="s">
        <v>85</v>
      </c>
      <c r="BK743" s="155">
        <f>ROUND(I743*H743,2)</f>
        <v>26291.8</v>
      </c>
      <c r="BL743" s="16" t="s">
        <v>301</v>
      </c>
      <c r="BM743" s="154" t="s">
        <v>1347</v>
      </c>
    </row>
    <row r="744" spans="1:65" s="1" customFormat="1" ht="33" customHeight="1">
      <c r="A744" s="31"/>
      <c r="B744" s="142"/>
      <c r="C744" s="143" t="s">
        <v>1348</v>
      </c>
      <c r="D744" s="143" t="s">
        <v>143</v>
      </c>
      <c r="E744" s="144" t="s">
        <v>1349</v>
      </c>
      <c r="F744" s="145" t="s">
        <v>1350</v>
      </c>
      <c r="G744" s="146" t="s">
        <v>414</v>
      </c>
      <c r="H744" s="147">
        <v>10.8</v>
      </c>
      <c r="I744" s="148">
        <v>136.61000000000001</v>
      </c>
      <c r="J744" s="149">
        <f>ROUND(I744*H744,2)</f>
        <v>1475.39</v>
      </c>
      <c r="K744" s="145" t="s">
        <v>147</v>
      </c>
      <c r="L744" s="32"/>
      <c r="M744" s="150" t="s">
        <v>1</v>
      </c>
      <c r="N744" s="151" t="s">
        <v>42</v>
      </c>
      <c r="O744" s="57"/>
      <c r="P744" s="152">
        <f>O744*H744</f>
        <v>0</v>
      </c>
      <c r="Q744" s="152">
        <v>7.3999999999999999E-4</v>
      </c>
      <c r="R744" s="152">
        <f>Q744*H744</f>
        <v>7.9920000000000008E-3</v>
      </c>
      <c r="S744" s="152">
        <v>0</v>
      </c>
      <c r="T744" s="153">
        <f>S744*H744</f>
        <v>0</v>
      </c>
      <c r="U744" s="31"/>
      <c r="V744" s="31"/>
      <c r="W744" s="31"/>
      <c r="X744" s="31"/>
      <c r="Y744" s="31"/>
      <c r="Z744" s="31"/>
      <c r="AA744" s="31"/>
      <c r="AB744" s="31"/>
      <c r="AC744" s="31"/>
      <c r="AD744" s="31"/>
      <c r="AE744" s="31"/>
      <c r="AR744" s="154" t="s">
        <v>301</v>
      </c>
      <c r="AT744" s="154" t="s">
        <v>143</v>
      </c>
      <c r="AU744" s="154" t="s">
        <v>87</v>
      </c>
      <c r="AY744" s="16" t="s">
        <v>140</v>
      </c>
      <c r="BE744" s="155">
        <f>IF(N744="základní",J744,0)</f>
        <v>1475.39</v>
      </c>
      <c r="BF744" s="155">
        <f>IF(N744="snížená",J744,0)</f>
        <v>0</v>
      </c>
      <c r="BG744" s="155">
        <f>IF(N744="zákl. přenesená",J744,0)</f>
        <v>0</v>
      </c>
      <c r="BH744" s="155">
        <f>IF(N744="sníž. přenesená",J744,0)</f>
        <v>0</v>
      </c>
      <c r="BI744" s="155">
        <f>IF(N744="nulová",J744,0)</f>
        <v>0</v>
      </c>
      <c r="BJ744" s="16" t="s">
        <v>85</v>
      </c>
      <c r="BK744" s="155">
        <f>ROUND(I744*H744,2)</f>
        <v>1475.39</v>
      </c>
      <c r="BL744" s="16" t="s">
        <v>301</v>
      </c>
      <c r="BM744" s="154" t="s">
        <v>1351</v>
      </c>
    </row>
    <row r="745" spans="1:65" s="12" customFormat="1">
      <c r="B745" s="165"/>
      <c r="D745" s="156" t="s">
        <v>236</v>
      </c>
      <c r="E745" s="166" t="s">
        <v>1</v>
      </c>
      <c r="F745" s="167" t="s">
        <v>1352</v>
      </c>
      <c r="H745" s="168">
        <v>10.8</v>
      </c>
      <c r="I745" s="169"/>
      <c r="L745" s="165"/>
      <c r="M745" s="170"/>
      <c r="N745" s="171"/>
      <c r="O745" s="171"/>
      <c r="P745" s="171"/>
      <c r="Q745" s="171"/>
      <c r="R745" s="171"/>
      <c r="S745" s="171"/>
      <c r="T745" s="172"/>
      <c r="AT745" s="166" t="s">
        <v>236</v>
      </c>
      <c r="AU745" s="166" t="s">
        <v>87</v>
      </c>
      <c r="AV745" s="12" t="s">
        <v>87</v>
      </c>
      <c r="AW745" s="12" t="s">
        <v>32</v>
      </c>
      <c r="AX745" s="12" t="s">
        <v>85</v>
      </c>
      <c r="AY745" s="166" t="s">
        <v>140</v>
      </c>
    </row>
    <row r="746" spans="1:65" s="1" customFormat="1" ht="16.5" customHeight="1">
      <c r="A746" s="31"/>
      <c r="B746" s="142"/>
      <c r="C746" s="181" t="s">
        <v>1353</v>
      </c>
      <c r="D746" s="181" t="s">
        <v>296</v>
      </c>
      <c r="E746" s="182" t="s">
        <v>1354</v>
      </c>
      <c r="F746" s="183" t="s">
        <v>1355</v>
      </c>
      <c r="G746" s="184" t="s">
        <v>414</v>
      </c>
      <c r="H746" s="185">
        <v>258.08999999999997</v>
      </c>
      <c r="I746" s="186">
        <v>63.02</v>
      </c>
      <c r="J746" s="187">
        <f>ROUND(I746*H746,2)</f>
        <v>16264.83</v>
      </c>
      <c r="K746" s="183" t="s">
        <v>1</v>
      </c>
      <c r="L746" s="188"/>
      <c r="M746" s="189" t="s">
        <v>1</v>
      </c>
      <c r="N746" s="190" t="s">
        <v>42</v>
      </c>
      <c r="O746" s="57"/>
      <c r="P746" s="152">
        <f>O746*H746</f>
        <v>0</v>
      </c>
      <c r="Q746" s="152">
        <v>2.1000000000000001E-4</v>
      </c>
      <c r="R746" s="152">
        <f>Q746*H746</f>
        <v>5.4198899999999994E-2</v>
      </c>
      <c r="S746" s="152">
        <v>0</v>
      </c>
      <c r="T746" s="153">
        <f>S746*H746</f>
        <v>0</v>
      </c>
      <c r="U746" s="31"/>
      <c r="V746" s="31"/>
      <c r="W746" s="31"/>
      <c r="X746" s="31"/>
      <c r="Y746" s="31"/>
      <c r="Z746" s="31"/>
      <c r="AA746" s="31"/>
      <c r="AB746" s="31"/>
      <c r="AC746" s="31"/>
      <c r="AD746" s="31"/>
      <c r="AE746" s="31"/>
      <c r="AR746" s="154" t="s">
        <v>378</v>
      </c>
      <c r="AT746" s="154" t="s">
        <v>296</v>
      </c>
      <c r="AU746" s="154" t="s">
        <v>87</v>
      </c>
      <c r="AY746" s="16" t="s">
        <v>140</v>
      </c>
      <c r="BE746" s="155">
        <f>IF(N746="základní",J746,0)</f>
        <v>16264.83</v>
      </c>
      <c r="BF746" s="155">
        <f>IF(N746="snížená",J746,0)</f>
        <v>0</v>
      </c>
      <c r="BG746" s="155">
        <f>IF(N746="zákl. přenesená",J746,0)</f>
        <v>0</v>
      </c>
      <c r="BH746" s="155">
        <f>IF(N746="sníž. přenesená",J746,0)</f>
        <v>0</v>
      </c>
      <c r="BI746" s="155">
        <f>IF(N746="nulová",J746,0)</f>
        <v>0</v>
      </c>
      <c r="BJ746" s="16" t="s">
        <v>85</v>
      </c>
      <c r="BK746" s="155">
        <f>ROUND(I746*H746,2)</f>
        <v>16264.83</v>
      </c>
      <c r="BL746" s="16" t="s">
        <v>301</v>
      </c>
      <c r="BM746" s="154" t="s">
        <v>1356</v>
      </c>
    </row>
    <row r="747" spans="1:65" s="12" customFormat="1">
      <c r="B747" s="165"/>
      <c r="D747" s="156" t="s">
        <v>236</v>
      </c>
      <c r="E747" s="166" t="s">
        <v>1</v>
      </c>
      <c r="F747" s="167" t="s">
        <v>1357</v>
      </c>
      <c r="H747" s="168">
        <v>258.08999999999997</v>
      </c>
      <c r="I747" s="169"/>
      <c r="L747" s="165"/>
      <c r="M747" s="170"/>
      <c r="N747" s="171"/>
      <c r="O747" s="171"/>
      <c r="P747" s="171"/>
      <c r="Q747" s="171"/>
      <c r="R747" s="171"/>
      <c r="S747" s="171"/>
      <c r="T747" s="172"/>
      <c r="AT747" s="166" t="s">
        <v>236</v>
      </c>
      <c r="AU747" s="166" t="s">
        <v>87</v>
      </c>
      <c r="AV747" s="12" t="s">
        <v>87</v>
      </c>
      <c r="AW747" s="12" t="s">
        <v>32</v>
      </c>
      <c r="AX747" s="12" t="s">
        <v>85</v>
      </c>
      <c r="AY747" s="166" t="s">
        <v>140</v>
      </c>
    </row>
    <row r="748" spans="1:65" s="1" customFormat="1" ht="36">
      <c r="A748" s="31"/>
      <c r="B748" s="142"/>
      <c r="C748" s="143" t="s">
        <v>1358</v>
      </c>
      <c r="D748" s="143" t="s">
        <v>143</v>
      </c>
      <c r="E748" s="144" t="s">
        <v>1359</v>
      </c>
      <c r="F748" s="145" t="s">
        <v>1360</v>
      </c>
      <c r="G748" s="146" t="s">
        <v>284</v>
      </c>
      <c r="H748" s="147">
        <v>252.4</v>
      </c>
      <c r="I748" s="148">
        <v>467.49</v>
      </c>
      <c r="J748" s="149">
        <f>ROUND(I748*H748,2)</f>
        <v>117994.48</v>
      </c>
      <c r="K748" s="145" t="s">
        <v>147</v>
      </c>
      <c r="L748" s="32"/>
      <c r="M748" s="150" t="s">
        <v>1</v>
      </c>
      <c r="N748" s="151" t="s">
        <v>42</v>
      </c>
      <c r="O748" s="57"/>
      <c r="P748" s="152">
        <f>O748*H748</f>
        <v>0</v>
      </c>
      <c r="Q748" s="152">
        <v>5.8799999999999998E-3</v>
      </c>
      <c r="R748" s="152">
        <f>Q748*H748</f>
        <v>1.4841119999999999</v>
      </c>
      <c r="S748" s="152">
        <v>0</v>
      </c>
      <c r="T748" s="153">
        <f>S748*H748</f>
        <v>0</v>
      </c>
      <c r="U748" s="31"/>
      <c r="V748" s="31"/>
      <c r="W748" s="31"/>
      <c r="X748" s="31"/>
      <c r="Y748" s="31"/>
      <c r="Z748" s="31"/>
      <c r="AA748" s="31"/>
      <c r="AB748" s="31"/>
      <c r="AC748" s="31"/>
      <c r="AD748" s="31"/>
      <c r="AE748" s="31"/>
      <c r="AR748" s="154" t="s">
        <v>301</v>
      </c>
      <c r="AT748" s="154" t="s">
        <v>143</v>
      </c>
      <c r="AU748" s="154" t="s">
        <v>87</v>
      </c>
      <c r="AY748" s="16" t="s">
        <v>140</v>
      </c>
      <c r="BE748" s="155">
        <f>IF(N748="základní",J748,0)</f>
        <v>117994.48</v>
      </c>
      <c r="BF748" s="155">
        <f>IF(N748="snížená",J748,0)</f>
        <v>0</v>
      </c>
      <c r="BG748" s="155">
        <f>IF(N748="zákl. přenesená",J748,0)</f>
        <v>0</v>
      </c>
      <c r="BH748" s="155">
        <f>IF(N748="sníž. přenesená",J748,0)</f>
        <v>0</v>
      </c>
      <c r="BI748" s="155">
        <f>IF(N748="nulová",J748,0)</f>
        <v>0</v>
      </c>
      <c r="BJ748" s="16" t="s">
        <v>85</v>
      </c>
      <c r="BK748" s="155">
        <f>ROUND(I748*H748,2)</f>
        <v>117994.48</v>
      </c>
      <c r="BL748" s="16" t="s">
        <v>301</v>
      </c>
      <c r="BM748" s="154" t="s">
        <v>1361</v>
      </c>
    </row>
    <row r="749" spans="1:65" s="12" customFormat="1">
      <c r="B749" s="165"/>
      <c r="D749" s="156" t="s">
        <v>236</v>
      </c>
      <c r="E749" s="166" t="s">
        <v>1</v>
      </c>
      <c r="F749" s="167" t="s">
        <v>1362</v>
      </c>
      <c r="H749" s="168">
        <v>3.5</v>
      </c>
      <c r="I749" s="169"/>
      <c r="L749" s="165"/>
      <c r="M749" s="170"/>
      <c r="N749" s="171"/>
      <c r="O749" s="171"/>
      <c r="P749" s="171"/>
      <c r="Q749" s="171"/>
      <c r="R749" s="171"/>
      <c r="S749" s="171"/>
      <c r="T749" s="172"/>
      <c r="AT749" s="166" t="s">
        <v>236</v>
      </c>
      <c r="AU749" s="166" t="s">
        <v>87</v>
      </c>
      <c r="AV749" s="12" t="s">
        <v>87</v>
      </c>
      <c r="AW749" s="12" t="s">
        <v>32</v>
      </c>
      <c r="AX749" s="12" t="s">
        <v>77</v>
      </c>
      <c r="AY749" s="166" t="s">
        <v>140</v>
      </c>
    </row>
    <row r="750" spans="1:65" s="12" customFormat="1">
      <c r="B750" s="165"/>
      <c r="D750" s="156" t="s">
        <v>236</v>
      </c>
      <c r="E750" s="166" t="s">
        <v>1</v>
      </c>
      <c r="F750" s="167" t="s">
        <v>1363</v>
      </c>
      <c r="H750" s="168">
        <v>13.6</v>
      </c>
      <c r="I750" s="169"/>
      <c r="L750" s="165"/>
      <c r="M750" s="170"/>
      <c r="N750" s="171"/>
      <c r="O750" s="171"/>
      <c r="P750" s="171"/>
      <c r="Q750" s="171"/>
      <c r="R750" s="171"/>
      <c r="S750" s="171"/>
      <c r="T750" s="172"/>
      <c r="AT750" s="166" t="s">
        <v>236</v>
      </c>
      <c r="AU750" s="166" t="s">
        <v>87</v>
      </c>
      <c r="AV750" s="12" t="s">
        <v>87</v>
      </c>
      <c r="AW750" s="12" t="s">
        <v>32</v>
      </c>
      <c r="AX750" s="12" t="s">
        <v>77</v>
      </c>
      <c r="AY750" s="166" t="s">
        <v>140</v>
      </c>
    </row>
    <row r="751" spans="1:65" s="12" customFormat="1">
      <c r="B751" s="165"/>
      <c r="D751" s="156" t="s">
        <v>236</v>
      </c>
      <c r="E751" s="166" t="s">
        <v>1</v>
      </c>
      <c r="F751" s="167" t="s">
        <v>1364</v>
      </c>
      <c r="H751" s="168">
        <v>48.2</v>
      </c>
      <c r="I751" s="169"/>
      <c r="L751" s="165"/>
      <c r="M751" s="170"/>
      <c r="N751" s="171"/>
      <c r="O751" s="171"/>
      <c r="P751" s="171"/>
      <c r="Q751" s="171"/>
      <c r="R751" s="171"/>
      <c r="S751" s="171"/>
      <c r="T751" s="172"/>
      <c r="AT751" s="166" t="s">
        <v>236</v>
      </c>
      <c r="AU751" s="166" t="s">
        <v>87</v>
      </c>
      <c r="AV751" s="12" t="s">
        <v>87</v>
      </c>
      <c r="AW751" s="12" t="s">
        <v>32</v>
      </c>
      <c r="AX751" s="12" t="s">
        <v>77</v>
      </c>
      <c r="AY751" s="166" t="s">
        <v>140</v>
      </c>
    </row>
    <row r="752" spans="1:65" s="12" customFormat="1">
      <c r="B752" s="165"/>
      <c r="D752" s="156" t="s">
        <v>236</v>
      </c>
      <c r="E752" s="166" t="s">
        <v>1</v>
      </c>
      <c r="F752" s="167" t="s">
        <v>510</v>
      </c>
      <c r="H752" s="168">
        <v>75.7</v>
      </c>
      <c r="I752" s="169"/>
      <c r="L752" s="165"/>
      <c r="M752" s="170"/>
      <c r="N752" s="171"/>
      <c r="O752" s="171"/>
      <c r="P752" s="171"/>
      <c r="Q752" s="171"/>
      <c r="R752" s="171"/>
      <c r="S752" s="171"/>
      <c r="T752" s="172"/>
      <c r="AT752" s="166" t="s">
        <v>236</v>
      </c>
      <c r="AU752" s="166" t="s">
        <v>87</v>
      </c>
      <c r="AV752" s="12" t="s">
        <v>87</v>
      </c>
      <c r="AW752" s="12" t="s">
        <v>32</v>
      </c>
      <c r="AX752" s="12" t="s">
        <v>77</v>
      </c>
      <c r="AY752" s="166" t="s">
        <v>140</v>
      </c>
    </row>
    <row r="753" spans="1:65" s="12" customFormat="1">
      <c r="B753" s="165"/>
      <c r="D753" s="156" t="s">
        <v>236</v>
      </c>
      <c r="E753" s="166" t="s">
        <v>1</v>
      </c>
      <c r="F753" s="167" t="s">
        <v>511</v>
      </c>
      <c r="H753" s="168">
        <v>110.1</v>
      </c>
      <c r="I753" s="169"/>
      <c r="L753" s="165"/>
      <c r="M753" s="170"/>
      <c r="N753" s="171"/>
      <c r="O753" s="171"/>
      <c r="P753" s="171"/>
      <c r="Q753" s="171"/>
      <c r="R753" s="171"/>
      <c r="S753" s="171"/>
      <c r="T753" s="172"/>
      <c r="AT753" s="166" t="s">
        <v>236</v>
      </c>
      <c r="AU753" s="166" t="s">
        <v>87</v>
      </c>
      <c r="AV753" s="12" t="s">
        <v>87</v>
      </c>
      <c r="AW753" s="12" t="s">
        <v>32</v>
      </c>
      <c r="AX753" s="12" t="s">
        <v>77</v>
      </c>
      <c r="AY753" s="166" t="s">
        <v>140</v>
      </c>
    </row>
    <row r="754" spans="1:65" s="12" customFormat="1">
      <c r="B754" s="165"/>
      <c r="D754" s="156" t="s">
        <v>236</v>
      </c>
      <c r="E754" s="166" t="s">
        <v>1</v>
      </c>
      <c r="F754" s="167" t="s">
        <v>1365</v>
      </c>
      <c r="H754" s="168">
        <v>1.3</v>
      </c>
      <c r="I754" s="169"/>
      <c r="L754" s="165"/>
      <c r="M754" s="170"/>
      <c r="N754" s="171"/>
      <c r="O754" s="171"/>
      <c r="P754" s="171"/>
      <c r="Q754" s="171"/>
      <c r="R754" s="171"/>
      <c r="S754" s="171"/>
      <c r="T754" s="172"/>
      <c r="AT754" s="166" t="s">
        <v>236</v>
      </c>
      <c r="AU754" s="166" t="s">
        <v>87</v>
      </c>
      <c r="AV754" s="12" t="s">
        <v>87</v>
      </c>
      <c r="AW754" s="12" t="s">
        <v>32</v>
      </c>
      <c r="AX754" s="12" t="s">
        <v>77</v>
      </c>
      <c r="AY754" s="166" t="s">
        <v>140</v>
      </c>
    </row>
    <row r="755" spans="1:65" s="13" customFormat="1">
      <c r="B755" s="173"/>
      <c r="D755" s="156" t="s">
        <v>236</v>
      </c>
      <c r="E755" s="174" t="s">
        <v>1</v>
      </c>
      <c r="F755" s="175" t="s">
        <v>247</v>
      </c>
      <c r="H755" s="176">
        <v>252.4</v>
      </c>
      <c r="I755" s="177"/>
      <c r="L755" s="173"/>
      <c r="M755" s="178"/>
      <c r="N755" s="179"/>
      <c r="O755" s="179"/>
      <c r="P755" s="179"/>
      <c r="Q755" s="179"/>
      <c r="R755" s="179"/>
      <c r="S755" s="179"/>
      <c r="T755" s="180"/>
      <c r="AT755" s="174" t="s">
        <v>236</v>
      </c>
      <c r="AU755" s="174" t="s">
        <v>87</v>
      </c>
      <c r="AV755" s="13" t="s">
        <v>159</v>
      </c>
      <c r="AW755" s="13" t="s">
        <v>32</v>
      </c>
      <c r="AX755" s="13" t="s">
        <v>85</v>
      </c>
      <c r="AY755" s="174" t="s">
        <v>140</v>
      </c>
    </row>
    <row r="756" spans="1:65" s="1" customFormat="1" ht="33" customHeight="1">
      <c r="A756" s="31"/>
      <c r="B756" s="142"/>
      <c r="C756" s="181" t="s">
        <v>1366</v>
      </c>
      <c r="D756" s="181" t="s">
        <v>296</v>
      </c>
      <c r="E756" s="182" t="s">
        <v>1367</v>
      </c>
      <c r="F756" s="183" t="s">
        <v>1368</v>
      </c>
      <c r="G756" s="184" t="s">
        <v>284</v>
      </c>
      <c r="H756" s="185">
        <v>152.68</v>
      </c>
      <c r="I756" s="186">
        <v>409.54</v>
      </c>
      <c r="J756" s="187">
        <f>ROUND(I756*H756,2)</f>
        <v>62528.57</v>
      </c>
      <c r="K756" s="183" t="s">
        <v>1</v>
      </c>
      <c r="L756" s="188"/>
      <c r="M756" s="189" t="s">
        <v>1</v>
      </c>
      <c r="N756" s="190" t="s">
        <v>42</v>
      </c>
      <c r="O756" s="57"/>
      <c r="P756" s="152">
        <f>O756*H756</f>
        <v>0</v>
      </c>
      <c r="Q756" s="152">
        <v>1.6E-2</v>
      </c>
      <c r="R756" s="152">
        <f>Q756*H756</f>
        <v>2.4428800000000002</v>
      </c>
      <c r="S756" s="152">
        <v>0</v>
      </c>
      <c r="T756" s="153">
        <f>S756*H756</f>
        <v>0</v>
      </c>
      <c r="U756" s="31"/>
      <c r="V756" s="31"/>
      <c r="W756" s="31"/>
      <c r="X756" s="31"/>
      <c r="Y756" s="31"/>
      <c r="Z756" s="31"/>
      <c r="AA756" s="31"/>
      <c r="AB756" s="31"/>
      <c r="AC756" s="31"/>
      <c r="AD756" s="31"/>
      <c r="AE756" s="31"/>
      <c r="AR756" s="154" t="s">
        <v>378</v>
      </c>
      <c r="AT756" s="154" t="s">
        <v>296</v>
      </c>
      <c r="AU756" s="154" t="s">
        <v>87</v>
      </c>
      <c r="AY756" s="16" t="s">
        <v>140</v>
      </c>
      <c r="BE756" s="155">
        <f>IF(N756="základní",J756,0)</f>
        <v>62528.57</v>
      </c>
      <c r="BF756" s="155">
        <f>IF(N756="snížená",J756,0)</f>
        <v>0</v>
      </c>
      <c r="BG756" s="155">
        <f>IF(N756="zákl. přenesená",J756,0)</f>
        <v>0</v>
      </c>
      <c r="BH756" s="155">
        <f>IF(N756="sníž. přenesená",J756,0)</f>
        <v>0</v>
      </c>
      <c r="BI756" s="155">
        <f>IF(N756="nulová",J756,0)</f>
        <v>0</v>
      </c>
      <c r="BJ756" s="16" t="s">
        <v>85</v>
      </c>
      <c r="BK756" s="155">
        <f>ROUND(I756*H756,2)</f>
        <v>62528.57</v>
      </c>
      <c r="BL756" s="16" t="s">
        <v>301</v>
      </c>
      <c r="BM756" s="154" t="s">
        <v>1369</v>
      </c>
    </row>
    <row r="757" spans="1:65" s="12" customFormat="1">
      <c r="B757" s="165"/>
      <c r="D757" s="156" t="s">
        <v>236</v>
      </c>
      <c r="E757" s="166" t="s">
        <v>1</v>
      </c>
      <c r="F757" s="167" t="s">
        <v>1370</v>
      </c>
      <c r="H757" s="168">
        <v>14.96</v>
      </c>
      <c r="I757" s="169"/>
      <c r="L757" s="165"/>
      <c r="M757" s="170"/>
      <c r="N757" s="171"/>
      <c r="O757" s="171"/>
      <c r="P757" s="171"/>
      <c r="Q757" s="171"/>
      <c r="R757" s="171"/>
      <c r="S757" s="171"/>
      <c r="T757" s="172"/>
      <c r="AT757" s="166" t="s">
        <v>236</v>
      </c>
      <c r="AU757" s="166" t="s">
        <v>87</v>
      </c>
      <c r="AV757" s="12" t="s">
        <v>87</v>
      </c>
      <c r="AW757" s="12" t="s">
        <v>32</v>
      </c>
      <c r="AX757" s="12" t="s">
        <v>77</v>
      </c>
      <c r="AY757" s="166" t="s">
        <v>140</v>
      </c>
    </row>
    <row r="758" spans="1:65" s="12" customFormat="1">
      <c r="B758" s="165"/>
      <c r="D758" s="156" t="s">
        <v>236</v>
      </c>
      <c r="E758" s="166" t="s">
        <v>1</v>
      </c>
      <c r="F758" s="167" t="s">
        <v>1371</v>
      </c>
      <c r="H758" s="168">
        <v>53.02</v>
      </c>
      <c r="I758" s="169"/>
      <c r="L758" s="165"/>
      <c r="M758" s="170"/>
      <c r="N758" s="171"/>
      <c r="O758" s="171"/>
      <c r="P758" s="171"/>
      <c r="Q758" s="171"/>
      <c r="R758" s="171"/>
      <c r="S758" s="171"/>
      <c r="T758" s="172"/>
      <c r="AT758" s="166" t="s">
        <v>236</v>
      </c>
      <c r="AU758" s="166" t="s">
        <v>87</v>
      </c>
      <c r="AV758" s="12" t="s">
        <v>87</v>
      </c>
      <c r="AW758" s="12" t="s">
        <v>32</v>
      </c>
      <c r="AX758" s="12" t="s">
        <v>77</v>
      </c>
      <c r="AY758" s="166" t="s">
        <v>140</v>
      </c>
    </row>
    <row r="759" spans="1:65" s="12" customFormat="1">
      <c r="B759" s="165"/>
      <c r="D759" s="156" t="s">
        <v>236</v>
      </c>
      <c r="E759" s="166" t="s">
        <v>1</v>
      </c>
      <c r="F759" s="167" t="s">
        <v>1372</v>
      </c>
      <c r="H759" s="168">
        <v>83.27</v>
      </c>
      <c r="I759" s="169"/>
      <c r="L759" s="165"/>
      <c r="M759" s="170"/>
      <c r="N759" s="171"/>
      <c r="O759" s="171"/>
      <c r="P759" s="171"/>
      <c r="Q759" s="171"/>
      <c r="R759" s="171"/>
      <c r="S759" s="171"/>
      <c r="T759" s="172"/>
      <c r="AT759" s="166" t="s">
        <v>236</v>
      </c>
      <c r="AU759" s="166" t="s">
        <v>87</v>
      </c>
      <c r="AV759" s="12" t="s">
        <v>87</v>
      </c>
      <c r="AW759" s="12" t="s">
        <v>32</v>
      </c>
      <c r="AX759" s="12" t="s">
        <v>77</v>
      </c>
      <c r="AY759" s="166" t="s">
        <v>140</v>
      </c>
    </row>
    <row r="760" spans="1:65" s="12" customFormat="1">
      <c r="B760" s="165"/>
      <c r="D760" s="156" t="s">
        <v>236</v>
      </c>
      <c r="E760" s="166" t="s">
        <v>1</v>
      </c>
      <c r="F760" s="167" t="s">
        <v>1373</v>
      </c>
      <c r="H760" s="168">
        <v>1.43</v>
      </c>
      <c r="I760" s="169"/>
      <c r="L760" s="165"/>
      <c r="M760" s="170"/>
      <c r="N760" s="171"/>
      <c r="O760" s="171"/>
      <c r="P760" s="171"/>
      <c r="Q760" s="171"/>
      <c r="R760" s="171"/>
      <c r="S760" s="171"/>
      <c r="T760" s="172"/>
      <c r="AT760" s="166" t="s">
        <v>236</v>
      </c>
      <c r="AU760" s="166" t="s">
        <v>87</v>
      </c>
      <c r="AV760" s="12" t="s">
        <v>87</v>
      </c>
      <c r="AW760" s="12" t="s">
        <v>32</v>
      </c>
      <c r="AX760" s="12" t="s">
        <v>77</v>
      </c>
      <c r="AY760" s="166" t="s">
        <v>140</v>
      </c>
    </row>
    <row r="761" spans="1:65" s="13" customFormat="1">
      <c r="B761" s="173"/>
      <c r="D761" s="156" t="s">
        <v>236</v>
      </c>
      <c r="E761" s="174" t="s">
        <v>1</v>
      </c>
      <c r="F761" s="175" t="s">
        <v>247</v>
      </c>
      <c r="H761" s="176">
        <v>152.68</v>
      </c>
      <c r="I761" s="177"/>
      <c r="L761" s="173"/>
      <c r="M761" s="178"/>
      <c r="N761" s="179"/>
      <c r="O761" s="179"/>
      <c r="P761" s="179"/>
      <c r="Q761" s="179"/>
      <c r="R761" s="179"/>
      <c r="S761" s="179"/>
      <c r="T761" s="180"/>
      <c r="AT761" s="174" t="s">
        <v>236</v>
      </c>
      <c r="AU761" s="174" t="s">
        <v>87</v>
      </c>
      <c r="AV761" s="13" t="s">
        <v>159</v>
      </c>
      <c r="AW761" s="13" t="s">
        <v>32</v>
      </c>
      <c r="AX761" s="13" t="s">
        <v>85</v>
      </c>
      <c r="AY761" s="174" t="s">
        <v>140</v>
      </c>
    </row>
    <row r="762" spans="1:65" s="1" customFormat="1" ht="16.5" customHeight="1">
      <c r="A762" s="31"/>
      <c r="B762" s="142"/>
      <c r="C762" s="181" t="s">
        <v>1374</v>
      </c>
      <c r="D762" s="181" t="s">
        <v>296</v>
      </c>
      <c r="E762" s="182" t="s">
        <v>1340</v>
      </c>
      <c r="F762" s="183" t="s">
        <v>1341</v>
      </c>
      <c r="G762" s="184" t="s">
        <v>284</v>
      </c>
      <c r="H762" s="185">
        <v>124.96</v>
      </c>
      <c r="I762" s="186">
        <v>386.78</v>
      </c>
      <c r="J762" s="187">
        <f>ROUND(I762*H762,2)</f>
        <v>48332.03</v>
      </c>
      <c r="K762" s="183" t="s">
        <v>1</v>
      </c>
      <c r="L762" s="188"/>
      <c r="M762" s="189" t="s">
        <v>1</v>
      </c>
      <c r="N762" s="190" t="s">
        <v>42</v>
      </c>
      <c r="O762" s="57"/>
      <c r="P762" s="152">
        <f>O762*H762</f>
        <v>0</v>
      </c>
      <c r="Q762" s="152">
        <v>1.6E-2</v>
      </c>
      <c r="R762" s="152">
        <f>Q762*H762</f>
        <v>1.99936</v>
      </c>
      <c r="S762" s="152">
        <v>0</v>
      </c>
      <c r="T762" s="153">
        <f>S762*H762</f>
        <v>0</v>
      </c>
      <c r="U762" s="31"/>
      <c r="V762" s="31"/>
      <c r="W762" s="31"/>
      <c r="X762" s="31"/>
      <c r="Y762" s="31"/>
      <c r="Z762" s="31"/>
      <c r="AA762" s="31"/>
      <c r="AB762" s="31"/>
      <c r="AC762" s="31"/>
      <c r="AD762" s="31"/>
      <c r="AE762" s="31"/>
      <c r="AR762" s="154" t="s">
        <v>378</v>
      </c>
      <c r="AT762" s="154" t="s">
        <v>296</v>
      </c>
      <c r="AU762" s="154" t="s">
        <v>87</v>
      </c>
      <c r="AY762" s="16" t="s">
        <v>140</v>
      </c>
      <c r="BE762" s="155">
        <f>IF(N762="základní",J762,0)</f>
        <v>48332.03</v>
      </c>
      <c r="BF762" s="155">
        <f>IF(N762="snížená",J762,0)</f>
        <v>0</v>
      </c>
      <c r="BG762" s="155">
        <f>IF(N762="zákl. přenesená",J762,0)</f>
        <v>0</v>
      </c>
      <c r="BH762" s="155">
        <f>IF(N762="sníž. přenesená",J762,0)</f>
        <v>0</v>
      </c>
      <c r="BI762" s="155">
        <f>IF(N762="nulová",J762,0)</f>
        <v>0</v>
      </c>
      <c r="BJ762" s="16" t="s">
        <v>85</v>
      </c>
      <c r="BK762" s="155">
        <f>ROUND(I762*H762,2)</f>
        <v>48332.03</v>
      </c>
      <c r="BL762" s="16" t="s">
        <v>301</v>
      </c>
      <c r="BM762" s="154" t="s">
        <v>1375</v>
      </c>
    </row>
    <row r="763" spans="1:65" s="12" customFormat="1">
      <c r="B763" s="165"/>
      <c r="D763" s="156" t="s">
        <v>236</v>
      </c>
      <c r="E763" s="166" t="s">
        <v>1</v>
      </c>
      <c r="F763" s="167" t="s">
        <v>1376</v>
      </c>
      <c r="H763" s="168">
        <v>3.85</v>
      </c>
      <c r="I763" s="169"/>
      <c r="L763" s="165"/>
      <c r="M763" s="170"/>
      <c r="N763" s="171"/>
      <c r="O763" s="171"/>
      <c r="P763" s="171"/>
      <c r="Q763" s="171"/>
      <c r="R763" s="171"/>
      <c r="S763" s="171"/>
      <c r="T763" s="172"/>
      <c r="AT763" s="166" t="s">
        <v>236</v>
      </c>
      <c r="AU763" s="166" t="s">
        <v>87</v>
      </c>
      <c r="AV763" s="12" t="s">
        <v>87</v>
      </c>
      <c r="AW763" s="12" t="s">
        <v>32</v>
      </c>
      <c r="AX763" s="12" t="s">
        <v>77</v>
      </c>
      <c r="AY763" s="166" t="s">
        <v>140</v>
      </c>
    </row>
    <row r="764" spans="1:65" s="12" customFormat="1">
      <c r="B764" s="165"/>
      <c r="D764" s="156" t="s">
        <v>236</v>
      </c>
      <c r="E764" s="166" t="s">
        <v>1</v>
      </c>
      <c r="F764" s="167" t="s">
        <v>1377</v>
      </c>
      <c r="H764" s="168">
        <v>121.11</v>
      </c>
      <c r="I764" s="169"/>
      <c r="L764" s="165"/>
      <c r="M764" s="170"/>
      <c r="N764" s="171"/>
      <c r="O764" s="171"/>
      <c r="P764" s="171"/>
      <c r="Q764" s="171"/>
      <c r="R764" s="171"/>
      <c r="S764" s="171"/>
      <c r="T764" s="172"/>
      <c r="AT764" s="166" t="s">
        <v>236</v>
      </c>
      <c r="AU764" s="166" t="s">
        <v>87</v>
      </c>
      <c r="AV764" s="12" t="s">
        <v>87</v>
      </c>
      <c r="AW764" s="12" t="s">
        <v>32</v>
      </c>
      <c r="AX764" s="12" t="s">
        <v>77</v>
      </c>
      <c r="AY764" s="166" t="s">
        <v>140</v>
      </c>
    </row>
    <row r="765" spans="1:65" s="13" customFormat="1">
      <c r="B765" s="173"/>
      <c r="D765" s="156" t="s">
        <v>236</v>
      </c>
      <c r="E765" s="174" t="s">
        <v>1</v>
      </c>
      <c r="F765" s="175" t="s">
        <v>247</v>
      </c>
      <c r="H765" s="176">
        <v>124.96</v>
      </c>
      <c r="I765" s="177"/>
      <c r="L765" s="173"/>
      <c r="M765" s="178"/>
      <c r="N765" s="179"/>
      <c r="O765" s="179"/>
      <c r="P765" s="179"/>
      <c r="Q765" s="179"/>
      <c r="R765" s="179"/>
      <c r="S765" s="179"/>
      <c r="T765" s="180"/>
      <c r="AT765" s="174" t="s">
        <v>236</v>
      </c>
      <c r="AU765" s="174" t="s">
        <v>87</v>
      </c>
      <c r="AV765" s="13" t="s">
        <v>159</v>
      </c>
      <c r="AW765" s="13" t="s">
        <v>32</v>
      </c>
      <c r="AX765" s="13" t="s">
        <v>85</v>
      </c>
      <c r="AY765" s="174" t="s">
        <v>140</v>
      </c>
    </row>
    <row r="766" spans="1:65" s="1" customFormat="1" ht="36">
      <c r="A766" s="31"/>
      <c r="B766" s="142"/>
      <c r="C766" s="143" t="s">
        <v>1378</v>
      </c>
      <c r="D766" s="143" t="s">
        <v>143</v>
      </c>
      <c r="E766" s="144" t="s">
        <v>1379</v>
      </c>
      <c r="F766" s="145" t="s">
        <v>1380</v>
      </c>
      <c r="G766" s="146" t="s">
        <v>284</v>
      </c>
      <c r="H766" s="147">
        <v>252.4</v>
      </c>
      <c r="I766" s="148">
        <v>38.049999999999997</v>
      </c>
      <c r="J766" s="149">
        <f>ROUND(I766*H766,2)</f>
        <v>9603.82</v>
      </c>
      <c r="K766" s="145" t="s">
        <v>147</v>
      </c>
      <c r="L766" s="32"/>
      <c r="M766" s="150" t="s">
        <v>1</v>
      </c>
      <c r="N766" s="151" t="s">
        <v>42</v>
      </c>
      <c r="O766" s="57"/>
      <c r="P766" s="152">
        <f>O766*H766</f>
        <v>0</v>
      </c>
      <c r="Q766" s="152">
        <v>0</v>
      </c>
      <c r="R766" s="152">
        <f>Q766*H766</f>
        <v>0</v>
      </c>
      <c r="S766" s="152">
        <v>0</v>
      </c>
      <c r="T766" s="153">
        <f>S766*H766</f>
        <v>0</v>
      </c>
      <c r="U766" s="31"/>
      <c r="V766" s="31"/>
      <c r="W766" s="31"/>
      <c r="X766" s="31"/>
      <c r="Y766" s="31"/>
      <c r="Z766" s="31"/>
      <c r="AA766" s="31"/>
      <c r="AB766" s="31"/>
      <c r="AC766" s="31"/>
      <c r="AD766" s="31"/>
      <c r="AE766" s="31"/>
      <c r="AR766" s="154" t="s">
        <v>301</v>
      </c>
      <c r="AT766" s="154" t="s">
        <v>143</v>
      </c>
      <c r="AU766" s="154" t="s">
        <v>87</v>
      </c>
      <c r="AY766" s="16" t="s">
        <v>140</v>
      </c>
      <c r="BE766" s="155">
        <f>IF(N766="základní",J766,0)</f>
        <v>9603.82</v>
      </c>
      <c r="BF766" s="155">
        <f>IF(N766="snížená",J766,0)</f>
        <v>0</v>
      </c>
      <c r="BG766" s="155">
        <f>IF(N766="zákl. přenesená",J766,0)</f>
        <v>0</v>
      </c>
      <c r="BH766" s="155">
        <f>IF(N766="sníž. přenesená",J766,0)</f>
        <v>0</v>
      </c>
      <c r="BI766" s="155">
        <f>IF(N766="nulová",J766,0)</f>
        <v>0</v>
      </c>
      <c r="BJ766" s="16" t="s">
        <v>85</v>
      </c>
      <c r="BK766" s="155">
        <f>ROUND(I766*H766,2)</f>
        <v>9603.82</v>
      </c>
      <c r="BL766" s="16" t="s">
        <v>301</v>
      </c>
      <c r="BM766" s="154" t="s">
        <v>1381</v>
      </c>
    </row>
    <row r="767" spans="1:65" s="1" customFormat="1" ht="16.5" customHeight="1">
      <c r="A767" s="31"/>
      <c r="B767" s="142"/>
      <c r="C767" s="143" t="s">
        <v>1382</v>
      </c>
      <c r="D767" s="143" t="s">
        <v>143</v>
      </c>
      <c r="E767" s="144" t="s">
        <v>1383</v>
      </c>
      <c r="F767" s="145" t="s">
        <v>1384</v>
      </c>
      <c r="G767" s="146" t="s">
        <v>414</v>
      </c>
      <c r="H767" s="147">
        <v>85</v>
      </c>
      <c r="I767" s="148">
        <v>30.33</v>
      </c>
      <c r="J767" s="149">
        <f>ROUND(I767*H767,2)</f>
        <v>2578.0500000000002</v>
      </c>
      <c r="K767" s="145" t="s">
        <v>147</v>
      </c>
      <c r="L767" s="32"/>
      <c r="M767" s="150" t="s">
        <v>1</v>
      </c>
      <c r="N767" s="151" t="s">
        <v>42</v>
      </c>
      <c r="O767" s="57"/>
      <c r="P767" s="152">
        <f>O767*H767</f>
        <v>0</v>
      </c>
      <c r="Q767" s="152">
        <v>3.0000000000000001E-5</v>
      </c>
      <c r="R767" s="152">
        <f>Q767*H767</f>
        <v>2.5500000000000002E-3</v>
      </c>
      <c r="S767" s="152">
        <v>0</v>
      </c>
      <c r="T767" s="153">
        <f>S767*H767</f>
        <v>0</v>
      </c>
      <c r="U767" s="31"/>
      <c r="V767" s="31"/>
      <c r="W767" s="31"/>
      <c r="X767" s="31"/>
      <c r="Y767" s="31"/>
      <c r="Z767" s="31"/>
      <c r="AA767" s="31"/>
      <c r="AB767" s="31"/>
      <c r="AC767" s="31"/>
      <c r="AD767" s="31"/>
      <c r="AE767" s="31"/>
      <c r="AR767" s="154" t="s">
        <v>301</v>
      </c>
      <c r="AT767" s="154" t="s">
        <v>143</v>
      </c>
      <c r="AU767" s="154" t="s">
        <v>87</v>
      </c>
      <c r="AY767" s="16" t="s">
        <v>140</v>
      </c>
      <c r="BE767" s="155">
        <f>IF(N767="základní",J767,0)</f>
        <v>2578.0500000000002</v>
      </c>
      <c r="BF767" s="155">
        <f>IF(N767="snížená",J767,0)</f>
        <v>0</v>
      </c>
      <c r="BG767" s="155">
        <f>IF(N767="zákl. přenesená",J767,0)</f>
        <v>0</v>
      </c>
      <c r="BH767" s="155">
        <f>IF(N767="sníž. přenesená",J767,0)</f>
        <v>0</v>
      </c>
      <c r="BI767" s="155">
        <f>IF(N767="nulová",J767,0)</f>
        <v>0</v>
      </c>
      <c r="BJ767" s="16" t="s">
        <v>85</v>
      </c>
      <c r="BK767" s="155">
        <f>ROUND(I767*H767,2)</f>
        <v>2578.0500000000002</v>
      </c>
      <c r="BL767" s="16" t="s">
        <v>301</v>
      </c>
      <c r="BM767" s="154" t="s">
        <v>1385</v>
      </c>
    </row>
    <row r="768" spans="1:65" s="1" customFormat="1" ht="24">
      <c r="A768" s="31"/>
      <c r="B768" s="142"/>
      <c r="C768" s="143" t="s">
        <v>1386</v>
      </c>
      <c r="D768" s="143" t="s">
        <v>143</v>
      </c>
      <c r="E768" s="144" t="s">
        <v>1387</v>
      </c>
      <c r="F768" s="145" t="s">
        <v>1388</v>
      </c>
      <c r="G768" s="146" t="s">
        <v>284</v>
      </c>
      <c r="H768" s="147">
        <v>165</v>
      </c>
      <c r="I768" s="148">
        <v>296.89999999999998</v>
      </c>
      <c r="J768" s="149">
        <f>ROUND(I768*H768,2)</f>
        <v>48988.5</v>
      </c>
      <c r="K768" s="145" t="s">
        <v>147</v>
      </c>
      <c r="L768" s="32"/>
      <c r="M768" s="150" t="s">
        <v>1</v>
      </c>
      <c r="N768" s="151" t="s">
        <v>42</v>
      </c>
      <c r="O768" s="57"/>
      <c r="P768" s="152">
        <f>O768*H768</f>
        <v>0</v>
      </c>
      <c r="Q768" s="152">
        <v>1.5E-3</v>
      </c>
      <c r="R768" s="152">
        <f>Q768*H768</f>
        <v>0.2475</v>
      </c>
      <c r="S768" s="152">
        <v>0</v>
      </c>
      <c r="T768" s="153">
        <f>S768*H768</f>
        <v>0</v>
      </c>
      <c r="U768" s="31"/>
      <c r="V768" s="31"/>
      <c r="W768" s="31"/>
      <c r="X768" s="31"/>
      <c r="Y768" s="31"/>
      <c r="Z768" s="31"/>
      <c r="AA768" s="31"/>
      <c r="AB768" s="31"/>
      <c r="AC768" s="31"/>
      <c r="AD768" s="31"/>
      <c r="AE768" s="31"/>
      <c r="AR768" s="154" t="s">
        <v>301</v>
      </c>
      <c r="AT768" s="154" t="s">
        <v>143</v>
      </c>
      <c r="AU768" s="154" t="s">
        <v>87</v>
      </c>
      <c r="AY768" s="16" t="s">
        <v>140</v>
      </c>
      <c r="BE768" s="155">
        <f>IF(N768="základní",J768,0)</f>
        <v>48988.5</v>
      </c>
      <c r="BF768" s="155">
        <f>IF(N768="snížená",J768,0)</f>
        <v>0</v>
      </c>
      <c r="BG768" s="155">
        <f>IF(N768="zákl. přenesená",J768,0)</f>
        <v>0</v>
      </c>
      <c r="BH768" s="155">
        <f>IF(N768="sníž. přenesená",J768,0)</f>
        <v>0</v>
      </c>
      <c r="BI768" s="155">
        <f>IF(N768="nulová",J768,0)</f>
        <v>0</v>
      </c>
      <c r="BJ768" s="16" t="s">
        <v>85</v>
      </c>
      <c r="BK768" s="155">
        <f>ROUND(I768*H768,2)</f>
        <v>48988.5</v>
      </c>
      <c r="BL768" s="16" t="s">
        <v>301</v>
      </c>
      <c r="BM768" s="154" t="s">
        <v>1389</v>
      </c>
    </row>
    <row r="769" spans="1:65" s="12" customFormat="1">
      <c r="B769" s="165"/>
      <c r="D769" s="156" t="s">
        <v>236</v>
      </c>
      <c r="E769" s="166" t="s">
        <v>1</v>
      </c>
      <c r="F769" s="167" t="s">
        <v>1390</v>
      </c>
      <c r="H769" s="168">
        <v>16.32</v>
      </c>
      <c r="I769" s="169"/>
      <c r="L769" s="165"/>
      <c r="M769" s="170"/>
      <c r="N769" s="171"/>
      <c r="O769" s="171"/>
      <c r="P769" s="171"/>
      <c r="Q769" s="171"/>
      <c r="R769" s="171"/>
      <c r="S769" s="171"/>
      <c r="T769" s="172"/>
      <c r="AT769" s="166" t="s">
        <v>236</v>
      </c>
      <c r="AU769" s="166" t="s">
        <v>87</v>
      </c>
      <c r="AV769" s="12" t="s">
        <v>87</v>
      </c>
      <c r="AW769" s="12" t="s">
        <v>32</v>
      </c>
      <c r="AX769" s="12" t="s">
        <v>77</v>
      </c>
      <c r="AY769" s="166" t="s">
        <v>140</v>
      </c>
    </row>
    <row r="770" spans="1:65" s="12" customFormat="1">
      <c r="B770" s="165"/>
      <c r="D770" s="156" t="s">
        <v>236</v>
      </c>
      <c r="E770" s="166" t="s">
        <v>1</v>
      </c>
      <c r="F770" s="167" t="s">
        <v>1391</v>
      </c>
      <c r="H770" s="168">
        <v>57.84</v>
      </c>
      <c r="I770" s="169"/>
      <c r="L770" s="165"/>
      <c r="M770" s="170"/>
      <c r="N770" s="171"/>
      <c r="O770" s="171"/>
      <c r="P770" s="171"/>
      <c r="Q770" s="171"/>
      <c r="R770" s="171"/>
      <c r="S770" s="171"/>
      <c r="T770" s="172"/>
      <c r="AT770" s="166" t="s">
        <v>236</v>
      </c>
      <c r="AU770" s="166" t="s">
        <v>87</v>
      </c>
      <c r="AV770" s="12" t="s">
        <v>87</v>
      </c>
      <c r="AW770" s="12" t="s">
        <v>32</v>
      </c>
      <c r="AX770" s="12" t="s">
        <v>77</v>
      </c>
      <c r="AY770" s="166" t="s">
        <v>140</v>
      </c>
    </row>
    <row r="771" spans="1:65" s="12" customFormat="1">
      <c r="B771" s="165"/>
      <c r="D771" s="156" t="s">
        <v>236</v>
      </c>
      <c r="E771" s="166" t="s">
        <v>1</v>
      </c>
      <c r="F771" s="167" t="s">
        <v>1392</v>
      </c>
      <c r="H771" s="168">
        <v>90.84</v>
      </c>
      <c r="I771" s="169"/>
      <c r="L771" s="165"/>
      <c r="M771" s="170"/>
      <c r="N771" s="171"/>
      <c r="O771" s="171"/>
      <c r="P771" s="171"/>
      <c r="Q771" s="171"/>
      <c r="R771" s="171"/>
      <c r="S771" s="171"/>
      <c r="T771" s="172"/>
      <c r="AT771" s="166" t="s">
        <v>236</v>
      </c>
      <c r="AU771" s="166" t="s">
        <v>87</v>
      </c>
      <c r="AV771" s="12" t="s">
        <v>87</v>
      </c>
      <c r="AW771" s="12" t="s">
        <v>32</v>
      </c>
      <c r="AX771" s="12" t="s">
        <v>77</v>
      </c>
      <c r="AY771" s="166" t="s">
        <v>140</v>
      </c>
    </row>
    <row r="772" spans="1:65" s="13" customFormat="1">
      <c r="B772" s="173"/>
      <c r="D772" s="156" t="s">
        <v>236</v>
      </c>
      <c r="E772" s="174" t="s">
        <v>1</v>
      </c>
      <c r="F772" s="175" t="s">
        <v>247</v>
      </c>
      <c r="H772" s="176">
        <v>165</v>
      </c>
      <c r="I772" s="177"/>
      <c r="L772" s="173"/>
      <c r="M772" s="178"/>
      <c r="N772" s="179"/>
      <c r="O772" s="179"/>
      <c r="P772" s="179"/>
      <c r="Q772" s="179"/>
      <c r="R772" s="179"/>
      <c r="S772" s="179"/>
      <c r="T772" s="180"/>
      <c r="AT772" s="174" t="s">
        <v>236</v>
      </c>
      <c r="AU772" s="174" t="s">
        <v>87</v>
      </c>
      <c r="AV772" s="13" t="s">
        <v>159</v>
      </c>
      <c r="AW772" s="13" t="s">
        <v>32</v>
      </c>
      <c r="AX772" s="13" t="s">
        <v>85</v>
      </c>
      <c r="AY772" s="174" t="s">
        <v>140</v>
      </c>
    </row>
    <row r="773" spans="1:65" s="1" customFormat="1" ht="33" customHeight="1">
      <c r="A773" s="31"/>
      <c r="B773" s="142"/>
      <c r="C773" s="143" t="s">
        <v>1393</v>
      </c>
      <c r="D773" s="143" t="s">
        <v>143</v>
      </c>
      <c r="E773" s="144" t="s">
        <v>1394</v>
      </c>
      <c r="F773" s="145" t="s">
        <v>1395</v>
      </c>
      <c r="G773" s="146" t="s">
        <v>284</v>
      </c>
      <c r="H773" s="147">
        <v>165</v>
      </c>
      <c r="I773" s="148">
        <v>39.700000000000003</v>
      </c>
      <c r="J773" s="149">
        <f>ROUND(I773*H773,2)</f>
        <v>6550.5</v>
      </c>
      <c r="K773" s="145" t="s">
        <v>1</v>
      </c>
      <c r="L773" s="32"/>
      <c r="M773" s="150" t="s">
        <v>1</v>
      </c>
      <c r="N773" s="151" t="s">
        <v>42</v>
      </c>
      <c r="O773" s="57"/>
      <c r="P773" s="152">
        <f>O773*H773</f>
        <v>0</v>
      </c>
      <c r="Q773" s="152">
        <v>2.7999999999999998E-4</v>
      </c>
      <c r="R773" s="152">
        <f>Q773*H773</f>
        <v>4.6199999999999998E-2</v>
      </c>
      <c r="S773" s="152">
        <v>0</v>
      </c>
      <c r="T773" s="153">
        <f>S773*H773</f>
        <v>0</v>
      </c>
      <c r="U773" s="31"/>
      <c r="V773" s="31"/>
      <c r="W773" s="31"/>
      <c r="X773" s="31"/>
      <c r="Y773" s="31"/>
      <c r="Z773" s="31"/>
      <c r="AA773" s="31"/>
      <c r="AB773" s="31"/>
      <c r="AC773" s="31"/>
      <c r="AD773" s="31"/>
      <c r="AE773" s="31"/>
      <c r="AR773" s="154" t="s">
        <v>301</v>
      </c>
      <c r="AT773" s="154" t="s">
        <v>143</v>
      </c>
      <c r="AU773" s="154" t="s">
        <v>87</v>
      </c>
      <c r="AY773" s="16" t="s">
        <v>140</v>
      </c>
      <c r="BE773" s="155">
        <f>IF(N773="základní",J773,0)</f>
        <v>6550.5</v>
      </c>
      <c r="BF773" s="155">
        <f>IF(N773="snížená",J773,0)</f>
        <v>0</v>
      </c>
      <c r="BG773" s="155">
        <f>IF(N773="zákl. přenesená",J773,0)</f>
        <v>0</v>
      </c>
      <c r="BH773" s="155">
        <f>IF(N773="sníž. přenesená",J773,0)</f>
        <v>0</v>
      </c>
      <c r="BI773" s="155">
        <f>IF(N773="nulová",J773,0)</f>
        <v>0</v>
      </c>
      <c r="BJ773" s="16" t="s">
        <v>85</v>
      </c>
      <c r="BK773" s="155">
        <f>ROUND(I773*H773,2)</f>
        <v>6550.5</v>
      </c>
      <c r="BL773" s="16" t="s">
        <v>301</v>
      </c>
      <c r="BM773" s="154" t="s">
        <v>1396</v>
      </c>
    </row>
    <row r="774" spans="1:65" s="1" customFormat="1" ht="24">
      <c r="A774" s="31"/>
      <c r="B774" s="142"/>
      <c r="C774" s="143" t="s">
        <v>1397</v>
      </c>
      <c r="D774" s="143" t="s">
        <v>143</v>
      </c>
      <c r="E774" s="144" t="s">
        <v>1398</v>
      </c>
      <c r="F774" s="145" t="s">
        <v>1399</v>
      </c>
      <c r="G774" s="146" t="s">
        <v>278</v>
      </c>
      <c r="H774" s="147">
        <v>7.1440000000000001</v>
      </c>
      <c r="I774" s="148">
        <v>540.59</v>
      </c>
      <c r="J774" s="149">
        <f>ROUND(I774*H774,2)</f>
        <v>3861.97</v>
      </c>
      <c r="K774" s="145" t="s">
        <v>147</v>
      </c>
      <c r="L774" s="32"/>
      <c r="M774" s="150" t="s">
        <v>1</v>
      </c>
      <c r="N774" s="151" t="s">
        <v>42</v>
      </c>
      <c r="O774" s="57"/>
      <c r="P774" s="152">
        <f>O774*H774</f>
        <v>0</v>
      </c>
      <c r="Q774" s="152">
        <v>0</v>
      </c>
      <c r="R774" s="152">
        <f>Q774*H774</f>
        <v>0</v>
      </c>
      <c r="S774" s="152">
        <v>0</v>
      </c>
      <c r="T774" s="153">
        <f>S774*H774</f>
        <v>0</v>
      </c>
      <c r="U774" s="31"/>
      <c r="V774" s="31"/>
      <c r="W774" s="31"/>
      <c r="X774" s="31"/>
      <c r="Y774" s="31"/>
      <c r="Z774" s="31"/>
      <c r="AA774" s="31"/>
      <c r="AB774" s="31"/>
      <c r="AC774" s="31"/>
      <c r="AD774" s="31"/>
      <c r="AE774" s="31"/>
      <c r="AR774" s="154" t="s">
        <v>301</v>
      </c>
      <c r="AT774" s="154" t="s">
        <v>143</v>
      </c>
      <c r="AU774" s="154" t="s">
        <v>87</v>
      </c>
      <c r="AY774" s="16" t="s">
        <v>140</v>
      </c>
      <c r="BE774" s="155">
        <f>IF(N774="základní",J774,0)</f>
        <v>3861.97</v>
      </c>
      <c r="BF774" s="155">
        <f>IF(N774="snížená",J774,0)</f>
        <v>0</v>
      </c>
      <c r="BG774" s="155">
        <f>IF(N774="zákl. přenesená",J774,0)</f>
        <v>0</v>
      </c>
      <c r="BH774" s="155">
        <f>IF(N774="sníž. přenesená",J774,0)</f>
        <v>0</v>
      </c>
      <c r="BI774" s="155">
        <f>IF(N774="nulová",J774,0)</f>
        <v>0</v>
      </c>
      <c r="BJ774" s="16" t="s">
        <v>85</v>
      </c>
      <c r="BK774" s="155">
        <f>ROUND(I774*H774,2)</f>
        <v>3861.97</v>
      </c>
      <c r="BL774" s="16" t="s">
        <v>301</v>
      </c>
      <c r="BM774" s="154" t="s">
        <v>1400</v>
      </c>
    </row>
    <row r="775" spans="1:65" s="11" customFormat="1" ht="22.9" customHeight="1">
      <c r="B775" s="129"/>
      <c r="D775" s="130" t="s">
        <v>76</v>
      </c>
      <c r="E775" s="140" t="s">
        <v>1401</v>
      </c>
      <c r="F775" s="140" t="s">
        <v>1402</v>
      </c>
      <c r="I775" s="132"/>
      <c r="J775" s="141">
        <f>BK775</f>
        <v>6819.46</v>
      </c>
      <c r="L775" s="129"/>
      <c r="M775" s="134"/>
      <c r="N775" s="135"/>
      <c r="O775" s="135"/>
      <c r="P775" s="136">
        <f>SUM(P776:P779)</f>
        <v>0</v>
      </c>
      <c r="Q775" s="135"/>
      <c r="R775" s="136">
        <f>SUM(R776:R779)</f>
        <v>0</v>
      </c>
      <c r="S775" s="135"/>
      <c r="T775" s="137">
        <f>SUM(T776:T779)</f>
        <v>2.2399999999999998</v>
      </c>
      <c r="AR775" s="130" t="s">
        <v>87</v>
      </c>
      <c r="AT775" s="138" t="s">
        <v>76</v>
      </c>
      <c r="AU775" s="138" t="s">
        <v>85</v>
      </c>
      <c r="AY775" s="130" t="s">
        <v>140</v>
      </c>
      <c r="BK775" s="139">
        <f>SUM(BK776:BK779)</f>
        <v>6819.46</v>
      </c>
    </row>
    <row r="776" spans="1:65" s="1" customFormat="1" ht="24">
      <c r="A776" s="31"/>
      <c r="B776" s="142"/>
      <c r="C776" s="143" t="s">
        <v>1403</v>
      </c>
      <c r="D776" s="143" t="s">
        <v>143</v>
      </c>
      <c r="E776" s="144" t="s">
        <v>1404</v>
      </c>
      <c r="F776" s="145" t="s">
        <v>1405</v>
      </c>
      <c r="G776" s="146" t="s">
        <v>284</v>
      </c>
      <c r="H776" s="147">
        <v>89.6</v>
      </c>
      <c r="I776" s="148">
        <v>76.11</v>
      </c>
      <c r="J776" s="149">
        <f>ROUND(I776*H776,2)</f>
        <v>6819.46</v>
      </c>
      <c r="K776" s="145" t="s">
        <v>147</v>
      </c>
      <c r="L776" s="32"/>
      <c r="M776" s="150" t="s">
        <v>1</v>
      </c>
      <c r="N776" s="151" t="s">
        <v>42</v>
      </c>
      <c r="O776" s="57"/>
      <c r="P776" s="152">
        <f>O776*H776</f>
        <v>0</v>
      </c>
      <c r="Q776" s="152">
        <v>0</v>
      </c>
      <c r="R776" s="152">
        <f>Q776*H776</f>
        <v>0</v>
      </c>
      <c r="S776" s="152">
        <v>2.5000000000000001E-2</v>
      </c>
      <c r="T776" s="153">
        <f>S776*H776</f>
        <v>2.2399999999999998</v>
      </c>
      <c r="U776" s="31"/>
      <c r="V776" s="31"/>
      <c r="W776" s="31"/>
      <c r="X776" s="31"/>
      <c r="Y776" s="31"/>
      <c r="Z776" s="31"/>
      <c r="AA776" s="31"/>
      <c r="AB776" s="31"/>
      <c r="AC776" s="31"/>
      <c r="AD776" s="31"/>
      <c r="AE776" s="31"/>
      <c r="AR776" s="154" t="s">
        <v>301</v>
      </c>
      <c r="AT776" s="154" t="s">
        <v>143</v>
      </c>
      <c r="AU776" s="154" t="s">
        <v>87</v>
      </c>
      <c r="AY776" s="16" t="s">
        <v>140</v>
      </c>
      <c r="BE776" s="155">
        <f>IF(N776="základní",J776,0)</f>
        <v>6819.46</v>
      </c>
      <c r="BF776" s="155">
        <f>IF(N776="snížená",J776,0)</f>
        <v>0</v>
      </c>
      <c r="BG776" s="155">
        <f>IF(N776="zákl. přenesená",J776,0)</f>
        <v>0</v>
      </c>
      <c r="BH776" s="155">
        <f>IF(N776="sníž. přenesená",J776,0)</f>
        <v>0</v>
      </c>
      <c r="BI776" s="155">
        <f>IF(N776="nulová",J776,0)</f>
        <v>0</v>
      </c>
      <c r="BJ776" s="16" t="s">
        <v>85</v>
      </c>
      <c r="BK776" s="155">
        <f>ROUND(I776*H776,2)</f>
        <v>6819.46</v>
      </c>
      <c r="BL776" s="16" t="s">
        <v>301</v>
      </c>
      <c r="BM776" s="154" t="s">
        <v>1406</v>
      </c>
    </row>
    <row r="777" spans="1:65" s="12" customFormat="1">
      <c r="B777" s="165"/>
      <c r="D777" s="156" t="s">
        <v>236</v>
      </c>
      <c r="E777" s="166" t="s">
        <v>1</v>
      </c>
      <c r="F777" s="167" t="s">
        <v>1407</v>
      </c>
      <c r="H777" s="168">
        <v>33.5</v>
      </c>
      <c r="I777" s="169"/>
      <c r="L777" s="165"/>
      <c r="M777" s="170"/>
      <c r="N777" s="171"/>
      <c r="O777" s="171"/>
      <c r="P777" s="171"/>
      <c r="Q777" s="171"/>
      <c r="R777" s="171"/>
      <c r="S777" s="171"/>
      <c r="T777" s="172"/>
      <c r="AT777" s="166" t="s">
        <v>236</v>
      </c>
      <c r="AU777" s="166" t="s">
        <v>87</v>
      </c>
      <c r="AV777" s="12" t="s">
        <v>87</v>
      </c>
      <c r="AW777" s="12" t="s">
        <v>32</v>
      </c>
      <c r="AX777" s="12" t="s">
        <v>77</v>
      </c>
      <c r="AY777" s="166" t="s">
        <v>140</v>
      </c>
    </row>
    <row r="778" spans="1:65" s="12" customFormat="1">
      <c r="B778" s="165"/>
      <c r="D778" s="156" t="s">
        <v>236</v>
      </c>
      <c r="E778" s="166" t="s">
        <v>1</v>
      </c>
      <c r="F778" s="167" t="s">
        <v>1408</v>
      </c>
      <c r="H778" s="168">
        <v>56.1</v>
      </c>
      <c r="I778" s="169"/>
      <c r="L778" s="165"/>
      <c r="M778" s="170"/>
      <c r="N778" s="171"/>
      <c r="O778" s="171"/>
      <c r="P778" s="171"/>
      <c r="Q778" s="171"/>
      <c r="R778" s="171"/>
      <c r="S778" s="171"/>
      <c r="T778" s="172"/>
      <c r="AT778" s="166" t="s">
        <v>236</v>
      </c>
      <c r="AU778" s="166" t="s">
        <v>87</v>
      </c>
      <c r="AV778" s="12" t="s">
        <v>87</v>
      </c>
      <c r="AW778" s="12" t="s">
        <v>32</v>
      </c>
      <c r="AX778" s="12" t="s">
        <v>77</v>
      </c>
      <c r="AY778" s="166" t="s">
        <v>140</v>
      </c>
    </row>
    <row r="779" spans="1:65" s="13" customFormat="1">
      <c r="B779" s="173"/>
      <c r="D779" s="156" t="s">
        <v>236</v>
      </c>
      <c r="E779" s="174" t="s">
        <v>1</v>
      </c>
      <c r="F779" s="175" t="s">
        <v>247</v>
      </c>
      <c r="H779" s="176">
        <v>89.6</v>
      </c>
      <c r="I779" s="177"/>
      <c r="L779" s="173"/>
      <c r="M779" s="178"/>
      <c r="N779" s="179"/>
      <c r="O779" s="179"/>
      <c r="P779" s="179"/>
      <c r="Q779" s="179"/>
      <c r="R779" s="179"/>
      <c r="S779" s="179"/>
      <c r="T779" s="180"/>
      <c r="AT779" s="174" t="s">
        <v>236</v>
      </c>
      <c r="AU779" s="174" t="s">
        <v>87</v>
      </c>
      <c r="AV779" s="13" t="s">
        <v>159</v>
      </c>
      <c r="AW779" s="13" t="s">
        <v>32</v>
      </c>
      <c r="AX779" s="13" t="s">
        <v>85</v>
      </c>
      <c r="AY779" s="174" t="s">
        <v>140</v>
      </c>
    </row>
    <row r="780" spans="1:65" s="11" customFormat="1" ht="22.9" customHeight="1">
      <c r="B780" s="129"/>
      <c r="D780" s="130" t="s">
        <v>76</v>
      </c>
      <c r="E780" s="140" t="s">
        <v>1409</v>
      </c>
      <c r="F780" s="140" t="s">
        <v>1410</v>
      </c>
      <c r="I780" s="132"/>
      <c r="J780" s="141">
        <f>BK780</f>
        <v>182935.63</v>
      </c>
      <c r="L780" s="129"/>
      <c r="M780" s="134"/>
      <c r="N780" s="135"/>
      <c r="O780" s="135"/>
      <c r="P780" s="136">
        <f>SUM(P781:P824)</f>
        <v>0</v>
      </c>
      <c r="Q780" s="135"/>
      <c r="R780" s="136">
        <f>SUM(R781:R824)</f>
        <v>0.93118940000000017</v>
      </c>
      <c r="S780" s="135"/>
      <c r="T780" s="137">
        <f>SUM(T781:T824)</f>
        <v>0.68159999999999998</v>
      </c>
      <c r="AR780" s="130" t="s">
        <v>87</v>
      </c>
      <c r="AT780" s="138" t="s">
        <v>76</v>
      </c>
      <c r="AU780" s="138" t="s">
        <v>85</v>
      </c>
      <c r="AY780" s="130" t="s">
        <v>140</v>
      </c>
      <c r="BK780" s="139">
        <f>SUM(BK781:BK824)</f>
        <v>182935.63</v>
      </c>
    </row>
    <row r="781" spans="1:65" s="1" customFormat="1" ht="16.5" customHeight="1">
      <c r="A781" s="31"/>
      <c r="B781" s="142"/>
      <c r="C781" s="143" t="s">
        <v>1411</v>
      </c>
      <c r="D781" s="143" t="s">
        <v>143</v>
      </c>
      <c r="E781" s="144" t="s">
        <v>1412</v>
      </c>
      <c r="F781" s="145" t="s">
        <v>1413</v>
      </c>
      <c r="G781" s="146" t="s">
        <v>284</v>
      </c>
      <c r="H781" s="147">
        <v>206.2</v>
      </c>
      <c r="I781" s="148">
        <v>97.04</v>
      </c>
      <c r="J781" s="149">
        <f>ROUND(I781*H781,2)</f>
        <v>20009.650000000001</v>
      </c>
      <c r="K781" s="145" t="s">
        <v>147</v>
      </c>
      <c r="L781" s="32"/>
      <c r="M781" s="150" t="s">
        <v>1</v>
      </c>
      <c r="N781" s="151" t="s">
        <v>42</v>
      </c>
      <c r="O781" s="57"/>
      <c r="P781" s="152">
        <f>O781*H781</f>
        <v>0</v>
      </c>
      <c r="Q781" s="152">
        <v>0</v>
      </c>
      <c r="R781" s="152">
        <f>Q781*H781</f>
        <v>0</v>
      </c>
      <c r="S781" s="152">
        <v>3.0000000000000001E-3</v>
      </c>
      <c r="T781" s="153">
        <f>S781*H781</f>
        <v>0.61859999999999993</v>
      </c>
      <c r="U781" s="31"/>
      <c r="V781" s="31"/>
      <c r="W781" s="31"/>
      <c r="X781" s="31"/>
      <c r="Y781" s="31"/>
      <c r="Z781" s="31"/>
      <c r="AA781" s="31"/>
      <c r="AB781" s="31"/>
      <c r="AC781" s="31"/>
      <c r="AD781" s="31"/>
      <c r="AE781" s="31"/>
      <c r="AR781" s="154" t="s">
        <v>301</v>
      </c>
      <c r="AT781" s="154" t="s">
        <v>143</v>
      </c>
      <c r="AU781" s="154" t="s">
        <v>87</v>
      </c>
      <c r="AY781" s="16" t="s">
        <v>140</v>
      </c>
      <c r="BE781" s="155">
        <f>IF(N781="základní",J781,0)</f>
        <v>20009.650000000001</v>
      </c>
      <c r="BF781" s="155">
        <f>IF(N781="snížená",J781,0)</f>
        <v>0</v>
      </c>
      <c r="BG781" s="155">
        <f>IF(N781="zákl. přenesená",J781,0)</f>
        <v>0</v>
      </c>
      <c r="BH781" s="155">
        <f>IF(N781="sníž. přenesená",J781,0)</f>
        <v>0</v>
      </c>
      <c r="BI781" s="155">
        <f>IF(N781="nulová",J781,0)</f>
        <v>0</v>
      </c>
      <c r="BJ781" s="16" t="s">
        <v>85</v>
      </c>
      <c r="BK781" s="155">
        <f>ROUND(I781*H781,2)</f>
        <v>20009.650000000001</v>
      </c>
      <c r="BL781" s="16" t="s">
        <v>301</v>
      </c>
      <c r="BM781" s="154" t="s">
        <v>1414</v>
      </c>
    </row>
    <row r="782" spans="1:65" s="12" customFormat="1">
      <c r="B782" s="165"/>
      <c r="D782" s="156" t="s">
        <v>236</v>
      </c>
      <c r="E782" s="166" t="s">
        <v>1</v>
      </c>
      <c r="F782" s="167" t="s">
        <v>1415</v>
      </c>
      <c r="H782" s="168">
        <v>116.6</v>
      </c>
      <c r="I782" s="169"/>
      <c r="L782" s="165"/>
      <c r="M782" s="170"/>
      <c r="N782" s="171"/>
      <c r="O782" s="171"/>
      <c r="P782" s="171"/>
      <c r="Q782" s="171"/>
      <c r="R782" s="171"/>
      <c r="S782" s="171"/>
      <c r="T782" s="172"/>
      <c r="AT782" s="166" t="s">
        <v>236</v>
      </c>
      <c r="AU782" s="166" t="s">
        <v>87</v>
      </c>
      <c r="AV782" s="12" t="s">
        <v>87</v>
      </c>
      <c r="AW782" s="12" t="s">
        <v>32</v>
      </c>
      <c r="AX782" s="12" t="s">
        <v>77</v>
      </c>
      <c r="AY782" s="166" t="s">
        <v>140</v>
      </c>
    </row>
    <row r="783" spans="1:65" s="12" customFormat="1">
      <c r="B783" s="165"/>
      <c r="D783" s="156" t="s">
        <v>236</v>
      </c>
      <c r="E783" s="166" t="s">
        <v>1</v>
      </c>
      <c r="F783" s="167" t="s">
        <v>1407</v>
      </c>
      <c r="H783" s="168">
        <v>33.5</v>
      </c>
      <c r="I783" s="169"/>
      <c r="L783" s="165"/>
      <c r="M783" s="170"/>
      <c r="N783" s="171"/>
      <c r="O783" s="171"/>
      <c r="P783" s="171"/>
      <c r="Q783" s="171"/>
      <c r="R783" s="171"/>
      <c r="S783" s="171"/>
      <c r="T783" s="172"/>
      <c r="AT783" s="166" t="s">
        <v>236</v>
      </c>
      <c r="AU783" s="166" t="s">
        <v>87</v>
      </c>
      <c r="AV783" s="12" t="s">
        <v>87</v>
      </c>
      <c r="AW783" s="12" t="s">
        <v>32</v>
      </c>
      <c r="AX783" s="12" t="s">
        <v>77</v>
      </c>
      <c r="AY783" s="166" t="s">
        <v>140</v>
      </c>
    </row>
    <row r="784" spans="1:65" s="12" customFormat="1">
      <c r="B784" s="165"/>
      <c r="D784" s="156" t="s">
        <v>236</v>
      </c>
      <c r="E784" s="166" t="s">
        <v>1</v>
      </c>
      <c r="F784" s="167" t="s">
        <v>1408</v>
      </c>
      <c r="H784" s="168">
        <v>56.1</v>
      </c>
      <c r="I784" s="169"/>
      <c r="L784" s="165"/>
      <c r="M784" s="170"/>
      <c r="N784" s="171"/>
      <c r="O784" s="171"/>
      <c r="P784" s="171"/>
      <c r="Q784" s="171"/>
      <c r="R784" s="171"/>
      <c r="S784" s="171"/>
      <c r="T784" s="172"/>
      <c r="AT784" s="166" t="s">
        <v>236</v>
      </c>
      <c r="AU784" s="166" t="s">
        <v>87</v>
      </c>
      <c r="AV784" s="12" t="s">
        <v>87</v>
      </c>
      <c r="AW784" s="12" t="s">
        <v>32</v>
      </c>
      <c r="AX784" s="12" t="s">
        <v>77</v>
      </c>
      <c r="AY784" s="166" t="s">
        <v>140</v>
      </c>
    </row>
    <row r="785" spans="1:65" s="13" customFormat="1">
      <c r="B785" s="173"/>
      <c r="D785" s="156" t="s">
        <v>236</v>
      </c>
      <c r="E785" s="174" t="s">
        <v>1</v>
      </c>
      <c r="F785" s="175" t="s">
        <v>247</v>
      </c>
      <c r="H785" s="176">
        <v>206.2</v>
      </c>
      <c r="I785" s="177"/>
      <c r="L785" s="173"/>
      <c r="M785" s="178"/>
      <c r="N785" s="179"/>
      <c r="O785" s="179"/>
      <c r="P785" s="179"/>
      <c r="Q785" s="179"/>
      <c r="R785" s="179"/>
      <c r="S785" s="179"/>
      <c r="T785" s="180"/>
      <c r="AT785" s="174" t="s">
        <v>236</v>
      </c>
      <c r="AU785" s="174" t="s">
        <v>87</v>
      </c>
      <c r="AV785" s="13" t="s">
        <v>159</v>
      </c>
      <c r="AW785" s="13" t="s">
        <v>32</v>
      </c>
      <c r="AX785" s="13" t="s">
        <v>85</v>
      </c>
      <c r="AY785" s="174" t="s">
        <v>140</v>
      </c>
    </row>
    <row r="786" spans="1:65" s="1" customFormat="1" ht="24">
      <c r="A786" s="31"/>
      <c r="B786" s="142"/>
      <c r="C786" s="143" t="s">
        <v>1416</v>
      </c>
      <c r="D786" s="143" t="s">
        <v>143</v>
      </c>
      <c r="E786" s="144" t="s">
        <v>1417</v>
      </c>
      <c r="F786" s="145" t="s">
        <v>1418</v>
      </c>
      <c r="G786" s="146" t="s">
        <v>284</v>
      </c>
      <c r="H786" s="147">
        <v>206.2</v>
      </c>
      <c r="I786" s="148">
        <v>38.29</v>
      </c>
      <c r="J786" s="149">
        <f>ROUND(I786*H786,2)</f>
        <v>7895.4</v>
      </c>
      <c r="K786" s="145" t="s">
        <v>147</v>
      </c>
      <c r="L786" s="32"/>
      <c r="M786" s="150" t="s">
        <v>1</v>
      </c>
      <c r="N786" s="151" t="s">
        <v>42</v>
      </c>
      <c r="O786" s="57"/>
      <c r="P786" s="152">
        <f>O786*H786</f>
        <v>0</v>
      </c>
      <c r="Q786" s="152">
        <v>0</v>
      </c>
      <c r="R786" s="152">
        <f>Q786*H786</f>
        <v>0</v>
      </c>
      <c r="S786" s="152">
        <v>0</v>
      </c>
      <c r="T786" s="153">
        <f>S786*H786</f>
        <v>0</v>
      </c>
      <c r="U786" s="31"/>
      <c r="V786" s="31"/>
      <c r="W786" s="31"/>
      <c r="X786" s="31"/>
      <c r="Y786" s="31"/>
      <c r="Z786" s="31"/>
      <c r="AA786" s="31"/>
      <c r="AB786" s="31"/>
      <c r="AC786" s="31"/>
      <c r="AD786" s="31"/>
      <c r="AE786" s="31"/>
      <c r="AR786" s="154" t="s">
        <v>301</v>
      </c>
      <c r="AT786" s="154" t="s">
        <v>143</v>
      </c>
      <c r="AU786" s="154" t="s">
        <v>87</v>
      </c>
      <c r="AY786" s="16" t="s">
        <v>140</v>
      </c>
      <c r="BE786" s="155">
        <f>IF(N786="základní",J786,0)</f>
        <v>7895.4</v>
      </c>
      <c r="BF786" s="155">
        <f>IF(N786="snížená",J786,0)</f>
        <v>0</v>
      </c>
      <c r="BG786" s="155">
        <f>IF(N786="zákl. přenesená",J786,0)</f>
        <v>0</v>
      </c>
      <c r="BH786" s="155">
        <f>IF(N786="sníž. přenesená",J786,0)</f>
        <v>0</v>
      </c>
      <c r="BI786" s="155">
        <f>IF(N786="nulová",J786,0)</f>
        <v>0</v>
      </c>
      <c r="BJ786" s="16" t="s">
        <v>85</v>
      </c>
      <c r="BK786" s="155">
        <f>ROUND(I786*H786,2)</f>
        <v>7895.4</v>
      </c>
      <c r="BL786" s="16" t="s">
        <v>301</v>
      </c>
      <c r="BM786" s="154" t="s">
        <v>1419</v>
      </c>
    </row>
    <row r="787" spans="1:65" s="12" customFormat="1">
      <c r="B787" s="165"/>
      <c r="D787" s="156" t="s">
        <v>236</v>
      </c>
      <c r="E787" s="166" t="s">
        <v>1</v>
      </c>
      <c r="F787" s="167" t="s">
        <v>1415</v>
      </c>
      <c r="H787" s="168">
        <v>116.6</v>
      </c>
      <c r="I787" s="169"/>
      <c r="L787" s="165"/>
      <c r="M787" s="170"/>
      <c r="N787" s="171"/>
      <c r="O787" s="171"/>
      <c r="P787" s="171"/>
      <c r="Q787" s="171"/>
      <c r="R787" s="171"/>
      <c r="S787" s="171"/>
      <c r="T787" s="172"/>
      <c r="AT787" s="166" t="s">
        <v>236</v>
      </c>
      <c r="AU787" s="166" t="s">
        <v>87</v>
      </c>
      <c r="AV787" s="12" t="s">
        <v>87</v>
      </c>
      <c r="AW787" s="12" t="s">
        <v>32</v>
      </c>
      <c r="AX787" s="12" t="s">
        <v>77</v>
      </c>
      <c r="AY787" s="166" t="s">
        <v>140</v>
      </c>
    </row>
    <row r="788" spans="1:65" s="12" customFormat="1">
      <c r="B788" s="165"/>
      <c r="D788" s="156" t="s">
        <v>236</v>
      </c>
      <c r="E788" s="166" t="s">
        <v>1</v>
      </c>
      <c r="F788" s="167" t="s">
        <v>1420</v>
      </c>
      <c r="H788" s="168">
        <v>33.5</v>
      </c>
      <c r="I788" s="169"/>
      <c r="L788" s="165"/>
      <c r="M788" s="170"/>
      <c r="N788" s="171"/>
      <c r="O788" s="171"/>
      <c r="P788" s="171"/>
      <c r="Q788" s="171"/>
      <c r="R788" s="171"/>
      <c r="S788" s="171"/>
      <c r="T788" s="172"/>
      <c r="AT788" s="166" t="s">
        <v>236</v>
      </c>
      <c r="AU788" s="166" t="s">
        <v>87</v>
      </c>
      <c r="AV788" s="12" t="s">
        <v>87</v>
      </c>
      <c r="AW788" s="12" t="s">
        <v>32</v>
      </c>
      <c r="AX788" s="12" t="s">
        <v>77</v>
      </c>
      <c r="AY788" s="166" t="s">
        <v>140</v>
      </c>
    </row>
    <row r="789" spans="1:65" s="12" customFormat="1">
      <c r="B789" s="165"/>
      <c r="D789" s="156" t="s">
        <v>236</v>
      </c>
      <c r="E789" s="166" t="s">
        <v>1</v>
      </c>
      <c r="F789" s="167" t="s">
        <v>1421</v>
      </c>
      <c r="H789" s="168">
        <v>56.1</v>
      </c>
      <c r="I789" s="169"/>
      <c r="L789" s="165"/>
      <c r="M789" s="170"/>
      <c r="N789" s="171"/>
      <c r="O789" s="171"/>
      <c r="P789" s="171"/>
      <c r="Q789" s="171"/>
      <c r="R789" s="171"/>
      <c r="S789" s="171"/>
      <c r="T789" s="172"/>
      <c r="AT789" s="166" t="s">
        <v>236</v>
      </c>
      <c r="AU789" s="166" t="s">
        <v>87</v>
      </c>
      <c r="AV789" s="12" t="s">
        <v>87</v>
      </c>
      <c r="AW789" s="12" t="s">
        <v>32</v>
      </c>
      <c r="AX789" s="12" t="s">
        <v>77</v>
      </c>
      <c r="AY789" s="166" t="s">
        <v>140</v>
      </c>
    </row>
    <row r="790" spans="1:65" s="13" customFormat="1">
      <c r="B790" s="173"/>
      <c r="D790" s="156" t="s">
        <v>236</v>
      </c>
      <c r="E790" s="174" t="s">
        <v>1</v>
      </c>
      <c r="F790" s="175" t="s">
        <v>247</v>
      </c>
      <c r="H790" s="176">
        <v>206.2</v>
      </c>
      <c r="I790" s="177"/>
      <c r="L790" s="173"/>
      <c r="M790" s="178"/>
      <c r="N790" s="179"/>
      <c r="O790" s="179"/>
      <c r="P790" s="179"/>
      <c r="Q790" s="179"/>
      <c r="R790" s="179"/>
      <c r="S790" s="179"/>
      <c r="T790" s="180"/>
      <c r="AT790" s="174" t="s">
        <v>236</v>
      </c>
      <c r="AU790" s="174" t="s">
        <v>87</v>
      </c>
      <c r="AV790" s="13" t="s">
        <v>159</v>
      </c>
      <c r="AW790" s="13" t="s">
        <v>32</v>
      </c>
      <c r="AX790" s="13" t="s">
        <v>85</v>
      </c>
      <c r="AY790" s="174" t="s">
        <v>140</v>
      </c>
    </row>
    <row r="791" spans="1:65" s="1" customFormat="1" ht="21.75" customHeight="1">
      <c r="A791" s="31"/>
      <c r="B791" s="142"/>
      <c r="C791" s="143" t="s">
        <v>1422</v>
      </c>
      <c r="D791" s="143" t="s">
        <v>143</v>
      </c>
      <c r="E791" s="144" t="s">
        <v>1423</v>
      </c>
      <c r="F791" s="145" t="s">
        <v>1424</v>
      </c>
      <c r="G791" s="146" t="s">
        <v>414</v>
      </c>
      <c r="H791" s="147">
        <v>210</v>
      </c>
      <c r="I791" s="148">
        <v>13.32</v>
      </c>
      <c r="J791" s="149">
        <f>ROUND(I791*H791,2)</f>
        <v>2797.2</v>
      </c>
      <c r="K791" s="145" t="s">
        <v>147</v>
      </c>
      <c r="L791" s="32"/>
      <c r="M791" s="150" t="s">
        <v>1</v>
      </c>
      <c r="N791" s="151" t="s">
        <v>42</v>
      </c>
      <c r="O791" s="57"/>
      <c r="P791" s="152">
        <f>O791*H791</f>
        <v>0</v>
      </c>
      <c r="Q791" s="152">
        <v>0</v>
      </c>
      <c r="R791" s="152">
        <f>Q791*H791</f>
        <v>0</v>
      </c>
      <c r="S791" s="152">
        <v>2.9999999999999997E-4</v>
      </c>
      <c r="T791" s="153">
        <f>S791*H791</f>
        <v>6.3E-2</v>
      </c>
      <c r="U791" s="31"/>
      <c r="V791" s="31"/>
      <c r="W791" s="31"/>
      <c r="X791" s="31"/>
      <c r="Y791" s="31"/>
      <c r="Z791" s="31"/>
      <c r="AA791" s="31"/>
      <c r="AB791" s="31"/>
      <c r="AC791" s="31"/>
      <c r="AD791" s="31"/>
      <c r="AE791" s="31"/>
      <c r="AR791" s="154" t="s">
        <v>301</v>
      </c>
      <c r="AT791" s="154" t="s">
        <v>143</v>
      </c>
      <c r="AU791" s="154" t="s">
        <v>87</v>
      </c>
      <c r="AY791" s="16" t="s">
        <v>140</v>
      </c>
      <c r="BE791" s="155">
        <f>IF(N791="základní",J791,0)</f>
        <v>2797.2</v>
      </c>
      <c r="BF791" s="155">
        <f>IF(N791="snížená",J791,0)</f>
        <v>0</v>
      </c>
      <c r="BG791" s="155">
        <f>IF(N791="zákl. přenesená",J791,0)</f>
        <v>0</v>
      </c>
      <c r="BH791" s="155">
        <f>IF(N791="sníž. přenesená",J791,0)</f>
        <v>0</v>
      </c>
      <c r="BI791" s="155">
        <f>IF(N791="nulová",J791,0)</f>
        <v>0</v>
      </c>
      <c r="BJ791" s="16" t="s">
        <v>85</v>
      </c>
      <c r="BK791" s="155">
        <f>ROUND(I791*H791,2)</f>
        <v>2797.2</v>
      </c>
      <c r="BL791" s="16" t="s">
        <v>301</v>
      </c>
      <c r="BM791" s="154" t="s">
        <v>1425</v>
      </c>
    </row>
    <row r="792" spans="1:65" s="1" customFormat="1" ht="16.5" customHeight="1">
      <c r="A792" s="31"/>
      <c r="B792" s="142"/>
      <c r="C792" s="143" t="s">
        <v>1426</v>
      </c>
      <c r="D792" s="143" t="s">
        <v>143</v>
      </c>
      <c r="E792" s="144" t="s">
        <v>1427</v>
      </c>
      <c r="F792" s="145" t="s">
        <v>1428</v>
      </c>
      <c r="G792" s="146" t="s">
        <v>284</v>
      </c>
      <c r="H792" s="147">
        <v>206.2</v>
      </c>
      <c r="I792" s="148">
        <v>159.82</v>
      </c>
      <c r="J792" s="149">
        <f>ROUND(I792*H792,2)</f>
        <v>32954.879999999997</v>
      </c>
      <c r="K792" s="145" t="s">
        <v>147</v>
      </c>
      <c r="L792" s="32"/>
      <c r="M792" s="150" t="s">
        <v>1</v>
      </c>
      <c r="N792" s="151" t="s">
        <v>42</v>
      </c>
      <c r="O792" s="57"/>
      <c r="P792" s="152">
        <f>O792*H792</f>
        <v>0</v>
      </c>
      <c r="Q792" s="152">
        <v>0</v>
      </c>
      <c r="R792" s="152">
        <f>Q792*H792</f>
        <v>0</v>
      </c>
      <c r="S792" s="152">
        <v>0</v>
      </c>
      <c r="T792" s="153">
        <f>S792*H792</f>
        <v>0</v>
      </c>
      <c r="U792" s="31"/>
      <c r="V792" s="31"/>
      <c r="W792" s="31"/>
      <c r="X792" s="31"/>
      <c r="Y792" s="31"/>
      <c r="Z792" s="31"/>
      <c r="AA792" s="31"/>
      <c r="AB792" s="31"/>
      <c r="AC792" s="31"/>
      <c r="AD792" s="31"/>
      <c r="AE792" s="31"/>
      <c r="AR792" s="154" t="s">
        <v>301</v>
      </c>
      <c r="AT792" s="154" t="s">
        <v>143</v>
      </c>
      <c r="AU792" s="154" t="s">
        <v>87</v>
      </c>
      <c r="AY792" s="16" t="s">
        <v>140</v>
      </c>
      <c r="BE792" s="155">
        <f>IF(N792="základní",J792,0)</f>
        <v>32954.879999999997</v>
      </c>
      <c r="BF792" s="155">
        <f>IF(N792="snížená",J792,0)</f>
        <v>0</v>
      </c>
      <c r="BG792" s="155">
        <f>IF(N792="zákl. přenesená",J792,0)</f>
        <v>0</v>
      </c>
      <c r="BH792" s="155">
        <f>IF(N792="sníž. přenesená",J792,0)</f>
        <v>0</v>
      </c>
      <c r="BI792" s="155">
        <f>IF(N792="nulová",J792,0)</f>
        <v>0</v>
      </c>
      <c r="BJ792" s="16" t="s">
        <v>85</v>
      </c>
      <c r="BK792" s="155">
        <f>ROUND(I792*H792,2)</f>
        <v>32954.879999999997</v>
      </c>
      <c r="BL792" s="16" t="s">
        <v>301</v>
      </c>
      <c r="BM792" s="154" t="s">
        <v>1429</v>
      </c>
    </row>
    <row r="793" spans="1:65" s="12" customFormat="1">
      <c r="B793" s="165"/>
      <c r="D793" s="156" t="s">
        <v>236</v>
      </c>
      <c r="E793" s="166" t="s">
        <v>1</v>
      </c>
      <c r="F793" s="167" t="s">
        <v>1415</v>
      </c>
      <c r="H793" s="168">
        <v>116.6</v>
      </c>
      <c r="I793" s="169"/>
      <c r="L793" s="165"/>
      <c r="M793" s="170"/>
      <c r="N793" s="171"/>
      <c r="O793" s="171"/>
      <c r="P793" s="171"/>
      <c r="Q793" s="171"/>
      <c r="R793" s="171"/>
      <c r="S793" s="171"/>
      <c r="T793" s="172"/>
      <c r="AT793" s="166" t="s">
        <v>236</v>
      </c>
      <c r="AU793" s="166" t="s">
        <v>87</v>
      </c>
      <c r="AV793" s="12" t="s">
        <v>87</v>
      </c>
      <c r="AW793" s="12" t="s">
        <v>32</v>
      </c>
      <c r="AX793" s="12" t="s">
        <v>77</v>
      </c>
      <c r="AY793" s="166" t="s">
        <v>140</v>
      </c>
    </row>
    <row r="794" spans="1:65" s="12" customFormat="1">
      <c r="B794" s="165"/>
      <c r="D794" s="156" t="s">
        <v>236</v>
      </c>
      <c r="E794" s="166" t="s">
        <v>1</v>
      </c>
      <c r="F794" s="167" t="s">
        <v>1407</v>
      </c>
      <c r="H794" s="168">
        <v>33.5</v>
      </c>
      <c r="I794" s="169"/>
      <c r="L794" s="165"/>
      <c r="M794" s="170"/>
      <c r="N794" s="171"/>
      <c r="O794" s="171"/>
      <c r="P794" s="171"/>
      <c r="Q794" s="171"/>
      <c r="R794" s="171"/>
      <c r="S794" s="171"/>
      <c r="T794" s="172"/>
      <c r="AT794" s="166" t="s">
        <v>236</v>
      </c>
      <c r="AU794" s="166" t="s">
        <v>87</v>
      </c>
      <c r="AV794" s="12" t="s">
        <v>87</v>
      </c>
      <c r="AW794" s="12" t="s">
        <v>32</v>
      </c>
      <c r="AX794" s="12" t="s">
        <v>77</v>
      </c>
      <c r="AY794" s="166" t="s">
        <v>140</v>
      </c>
    </row>
    <row r="795" spans="1:65" s="12" customFormat="1">
      <c r="B795" s="165"/>
      <c r="D795" s="156" t="s">
        <v>236</v>
      </c>
      <c r="E795" s="166" t="s">
        <v>1</v>
      </c>
      <c r="F795" s="167" t="s">
        <v>1408</v>
      </c>
      <c r="H795" s="168">
        <v>56.1</v>
      </c>
      <c r="I795" s="169"/>
      <c r="L795" s="165"/>
      <c r="M795" s="170"/>
      <c r="N795" s="171"/>
      <c r="O795" s="171"/>
      <c r="P795" s="171"/>
      <c r="Q795" s="171"/>
      <c r="R795" s="171"/>
      <c r="S795" s="171"/>
      <c r="T795" s="172"/>
      <c r="AT795" s="166" t="s">
        <v>236</v>
      </c>
      <c r="AU795" s="166" t="s">
        <v>87</v>
      </c>
      <c r="AV795" s="12" t="s">
        <v>87</v>
      </c>
      <c r="AW795" s="12" t="s">
        <v>32</v>
      </c>
      <c r="AX795" s="12" t="s">
        <v>77</v>
      </c>
      <c r="AY795" s="166" t="s">
        <v>140</v>
      </c>
    </row>
    <row r="796" spans="1:65" s="13" customFormat="1">
      <c r="B796" s="173"/>
      <c r="D796" s="156" t="s">
        <v>236</v>
      </c>
      <c r="E796" s="174" t="s">
        <v>1</v>
      </c>
      <c r="F796" s="175" t="s">
        <v>247</v>
      </c>
      <c r="H796" s="176">
        <v>206.2</v>
      </c>
      <c r="I796" s="177"/>
      <c r="L796" s="173"/>
      <c r="M796" s="178"/>
      <c r="N796" s="179"/>
      <c r="O796" s="179"/>
      <c r="P796" s="179"/>
      <c r="Q796" s="179"/>
      <c r="R796" s="179"/>
      <c r="S796" s="179"/>
      <c r="T796" s="180"/>
      <c r="AT796" s="174" t="s">
        <v>236</v>
      </c>
      <c r="AU796" s="174" t="s">
        <v>87</v>
      </c>
      <c r="AV796" s="13" t="s">
        <v>159</v>
      </c>
      <c r="AW796" s="13" t="s">
        <v>32</v>
      </c>
      <c r="AX796" s="13" t="s">
        <v>85</v>
      </c>
      <c r="AY796" s="174" t="s">
        <v>140</v>
      </c>
    </row>
    <row r="797" spans="1:65" s="1" customFormat="1" ht="16.5" customHeight="1">
      <c r="A797" s="31"/>
      <c r="B797" s="142"/>
      <c r="C797" s="143" t="s">
        <v>1430</v>
      </c>
      <c r="D797" s="143" t="s">
        <v>143</v>
      </c>
      <c r="E797" s="144" t="s">
        <v>1431</v>
      </c>
      <c r="F797" s="145" t="s">
        <v>1432</v>
      </c>
      <c r="G797" s="146" t="s">
        <v>284</v>
      </c>
      <c r="H797" s="147">
        <v>134.80000000000001</v>
      </c>
      <c r="I797" s="148">
        <v>9.56</v>
      </c>
      <c r="J797" s="149">
        <f>ROUND(I797*H797,2)</f>
        <v>1288.69</v>
      </c>
      <c r="K797" s="145" t="s">
        <v>147</v>
      </c>
      <c r="L797" s="32"/>
      <c r="M797" s="150" t="s">
        <v>1</v>
      </c>
      <c r="N797" s="151" t="s">
        <v>42</v>
      </c>
      <c r="O797" s="57"/>
      <c r="P797" s="152">
        <f>O797*H797</f>
        <v>0</v>
      </c>
      <c r="Q797" s="152">
        <v>0</v>
      </c>
      <c r="R797" s="152">
        <f>Q797*H797</f>
        <v>0</v>
      </c>
      <c r="S797" s="152">
        <v>0</v>
      </c>
      <c r="T797" s="153">
        <f>S797*H797</f>
        <v>0</v>
      </c>
      <c r="U797" s="31"/>
      <c r="V797" s="31"/>
      <c r="W797" s="31"/>
      <c r="X797" s="31"/>
      <c r="Y797" s="31"/>
      <c r="Z797" s="31"/>
      <c r="AA797" s="31"/>
      <c r="AB797" s="31"/>
      <c r="AC797" s="31"/>
      <c r="AD797" s="31"/>
      <c r="AE797" s="31"/>
      <c r="AR797" s="154" t="s">
        <v>301</v>
      </c>
      <c r="AT797" s="154" t="s">
        <v>143</v>
      </c>
      <c r="AU797" s="154" t="s">
        <v>87</v>
      </c>
      <c r="AY797" s="16" t="s">
        <v>140</v>
      </c>
      <c r="BE797" s="155">
        <f>IF(N797="základní",J797,0)</f>
        <v>1288.69</v>
      </c>
      <c r="BF797" s="155">
        <f>IF(N797="snížená",J797,0)</f>
        <v>0</v>
      </c>
      <c r="BG797" s="155">
        <f>IF(N797="zákl. přenesená",J797,0)</f>
        <v>0</v>
      </c>
      <c r="BH797" s="155">
        <f>IF(N797="sníž. přenesená",J797,0)</f>
        <v>0</v>
      </c>
      <c r="BI797" s="155">
        <f>IF(N797="nulová",J797,0)</f>
        <v>0</v>
      </c>
      <c r="BJ797" s="16" t="s">
        <v>85</v>
      </c>
      <c r="BK797" s="155">
        <f>ROUND(I797*H797,2)</f>
        <v>1288.69</v>
      </c>
      <c r="BL797" s="16" t="s">
        <v>301</v>
      </c>
      <c r="BM797" s="154" t="s">
        <v>1433</v>
      </c>
    </row>
    <row r="798" spans="1:65" s="12" customFormat="1">
      <c r="B798" s="165"/>
      <c r="D798" s="156" t="s">
        <v>236</v>
      </c>
      <c r="E798" s="166" t="s">
        <v>1</v>
      </c>
      <c r="F798" s="167" t="s">
        <v>1434</v>
      </c>
      <c r="H798" s="168">
        <v>68.5</v>
      </c>
      <c r="I798" s="169"/>
      <c r="L798" s="165"/>
      <c r="M798" s="170"/>
      <c r="N798" s="171"/>
      <c r="O798" s="171"/>
      <c r="P798" s="171"/>
      <c r="Q798" s="171"/>
      <c r="R798" s="171"/>
      <c r="S798" s="171"/>
      <c r="T798" s="172"/>
      <c r="AT798" s="166" t="s">
        <v>236</v>
      </c>
      <c r="AU798" s="166" t="s">
        <v>87</v>
      </c>
      <c r="AV798" s="12" t="s">
        <v>87</v>
      </c>
      <c r="AW798" s="12" t="s">
        <v>32</v>
      </c>
      <c r="AX798" s="12" t="s">
        <v>77</v>
      </c>
      <c r="AY798" s="166" t="s">
        <v>140</v>
      </c>
    </row>
    <row r="799" spans="1:65" s="12" customFormat="1">
      <c r="B799" s="165"/>
      <c r="D799" s="156" t="s">
        <v>236</v>
      </c>
      <c r="E799" s="166" t="s">
        <v>1</v>
      </c>
      <c r="F799" s="167" t="s">
        <v>516</v>
      </c>
      <c r="H799" s="168">
        <v>10.6</v>
      </c>
      <c r="I799" s="169"/>
      <c r="L799" s="165"/>
      <c r="M799" s="170"/>
      <c r="N799" s="171"/>
      <c r="O799" s="171"/>
      <c r="P799" s="171"/>
      <c r="Q799" s="171"/>
      <c r="R799" s="171"/>
      <c r="S799" s="171"/>
      <c r="T799" s="172"/>
      <c r="AT799" s="166" t="s">
        <v>236</v>
      </c>
      <c r="AU799" s="166" t="s">
        <v>87</v>
      </c>
      <c r="AV799" s="12" t="s">
        <v>87</v>
      </c>
      <c r="AW799" s="12" t="s">
        <v>32</v>
      </c>
      <c r="AX799" s="12" t="s">
        <v>77</v>
      </c>
      <c r="AY799" s="166" t="s">
        <v>140</v>
      </c>
    </row>
    <row r="800" spans="1:65" s="12" customFormat="1">
      <c r="B800" s="165"/>
      <c r="D800" s="156" t="s">
        <v>236</v>
      </c>
      <c r="E800" s="166" t="s">
        <v>1</v>
      </c>
      <c r="F800" s="167" t="s">
        <v>1435</v>
      </c>
      <c r="H800" s="168">
        <v>55.7</v>
      </c>
      <c r="I800" s="169"/>
      <c r="L800" s="165"/>
      <c r="M800" s="170"/>
      <c r="N800" s="171"/>
      <c r="O800" s="171"/>
      <c r="P800" s="171"/>
      <c r="Q800" s="171"/>
      <c r="R800" s="171"/>
      <c r="S800" s="171"/>
      <c r="T800" s="172"/>
      <c r="AT800" s="166" t="s">
        <v>236</v>
      </c>
      <c r="AU800" s="166" t="s">
        <v>87</v>
      </c>
      <c r="AV800" s="12" t="s">
        <v>87</v>
      </c>
      <c r="AW800" s="12" t="s">
        <v>32</v>
      </c>
      <c r="AX800" s="12" t="s">
        <v>77</v>
      </c>
      <c r="AY800" s="166" t="s">
        <v>140</v>
      </c>
    </row>
    <row r="801" spans="1:65" s="13" customFormat="1">
      <c r="B801" s="173"/>
      <c r="D801" s="156" t="s">
        <v>236</v>
      </c>
      <c r="E801" s="174" t="s">
        <v>1</v>
      </c>
      <c r="F801" s="175" t="s">
        <v>247</v>
      </c>
      <c r="H801" s="176">
        <v>134.80000000000001</v>
      </c>
      <c r="I801" s="177"/>
      <c r="L801" s="173"/>
      <c r="M801" s="178"/>
      <c r="N801" s="179"/>
      <c r="O801" s="179"/>
      <c r="P801" s="179"/>
      <c r="Q801" s="179"/>
      <c r="R801" s="179"/>
      <c r="S801" s="179"/>
      <c r="T801" s="180"/>
      <c r="AT801" s="174" t="s">
        <v>236</v>
      </c>
      <c r="AU801" s="174" t="s">
        <v>87</v>
      </c>
      <c r="AV801" s="13" t="s">
        <v>159</v>
      </c>
      <c r="AW801" s="13" t="s">
        <v>32</v>
      </c>
      <c r="AX801" s="13" t="s">
        <v>85</v>
      </c>
      <c r="AY801" s="174" t="s">
        <v>140</v>
      </c>
    </row>
    <row r="802" spans="1:65" s="1" customFormat="1" ht="24">
      <c r="A802" s="31"/>
      <c r="B802" s="142"/>
      <c r="C802" s="143" t="s">
        <v>1436</v>
      </c>
      <c r="D802" s="143" t="s">
        <v>143</v>
      </c>
      <c r="E802" s="144" t="s">
        <v>1437</v>
      </c>
      <c r="F802" s="145" t="s">
        <v>1438</v>
      </c>
      <c r="G802" s="146" t="s">
        <v>284</v>
      </c>
      <c r="H802" s="147">
        <v>134.80000000000001</v>
      </c>
      <c r="I802" s="148">
        <v>25.61</v>
      </c>
      <c r="J802" s="149">
        <f>ROUND(I802*H802,2)</f>
        <v>3452.23</v>
      </c>
      <c r="K802" s="145" t="s">
        <v>147</v>
      </c>
      <c r="L802" s="32"/>
      <c r="M802" s="150" t="s">
        <v>1</v>
      </c>
      <c r="N802" s="151" t="s">
        <v>42</v>
      </c>
      <c r="O802" s="57"/>
      <c r="P802" s="152">
        <f>O802*H802</f>
        <v>0</v>
      </c>
      <c r="Q802" s="152">
        <v>3.0000000000000001E-5</v>
      </c>
      <c r="R802" s="152">
        <f>Q802*H802</f>
        <v>4.0440000000000007E-3</v>
      </c>
      <c r="S802" s="152">
        <v>0</v>
      </c>
      <c r="T802" s="153">
        <f>S802*H802</f>
        <v>0</v>
      </c>
      <c r="U802" s="31"/>
      <c r="V802" s="31"/>
      <c r="W802" s="31"/>
      <c r="X802" s="31"/>
      <c r="Y802" s="31"/>
      <c r="Z802" s="31"/>
      <c r="AA802" s="31"/>
      <c r="AB802" s="31"/>
      <c r="AC802" s="31"/>
      <c r="AD802" s="31"/>
      <c r="AE802" s="31"/>
      <c r="AR802" s="154" t="s">
        <v>301</v>
      </c>
      <c r="AT802" s="154" t="s">
        <v>143</v>
      </c>
      <c r="AU802" s="154" t="s">
        <v>87</v>
      </c>
      <c r="AY802" s="16" t="s">
        <v>140</v>
      </c>
      <c r="BE802" s="155">
        <f>IF(N802="základní",J802,0)</f>
        <v>3452.23</v>
      </c>
      <c r="BF802" s="155">
        <f>IF(N802="snížená",J802,0)</f>
        <v>0</v>
      </c>
      <c r="BG802" s="155">
        <f>IF(N802="zákl. přenesená",J802,0)</f>
        <v>0</v>
      </c>
      <c r="BH802" s="155">
        <f>IF(N802="sníž. přenesená",J802,0)</f>
        <v>0</v>
      </c>
      <c r="BI802" s="155">
        <f>IF(N802="nulová",J802,0)</f>
        <v>0</v>
      </c>
      <c r="BJ802" s="16" t="s">
        <v>85</v>
      </c>
      <c r="BK802" s="155">
        <f>ROUND(I802*H802,2)</f>
        <v>3452.23</v>
      </c>
      <c r="BL802" s="16" t="s">
        <v>301</v>
      </c>
      <c r="BM802" s="154" t="s">
        <v>1439</v>
      </c>
    </row>
    <row r="803" spans="1:65" s="12" customFormat="1">
      <c r="B803" s="165"/>
      <c r="D803" s="156" t="s">
        <v>236</v>
      </c>
      <c r="E803" s="166" t="s">
        <v>1</v>
      </c>
      <c r="F803" s="167" t="s">
        <v>1434</v>
      </c>
      <c r="H803" s="168">
        <v>68.5</v>
      </c>
      <c r="I803" s="169"/>
      <c r="L803" s="165"/>
      <c r="M803" s="170"/>
      <c r="N803" s="171"/>
      <c r="O803" s="171"/>
      <c r="P803" s="171"/>
      <c r="Q803" s="171"/>
      <c r="R803" s="171"/>
      <c r="S803" s="171"/>
      <c r="T803" s="172"/>
      <c r="AT803" s="166" t="s">
        <v>236</v>
      </c>
      <c r="AU803" s="166" t="s">
        <v>87</v>
      </c>
      <c r="AV803" s="12" t="s">
        <v>87</v>
      </c>
      <c r="AW803" s="12" t="s">
        <v>32</v>
      </c>
      <c r="AX803" s="12" t="s">
        <v>77</v>
      </c>
      <c r="AY803" s="166" t="s">
        <v>140</v>
      </c>
    </row>
    <row r="804" spans="1:65" s="12" customFormat="1">
      <c r="B804" s="165"/>
      <c r="D804" s="156" t="s">
        <v>236</v>
      </c>
      <c r="E804" s="166" t="s">
        <v>1</v>
      </c>
      <c r="F804" s="167" t="s">
        <v>516</v>
      </c>
      <c r="H804" s="168">
        <v>10.6</v>
      </c>
      <c r="I804" s="169"/>
      <c r="L804" s="165"/>
      <c r="M804" s="170"/>
      <c r="N804" s="171"/>
      <c r="O804" s="171"/>
      <c r="P804" s="171"/>
      <c r="Q804" s="171"/>
      <c r="R804" s="171"/>
      <c r="S804" s="171"/>
      <c r="T804" s="172"/>
      <c r="AT804" s="166" t="s">
        <v>236</v>
      </c>
      <c r="AU804" s="166" t="s">
        <v>87</v>
      </c>
      <c r="AV804" s="12" t="s">
        <v>87</v>
      </c>
      <c r="AW804" s="12" t="s">
        <v>32</v>
      </c>
      <c r="AX804" s="12" t="s">
        <v>77</v>
      </c>
      <c r="AY804" s="166" t="s">
        <v>140</v>
      </c>
    </row>
    <row r="805" spans="1:65" s="12" customFormat="1">
      <c r="B805" s="165"/>
      <c r="D805" s="156" t="s">
        <v>236</v>
      </c>
      <c r="E805" s="166" t="s">
        <v>1</v>
      </c>
      <c r="F805" s="167" t="s">
        <v>1435</v>
      </c>
      <c r="H805" s="168">
        <v>55.7</v>
      </c>
      <c r="I805" s="169"/>
      <c r="L805" s="165"/>
      <c r="M805" s="170"/>
      <c r="N805" s="171"/>
      <c r="O805" s="171"/>
      <c r="P805" s="171"/>
      <c r="Q805" s="171"/>
      <c r="R805" s="171"/>
      <c r="S805" s="171"/>
      <c r="T805" s="172"/>
      <c r="AT805" s="166" t="s">
        <v>236</v>
      </c>
      <c r="AU805" s="166" t="s">
        <v>87</v>
      </c>
      <c r="AV805" s="12" t="s">
        <v>87</v>
      </c>
      <c r="AW805" s="12" t="s">
        <v>32</v>
      </c>
      <c r="AX805" s="12" t="s">
        <v>77</v>
      </c>
      <c r="AY805" s="166" t="s">
        <v>140</v>
      </c>
    </row>
    <row r="806" spans="1:65" s="13" customFormat="1">
      <c r="B806" s="173"/>
      <c r="D806" s="156" t="s">
        <v>236</v>
      </c>
      <c r="E806" s="174" t="s">
        <v>1</v>
      </c>
      <c r="F806" s="175" t="s">
        <v>247</v>
      </c>
      <c r="H806" s="176">
        <v>134.80000000000001</v>
      </c>
      <c r="I806" s="177"/>
      <c r="L806" s="173"/>
      <c r="M806" s="178"/>
      <c r="N806" s="179"/>
      <c r="O806" s="179"/>
      <c r="P806" s="179"/>
      <c r="Q806" s="179"/>
      <c r="R806" s="179"/>
      <c r="S806" s="179"/>
      <c r="T806" s="180"/>
      <c r="AT806" s="174" t="s">
        <v>236</v>
      </c>
      <c r="AU806" s="174" t="s">
        <v>87</v>
      </c>
      <c r="AV806" s="13" t="s">
        <v>159</v>
      </c>
      <c r="AW806" s="13" t="s">
        <v>32</v>
      </c>
      <c r="AX806" s="13" t="s">
        <v>85</v>
      </c>
      <c r="AY806" s="174" t="s">
        <v>140</v>
      </c>
    </row>
    <row r="807" spans="1:65" s="1" customFormat="1" ht="24">
      <c r="A807" s="31"/>
      <c r="B807" s="142"/>
      <c r="C807" s="143" t="s">
        <v>1440</v>
      </c>
      <c r="D807" s="143" t="s">
        <v>143</v>
      </c>
      <c r="E807" s="144" t="s">
        <v>1441</v>
      </c>
      <c r="F807" s="145" t="s">
        <v>1442</v>
      </c>
      <c r="G807" s="146" t="s">
        <v>284</v>
      </c>
      <c r="H807" s="147">
        <v>134.80000000000001</v>
      </c>
      <c r="I807" s="148">
        <v>222.54</v>
      </c>
      <c r="J807" s="149">
        <f>ROUND(I807*H807,2)</f>
        <v>29998.39</v>
      </c>
      <c r="K807" s="145" t="s">
        <v>147</v>
      </c>
      <c r="L807" s="32"/>
      <c r="M807" s="150" t="s">
        <v>1</v>
      </c>
      <c r="N807" s="151" t="s">
        <v>42</v>
      </c>
      <c r="O807" s="57"/>
      <c r="P807" s="152">
        <f>O807*H807</f>
        <v>0</v>
      </c>
      <c r="Q807" s="152">
        <v>4.4999999999999997E-3</v>
      </c>
      <c r="R807" s="152">
        <f>Q807*H807</f>
        <v>0.60660000000000003</v>
      </c>
      <c r="S807" s="152">
        <v>0</v>
      </c>
      <c r="T807" s="153">
        <f>S807*H807</f>
        <v>0</v>
      </c>
      <c r="U807" s="31"/>
      <c r="V807" s="31"/>
      <c r="W807" s="31"/>
      <c r="X807" s="31"/>
      <c r="Y807" s="31"/>
      <c r="Z807" s="31"/>
      <c r="AA807" s="31"/>
      <c r="AB807" s="31"/>
      <c r="AC807" s="31"/>
      <c r="AD807" s="31"/>
      <c r="AE807" s="31"/>
      <c r="AR807" s="154" t="s">
        <v>301</v>
      </c>
      <c r="AT807" s="154" t="s">
        <v>143</v>
      </c>
      <c r="AU807" s="154" t="s">
        <v>87</v>
      </c>
      <c r="AY807" s="16" t="s">
        <v>140</v>
      </c>
      <c r="BE807" s="155">
        <f>IF(N807="základní",J807,0)</f>
        <v>29998.39</v>
      </c>
      <c r="BF807" s="155">
        <f>IF(N807="snížená",J807,0)</f>
        <v>0</v>
      </c>
      <c r="BG807" s="155">
        <f>IF(N807="zákl. přenesená",J807,0)</f>
        <v>0</v>
      </c>
      <c r="BH807" s="155">
        <f>IF(N807="sníž. přenesená",J807,0)</f>
        <v>0</v>
      </c>
      <c r="BI807" s="155">
        <f>IF(N807="nulová",J807,0)</f>
        <v>0</v>
      </c>
      <c r="BJ807" s="16" t="s">
        <v>85</v>
      </c>
      <c r="BK807" s="155">
        <f>ROUND(I807*H807,2)</f>
        <v>29998.39</v>
      </c>
      <c r="BL807" s="16" t="s">
        <v>301</v>
      </c>
      <c r="BM807" s="154" t="s">
        <v>1443</v>
      </c>
    </row>
    <row r="808" spans="1:65" s="12" customFormat="1">
      <c r="B808" s="165"/>
      <c r="D808" s="156" t="s">
        <v>236</v>
      </c>
      <c r="E808" s="166" t="s">
        <v>1</v>
      </c>
      <c r="F808" s="167" t="s">
        <v>1434</v>
      </c>
      <c r="H808" s="168">
        <v>68.5</v>
      </c>
      <c r="I808" s="169"/>
      <c r="L808" s="165"/>
      <c r="M808" s="170"/>
      <c r="N808" s="171"/>
      <c r="O808" s="171"/>
      <c r="P808" s="171"/>
      <c r="Q808" s="171"/>
      <c r="R808" s="171"/>
      <c r="S808" s="171"/>
      <c r="T808" s="172"/>
      <c r="AT808" s="166" t="s">
        <v>236</v>
      </c>
      <c r="AU808" s="166" t="s">
        <v>87</v>
      </c>
      <c r="AV808" s="12" t="s">
        <v>87</v>
      </c>
      <c r="AW808" s="12" t="s">
        <v>32</v>
      </c>
      <c r="AX808" s="12" t="s">
        <v>77</v>
      </c>
      <c r="AY808" s="166" t="s">
        <v>140</v>
      </c>
    </row>
    <row r="809" spans="1:65" s="12" customFormat="1">
      <c r="B809" s="165"/>
      <c r="D809" s="156" t="s">
        <v>236</v>
      </c>
      <c r="E809" s="166" t="s">
        <v>1</v>
      </c>
      <c r="F809" s="167" t="s">
        <v>516</v>
      </c>
      <c r="H809" s="168">
        <v>10.6</v>
      </c>
      <c r="I809" s="169"/>
      <c r="L809" s="165"/>
      <c r="M809" s="170"/>
      <c r="N809" s="171"/>
      <c r="O809" s="171"/>
      <c r="P809" s="171"/>
      <c r="Q809" s="171"/>
      <c r="R809" s="171"/>
      <c r="S809" s="171"/>
      <c r="T809" s="172"/>
      <c r="AT809" s="166" t="s">
        <v>236</v>
      </c>
      <c r="AU809" s="166" t="s">
        <v>87</v>
      </c>
      <c r="AV809" s="12" t="s">
        <v>87</v>
      </c>
      <c r="AW809" s="12" t="s">
        <v>32</v>
      </c>
      <c r="AX809" s="12" t="s">
        <v>77</v>
      </c>
      <c r="AY809" s="166" t="s">
        <v>140</v>
      </c>
    </row>
    <row r="810" spans="1:65" s="12" customFormat="1">
      <c r="B810" s="165"/>
      <c r="D810" s="156" t="s">
        <v>236</v>
      </c>
      <c r="E810" s="166" t="s">
        <v>1</v>
      </c>
      <c r="F810" s="167" t="s">
        <v>1435</v>
      </c>
      <c r="H810" s="168">
        <v>55.7</v>
      </c>
      <c r="I810" s="169"/>
      <c r="L810" s="165"/>
      <c r="M810" s="170"/>
      <c r="N810" s="171"/>
      <c r="O810" s="171"/>
      <c r="P810" s="171"/>
      <c r="Q810" s="171"/>
      <c r="R810" s="171"/>
      <c r="S810" s="171"/>
      <c r="T810" s="172"/>
      <c r="AT810" s="166" t="s">
        <v>236</v>
      </c>
      <c r="AU810" s="166" t="s">
        <v>87</v>
      </c>
      <c r="AV810" s="12" t="s">
        <v>87</v>
      </c>
      <c r="AW810" s="12" t="s">
        <v>32</v>
      </c>
      <c r="AX810" s="12" t="s">
        <v>77</v>
      </c>
      <c r="AY810" s="166" t="s">
        <v>140</v>
      </c>
    </row>
    <row r="811" spans="1:65" s="13" customFormat="1">
      <c r="B811" s="173"/>
      <c r="D811" s="156" t="s">
        <v>236</v>
      </c>
      <c r="E811" s="174" t="s">
        <v>1</v>
      </c>
      <c r="F811" s="175" t="s">
        <v>247</v>
      </c>
      <c r="H811" s="176">
        <v>134.80000000000001</v>
      </c>
      <c r="I811" s="177"/>
      <c r="L811" s="173"/>
      <c r="M811" s="178"/>
      <c r="N811" s="179"/>
      <c r="O811" s="179"/>
      <c r="P811" s="179"/>
      <c r="Q811" s="179"/>
      <c r="R811" s="179"/>
      <c r="S811" s="179"/>
      <c r="T811" s="180"/>
      <c r="AT811" s="174" t="s">
        <v>236</v>
      </c>
      <c r="AU811" s="174" t="s">
        <v>87</v>
      </c>
      <c r="AV811" s="13" t="s">
        <v>159</v>
      </c>
      <c r="AW811" s="13" t="s">
        <v>32</v>
      </c>
      <c r="AX811" s="13" t="s">
        <v>85</v>
      </c>
      <c r="AY811" s="174" t="s">
        <v>140</v>
      </c>
    </row>
    <row r="812" spans="1:65" s="1" customFormat="1" ht="16.5" customHeight="1">
      <c r="A812" s="31"/>
      <c r="B812" s="142"/>
      <c r="C812" s="143" t="s">
        <v>1444</v>
      </c>
      <c r="D812" s="143" t="s">
        <v>143</v>
      </c>
      <c r="E812" s="144" t="s">
        <v>1445</v>
      </c>
      <c r="F812" s="145" t="s">
        <v>1446</v>
      </c>
      <c r="G812" s="146" t="s">
        <v>284</v>
      </c>
      <c r="H812" s="147">
        <v>134.80000000000001</v>
      </c>
      <c r="I812" s="148">
        <v>113.24</v>
      </c>
      <c r="J812" s="149">
        <f>ROUND(I812*H812,2)</f>
        <v>15264.75</v>
      </c>
      <c r="K812" s="145" t="s">
        <v>147</v>
      </c>
      <c r="L812" s="32"/>
      <c r="M812" s="150" t="s">
        <v>1</v>
      </c>
      <c r="N812" s="151" t="s">
        <v>42</v>
      </c>
      <c r="O812" s="57"/>
      <c r="P812" s="152">
        <f>O812*H812</f>
        <v>0</v>
      </c>
      <c r="Q812" s="152">
        <v>2.9999999999999997E-4</v>
      </c>
      <c r="R812" s="152">
        <f>Q812*H812</f>
        <v>4.0439999999999997E-2</v>
      </c>
      <c r="S812" s="152">
        <v>0</v>
      </c>
      <c r="T812" s="153">
        <f>S812*H812</f>
        <v>0</v>
      </c>
      <c r="U812" s="31"/>
      <c r="V812" s="31"/>
      <c r="W812" s="31"/>
      <c r="X812" s="31"/>
      <c r="Y812" s="31"/>
      <c r="Z812" s="31"/>
      <c r="AA812" s="31"/>
      <c r="AB812" s="31"/>
      <c r="AC812" s="31"/>
      <c r="AD812" s="31"/>
      <c r="AE812" s="31"/>
      <c r="AR812" s="154" t="s">
        <v>301</v>
      </c>
      <c r="AT812" s="154" t="s">
        <v>143</v>
      </c>
      <c r="AU812" s="154" t="s">
        <v>87</v>
      </c>
      <c r="AY812" s="16" t="s">
        <v>140</v>
      </c>
      <c r="BE812" s="155">
        <f>IF(N812="základní",J812,0)</f>
        <v>15264.75</v>
      </c>
      <c r="BF812" s="155">
        <f>IF(N812="snížená",J812,0)</f>
        <v>0</v>
      </c>
      <c r="BG812" s="155">
        <f>IF(N812="zákl. přenesená",J812,0)</f>
        <v>0</v>
      </c>
      <c r="BH812" s="155">
        <f>IF(N812="sníž. přenesená",J812,0)</f>
        <v>0</v>
      </c>
      <c r="BI812" s="155">
        <f>IF(N812="nulová",J812,0)</f>
        <v>0</v>
      </c>
      <c r="BJ812" s="16" t="s">
        <v>85</v>
      </c>
      <c r="BK812" s="155">
        <f>ROUND(I812*H812,2)</f>
        <v>15264.75</v>
      </c>
      <c r="BL812" s="16" t="s">
        <v>301</v>
      </c>
      <c r="BM812" s="154" t="s">
        <v>1447</v>
      </c>
    </row>
    <row r="813" spans="1:65" s="12" customFormat="1">
      <c r="B813" s="165"/>
      <c r="D813" s="156" t="s">
        <v>236</v>
      </c>
      <c r="E813" s="166" t="s">
        <v>1</v>
      </c>
      <c r="F813" s="167" t="s">
        <v>1434</v>
      </c>
      <c r="H813" s="168">
        <v>68.5</v>
      </c>
      <c r="I813" s="169"/>
      <c r="L813" s="165"/>
      <c r="M813" s="170"/>
      <c r="N813" s="171"/>
      <c r="O813" s="171"/>
      <c r="P813" s="171"/>
      <c r="Q813" s="171"/>
      <c r="R813" s="171"/>
      <c r="S813" s="171"/>
      <c r="T813" s="172"/>
      <c r="AT813" s="166" t="s">
        <v>236</v>
      </c>
      <c r="AU813" s="166" t="s">
        <v>87</v>
      </c>
      <c r="AV813" s="12" t="s">
        <v>87</v>
      </c>
      <c r="AW813" s="12" t="s">
        <v>32</v>
      </c>
      <c r="AX813" s="12" t="s">
        <v>77</v>
      </c>
      <c r="AY813" s="166" t="s">
        <v>140</v>
      </c>
    </row>
    <row r="814" spans="1:65" s="12" customFormat="1">
      <c r="B814" s="165"/>
      <c r="D814" s="156" t="s">
        <v>236</v>
      </c>
      <c r="E814" s="166" t="s">
        <v>1</v>
      </c>
      <c r="F814" s="167" t="s">
        <v>516</v>
      </c>
      <c r="H814" s="168">
        <v>10.6</v>
      </c>
      <c r="I814" s="169"/>
      <c r="L814" s="165"/>
      <c r="M814" s="170"/>
      <c r="N814" s="171"/>
      <c r="O814" s="171"/>
      <c r="P814" s="171"/>
      <c r="Q814" s="171"/>
      <c r="R814" s="171"/>
      <c r="S814" s="171"/>
      <c r="T814" s="172"/>
      <c r="AT814" s="166" t="s">
        <v>236</v>
      </c>
      <c r="AU814" s="166" t="s">
        <v>87</v>
      </c>
      <c r="AV814" s="12" t="s">
        <v>87</v>
      </c>
      <c r="AW814" s="12" t="s">
        <v>32</v>
      </c>
      <c r="AX814" s="12" t="s">
        <v>77</v>
      </c>
      <c r="AY814" s="166" t="s">
        <v>140</v>
      </c>
    </row>
    <row r="815" spans="1:65" s="12" customFormat="1">
      <c r="B815" s="165"/>
      <c r="D815" s="156" t="s">
        <v>236</v>
      </c>
      <c r="E815" s="166" t="s">
        <v>1</v>
      </c>
      <c r="F815" s="167" t="s">
        <v>1435</v>
      </c>
      <c r="H815" s="168">
        <v>55.7</v>
      </c>
      <c r="I815" s="169"/>
      <c r="L815" s="165"/>
      <c r="M815" s="170"/>
      <c r="N815" s="171"/>
      <c r="O815" s="171"/>
      <c r="P815" s="171"/>
      <c r="Q815" s="171"/>
      <c r="R815" s="171"/>
      <c r="S815" s="171"/>
      <c r="T815" s="172"/>
      <c r="AT815" s="166" t="s">
        <v>236</v>
      </c>
      <c r="AU815" s="166" t="s">
        <v>87</v>
      </c>
      <c r="AV815" s="12" t="s">
        <v>87</v>
      </c>
      <c r="AW815" s="12" t="s">
        <v>32</v>
      </c>
      <c r="AX815" s="12" t="s">
        <v>77</v>
      </c>
      <c r="AY815" s="166" t="s">
        <v>140</v>
      </c>
    </row>
    <row r="816" spans="1:65" s="13" customFormat="1">
      <c r="B816" s="173"/>
      <c r="D816" s="156" t="s">
        <v>236</v>
      </c>
      <c r="E816" s="174" t="s">
        <v>1</v>
      </c>
      <c r="F816" s="175" t="s">
        <v>247</v>
      </c>
      <c r="H816" s="176">
        <v>134.80000000000001</v>
      </c>
      <c r="I816" s="177"/>
      <c r="L816" s="173"/>
      <c r="M816" s="178"/>
      <c r="N816" s="179"/>
      <c r="O816" s="179"/>
      <c r="P816" s="179"/>
      <c r="Q816" s="179"/>
      <c r="R816" s="179"/>
      <c r="S816" s="179"/>
      <c r="T816" s="180"/>
      <c r="AT816" s="174" t="s">
        <v>236</v>
      </c>
      <c r="AU816" s="174" t="s">
        <v>87</v>
      </c>
      <c r="AV816" s="13" t="s">
        <v>159</v>
      </c>
      <c r="AW816" s="13" t="s">
        <v>32</v>
      </c>
      <c r="AX816" s="13" t="s">
        <v>85</v>
      </c>
      <c r="AY816" s="174" t="s">
        <v>140</v>
      </c>
    </row>
    <row r="817" spans="1:65" s="1" customFormat="1" ht="16.5" customHeight="1">
      <c r="A817" s="31"/>
      <c r="B817" s="142"/>
      <c r="C817" s="181" t="s">
        <v>1448</v>
      </c>
      <c r="D817" s="181" t="s">
        <v>296</v>
      </c>
      <c r="E817" s="182" t="s">
        <v>1449</v>
      </c>
      <c r="F817" s="183" t="s">
        <v>1450</v>
      </c>
      <c r="G817" s="184" t="s">
        <v>284</v>
      </c>
      <c r="H817" s="185">
        <v>141.54</v>
      </c>
      <c r="I817" s="186">
        <v>375.41</v>
      </c>
      <c r="J817" s="187">
        <f>ROUND(I817*H817,2)</f>
        <v>53135.53</v>
      </c>
      <c r="K817" s="183" t="s">
        <v>1</v>
      </c>
      <c r="L817" s="188"/>
      <c r="M817" s="189" t="s">
        <v>1</v>
      </c>
      <c r="N817" s="190" t="s">
        <v>42</v>
      </c>
      <c r="O817" s="57"/>
      <c r="P817" s="152">
        <f>O817*H817</f>
        <v>0</v>
      </c>
      <c r="Q817" s="152">
        <v>1.8E-3</v>
      </c>
      <c r="R817" s="152">
        <f>Q817*H817</f>
        <v>0.254772</v>
      </c>
      <c r="S817" s="152">
        <v>0</v>
      </c>
      <c r="T817" s="153">
        <f>S817*H817</f>
        <v>0</v>
      </c>
      <c r="U817" s="31"/>
      <c r="V817" s="31"/>
      <c r="W817" s="31"/>
      <c r="X817" s="31"/>
      <c r="Y817" s="31"/>
      <c r="Z817" s="31"/>
      <c r="AA817" s="31"/>
      <c r="AB817" s="31"/>
      <c r="AC817" s="31"/>
      <c r="AD817" s="31"/>
      <c r="AE817" s="31"/>
      <c r="AR817" s="154" t="s">
        <v>378</v>
      </c>
      <c r="AT817" s="154" t="s">
        <v>296</v>
      </c>
      <c r="AU817" s="154" t="s">
        <v>87</v>
      </c>
      <c r="AY817" s="16" t="s">
        <v>140</v>
      </c>
      <c r="BE817" s="155">
        <f>IF(N817="základní",J817,0)</f>
        <v>53135.53</v>
      </c>
      <c r="BF817" s="155">
        <f>IF(N817="snížená",J817,0)</f>
        <v>0</v>
      </c>
      <c r="BG817" s="155">
        <f>IF(N817="zákl. přenesená",J817,0)</f>
        <v>0</v>
      </c>
      <c r="BH817" s="155">
        <f>IF(N817="sníž. přenesená",J817,0)</f>
        <v>0</v>
      </c>
      <c r="BI817" s="155">
        <f>IF(N817="nulová",J817,0)</f>
        <v>0</v>
      </c>
      <c r="BJ817" s="16" t="s">
        <v>85</v>
      </c>
      <c r="BK817" s="155">
        <f>ROUND(I817*H817,2)</f>
        <v>53135.53</v>
      </c>
      <c r="BL817" s="16" t="s">
        <v>301</v>
      </c>
      <c r="BM817" s="154" t="s">
        <v>1451</v>
      </c>
    </row>
    <row r="818" spans="1:65" s="12" customFormat="1">
      <c r="B818" s="165"/>
      <c r="D818" s="156" t="s">
        <v>236</v>
      </c>
      <c r="E818" s="166" t="s">
        <v>1</v>
      </c>
      <c r="F818" s="167" t="s">
        <v>1452</v>
      </c>
      <c r="H818" s="168">
        <v>141.54</v>
      </c>
      <c r="I818" s="169"/>
      <c r="L818" s="165"/>
      <c r="M818" s="170"/>
      <c r="N818" s="171"/>
      <c r="O818" s="171"/>
      <c r="P818" s="171"/>
      <c r="Q818" s="171"/>
      <c r="R818" s="171"/>
      <c r="S818" s="171"/>
      <c r="T818" s="172"/>
      <c r="AT818" s="166" t="s">
        <v>236</v>
      </c>
      <c r="AU818" s="166" t="s">
        <v>87</v>
      </c>
      <c r="AV818" s="12" t="s">
        <v>87</v>
      </c>
      <c r="AW818" s="12" t="s">
        <v>32</v>
      </c>
      <c r="AX818" s="12" t="s">
        <v>85</v>
      </c>
      <c r="AY818" s="166" t="s">
        <v>140</v>
      </c>
    </row>
    <row r="819" spans="1:65" s="1" customFormat="1" ht="24">
      <c r="A819" s="31"/>
      <c r="B819" s="142"/>
      <c r="C819" s="143" t="s">
        <v>1453</v>
      </c>
      <c r="D819" s="143" t="s">
        <v>143</v>
      </c>
      <c r="E819" s="144" t="s">
        <v>1454</v>
      </c>
      <c r="F819" s="145" t="s">
        <v>1455</v>
      </c>
      <c r="G819" s="146" t="s">
        <v>414</v>
      </c>
      <c r="H819" s="147">
        <v>53.92</v>
      </c>
      <c r="I819" s="148">
        <v>44.48</v>
      </c>
      <c r="J819" s="149">
        <f>ROUND(I819*H819,2)</f>
        <v>2398.36</v>
      </c>
      <c r="K819" s="145" t="s">
        <v>147</v>
      </c>
      <c r="L819" s="32"/>
      <c r="M819" s="150" t="s">
        <v>1</v>
      </c>
      <c r="N819" s="151" t="s">
        <v>42</v>
      </c>
      <c r="O819" s="57"/>
      <c r="P819" s="152">
        <f>O819*H819</f>
        <v>0</v>
      </c>
      <c r="Q819" s="152">
        <v>2.0000000000000002E-5</v>
      </c>
      <c r="R819" s="152">
        <f>Q819*H819</f>
        <v>1.0784000000000002E-3</v>
      </c>
      <c r="S819" s="152">
        <v>0</v>
      </c>
      <c r="T819" s="153">
        <f>S819*H819</f>
        <v>0</v>
      </c>
      <c r="U819" s="31"/>
      <c r="V819" s="31"/>
      <c r="W819" s="31"/>
      <c r="X819" s="31"/>
      <c r="Y819" s="31"/>
      <c r="Z819" s="31"/>
      <c r="AA819" s="31"/>
      <c r="AB819" s="31"/>
      <c r="AC819" s="31"/>
      <c r="AD819" s="31"/>
      <c r="AE819" s="31"/>
      <c r="AR819" s="154" t="s">
        <v>301</v>
      </c>
      <c r="AT819" s="154" t="s">
        <v>143</v>
      </c>
      <c r="AU819" s="154" t="s">
        <v>87</v>
      </c>
      <c r="AY819" s="16" t="s">
        <v>140</v>
      </c>
      <c r="BE819" s="155">
        <f>IF(N819="základní",J819,0)</f>
        <v>2398.36</v>
      </c>
      <c r="BF819" s="155">
        <f>IF(N819="snížená",J819,0)</f>
        <v>0</v>
      </c>
      <c r="BG819" s="155">
        <f>IF(N819="zákl. přenesená",J819,0)</f>
        <v>0</v>
      </c>
      <c r="BH819" s="155">
        <f>IF(N819="sníž. přenesená",J819,0)</f>
        <v>0</v>
      </c>
      <c r="BI819" s="155">
        <f>IF(N819="nulová",J819,0)</f>
        <v>0</v>
      </c>
      <c r="BJ819" s="16" t="s">
        <v>85</v>
      </c>
      <c r="BK819" s="155">
        <f>ROUND(I819*H819,2)</f>
        <v>2398.36</v>
      </c>
      <c r="BL819" s="16" t="s">
        <v>301</v>
      </c>
      <c r="BM819" s="154" t="s">
        <v>1456</v>
      </c>
    </row>
    <row r="820" spans="1:65" s="12" customFormat="1">
      <c r="B820" s="165"/>
      <c r="D820" s="156" t="s">
        <v>236</v>
      </c>
      <c r="E820" s="166" t="s">
        <v>1</v>
      </c>
      <c r="F820" s="167" t="s">
        <v>1457</v>
      </c>
      <c r="H820" s="168">
        <v>53.92</v>
      </c>
      <c r="I820" s="169"/>
      <c r="L820" s="165"/>
      <c r="M820" s="170"/>
      <c r="N820" s="171"/>
      <c r="O820" s="171"/>
      <c r="P820" s="171"/>
      <c r="Q820" s="171"/>
      <c r="R820" s="171"/>
      <c r="S820" s="171"/>
      <c r="T820" s="172"/>
      <c r="AT820" s="166" t="s">
        <v>236</v>
      </c>
      <c r="AU820" s="166" t="s">
        <v>87</v>
      </c>
      <c r="AV820" s="12" t="s">
        <v>87</v>
      </c>
      <c r="AW820" s="12" t="s">
        <v>32</v>
      </c>
      <c r="AX820" s="12" t="s">
        <v>85</v>
      </c>
      <c r="AY820" s="166" t="s">
        <v>140</v>
      </c>
    </row>
    <row r="821" spans="1:65" s="1" customFormat="1" ht="16.5" customHeight="1">
      <c r="A821" s="31"/>
      <c r="B821" s="142"/>
      <c r="C821" s="143" t="s">
        <v>1458</v>
      </c>
      <c r="D821" s="143" t="s">
        <v>143</v>
      </c>
      <c r="E821" s="144" t="s">
        <v>1459</v>
      </c>
      <c r="F821" s="145" t="s">
        <v>1460</v>
      </c>
      <c r="G821" s="146" t="s">
        <v>414</v>
      </c>
      <c r="H821" s="147">
        <v>105</v>
      </c>
      <c r="I821" s="148">
        <v>100.46</v>
      </c>
      <c r="J821" s="149">
        <f>ROUND(I821*H821,2)</f>
        <v>10548.3</v>
      </c>
      <c r="K821" s="145" t="s">
        <v>147</v>
      </c>
      <c r="L821" s="32"/>
      <c r="M821" s="150" t="s">
        <v>1</v>
      </c>
      <c r="N821" s="151" t="s">
        <v>42</v>
      </c>
      <c r="O821" s="57"/>
      <c r="P821" s="152">
        <f>O821*H821</f>
        <v>0</v>
      </c>
      <c r="Q821" s="152">
        <v>0</v>
      </c>
      <c r="R821" s="152">
        <f>Q821*H821</f>
        <v>0</v>
      </c>
      <c r="S821" s="152">
        <v>0</v>
      </c>
      <c r="T821" s="153">
        <f>S821*H821</f>
        <v>0</v>
      </c>
      <c r="U821" s="31"/>
      <c r="V821" s="31"/>
      <c r="W821" s="31"/>
      <c r="X821" s="31"/>
      <c r="Y821" s="31"/>
      <c r="Z821" s="31"/>
      <c r="AA821" s="31"/>
      <c r="AB821" s="31"/>
      <c r="AC821" s="31"/>
      <c r="AD821" s="31"/>
      <c r="AE821" s="31"/>
      <c r="AR821" s="154" t="s">
        <v>301</v>
      </c>
      <c r="AT821" s="154" t="s">
        <v>143</v>
      </c>
      <c r="AU821" s="154" t="s">
        <v>87</v>
      </c>
      <c r="AY821" s="16" t="s">
        <v>140</v>
      </c>
      <c r="BE821" s="155">
        <f>IF(N821="základní",J821,0)</f>
        <v>10548.3</v>
      </c>
      <c r="BF821" s="155">
        <f>IF(N821="snížená",J821,0)</f>
        <v>0</v>
      </c>
      <c r="BG821" s="155">
        <f>IF(N821="zákl. přenesená",J821,0)</f>
        <v>0</v>
      </c>
      <c r="BH821" s="155">
        <f>IF(N821="sníž. přenesená",J821,0)</f>
        <v>0</v>
      </c>
      <c r="BI821" s="155">
        <f>IF(N821="nulová",J821,0)</f>
        <v>0</v>
      </c>
      <c r="BJ821" s="16" t="s">
        <v>85</v>
      </c>
      <c r="BK821" s="155">
        <f>ROUND(I821*H821,2)</f>
        <v>10548.3</v>
      </c>
      <c r="BL821" s="16" t="s">
        <v>301</v>
      </c>
      <c r="BM821" s="154" t="s">
        <v>1461</v>
      </c>
    </row>
    <row r="822" spans="1:65" s="1" customFormat="1" ht="24">
      <c r="A822" s="31"/>
      <c r="B822" s="142"/>
      <c r="C822" s="181" t="s">
        <v>1462</v>
      </c>
      <c r="D822" s="181" t="s">
        <v>296</v>
      </c>
      <c r="E822" s="182" t="s">
        <v>1463</v>
      </c>
      <c r="F822" s="183" t="s">
        <v>1464</v>
      </c>
      <c r="G822" s="184" t="s">
        <v>414</v>
      </c>
      <c r="H822" s="185">
        <v>110.25</v>
      </c>
      <c r="I822" s="186">
        <v>25.14</v>
      </c>
      <c r="J822" s="187">
        <f>ROUND(I822*H822,2)</f>
        <v>2771.69</v>
      </c>
      <c r="K822" s="183" t="s">
        <v>1</v>
      </c>
      <c r="L822" s="188"/>
      <c r="M822" s="189" t="s">
        <v>1</v>
      </c>
      <c r="N822" s="190" t="s">
        <v>42</v>
      </c>
      <c r="O822" s="57"/>
      <c r="P822" s="152">
        <f>O822*H822</f>
        <v>0</v>
      </c>
      <c r="Q822" s="152">
        <v>2.2000000000000001E-4</v>
      </c>
      <c r="R822" s="152">
        <f>Q822*H822</f>
        <v>2.4255000000000002E-2</v>
      </c>
      <c r="S822" s="152">
        <v>0</v>
      </c>
      <c r="T822" s="153">
        <f>S822*H822</f>
        <v>0</v>
      </c>
      <c r="U822" s="31"/>
      <c r="V822" s="31"/>
      <c r="W822" s="31"/>
      <c r="X822" s="31"/>
      <c r="Y822" s="31"/>
      <c r="Z822" s="31"/>
      <c r="AA822" s="31"/>
      <c r="AB822" s="31"/>
      <c r="AC822" s="31"/>
      <c r="AD822" s="31"/>
      <c r="AE822" s="31"/>
      <c r="AR822" s="154" t="s">
        <v>378</v>
      </c>
      <c r="AT822" s="154" t="s">
        <v>296</v>
      </c>
      <c r="AU822" s="154" t="s">
        <v>87</v>
      </c>
      <c r="AY822" s="16" t="s">
        <v>140</v>
      </c>
      <c r="BE822" s="155">
        <f>IF(N822="základní",J822,0)</f>
        <v>2771.69</v>
      </c>
      <c r="BF822" s="155">
        <f>IF(N822="snížená",J822,0)</f>
        <v>0</v>
      </c>
      <c r="BG822" s="155">
        <f>IF(N822="zákl. přenesená",J822,0)</f>
        <v>0</v>
      </c>
      <c r="BH822" s="155">
        <f>IF(N822="sníž. přenesená",J822,0)</f>
        <v>0</v>
      </c>
      <c r="BI822" s="155">
        <f>IF(N822="nulová",J822,0)</f>
        <v>0</v>
      </c>
      <c r="BJ822" s="16" t="s">
        <v>85</v>
      </c>
      <c r="BK822" s="155">
        <f>ROUND(I822*H822,2)</f>
        <v>2771.69</v>
      </c>
      <c r="BL822" s="16" t="s">
        <v>301</v>
      </c>
      <c r="BM822" s="154" t="s">
        <v>1465</v>
      </c>
    </row>
    <row r="823" spans="1:65" s="12" customFormat="1">
      <c r="B823" s="165"/>
      <c r="D823" s="156" t="s">
        <v>236</v>
      </c>
      <c r="E823" s="166" t="s">
        <v>1</v>
      </c>
      <c r="F823" s="167" t="s">
        <v>1466</v>
      </c>
      <c r="H823" s="168">
        <v>110.25</v>
      </c>
      <c r="I823" s="169"/>
      <c r="L823" s="165"/>
      <c r="M823" s="170"/>
      <c r="N823" s="171"/>
      <c r="O823" s="171"/>
      <c r="P823" s="171"/>
      <c r="Q823" s="171"/>
      <c r="R823" s="171"/>
      <c r="S823" s="171"/>
      <c r="T823" s="172"/>
      <c r="AT823" s="166" t="s">
        <v>236</v>
      </c>
      <c r="AU823" s="166" t="s">
        <v>87</v>
      </c>
      <c r="AV823" s="12" t="s">
        <v>87</v>
      </c>
      <c r="AW823" s="12" t="s">
        <v>32</v>
      </c>
      <c r="AX823" s="12" t="s">
        <v>85</v>
      </c>
      <c r="AY823" s="166" t="s">
        <v>140</v>
      </c>
    </row>
    <row r="824" spans="1:65" s="1" customFormat="1" ht="24">
      <c r="A824" s="31"/>
      <c r="B824" s="142"/>
      <c r="C824" s="143" t="s">
        <v>1467</v>
      </c>
      <c r="D824" s="143" t="s">
        <v>143</v>
      </c>
      <c r="E824" s="144" t="s">
        <v>1468</v>
      </c>
      <c r="F824" s="145" t="s">
        <v>1469</v>
      </c>
      <c r="G824" s="146" t="s">
        <v>278</v>
      </c>
      <c r="H824" s="147">
        <v>0.93100000000000005</v>
      </c>
      <c r="I824" s="148">
        <v>451.73</v>
      </c>
      <c r="J824" s="149">
        <f>ROUND(I824*H824,2)</f>
        <v>420.56</v>
      </c>
      <c r="K824" s="145" t="s">
        <v>147</v>
      </c>
      <c r="L824" s="32"/>
      <c r="M824" s="150" t="s">
        <v>1</v>
      </c>
      <c r="N824" s="151" t="s">
        <v>42</v>
      </c>
      <c r="O824" s="57"/>
      <c r="P824" s="152">
        <f>O824*H824</f>
        <v>0</v>
      </c>
      <c r="Q824" s="152">
        <v>0</v>
      </c>
      <c r="R824" s="152">
        <f>Q824*H824</f>
        <v>0</v>
      </c>
      <c r="S824" s="152">
        <v>0</v>
      </c>
      <c r="T824" s="153">
        <f>S824*H824</f>
        <v>0</v>
      </c>
      <c r="U824" s="31"/>
      <c r="V824" s="31"/>
      <c r="W824" s="31"/>
      <c r="X824" s="31"/>
      <c r="Y824" s="31"/>
      <c r="Z824" s="31"/>
      <c r="AA824" s="31"/>
      <c r="AB824" s="31"/>
      <c r="AC824" s="31"/>
      <c r="AD824" s="31"/>
      <c r="AE824" s="31"/>
      <c r="AR824" s="154" t="s">
        <v>301</v>
      </c>
      <c r="AT824" s="154" t="s">
        <v>143</v>
      </c>
      <c r="AU824" s="154" t="s">
        <v>87</v>
      </c>
      <c r="AY824" s="16" t="s">
        <v>140</v>
      </c>
      <c r="BE824" s="155">
        <f>IF(N824="základní",J824,0)</f>
        <v>420.56</v>
      </c>
      <c r="BF824" s="155">
        <f>IF(N824="snížená",J824,0)</f>
        <v>0</v>
      </c>
      <c r="BG824" s="155">
        <f>IF(N824="zákl. přenesená",J824,0)</f>
        <v>0</v>
      </c>
      <c r="BH824" s="155">
        <f>IF(N824="sníž. přenesená",J824,0)</f>
        <v>0</v>
      </c>
      <c r="BI824" s="155">
        <f>IF(N824="nulová",J824,0)</f>
        <v>0</v>
      </c>
      <c r="BJ824" s="16" t="s">
        <v>85</v>
      </c>
      <c r="BK824" s="155">
        <f>ROUND(I824*H824,2)</f>
        <v>420.56</v>
      </c>
      <c r="BL824" s="16" t="s">
        <v>301</v>
      </c>
      <c r="BM824" s="154" t="s">
        <v>1470</v>
      </c>
    </row>
    <row r="825" spans="1:65" s="11" customFormat="1" ht="22.9" customHeight="1">
      <c r="B825" s="129"/>
      <c r="D825" s="130" t="s">
        <v>76</v>
      </c>
      <c r="E825" s="140" t="s">
        <v>1471</v>
      </c>
      <c r="F825" s="140" t="s">
        <v>1472</v>
      </c>
      <c r="I825" s="132"/>
      <c r="J825" s="141">
        <f>BK825</f>
        <v>164460.45000000001</v>
      </c>
      <c r="L825" s="129"/>
      <c r="M825" s="134"/>
      <c r="N825" s="135"/>
      <c r="O825" s="135"/>
      <c r="P825" s="136">
        <f>SUM(P826:P848)</f>
        <v>0</v>
      </c>
      <c r="Q825" s="135"/>
      <c r="R825" s="136">
        <f>SUM(R826:R848)</f>
        <v>2.8432199999999996</v>
      </c>
      <c r="S825" s="135"/>
      <c r="T825" s="137">
        <f>SUM(T826:T848)</f>
        <v>0</v>
      </c>
      <c r="AR825" s="130" t="s">
        <v>87</v>
      </c>
      <c r="AT825" s="138" t="s">
        <v>76</v>
      </c>
      <c r="AU825" s="138" t="s">
        <v>85</v>
      </c>
      <c r="AY825" s="130" t="s">
        <v>140</v>
      </c>
      <c r="BK825" s="139">
        <f>SUM(BK826:BK848)</f>
        <v>164460.45000000001</v>
      </c>
    </row>
    <row r="826" spans="1:65" s="1" customFormat="1" ht="24">
      <c r="A826" s="31"/>
      <c r="B826" s="142"/>
      <c r="C826" s="143" t="s">
        <v>1473</v>
      </c>
      <c r="D826" s="143" t="s">
        <v>143</v>
      </c>
      <c r="E826" s="144" t="s">
        <v>1474</v>
      </c>
      <c r="F826" s="145" t="s">
        <v>1475</v>
      </c>
      <c r="G826" s="146" t="s">
        <v>284</v>
      </c>
      <c r="H826" s="147">
        <v>142</v>
      </c>
      <c r="I826" s="148">
        <v>446.3</v>
      </c>
      <c r="J826" s="149">
        <f>ROUND(I826*H826,2)</f>
        <v>63374.6</v>
      </c>
      <c r="K826" s="145" t="s">
        <v>147</v>
      </c>
      <c r="L826" s="32"/>
      <c r="M826" s="150" t="s">
        <v>1</v>
      </c>
      <c r="N826" s="151" t="s">
        <v>42</v>
      </c>
      <c r="O826" s="57"/>
      <c r="P826" s="152">
        <f>O826*H826</f>
        <v>0</v>
      </c>
      <c r="Q826" s="152">
        <v>5.1999999999999998E-3</v>
      </c>
      <c r="R826" s="152">
        <f>Q826*H826</f>
        <v>0.73839999999999995</v>
      </c>
      <c r="S826" s="152">
        <v>0</v>
      </c>
      <c r="T826" s="153">
        <f>S826*H826</f>
        <v>0</v>
      </c>
      <c r="U826" s="31"/>
      <c r="V826" s="31"/>
      <c r="W826" s="31"/>
      <c r="X826" s="31"/>
      <c r="Y826" s="31"/>
      <c r="Z826" s="31"/>
      <c r="AA826" s="31"/>
      <c r="AB826" s="31"/>
      <c r="AC826" s="31"/>
      <c r="AD826" s="31"/>
      <c r="AE826" s="31"/>
      <c r="AR826" s="154" t="s">
        <v>301</v>
      </c>
      <c r="AT826" s="154" t="s">
        <v>143</v>
      </c>
      <c r="AU826" s="154" t="s">
        <v>87</v>
      </c>
      <c r="AY826" s="16" t="s">
        <v>140</v>
      </c>
      <c r="BE826" s="155">
        <f>IF(N826="základní",J826,0)</f>
        <v>63374.6</v>
      </c>
      <c r="BF826" s="155">
        <f>IF(N826="snížená",J826,0)</f>
        <v>0</v>
      </c>
      <c r="BG826" s="155">
        <f>IF(N826="zákl. přenesená",J826,0)</f>
        <v>0</v>
      </c>
      <c r="BH826" s="155">
        <f>IF(N826="sníž. přenesená",J826,0)</f>
        <v>0</v>
      </c>
      <c r="BI826" s="155">
        <f>IF(N826="nulová",J826,0)</f>
        <v>0</v>
      </c>
      <c r="BJ826" s="16" t="s">
        <v>85</v>
      </c>
      <c r="BK826" s="155">
        <f>ROUND(I826*H826,2)</f>
        <v>63374.6</v>
      </c>
      <c r="BL826" s="16" t="s">
        <v>301</v>
      </c>
      <c r="BM826" s="154" t="s">
        <v>1476</v>
      </c>
    </row>
    <row r="827" spans="1:65" s="12" customFormat="1">
      <c r="B827" s="165"/>
      <c r="D827" s="156" t="s">
        <v>236</v>
      </c>
      <c r="E827" s="166" t="s">
        <v>1</v>
      </c>
      <c r="F827" s="167" t="s">
        <v>1477</v>
      </c>
      <c r="H827" s="168">
        <v>2.25</v>
      </c>
      <c r="I827" s="169"/>
      <c r="L827" s="165"/>
      <c r="M827" s="170"/>
      <c r="N827" s="171"/>
      <c r="O827" s="171"/>
      <c r="P827" s="171"/>
      <c r="Q827" s="171"/>
      <c r="R827" s="171"/>
      <c r="S827" s="171"/>
      <c r="T827" s="172"/>
      <c r="AT827" s="166" t="s">
        <v>236</v>
      </c>
      <c r="AU827" s="166" t="s">
        <v>87</v>
      </c>
      <c r="AV827" s="12" t="s">
        <v>87</v>
      </c>
      <c r="AW827" s="12" t="s">
        <v>32</v>
      </c>
      <c r="AX827" s="12" t="s">
        <v>77</v>
      </c>
      <c r="AY827" s="166" t="s">
        <v>140</v>
      </c>
    </row>
    <row r="828" spans="1:65" s="12" customFormat="1">
      <c r="B828" s="165"/>
      <c r="D828" s="156" t="s">
        <v>236</v>
      </c>
      <c r="E828" s="166" t="s">
        <v>1</v>
      </c>
      <c r="F828" s="167" t="s">
        <v>1478</v>
      </c>
      <c r="H828" s="168">
        <v>35.200000000000003</v>
      </c>
      <c r="I828" s="169"/>
      <c r="L828" s="165"/>
      <c r="M828" s="170"/>
      <c r="N828" s="171"/>
      <c r="O828" s="171"/>
      <c r="P828" s="171"/>
      <c r="Q828" s="171"/>
      <c r="R828" s="171"/>
      <c r="S828" s="171"/>
      <c r="T828" s="172"/>
      <c r="AT828" s="166" t="s">
        <v>236</v>
      </c>
      <c r="AU828" s="166" t="s">
        <v>87</v>
      </c>
      <c r="AV828" s="12" t="s">
        <v>87</v>
      </c>
      <c r="AW828" s="12" t="s">
        <v>32</v>
      </c>
      <c r="AX828" s="12" t="s">
        <v>77</v>
      </c>
      <c r="AY828" s="166" t="s">
        <v>140</v>
      </c>
    </row>
    <row r="829" spans="1:65" s="12" customFormat="1">
      <c r="B829" s="165"/>
      <c r="D829" s="156" t="s">
        <v>236</v>
      </c>
      <c r="E829" s="166" t="s">
        <v>1</v>
      </c>
      <c r="F829" s="167" t="s">
        <v>1479</v>
      </c>
      <c r="H829" s="168">
        <v>8.1999999999999993</v>
      </c>
      <c r="I829" s="169"/>
      <c r="L829" s="165"/>
      <c r="M829" s="170"/>
      <c r="N829" s="171"/>
      <c r="O829" s="171"/>
      <c r="P829" s="171"/>
      <c r="Q829" s="171"/>
      <c r="R829" s="171"/>
      <c r="S829" s="171"/>
      <c r="T829" s="172"/>
      <c r="AT829" s="166" t="s">
        <v>236</v>
      </c>
      <c r="AU829" s="166" t="s">
        <v>87</v>
      </c>
      <c r="AV829" s="12" t="s">
        <v>87</v>
      </c>
      <c r="AW829" s="12" t="s">
        <v>32</v>
      </c>
      <c r="AX829" s="12" t="s">
        <v>77</v>
      </c>
      <c r="AY829" s="166" t="s">
        <v>140</v>
      </c>
    </row>
    <row r="830" spans="1:65" s="12" customFormat="1">
      <c r="B830" s="165"/>
      <c r="D830" s="156" t="s">
        <v>236</v>
      </c>
      <c r="E830" s="166" t="s">
        <v>1</v>
      </c>
      <c r="F830" s="167" t="s">
        <v>1480</v>
      </c>
      <c r="H830" s="168">
        <v>8.6</v>
      </c>
      <c r="I830" s="169"/>
      <c r="L830" s="165"/>
      <c r="M830" s="170"/>
      <c r="N830" s="171"/>
      <c r="O830" s="171"/>
      <c r="P830" s="171"/>
      <c r="Q830" s="171"/>
      <c r="R830" s="171"/>
      <c r="S830" s="171"/>
      <c r="T830" s="172"/>
      <c r="AT830" s="166" t="s">
        <v>236</v>
      </c>
      <c r="AU830" s="166" t="s">
        <v>87</v>
      </c>
      <c r="AV830" s="12" t="s">
        <v>87</v>
      </c>
      <c r="AW830" s="12" t="s">
        <v>32</v>
      </c>
      <c r="AX830" s="12" t="s">
        <v>77</v>
      </c>
      <c r="AY830" s="166" t="s">
        <v>140</v>
      </c>
    </row>
    <row r="831" spans="1:65" s="12" customFormat="1">
      <c r="B831" s="165"/>
      <c r="D831" s="156" t="s">
        <v>236</v>
      </c>
      <c r="E831" s="166" t="s">
        <v>1</v>
      </c>
      <c r="F831" s="167" t="s">
        <v>1481</v>
      </c>
      <c r="H831" s="168">
        <v>7.2</v>
      </c>
      <c r="I831" s="169"/>
      <c r="L831" s="165"/>
      <c r="M831" s="170"/>
      <c r="N831" s="171"/>
      <c r="O831" s="171"/>
      <c r="P831" s="171"/>
      <c r="Q831" s="171"/>
      <c r="R831" s="171"/>
      <c r="S831" s="171"/>
      <c r="T831" s="172"/>
      <c r="AT831" s="166" t="s">
        <v>236</v>
      </c>
      <c r="AU831" s="166" t="s">
        <v>87</v>
      </c>
      <c r="AV831" s="12" t="s">
        <v>87</v>
      </c>
      <c r="AW831" s="12" t="s">
        <v>32</v>
      </c>
      <c r="AX831" s="12" t="s">
        <v>77</v>
      </c>
      <c r="AY831" s="166" t="s">
        <v>140</v>
      </c>
    </row>
    <row r="832" spans="1:65" s="12" customFormat="1">
      <c r="B832" s="165"/>
      <c r="D832" s="156" t="s">
        <v>236</v>
      </c>
      <c r="E832" s="166" t="s">
        <v>1</v>
      </c>
      <c r="F832" s="167" t="s">
        <v>1482</v>
      </c>
      <c r="H832" s="168">
        <v>15.07</v>
      </c>
      <c r="I832" s="169"/>
      <c r="L832" s="165"/>
      <c r="M832" s="170"/>
      <c r="N832" s="171"/>
      <c r="O832" s="171"/>
      <c r="P832" s="171"/>
      <c r="Q832" s="171"/>
      <c r="R832" s="171"/>
      <c r="S832" s="171"/>
      <c r="T832" s="172"/>
      <c r="AT832" s="166" t="s">
        <v>236</v>
      </c>
      <c r="AU832" s="166" t="s">
        <v>87</v>
      </c>
      <c r="AV832" s="12" t="s">
        <v>87</v>
      </c>
      <c r="AW832" s="12" t="s">
        <v>32</v>
      </c>
      <c r="AX832" s="12" t="s">
        <v>77</v>
      </c>
      <c r="AY832" s="166" t="s">
        <v>140</v>
      </c>
    </row>
    <row r="833" spans="1:65" s="12" customFormat="1">
      <c r="B833" s="165"/>
      <c r="D833" s="156" t="s">
        <v>236</v>
      </c>
      <c r="E833" s="166" t="s">
        <v>1</v>
      </c>
      <c r="F833" s="167" t="s">
        <v>1483</v>
      </c>
      <c r="H833" s="168">
        <v>2.85</v>
      </c>
      <c r="I833" s="169"/>
      <c r="L833" s="165"/>
      <c r="M833" s="170"/>
      <c r="N833" s="171"/>
      <c r="O833" s="171"/>
      <c r="P833" s="171"/>
      <c r="Q833" s="171"/>
      <c r="R833" s="171"/>
      <c r="S833" s="171"/>
      <c r="T833" s="172"/>
      <c r="AT833" s="166" t="s">
        <v>236</v>
      </c>
      <c r="AU833" s="166" t="s">
        <v>87</v>
      </c>
      <c r="AV833" s="12" t="s">
        <v>87</v>
      </c>
      <c r="AW833" s="12" t="s">
        <v>32</v>
      </c>
      <c r="AX833" s="12" t="s">
        <v>77</v>
      </c>
      <c r="AY833" s="166" t="s">
        <v>140</v>
      </c>
    </row>
    <row r="834" spans="1:65" s="12" customFormat="1">
      <c r="B834" s="165"/>
      <c r="D834" s="156" t="s">
        <v>236</v>
      </c>
      <c r="E834" s="166" t="s">
        <v>1</v>
      </c>
      <c r="F834" s="167" t="s">
        <v>1484</v>
      </c>
      <c r="H834" s="168">
        <v>5.55</v>
      </c>
      <c r="I834" s="169"/>
      <c r="L834" s="165"/>
      <c r="M834" s="170"/>
      <c r="N834" s="171"/>
      <c r="O834" s="171"/>
      <c r="P834" s="171"/>
      <c r="Q834" s="171"/>
      <c r="R834" s="171"/>
      <c r="S834" s="171"/>
      <c r="T834" s="172"/>
      <c r="AT834" s="166" t="s">
        <v>236</v>
      </c>
      <c r="AU834" s="166" t="s">
        <v>87</v>
      </c>
      <c r="AV834" s="12" t="s">
        <v>87</v>
      </c>
      <c r="AW834" s="12" t="s">
        <v>32</v>
      </c>
      <c r="AX834" s="12" t="s">
        <v>77</v>
      </c>
      <c r="AY834" s="166" t="s">
        <v>140</v>
      </c>
    </row>
    <row r="835" spans="1:65" s="12" customFormat="1">
      <c r="B835" s="165"/>
      <c r="D835" s="156" t="s">
        <v>236</v>
      </c>
      <c r="E835" s="166" t="s">
        <v>1</v>
      </c>
      <c r="F835" s="167" t="s">
        <v>1485</v>
      </c>
      <c r="H835" s="168">
        <v>23.58</v>
      </c>
      <c r="I835" s="169"/>
      <c r="L835" s="165"/>
      <c r="M835" s="170"/>
      <c r="N835" s="171"/>
      <c r="O835" s="171"/>
      <c r="P835" s="171"/>
      <c r="Q835" s="171"/>
      <c r="R835" s="171"/>
      <c r="S835" s="171"/>
      <c r="T835" s="172"/>
      <c r="AT835" s="166" t="s">
        <v>236</v>
      </c>
      <c r="AU835" s="166" t="s">
        <v>87</v>
      </c>
      <c r="AV835" s="12" t="s">
        <v>87</v>
      </c>
      <c r="AW835" s="12" t="s">
        <v>32</v>
      </c>
      <c r="AX835" s="12" t="s">
        <v>77</v>
      </c>
      <c r="AY835" s="166" t="s">
        <v>140</v>
      </c>
    </row>
    <row r="836" spans="1:65" s="12" customFormat="1">
      <c r="B836" s="165"/>
      <c r="D836" s="156" t="s">
        <v>236</v>
      </c>
      <c r="E836" s="166" t="s">
        <v>1</v>
      </c>
      <c r="F836" s="167" t="s">
        <v>1486</v>
      </c>
      <c r="H836" s="168">
        <v>20.7</v>
      </c>
      <c r="I836" s="169"/>
      <c r="L836" s="165"/>
      <c r="M836" s="170"/>
      <c r="N836" s="171"/>
      <c r="O836" s="171"/>
      <c r="P836" s="171"/>
      <c r="Q836" s="171"/>
      <c r="R836" s="171"/>
      <c r="S836" s="171"/>
      <c r="T836" s="172"/>
      <c r="AT836" s="166" t="s">
        <v>236</v>
      </c>
      <c r="AU836" s="166" t="s">
        <v>87</v>
      </c>
      <c r="AV836" s="12" t="s">
        <v>87</v>
      </c>
      <c r="AW836" s="12" t="s">
        <v>32</v>
      </c>
      <c r="AX836" s="12" t="s">
        <v>77</v>
      </c>
      <c r="AY836" s="166" t="s">
        <v>140</v>
      </c>
    </row>
    <row r="837" spans="1:65" s="12" customFormat="1">
      <c r="B837" s="165"/>
      <c r="D837" s="156" t="s">
        <v>236</v>
      </c>
      <c r="E837" s="166" t="s">
        <v>1</v>
      </c>
      <c r="F837" s="167" t="s">
        <v>1487</v>
      </c>
      <c r="H837" s="168">
        <v>12.8</v>
      </c>
      <c r="I837" s="169"/>
      <c r="L837" s="165"/>
      <c r="M837" s="170"/>
      <c r="N837" s="171"/>
      <c r="O837" s="171"/>
      <c r="P837" s="171"/>
      <c r="Q837" s="171"/>
      <c r="R837" s="171"/>
      <c r="S837" s="171"/>
      <c r="T837" s="172"/>
      <c r="AT837" s="166" t="s">
        <v>236</v>
      </c>
      <c r="AU837" s="166" t="s">
        <v>87</v>
      </c>
      <c r="AV837" s="12" t="s">
        <v>87</v>
      </c>
      <c r="AW837" s="12" t="s">
        <v>32</v>
      </c>
      <c r="AX837" s="12" t="s">
        <v>77</v>
      </c>
      <c r="AY837" s="166" t="s">
        <v>140</v>
      </c>
    </row>
    <row r="838" spans="1:65" s="13" customFormat="1">
      <c r="B838" s="173"/>
      <c r="D838" s="156" t="s">
        <v>236</v>
      </c>
      <c r="E838" s="174" t="s">
        <v>1</v>
      </c>
      <c r="F838" s="175" t="s">
        <v>247</v>
      </c>
      <c r="H838" s="176">
        <v>142</v>
      </c>
      <c r="I838" s="177"/>
      <c r="L838" s="173"/>
      <c r="M838" s="178"/>
      <c r="N838" s="179"/>
      <c r="O838" s="179"/>
      <c r="P838" s="179"/>
      <c r="Q838" s="179"/>
      <c r="R838" s="179"/>
      <c r="S838" s="179"/>
      <c r="T838" s="180"/>
      <c r="AT838" s="174" t="s">
        <v>236</v>
      </c>
      <c r="AU838" s="174" t="s">
        <v>87</v>
      </c>
      <c r="AV838" s="13" t="s">
        <v>159</v>
      </c>
      <c r="AW838" s="13" t="s">
        <v>32</v>
      </c>
      <c r="AX838" s="13" t="s">
        <v>85</v>
      </c>
      <c r="AY838" s="174" t="s">
        <v>140</v>
      </c>
    </row>
    <row r="839" spans="1:65" s="1" customFormat="1" ht="16.5" customHeight="1">
      <c r="A839" s="31"/>
      <c r="B839" s="142"/>
      <c r="C839" s="181" t="s">
        <v>1488</v>
      </c>
      <c r="D839" s="181" t="s">
        <v>296</v>
      </c>
      <c r="E839" s="182" t="s">
        <v>1489</v>
      </c>
      <c r="F839" s="183" t="s">
        <v>1490</v>
      </c>
      <c r="G839" s="184" t="s">
        <v>284</v>
      </c>
      <c r="H839" s="185">
        <v>156.19999999999999</v>
      </c>
      <c r="I839" s="186">
        <v>300.33</v>
      </c>
      <c r="J839" s="187">
        <f>ROUND(I839*H839,2)</f>
        <v>46911.55</v>
      </c>
      <c r="K839" s="183" t="s">
        <v>1</v>
      </c>
      <c r="L839" s="188"/>
      <c r="M839" s="189" t="s">
        <v>1</v>
      </c>
      <c r="N839" s="190" t="s">
        <v>42</v>
      </c>
      <c r="O839" s="57"/>
      <c r="P839" s="152">
        <f>O839*H839</f>
        <v>0</v>
      </c>
      <c r="Q839" s="152">
        <v>1.26E-2</v>
      </c>
      <c r="R839" s="152">
        <f>Q839*H839</f>
        <v>1.9681199999999999</v>
      </c>
      <c r="S839" s="152">
        <v>0</v>
      </c>
      <c r="T839" s="153">
        <f>S839*H839</f>
        <v>0</v>
      </c>
      <c r="U839" s="31"/>
      <c r="V839" s="31"/>
      <c r="W839" s="31"/>
      <c r="X839" s="31"/>
      <c r="Y839" s="31"/>
      <c r="Z839" s="31"/>
      <c r="AA839" s="31"/>
      <c r="AB839" s="31"/>
      <c r="AC839" s="31"/>
      <c r="AD839" s="31"/>
      <c r="AE839" s="31"/>
      <c r="AR839" s="154" t="s">
        <v>378</v>
      </c>
      <c r="AT839" s="154" t="s">
        <v>296</v>
      </c>
      <c r="AU839" s="154" t="s">
        <v>87</v>
      </c>
      <c r="AY839" s="16" t="s">
        <v>140</v>
      </c>
      <c r="BE839" s="155">
        <f>IF(N839="základní",J839,0)</f>
        <v>46911.55</v>
      </c>
      <c r="BF839" s="155">
        <f>IF(N839="snížená",J839,0)</f>
        <v>0</v>
      </c>
      <c r="BG839" s="155">
        <f>IF(N839="zákl. přenesená",J839,0)</f>
        <v>0</v>
      </c>
      <c r="BH839" s="155">
        <f>IF(N839="sníž. přenesená",J839,0)</f>
        <v>0</v>
      </c>
      <c r="BI839" s="155">
        <f>IF(N839="nulová",J839,0)</f>
        <v>0</v>
      </c>
      <c r="BJ839" s="16" t="s">
        <v>85</v>
      </c>
      <c r="BK839" s="155">
        <f>ROUND(I839*H839,2)</f>
        <v>46911.55</v>
      </c>
      <c r="BL839" s="16" t="s">
        <v>301</v>
      </c>
      <c r="BM839" s="154" t="s">
        <v>1491</v>
      </c>
    </row>
    <row r="840" spans="1:65" s="12" customFormat="1">
      <c r="B840" s="165"/>
      <c r="D840" s="156" t="s">
        <v>236</v>
      </c>
      <c r="E840" s="166" t="s">
        <v>1</v>
      </c>
      <c r="F840" s="167" t="s">
        <v>1492</v>
      </c>
      <c r="H840" s="168">
        <v>156.19999999999999</v>
      </c>
      <c r="I840" s="169"/>
      <c r="L840" s="165"/>
      <c r="M840" s="170"/>
      <c r="N840" s="171"/>
      <c r="O840" s="171"/>
      <c r="P840" s="171"/>
      <c r="Q840" s="171"/>
      <c r="R840" s="171"/>
      <c r="S840" s="171"/>
      <c r="T840" s="172"/>
      <c r="AT840" s="166" t="s">
        <v>236</v>
      </c>
      <c r="AU840" s="166" t="s">
        <v>87</v>
      </c>
      <c r="AV840" s="12" t="s">
        <v>87</v>
      </c>
      <c r="AW840" s="12" t="s">
        <v>32</v>
      </c>
      <c r="AX840" s="12" t="s">
        <v>85</v>
      </c>
      <c r="AY840" s="166" t="s">
        <v>140</v>
      </c>
    </row>
    <row r="841" spans="1:65" s="1" customFormat="1" ht="24">
      <c r="A841" s="31"/>
      <c r="B841" s="142"/>
      <c r="C841" s="143" t="s">
        <v>1493</v>
      </c>
      <c r="D841" s="143" t="s">
        <v>143</v>
      </c>
      <c r="E841" s="144" t="s">
        <v>1494</v>
      </c>
      <c r="F841" s="145" t="s">
        <v>1495</v>
      </c>
      <c r="G841" s="146" t="s">
        <v>284</v>
      </c>
      <c r="H841" s="147">
        <v>142</v>
      </c>
      <c r="I841" s="148">
        <v>38.049999999999997</v>
      </c>
      <c r="J841" s="149">
        <f>ROUND(I841*H841,2)</f>
        <v>5403.1</v>
      </c>
      <c r="K841" s="145" t="s">
        <v>147</v>
      </c>
      <c r="L841" s="32"/>
      <c r="M841" s="150" t="s">
        <v>1</v>
      </c>
      <c r="N841" s="151" t="s">
        <v>42</v>
      </c>
      <c r="O841" s="57"/>
      <c r="P841" s="152">
        <f>O841*H841</f>
        <v>0</v>
      </c>
      <c r="Q841" s="152">
        <v>0</v>
      </c>
      <c r="R841" s="152">
        <f>Q841*H841</f>
        <v>0</v>
      </c>
      <c r="S841" s="152">
        <v>0</v>
      </c>
      <c r="T841" s="153">
        <f>S841*H841</f>
        <v>0</v>
      </c>
      <c r="U841" s="31"/>
      <c r="V841" s="31"/>
      <c r="W841" s="31"/>
      <c r="X841" s="31"/>
      <c r="Y841" s="31"/>
      <c r="Z841" s="31"/>
      <c r="AA841" s="31"/>
      <c r="AB841" s="31"/>
      <c r="AC841" s="31"/>
      <c r="AD841" s="31"/>
      <c r="AE841" s="31"/>
      <c r="AR841" s="154" t="s">
        <v>301</v>
      </c>
      <c r="AT841" s="154" t="s">
        <v>143</v>
      </c>
      <c r="AU841" s="154" t="s">
        <v>87</v>
      </c>
      <c r="AY841" s="16" t="s">
        <v>140</v>
      </c>
      <c r="BE841" s="155">
        <f>IF(N841="základní",J841,0)</f>
        <v>5403.1</v>
      </c>
      <c r="BF841" s="155">
        <f>IF(N841="snížená",J841,0)</f>
        <v>0</v>
      </c>
      <c r="BG841" s="155">
        <f>IF(N841="zákl. přenesená",J841,0)</f>
        <v>0</v>
      </c>
      <c r="BH841" s="155">
        <f>IF(N841="sníž. přenesená",J841,0)</f>
        <v>0</v>
      </c>
      <c r="BI841" s="155">
        <f>IF(N841="nulová",J841,0)</f>
        <v>0</v>
      </c>
      <c r="BJ841" s="16" t="s">
        <v>85</v>
      </c>
      <c r="BK841" s="155">
        <f>ROUND(I841*H841,2)</f>
        <v>5403.1</v>
      </c>
      <c r="BL841" s="16" t="s">
        <v>301</v>
      </c>
      <c r="BM841" s="154" t="s">
        <v>1496</v>
      </c>
    </row>
    <row r="842" spans="1:65" s="1" customFormat="1" ht="36">
      <c r="A842" s="31"/>
      <c r="B842" s="142"/>
      <c r="C842" s="143" t="s">
        <v>1497</v>
      </c>
      <c r="D842" s="143" t="s">
        <v>143</v>
      </c>
      <c r="E842" s="144" t="s">
        <v>1498</v>
      </c>
      <c r="F842" s="145" t="s">
        <v>1499</v>
      </c>
      <c r="G842" s="146" t="s">
        <v>284</v>
      </c>
      <c r="H842" s="147">
        <v>142</v>
      </c>
      <c r="I842" s="148">
        <v>73.94</v>
      </c>
      <c r="J842" s="149">
        <f>ROUND(I842*H842,2)</f>
        <v>10499.48</v>
      </c>
      <c r="K842" s="145" t="s">
        <v>1</v>
      </c>
      <c r="L842" s="32"/>
      <c r="M842" s="150" t="s">
        <v>1</v>
      </c>
      <c r="N842" s="151" t="s">
        <v>42</v>
      </c>
      <c r="O842" s="57"/>
      <c r="P842" s="152">
        <f>O842*H842</f>
        <v>0</v>
      </c>
      <c r="Q842" s="152">
        <v>0</v>
      </c>
      <c r="R842" s="152">
        <f>Q842*H842</f>
        <v>0</v>
      </c>
      <c r="S842" s="152">
        <v>0</v>
      </c>
      <c r="T842" s="153">
        <f>S842*H842</f>
        <v>0</v>
      </c>
      <c r="U842" s="31"/>
      <c r="V842" s="31"/>
      <c r="W842" s="31"/>
      <c r="X842" s="31"/>
      <c r="Y842" s="31"/>
      <c r="Z842" s="31"/>
      <c r="AA842" s="31"/>
      <c r="AB842" s="31"/>
      <c r="AC842" s="31"/>
      <c r="AD842" s="31"/>
      <c r="AE842" s="31"/>
      <c r="AR842" s="154" t="s">
        <v>301</v>
      </c>
      <c r="AT842" s="154" t="s">
        <v>143</v>
      </c>
      <c r="AU842" s="154" t="s">
        <v>87</v>
      </c>
      <c r="AY842" s="16" t="s">
        <v>140</v>
      </c>
      <c r="BE842" s="155">
        <f>IF(N842="základní",J842,0)</f>
        <v>10499.48</v>
      </c>
      <c r="BF842" s="155">
        <f>IF(N842="snížená",J842,0)</f>
        <v>0</v>
      </c>
      <c r="BG842" s="155">
        <f>IF(N842="zákl. přenesená",J842,0)</f>
        <v>0</v>
      </c>
      <c r="BH842" s="155">
        <f>IF(N842="sníž. přenesená",J842,0)</f>
        <v>0</v>
      </c>
      <c r="BI842" s="155">
        <f>IF(N842="nulová",J842,0)</f>
        <v>0</v>
      </c>
      <c r="BJ842" s="16" t="s">
        <v>85</v>
      </c>
      <c r="BK842" s="155">
        <f>ROUND(I842*H842,2)</f>
        <v>10499.48</v>
      </c>
      <c r="BL842" s="16" t="s">
        <v>301</v>
      </c>
      <c r="BM842" s="154" t="s">
        <v>1500</v>
      </c>
    </row>
    <row r="843" spans="1:65" s="1" customFormat="1" ht="16.5" customHeight="1">
      <c r="A843" s="31"/>
      <c r="B843" s="142"/>
      <c r="C843" s="143" t="s">
        <v>1501</v>
      </c>
      <c r="D843" s="143" t="s">
        <v>143</v>
      </c>
      <c r="E843" s="144" t="s">
        <v>1502</v>
      </c>
      <c r="F843" s="145" t="s">
        <v>1503</v>
      </c>
      <c r="G843" s="146" t="s">
        <v>284</v>
      </c>
      <c r="H843" s="147">
        <v>142</v>
      </c>
      <c r="I843" s="148">
        <v>45.47</v>
      </c>
      <c r="J843" s="149">
        <f>ROUND(I843*H843,2)</f>
        <v>6456.74</v>
      </c>
      <c r="K843" s="145" t="s">
        <v>147</v>
      </c>
      <c r="L843" s="32"/>
      <c r="M843" s="150" t="s">
        <v>1</v>
      </c>
      <c r="N843" s="151" t="s">
        <v>42</v>
      </c>
      <c r="O843" s="57"/>
      <c r="P843" s="152">
        <f>O843*H843</f>
        <v>0</v>
      </c>
      <c r="Q843" s="152">
        <v>2.9999999999999997E-4</v>
      </c>
      <c r="R843" s="152">
        <f>Q843*H843</f>
        <v>4.2599999999999999E-2</v>
      </c>
      <c r="S843" s="152">
        <v>0</v>
      </c>
      <c r="T843" s="153">
        <f>S843*H843</f>
        <v>0</v>
      </c>
      <c r="U843" s="31"/>
      <c r="V843" s="31"/>
      <c r="W843" s="31"/>
      <c r="X843" s="31"/>
      <c r="Y843" s="31"/>
      <c r="Z843" s="31"/>
      <c r="AA843" s="31"/>
      <c r="AB843" s="31"/>
      <c r="AC843" s="31"/>
      <c r="AD843" s="31"/>
      <c r="AE843" s="31"/>
      <c r="AR843" s="154" t="s">
        <v>301</v>
      </c>
      <c r="AT843" s="154" t="s">
        <v>143</v>
      </c>
      <c r="AU843" s="154" t="s">
        <v>87</v>
      </c>
      <c r="AY843" s="16" t="s">
        <v>140</v>
      </c>
      <c r="BE843" s="155">
        <f>IF(N843="základní",J843,0)</f>
        <v>6456.74</v>
      </c>
      <c r="BF843" s="155">
        <f>IF(N843="snížená",J843,0)</f>
        <v>0</v>
      </c>
      <c r="BG843" s="155">
        <f>IF(N843="zákl. přenesená",J843,0)</f>
        <v>0</v>
      </c>
      <c r="BH843" s="155">
        <f>IF(N843="sníž. přenesená",J843,0)</f>
        <v>0</v>
      </c>
      <c r="BI843" s="155">
        <f>IF(N843="nulová",J843,0)</f>
        <v>0</v>
      </c>
      <c r="BJ843" s="16" t="s">
        <v>85</v>
      </c>
      <c r="BK843" s="155">
        <f>ROUND(I843*H843,2)</f>
        <v>6456.74</v>
      </c>
      <c r="BL843" s="16" t="s">
        <v>301</v>
      </c>
      <c r="BM843" s="154" t="s">
        <v>1504</v>
      </c>
    </row>
    <row r="844" spans="1:65" s="1" customFormat="1" ht="16.5" customHeight="1">
      <c r="A844" s="31"/>
      <c r="B844" s="142"/>
      <c r="C844" s="143" t="s">
        <v>1505</v>
      </c>
      <c r="D844" s="143" t="s">
        <v>143</v>
      </c>
      <c r="E844" s="144" t="s">
        <v>1506</v>
      </c>
      <c r="F844" s="145" t="s">
        <v>1507</v>
      </c>
      <c r="G844" s="146" t="s">
        <v>414</v>
      </c>
      <c r="H844" s="147">
        <v>110</v>
      </c>
      <c r="I844" s="148">
        <v>32.229999999999997</v>
      </c>
      <c r="J844" s="149">
        <f>ROUND(I844*H844,2)</f>
        <v>3545.3</v>
      </c>
      <c r="K844" s="145" t="s">
        <v>147</v>
      </c>
      <c r="L844" s="32"/>
      <c r="M844" s="150" t="s">
        <v>1</v>
      </c>
      <c r="N844" s="151" t="s">
        <v>42</v>
      </c>
      <c r="O844" s="57"/>
      <c r="P844" s="152">
        <f>O844*H844</f>
        <v>0</v>
      </c>
      <c r="Q844" s="152">
        <v>3.0000000000000001E-5</v>
      </c>
      <c r="R844" s="152">
        <f>Q844*H844</f>
        <v>3.3E-3</v>
      </c>
      <c r="S844" s="152">
        <v>0</v>
      </c>
      <c r="T844" s="153">
        <f>S844*H844</f>
        <v>0</v>
      </c>
      <c r="U844" s="31"/>
      <c r="V844" s="31"/>
      <c r="W844" s="31"/>
      <c r="X844" s="31"/>
      <c r="Y844" s="31"/>
      <c r="Z844" s="31"/>
      <c r="AA844" s="31"/>
      <c r="AB844" s="31"/>
      <c r="AC844" s="31"/>
      <c r="AD844" s="31"/>
      <c r="AE844" s="31"/>
      <c r="AR844" s="154" t="s">
        <v>301</v>
      </c>
      <c r="AT844" s="154" t="s">
        <v>143</v>
      </c>
      <c r="AU844" s="154" t="s">
        <v>87</v>
      </c>
      <c r="AY844" s="16" t="s">
        <v>140</v>
      </c>
      <c r="BE844" s="155">
        <f>IF(N844="základní",J844,0)</f>
        <v>3545.3</v>
      </c>
      <c r="BF844" s="155">
        <f>IF(N844="snížená",J844,0)</f>
        <v>0</v>
      </c>
      <c r="BG844" s="155">
        <f>IF(N844="zákl. přenesená",J844,0)</f>
        <v>0</v>
      </c>
      <c r="BH844" s="155">
        <f>IF(N844="sníž. přenesená",J844,0)</f>
        <v>0</v>
      </c>
      <c r="BI844" s="155">
        <f>IF(N844="nulová",J844,0)</f>
        <v>0</v>
      </c>
      <c r="BJ844" s="16" t="s">
        <v>85</v>
      </c>
      <c r="BK844" s="155">
        <f>ROUND(I844*H844,2)</f>
        <v>3545.3</v>
      </c>
      <c r="BL844" s="16" t="s">
        <v>301</v>
      </c>
      <c r="BM844" s="154" t="s">
        <v>1508</v>
      </c>
    </row>
    <row r="845" spans="1:65" s="1" customFormat="1" ht="24">
      <c r="A845" s="31"/>
      <c r="B845" s="142"/>
      <c r="C845" s="143" t="s">
        <v>1509</v>
      </c>
      <c r="D845" s="143" t="s">
        <v>143</v>
      </c>
      <c r="E845" s="144" t="s">
        <v>1510</v>
      </c>
      <c r="F845" s="145" t="s">
        <v>1511</v>
      </c>
      <c r="G845" s="146" t="s">
        <v>284</v>
      </c>
      <c r="H845" s="147">
        <v>56.8</v>
      </c>
      <c r="I845" s="148">
        <v>333.82</v>
      </c>
      <c r="J845" s="149">
        <f>ROUND(I845*H845,2)</f>
        <v>18960.98</v>
      </c>
      <c r="K845" s="145" t="s">
        <v>147</v>
      </c>
      <c r="L845" s="32"/>
      <c r="M845" s="150" t="s">
        <v>1</v>
      </c>
      <c r="N845" s="151" t="s">
        <v>42</v>
      </c>
      <c r="O845" s="57"/>
      <c r="P845" s="152">
        <f>O845*H845</f>
        <v>0</v>
      </c>
      <c r="Q845" s="152">
        <v>1.5E-3</v>
      </c>
      <c r="R845" s="152">
        <f>Q845*H845</f>
        <v>8.5199999999999998E-2</v>
      </c>
      <c r="S845" s="152">
        <v>0</v>
      </c>
      <c r="T845" s="153">
        <f>S845*H845</f>
        <v>0</v>
      </c>
      <c r="U845" s="31"/>
      <c r="V845" s="31"/>
      <c r="W845" s="31"/>
      <c r="X845" s="31"/>
      <c r="Y845" s="31"/>
      <c r="Z845" s="31"/>
      <c r="AA845" s="31"/>
      <c r="AB845" s="31"/>
      <c r="AC845" s="31"/>
      <c r="AD845" s="31"/>
      <c r="AE845" s="31"/>
      <c r="AR845" s="154" t="s">
        <v>301</v>
      </c>
      <c r="AT845" s="154" t="s">
        <v>143</v>
      </c>
      <c r="AU845" s="154" t="s">
        <v>87</v>
      </c>
      <c r="AY845" s="16" t="s">
        <v>140</v>
      </c>
      <c r="BE845" s="155">
        <f>IF(N845="základní",J845,0)</f>
        <v>18960.98</v>
      </c>
      <c r="BF845" s="155">
        <f>IF(N845="snížená",J845,0)</f>
        <v>0</v>
      </c>
      <c r="BG845" s="155">
        <f>IF(N845="zákl. přenesená",J845,0)</f>
        <v>0</v>
      </c>
      <c r="BH845" s="155">
        <f>IF(N845="sníž. přenesená",J845,0)</f>
        <v>0</v>
      </c>
      <c r="BI845" s="155">
        <f>IF(N845="nulová",J845,0)</f>
        <v>0</v>
      </c>
      <c r="BJ845" s="16" t="s">
        <v>85</v>
      </c>
      <c r="BK845" s="155">
        <f>ROUND(I845*H845,2)</f>
        <v>18960.98</v>
      </c>
      <c r="BL845" s="16" t="s">
        <v>301</v>
      </c>
      <c r="BM845" s="154" t="s">
        <v>1512</v>
      </c>
    </row>
    <row r="846" spans="1:65" s="12" customFormat="1">
      <c r="B846" s="165"/>
      <c r="D846" s="156" t="s">
        <v>236</v>
      </c>
      <c r="E846" s="166" t="s">
        <v>1</v>
      </c>
      <c r="F846" s="167" t="s">
        <v>1513</v>
      </c>
      <c r="H846" s="168">
        <v>56.8</v>
      </c>
      <c r="I846" s="169"/>
      <c r="L846" s="165"/>
      <c r="M846" s="170"/>
      <c r="N846" s="171"/>
      <c r="O846" s="171"/>
      <c r="P846" s="171"/>
      <c r="Q846" s="171"/>
      <c r="R846" s="171"/>
      <c r="S846" s="171"/>
      <c r="T846" s="172"/>
      <c r="AT846" s="166" t="s">
        <v>236</v>
      </c>
      <c r="AU846" s="166" t="s">
        <v>87</v>
      </c>
      <c r="AV846" s="12" t="s">
        <v>87</v>
      </c>
      <c r="AW846" s="12" t="s">
        <v>32</v>
      </c>
      <c r="AX846" s="12" t="s">
        <v>85</v>
      </c>
      <c r="AY846" s="166" t="s">
        <v>140</v>
      </c>
    </row>
    <row r="847" spans="1:65" s="1" customFormat="1" ht="24">
      <c r="A847" s="31"/>
      <c r="B847" s="142"/>
      <c r="C847" s="143" t="s">
        <v>1514</v>
      </c>
      <c r="D847" s="143" t="s">
        <v>143</v>
      </c>
      <c r="E847" s="144" t="s">
        <v>1515</v>
      </c>
      <c r="F847" s="145" t="s">
        <v>1516</v>
      </c>
      <c r="G847" s="146" t="s">
        <v>414</v>
      </c>
      <c r="H847" s="147">
        <v>20</v>
      </c>
      <c r="I847" s="148">
        <v>388.59</v>
      </c>
      <c r="J847" s="149">
        <f>ROUND(I847*H847,2)</f>
        <v>7771.8</v>
      </c>
      <c r="K847" s="145" t="s">
        <v>147</v>
      </c>
      <c r="L847" s="32"/>
      <c r="M847" s="150" t="s">
        <v>1</v>
      </c>
      <c r="N847" s="151" t="s">
        <v>42</v>
      </c>
      <c r="O847" s="57"/>
      <c r="P847" s="152">
        <f>O847*H847</f>
        <v>0</v>
      </c>
      <c r="Q847" s="152">
        <v>2.7999999999999998E-4</v>
      </c>
      <c r="R847" s="152">
        <f>Q847*H847</f>
        <v>5.5999999999999991E-3</v>
      </c>
      <c r="S847" s="152">
        <v>0</v>
      </c>
      <c r="T847" s="153">
        <f>S847*H847</f>
        <v>0</v>
      </c>
      <c r="U847" s="31"/>
      <c r="V847" s="31"/>
      <c r="W847" s="31"/>
      <c r="X847" s="31"/>
      <c r="Y847" s="31"/>
      <c r="Z847" s="31"/>
      <c r="AA847" s="31"/>
      <c r="AB847" s="31"/>
      <c r="AC847" s="31"/>
      <c r="AD847" s="31"/>
      <c r="AE847" s="31"/>
      <c r="AR847" s="154" t="s">
        <v>301</v>
      </c>
      <c r="AT847" s="154" t="s">
        <v>143</v>
      </c>
      <c r="AU847" s="154" t="s">
        <v>87</v>
      </c>
      <c r="AY847" s="16" t="s">
        <v>140</v>
      </c>
      <c r="BE847" s="155">
        <f>IF(N847="základní",J847,0)</f>
        <v>7771.8</v>
      </c>
      <c r="BF847" s="155">
        <f>IF(N847="snížená",J847,0)</f>
        <v>0</v>
      </c>
      <c r="BG847" s="155">
        <f>IF(N847="zákl. přenesená",J847,0)</f>
        <v>0</v>
      </c>
      <c r="BH847" s="155">
        <f>IF(N847="sníž. přenesená",J847,0)</f>
        <v>0</v>
      </c>
      <c r="BI847" s="155">
        <f>IF(N847="nulová",J847,0)</f>
        <v>0</v>
      </c>
      <c r="BJ847" s="16" t="s">
        <v>85</v>
      </c>
      <c r="BK847" s="155">
        <f>ROUND(I847*H847,2)</f>
        <v>7771.8</v>
      </c>
      <c r="BL847" s="16" t="s">
        <v>301</v>
      </c>
      <c r="BM847" s="154" t="s">
        <v>1517</v>
      </c>
    </row>
    <row r="848" spans="1:65" s="1" customFormat="1" ht="24">
      <c r="A848" s="31"/>
      <c r="B848" s="142"/>
      <c r="C848" s="143" t="s">
        <v>1518</v>
      </c>
      <c r="D848" s="143" t="s">
        <v>143</v>
      </c>
      <c r="E848" s="144" t="s">
        <v>1519</v>
      </c>
      <c r="F848" s="145" t="s">
        <v>1520</v>
      </c>
      <c r="G848" s="146" t="s">
        <v>278</v>
      </c>
      <c r="H848" s="147">
        <v>2.843</v>
      </c>
      <c r="I848" s="148">
        <v>540.59</v>
      </c>
      <c r="J848" s="149">
        <f>ROUND(I848*H848,2)</f>
        <v>1536.9</v>
      </c>
      <c r="K848" s="145" t="s">
        <v>147</v>
      </c>
      <c r="L848" s="32"/>
      <c r="M848" s="150" t="s">
        <v>1</v>
      </c>
      <c r="N848" s="151" t="s">
        <v>42</v>
      </c>
      <c r="O848" s="57"/>
      <c r="P848" s="152">
        <f>O848*H848</f>
        <v>0</v>
      </c>
      <c r="Q848" s="152">
        <v>0</v>
      </c>
      <c r="R848" s="152">
        <f>Q848*H848</f>
        <v>0</v>
      </c>
      <c r="S848" s="152">
        <v>0</v>
      </c>
      <c r="T848" s="153">
        <f>S848*H848</f>
        <v>0</v>
      </c>
      <c r="U848" s="31"/>
      <c r="V848" s="31"/>
      <c r="W848" s="31"/>
      <c r="X848" s="31"/>
      <c r="Y848" s="31"/>
      <c r="Z848" s="31"/>
      <c r="AA848" s="31"/>
      <c r="AB848" s="31"/>
      <c r="AC848" s="31"/>
      <c r="AD848" s="31"/>
      <c r="AE848" s="31"/>
      <c r="AR848" s="154" t="s">
        <v>301</v>
      </c>
      <c r="AT848" s="154" t="s">
        <v>143</v>
      </c>
      <c r="AU848" s="154" t="s">
        <v>87</v>
      </c>
      <c r="AY848" s="16" t="s">
        <v>140</v>
      </c>
      <c r="BE848" s="155">
        <f>IF(N848="základní",J848,0)</f>
        <v>1536.9</v>
      </c>
      <c r="BF848" s="155">
        <f>IF(N848="snížená",J848,0)</f>
        <v>0</v>
      </c>
      <c r="BG848" s="155">
        <f>IF(N848="zákl. přenesená",J848,0)</f>
        <v>0</v>
      </c>
      <c r="BH848" s="155">
        <f>IF(N848="sníž. přenesená",J848,0)</f>
        <v>0</v>
      </c>
      <c r="BI848" s="155">
        <f>IF(N848="nulová",J848,0)</f>
        <v>0</v>
      </c>
      <c r="BJ848" s="16" t="s">
        <v>85</v>
      </c>
      <c r="BK848" s="155">
        <f>ROUND(I848*H848,2)</f>
        <v>1536.9</v>
      </c>
      <c r="BL848" s="16" t="s">
        <v>301</v>
      </c>
      <c r="BM848" s="154" t="s">
        <v>1521</v>
      </c>
    </row>
    <row r="849" spans="1:65" s="11" customFormat="1" ht="22.9" customHeight="1">
      <c r="B849" s="129"/>
      <c r="D849" s="130" t="s">
        <v>76</v>
      </c>
      <c r="E849" s="140" t="s">
        <v>1522</v>
      </c>
      <c r="F849" s="140" t="s">
        <v>1523</v>
      </c>
      <c r="I849" s="132"/>
      <c r="J849" s="141">
        <f>BK849</f>
        <v>63606.58</v>
      </c>
      <c r="L849" s="129"/>
      <c r="M849" s="134"/>
      <c r="N849" s="135"/>
      <c r="O849" s="135"/>
      <c r="P849" s="136">
        <f>SUM(P850:P872)</f>
        <v>0</v>
      </c>
      <c r="Q849" s="135"/>
      <c r="R849" s="136">
        <f>SUM(R850:R872)</f>
        <v>1.179477E-2</v>
      </c>
      <c r="S849" s="135"/>
      <c r="T849" s="137">
        <f>SUM(T850:T872)</f>
        <v>0</v>
      </c>
      <c r="AR849" s="130" t="s">
        <v>87</v>
      </c>
      <c r="AT849" s="138" t="s">
        <v>76</v>
      </c>
      <c r="AU849" s="138" t="s">
        <v>85</v>
      </c>
      <c r="AY849" s="130" t="s">
        <v>140</v>
      </c>
      <c r="BK849" s="139">
        <f>SUM(BK850:BK872)</f>
        <v>63606.58</v>
      </c>
    </row>
    <row r="850" spans="1:65" s="1" customFormat="1" ht="24">
      <c r="A850" s="31"/>
      <c r="B850" s="142"/>
      <c r="C850" s="143" t="s">
        <v>1524</v>
      </c>
      <c r="D850" s="143" t="s">
        <v>143</v>
      </c>
      <c r="E850" s="144" t="s">
        <v>1525</v>
      </c>
      <c r="F850" s="145" t="s">
        <v>1526</v>
      </c>
      <c r="G850" s="146" t="s">
        <v>284</v>
      </c>
      <c r="H850" s="147">
        <v>30.242999999999999</v>
      </c>
      <c r="I850" s="148">
        <v>55.75</v>
      </c>
      <c r="J850" s="149">
        <f>ROUND(I850*H850,2)</f>
        <v>1686.05</v>
      </c>
      <c r="K850" s="145" t="s">
        <v>147</v>
      </c>
      <c r="L850" s="32"/>
      <c r="M850" s="150" t="s">
        <v>1</v>
      </c>
      <c r="N850" s="151" t="s">
        <v>42</v>
      </c>
      <c r="O850" s="57"/>
      <c r="P850" s="152">
        <f>O850*H850</f>
        <v>0</v>
      </c>
      <c r="Q850" s="152">
        <v>6.9999999999999994E-5</v>
      </c>
      <c r="R850" s="152">
        <f>Q850*H850</f>
        <v>2.1170099999999999E-3</v>
      </c>
      <c r="S850" s="152">
        <v>0</v>
      </c>
      <c r="T850" s="153">
        <f>S850*H850</f>
        <v>0</v>
      </c>
      <c r="U850" s="31"/>
      <c r="V850" s="31"/>
      <c r="W850" s="31"/>
      <c r="X850" s="31"/>
      <c r="Y850" s="31"/>
      <c r="Z850" s="31"/>
      <c r="AA850" s="31"/>
      <c r="AB850" s="31"/>
      <c r="AC850" s="31"/>
      <c r="AD850" s="31"/>
      <c r="AE850" s="31"/>
      <c r="AR850" s="154" t="s">
        <v>301</v>
      </c>
      <c r="AT850" s="154" t="s">
        <v>143</v>
      </c>
      <c r="AU850" s="154" t="s">
        <v>87</v>
      </c>
      <c r="AY850" s="16" t="s">
        <v>140</v>
      </c>
      <c r="BE850" s="155">
        <f>IF(N850="základní",J850,0)</f>
        <v>1686.05</v>
      </c>
      <c r="BF850" s="155">
        <f>IF(N850="snížená",J850,0)</f>
        <v>0</v>
      </c>
      <c r="BG850" s="155">
        <f>IF(N850="zákl. přenesená",J850,0)</f>
        <v>0</v>
      </c>
      <c r="BH850" s="155">
        <f>IF(N850="sníž. přenesená",J850,0)</f>
        <v>0</v>
      </c>
      <c r="BI850" s="155">
        <f>IF(N850="nulová",J850,0)</f>
        <v>0</v>
      </c>
      <c r="BJ850" s="16" t="s">
        <v>85</v>
      </c>
      <c r="BK850" s="155">
        <f>ROUND(I850*H850,2)</f>
        <v>1686.05</v>
      </c>
      <c r="BL850" s="16" t="s">
        <v>301</v>
      </c>
      <c r="BM850" s="154" t="s">
        <v>1527</v>
      </c>
    </row>
    <row r="851" spans="1:65" s="1" customFormat="1" ht="16.5" customHeight="1">
      <c r="A851" s="31"/>
      <c r="B851" s="142"/>
      <c r="C851" s="143" t="s">
        <v>1528</v>
      </c>
      <c r="D851" s="143" t="s">
        <v>143</v>
      </c>
      <c r="E851" s="144" t="s">
        <v>1529</v>
      </c>
      <c r="F851" s="145" t="s">
        <v>1530</v>
      </c>
      <c r="G851" s="146" t="s">
        <v>284</v>
      </c>
      <c r="H851" s="147">
        <v>30.242999999999999</v>
      </c>
      <c r="I851" s="148">
        <v>4.1900000000000004</v>
      </c>
      <c r="J851" s="149">
        <f>ROUND(I851*H851,2)</f>
        <v>126.72</v>
      </c>
      <c r="K851" s="145" t="s">
        <v>147</v>
      </c>
      <c r="L851" s="32"/>
      <c r="M851" s="150" t="s">
        <v>1</v>
      </c>
      <c r="N851" s="151" t="s">
        <v>42</v>
      </c>
      <c r="O851" s="57"/>
      <c r="P851" s="152">
        <f>O851*H851</f>
        <v>0</v>
      </c>
      <c r="Q851" s="152">
        <v>0</v>
      </c>
      <c r="R851" s="152">
        <f>Q851*H851</f>
        <v>0</v>
      </c>
      <c r="S851" s="152">
        <v>0</v>
      </c>
      <c r="T851" s="153">
        <f>S851*H851</f>
        <v>0</v>
      </c>
      <c r="U851" s="31"/>
      <c r="V851" s="31"/>
      <c r="W851" s="31"/>
      <c r="X851" s="31"/>
      <c r="Y851" s="31"/>
      <c r="Z851" s="31"/>
      <c r="AA851" s="31"/>
      <c r="AB851" s="31"/>
      <c r="AC851" s="31"/>
      <c r="AD851" s="31"/>
      <c r="AE851" s="31"/>
      <c r="AR851" s="154" t="s">
        <v>301</v>
      </c>
      <c r="AT851" s="154" t="s">
        <v>143</v>
      </c>
      <c r="AU851" s="154" t="s">
        <v>87</v>
      </c>
      <c r="AY851" s="16" t="s">
        <v>140</v>
      </c>
      <c r="BE851" s="155">
        <f>IF(N851="základní",J851,0)</f>
        <v>126.72</v>
      </c>
      <c r="BF851" s="155">
        <f>IF(N851="snížená",J851,0)</f>
        <v>0</v>
      </c>
      <c r="BG851" s="155">
        <f>IF(N851="zákl. přenesená",J851,0)</f>
        <v>0</v>
      </c>
      <c r="BH851" s="155">
        <f>IF(N851="sníž. přenesená",J851,0)</f>
        <v>0</v>
      </c>
      <c r="BI851" s="155">
        <f>IF(N851="nulová",J851,0)</f>
        <v>0</v>
      </c>
      <c r="BJ851" s="16" t="s">
        <v>85</v>
      </c>
      <c r="BK851" s="155">
        <f>ROUND(I851*H851,2)</f>
        <v>126.72</v>
      </c>
      <c r="BL851" s="16" t="s">
        <v>301</v>
      </c>
      <c r="BM851" s="154" t="s">
        <v>1531</v>
      </c>
    </row>
    <row r="852" spans="1:65" s="1" customFormat="1" ht="24">
      <c r="A852" s="31"/>
      <c r="B852" s="142"/>
      <c r="C852" s="143" t="s">
        <v>1532</v>
      </c>
      <c r="D852" s="143" t="s">
        <v>143</v>
      </c>
      <c r="E852" s="144" t="s">
        <v>1533</v>
      </c>
      <c r="F852" s="145" t="s">
        <v>1534</v>
      </c>
      <c r="G852" s="146" t="s">
        <v>284</v>
      </c>
      <c r="H852" s="147">
        <v>30.242999999999999</v>
      </c>
      <c r="I852" s="148">
        <v>79.040000000000006</v>
      </c>
      <c r="J852" s="149">
        <f>ROUND(I852*H852,2)</f>
        <v>2390.41</v>
      </c>
      <c r="K852" s="145" t="s">
        <v>147</v>
      </c>
      <c r="L852" s="32"/>
      <c r="M852" s="150" t="s">
        <v>1</v>
      </c>
      <c r="N852" s="151" t="s">
        <v>42</v>
      </c>
      <c r="O852" s="57"/>
      <c r="P852" s="152">
        <f>O852*H852</f>
        <v>0</v>
      </c>
      <c r="Q852" s="152">
        <v>6.0000000000000002E-5</v>
      </c>
      <c r="R852" s="152">
        <f>Q852*H852</f>
        <v>1.8145799999999999E-3</v>
      </c>
      <c r="S852" s="152">
        <v>0</v>
      </c>
      <c r="T852" s="153">
        <f>S852*H852</f>
        <v>0</v>
      </c>
      <c r="U852" s="31"/>
      <c r="V852" s="31"/>
      <c r="W852" s="31"/>
      <c r="X852" s="31"/>
      <c r="Y852" s="31"/>
      <c r="Z852" s="31"/>
      <c r="AA852" s="31"/>
      <c r="AB852" s="31"/>
      <c r="AC852" s="31"/>
      <c r="AD852" s="31"/>
      <c r="AE852" s="31"/>
      <c r="AR852" s="154" t="s">
        <v>301</v>
      </c>
      <c r="AT852" s="154" t="s">
        <v>143</v>
      </c>
      <c r="AU852" s="154" t="s">
        <v>87</v>
      </c>
      <c r="AY852" s="16" t="s">
        <v>140</v>
      </c>
      <c r="BE852" s="155">
        <f>IF(N852="základní",J852,0)</f>
        <v>2390.41</v>
      </c>
      <c r="BF852" s="155">
        <f>IF(N852="snížená",J852,0)</f>
        <v>0</v>
      </c>
      <c r="BG852" s="155">
        <f>IF(N852="zákl. přenesená",J852,0)</f>
        <v>0</v>
      </c>
      <c r="BH852" s="155">
        <f>IF(N852="sníž. přenesená",J852,0)</f>
        <v>0</v>
      </c>
      <c r="BI852" s="155">
        <f>IF(N852="nulová",J852,0)</f>
        <v>0</v>
      </c>
      <c r="BJ852" s="16" t="s">
        <v>85</v>
      </c>
      <c r="BK852" s="155">
        <f>ROUND(I852*H852,2)</f>
        <v>2390.41</v>
      </c>
      <c r="BL852" s="16" t="s">
        <v>301</v>
      </c>
      <c r="BM852" s="154" t="s">
        <v>1535</v>
      </c>
    </row>
    <row r="853" spans="1:65" s="12" customFormat="1">
      <c r="B853" s="165"/>
      <c r="D853" s="156" t="s">
        <v>236</v>
      </c>
      <c r="E853" s="166" t="s">
        <v>1</v>
      </c>
      <c r="F853" s="167" t="s">
        <v>1536</v>
      </c>
      <c r="H853" s="168">
        <v>0.90800000000000003</v>
      </c>
      <c r="I853" s="169"/>
      <c r="L853" s="165"/>
      <c r="M853" s="170"/>
      <c r="N853" s="171"/>
      <c r="O853" s="171"/>
      <c r="P853" s="171"/>
      <c r="Q853" s="171"/>
      <c r="R853" s="171"/>
      <c r="S853" s="171"/>
      <c r="T853" s="172"/>
      <c r="AT853" s="166" t="s">
        <v>236</v>
      </c>
      <c r="AU853" s="166" t="s">
        <v>87</v>
      </c>
      <c r="AV853" s="12" t="s">
        <v>87</v>
      </c>
      <c r="AW853" s="12" t="s">
        <v>32</v>
      </c>
      <c r="AX853" s="12" t="s">
        <v>77</v>
      </c>
      <c r="AY853" s="166" t="s">
        <v>140</v>
      </c>
    </row>
    <row r="854" spans="1:65" s="12" customFormat="1">
      <c r="B854" s="165"/>
      <c r="D854" s="156" t="s">
        <v>236</v>
      </c>
      <c r="E854" s="166" t="s">
        <v>1</v>
      </c>
      <c r="F854" s="167" t="s">
        <v>1537</v>
      </c>
      <c r="H854" s="168">
        <v>4.54</v>
      </c>
      <c r="I854" s="169"/>
      <c r="L854" s="165"/>
      <c r="M854" s="170"/>
      <c r="N854" s="171"/>
      <c r="O854" s="171"/>
      <c r="P854" s="171"/>
      <c r="Q854" s="171"/>
      <c r="R854" s="171"/>
      <c r="S854" s="171"/>
      <c r="T854" s="172"/>
      <c r="AT854" s="166" t="s">
        <v>236</v>
      </c>
      <c r="AU854" s="166" t="s">
        <v>87</v>
      </c>
      <c r="AV854" s="12" t="s">
        <v>87</v>
      </c>
      <c r="AW854" s="12" t="s">
        <v>32</v>
      </c>
      <c r="AX854" s="12" t="s">
        <v>77</v>
      </c>
      <c r="AY854" s="166" t="s">
        <v>140</v>
      </c>
    </row>
    <row r="855" spans="1:65" s="12" customFormat="1">
      <c r="B855" s="165"/>
      <c r="D855" s="156" t="s">
        <v>236</v>
      </c>
      <c r="E855" s="166" t="s">
        <v>1</v>
      </c>
      <c r="F855" s="167" t="s">
        <v>1538</v>
      </c>
      <c r="H855" s="168">
        <v>8.2949999999999999</v>
      </c>
      <c r="I855" s="169"/>
      <c r="L855" s="165"/>
      <c r="M855" s="170"/>
      <c r="N855" s="171"/>
      <c r="O855" s="171"/>
      <c r="P855" s="171"/>
      <c r="Q855" s="171"/>
      <c r="R855" s="171"/>
      <c r="S855" s="171"/>
      <c r="T855" s="172"/>
      <c r="AT855" s="166" t="s">
        <v>236</v>
      </c>
      <c r="AU855" s="166" t="s">
        <v>87</v>
      </c>
      <c r="AV855" s="12" t="s">
        <v>87</v>
      </c>
      <c r="AW855" s="12" t="s">
        <v>32</v>
      </c>
      <c r="AX855" s="12" t="s">
        <v>77</v>
      </c>
      <c r="AY855" s="166" t="s">
        <v>140</v>
      </c>
    </row>
    <row r="856" spans="1:65" s="14" customFormat="1">
      <c r="B856" s="191"/>
      <c r="D856" s="156" t="s">
        <v>236</v>
      </c>
      <c r="E856" s="192" t="s">
        <v>1</v>
      </c>
      <c r="F856" s="193" t="s">
        <v>1539</v>
      </c>
      <c r="H856" s="194">
        <v>13.743</v>
      </c>
      <c r="I856" s="195"/>
      <c r="L856" s="191"/>
      <c r="M856" s="196"/>
      <c r="N856" s="197"/>
      <c r="O856" s="197"/>
      <c r="P856" s="197"/>
      <c r="Q856" s="197"/>
      <c r="R856" s="197"/>
      <c r="S856" s="197"/>
      <c r="T856" s="198"/>
      <c r="AT856" s="192" t="s">
        <v>236</v>
      </c>
      <c r="AU856" s="192" t="s">
        <v>87</v>
      </c>
      <c r="AV856" s="14" t="s">
        <v>155</v>
      </c>
      <c r="AW856" s="14" t="s">
        <v>32</v>
      </c>
      <c r="AX856" s="14" t="s">
        <v>77</v>
      </c>
      <c r="AY856" s="192" t="s">
        <v>140</v>
      </c>
    </row>
    <row r="857" spans="1:65" s="12" customFormat="1">
      <c r="B857" s="165"/>
      <c r="D857" s="156" t="s">
        <v>236</v>
      </c>
      <c r="E857" s="166" t="s">
        <v>1</v>
      </c>
      <c r="F857" s="167" t="s">
        <v>1540</v>
      </c>
      <c r="H857" s="168">
        <v>16.5</v>
      </c>
      <c r="I857" s="169"/>
      <c r="L857" s="165"/>
      <c r="M857" s="170"/>
      <c r="N857" s="171"/>
      <c r="O857" s="171"/>
      <c r="P857" s="171"/>
      <c r="Q857" s="171"/>
      <c r="R857" s="171"/>
      <c r="S857" s="171"/>
      <c r="T857" s="172"/>
      <c r="AT857" s="166" t="s">
        <v>236</v>
      </c>
      <c r="AU857" s="166" t="s">
        <v>87</v>
      </c>
      <c r="AV857" s="12" t="s">
        <v>87</v>
      </c>
      <c r="AW857" s="12" t="s">
        <v>32</v>
      </c>
      <c r="AX857" s="12" t="s">
        <v>77</v>
      </c>
      <c r="AY857" s="166" t="s">
        <v>140</v>
      </c>
    </row>
    <row r="858" spans="1:65" s="13" customFormat="1">
      <c r="B858" s="173"/>
      <c r="D858" s="156" t="s">
        <v>236</v>
      </c>
      <c r="E858" s="174" t="s">
        <v>1</v>
      </c>
      <c r="F858" s="175" t="s">
        <v>247</v>
      </c>
      <c r="H858" s="176">
        <v>30.243000000000002</v>
      </c>
      <c r="I858" s="177"/>
      <c r="L858" s="173"/>
      <c r="M858" s="178"/>
      <c r="N858" s="179"/>
      <c r="O858" s="179"/>
      <c r="P858" s="179"/>
      <c r="Q858" s="179"/>
      <c r="R858" s="179"/>
      <c r="S858" s="179"/>
      <c r="T858" s="180"/>
      <c r="AT858" s="174" t="s">
        <v>236</v>
      </c>
      <c r="AU858" s="174" t="s">
        <v>87</v>
      </c>
      <c r="AV858" s="13" t="s">
        <v>159</v>
      </c>
      <c r="AW858" s="13" t="s">
        <v>32</v>
      </c>
      <c r="AX858" s="13" t="s">
        <v>85</v>
      </c>
      <c r="AY858" s="174" t="s">
        <v>140</v>
      </c>
    </row>
    <row r="859" spans="1:65" s="1" customFormat="1" ht="24">
      <c r="A859" s="31"/>
      <c r="B859" s="142"/>
      <c r="C859" s="143" t="s">
        <v>1541</v>
      </c>
      <c r="D859" s="143" t="s">
        <v>143</v>
      </c>
      <c r="E859" s="144" t="s">
        <v>1542</v>
      </c>
      <c r="F859" s="145" t="s">
        <v>1543</v>
      </c>
      <c r="G859" s="146" t="s">
        <v>284</v>
      </c>
      <c r="H859" s="147">
        <v>30.242999999999999</v>
      </c>
      <c r="I859" s="148">
        <v>97.83</v>
      </c>
      <c r="J859" s="149">
        <f>ROUND(I859*H859,2)</f>
        <v>2958.67</v>
      </c>
      <c r="K859" s="145" t="s">
        <v>147</v>
      </c>
      <c r="L859" s="32"/>
      <c r="M859" s="150" t="s">
        <v>1</v>
      </c>
      <c r="N859" s="151" t="s">
        <v>42</v>
      </c>
      <c r="O859" s="57"/>
      <c r="P859" s="152">
        <f>O859*H859</f>
        <v>0</v>
      </c>
      <c r="Q859" s="152">
        <v>1.3999999999999999E-4</v>
      </c>
      <c r="R859" s="152">
        <f>Q859*H859</f>
        <v>4.2340199999999998E-3</v>
      </c>
      <c r="S859" s="152">
        <v>0</v>
      </c>
      <c r="T859" s="153">
        <f>S859*H859</f>
        <v>0</v>
      </c>
      <c r="U859" s="31"/>
      <c r="V859" s="31"/>
      <c r="W859" s="31"/>
      <c r="X859" s="31"/>
      <c r="Y859" s="31"/>
      <c r="Z859" s="31"/>
      <c r="AA859" s="31"/>
      <c r="AB859" s="31"/>
      <c r="AC859" s="31"/>
      <c r="AD859" s="31"/>
      <c r="AE859" s="31"/>
      <c r="AR859" s="154" t="s">
        <v>301</v>
      </c>
      <c r="AT859" s="154" t="s">
        <v>143</v>
      </c>
      <c r="AU859" s="154" t="s">
        <v>87</v>
      </c>
      <c r="AY859" s="16" t="s">
        <v>140</v>
      </c>
      <c r="BE859" s="155">
        <f>IF(N859="základní",J859,0)</f>
        <v>2958.67</v>
      </c>
      <c r="BF859" s="155">
        <f>IF(N859="snížená",J859,0)</f>
        <v>0</v>
      </c>
      <c r="BG859" s="155">
        <f>IF(N859="zákl. přenesená",J859,0)</f>
        <v>0</v>
      </c>
      <c r="BH859" s="155">
        <f>IF(N859="sníž. přenesená",J859,0)</f>
        <v>0</v>
      </c>
      <c r="BI859" s="155">
        <f>IF(N859="nulová",J859,0)</f>
        <v>0</v>
      </c>
      <c r="BJ859" s="16" t="s">
        <v>85</v>
      </c>
      <c r="BK859" s="155">
        <f>ROUND(I859*H859,2)</f>
        <v>2958.67</v>
      </c>
      <c r="BL859" s="16" t="s">
        <v>301</v>
      </c>
      <c r="BM859" s="154" t="s">
        <v>1544</v>
      </c>
    </row>
    <row r="860" spans="1:65" s="1" customFormat="1" ht="24">
      <c r="A860" s="31"/>
      <c r="B860" s="142"/>
      <c r="C860" s="143" t="s">
        <v>1545</v>
      </c>
      <c r="D860" s="143" t="s">
        <v>143</v>
      </c>
      <c r="E860" s="144" t="s">
        <v>1546</v>
      </c>
      <c r="F860" s="145" t="s">
        <v>1547</v>
      </c>
      <c r="G860" s="146" t="s">
        <v>284</v>
      </c>
      <c r="H860" s="147">
        <v>30.242999999999999</v>
      </c>
      <c r="I860" s="148">
        <v>100.91</v>
      </c>
      <c r="J860" s="149">
        <f>ROUND(I860*H860,2)</f>
        <v>3051.82</v>
      </c>
      <c r="K860" s="145" t="s">
        <v>147</v>
      </c>
      <c r="L860" s="32"/>
      <c r="M860" s="150" t="s">
        <v>1</v>
      </c>
      <c r="N860" s="151" t="s">
        <v>42</v>
      </c>
      <c r="O860" s="57"/>
      <c r="P860" s="152">
        <f>O860*H860</f>
        <v>0</v>
      </c>
      <c r="Q860" s="152">
        <v>1.2E-4</v>
      </c>
      <c r="R860" s="152">
        <f>Q860*H860</f>
        <v>3.6291599999999998E-3</v>
      </c>
      <c r="S860" s="152">
        <v>0</v>
      </c>
      <c r="T860" s="153">
        <f>S860*H860</f>
        <v>0</v>
      </c>
      <c r="U860" s="31"/>
      <c r="V860" s="31"/>
      <c r="W860" s="31"/>
      <c r="X860" s="31"/>
      <c r="Y860" s="31"/>
      <c r="Z860" s="31"/>
      <c r="AA860" s="31"/>
      <c r="AB860" s="31"/>
      <c r="AC860" s="31"/>
      <c r="AD860" s="31"/>
      <c r="AE860" s="31"/>
      <c r="AR860" s="154" t="s">
        <v>301</v>
      </c>
      <c r="AT860" s="154" t="s">
        <v>143</v>
      </c>
      <c r="AU860" s="154" t="s">
        <v>87</v>
      </c>
      <c r="AY860" s="16" t="s">
        <v>140</v>
      </c>
      <c r="BE860" s="155">
        <f>IF(N860="základní",J860,0)</f>
        <v>3051.82</v>
      </c>
      <c r="BF860" s="155">
        <f>IF(N860="snížená",J860,0)</f>
        <v>0</v>
      </c>
      <c r="BG860" s="155">
        <f>IF(N860="zákl. přenesená",J860,0)</f>
        <v>0</v>
      </c>
      <c r="BH860" s="155">
        <f>IF(N860="sníž. přenesená",J860,0)</f>
        <v>0</v>
      </c>
      <c r="BI860" s="155">
        <f>IF(N860="nulová",J860,0)</f>
        <v>0</v>
      </c>
      <c r="BJ860" s="16" t="s">
        <v>85</v>
      </c>
      <c r="BK860" s="155">
        <f>ROUND(I860*H860,2)</f>
        <v>3051.82</v>
      </c>
      <c r="BL860" s="16" t="s">
        <v>301</v>
      </c>
      <c r="BM860" s="154" t="s">
        <v>1548</v>
      </c>
    </row>
    <row r="861" spans="1:65" s="1" customFormat="1" ht="21.75" customHeight="1">
      <c r="A861" s="31"/>
      <c r="B861" s="142"/>
      <c r="C861" s="143" t="s">
        <v>1549</v>
      </c>
      <c r="D861" s="143" t="s">
        <v>143</v>
      </c>
      <c r="E861" s="144" t="s">
        <v>1550</v>
      </c>
      <c r="F861" s="145" t="s">
        <v>1551</v>
      </c>
      <c r="G861" s="146" t="s">
        <v>284</v>
      </c>
      <c r="H861" s="147">
        <v>223.42</v>
      </c>
      <c r="I861" s="148">
        <v>238.98</v>
      </c>
      <c r="J861" s="149">
        <f>ROUND(I861*H861,2)</f>
        <v>53392.91</v>
      </c>
      <c r="K861" s="145" t="s">
        <v>147</v>
      </c>
      <c r="L861" s="32"/>
      <c r="M861" s="150" t="s">
        <v>1</v>
      </c>
      <c r="N861" s="151" t="s">
        <v>42</v>
      </c>
      <c r="O861" s="57"/>
      <c r="P861" s="152">
        <f>O861*H861</f>
        <v>0</v>
      </c>
      <c r="Q861" s="152">
        <v>0</v>
      </c>
      <c r="R861" s="152">
        <f>Q861*H861</f>
        <v>0</v>
      </c>
      <c r="S861" s="152">
        <v>0</v>
      </c>
      <c r="T861" s="153">
        <f>S861*H861</f>
        <v>0</v>
      </c>
      <c r="U861" s="31"/>
      <c r="V861" s="31"/>
      <c r="W861" s="31"/>
      <c r="X861" s="31"/>
      <c r="Y861" s="31"/>
      <c r="Z861" s="31"/>
      <c r="AA861" s="31"/>
      <c r="AB861" s="31"/>
      <c r="AC861" s="31"/>
      <c r="AD861" s="31"/>
      <c r="AE861" s="31"/>
      <c r="AR861" s="154" t="s">
        <v>301</v>
      </c>
      <c r="AT861" s="154" t="s">
        <v>143</v>
      </c>
      <c r="AU861" s="154" t="s">
        <v>87</v>
      </c>
      <c r="AY861" s="16" t="s">
        <v>140</v>
      </c>
      <c r="BE861" s="155">
        <f>IF(N861="základní",J861,0)</f>
        <v>53392.91</v>
      </c>
      <c r="BF861" s="155">
        <f>IF(N861="snížená",J861,0)</f>
        <v>0</v>
      </c>
      <c r="BG861" s="155">
        <f>IF(N861="zákl. přenesená",J861,0)</f>
        <v>0</v>
      </c>
      <c r="BH861" s="155">
        <f>IF(N861="sníž. přenesená",J861,0)</f>
        <v>0</v>
      </c>
      <c r="BI861" s="155">
        <f>IF(N861="nulová",J861,0)</f>
        <v>0</v>
      </c>
      <c r="BJ861" s="16" t="s">
        <v>85</v>
      </c>
      <c r="BK861" s="155">
        <f>ROUND(I861*H861,2)</f>
        <v>53392.91</v>
      </c>
      <c r="BL861" s="16" t="s">
        <v>301</v>
      </c>
      <c r="BM861" s="154" t="s">
        <v>1552</v>
      </c>
    </row>
    <row r="862" spans="1:65" s="12" customFormat="1">
      <c r="B862" s="165"/>
      <c r="D862" s="156" t="s">
        <v>236</v>
      </c>
      <c r="E862" s="166" t="s">
        <v>1</v>
      </c>
      <c r="F862" s="167" t="s">
        <v>1553</v>
      </c>
      <c r="H862" s="168">
        <v>22.14</v>
      </c>
      <c r="I862" s="169"/>
      <c r="L862" s="165"/>
      <c r="M862" s="170"/>
      <c r="N862" s="171"/>
      <c r="O862" s="171"/>
      <c r="P862" s="171"/>
      <c r="Q862" s="171"/>
      <c r="R862" s="171"/>
      <c r="S862" s="171"/>
      <c r="T862" s="172"/>
      <c r="AT862" s="166" t="s">
        <v>236</v>
      </c>
      <c r="AU862" s="166" t="s">
        <v>87</v>
      </c>
      <c r="AV862" s="12" t="s">
        <v>87</v>
      </c>
      <c r="AW862" s="12" t="s">
        <v>32</v>
      </c>
      <c r="AX862" s="12" t="s">
        <v>77</v>
      </c>
      <c r="AY862" s="166" t="s">
        <v>140</v>
      </c>
    </row>
    <row r="863" spans="1:65" s="12" customFormat="1">
      <c r="B863" s="165"/>
      <c r="D863" s="156" t="s">
        <v>236</v>
      </c>
      <c r="E863" s="166" t="s">
        <v>1</v>
      </c>
      <c r="F863" s="167" t="s">
        <v>1554</v>
      </c>
      <c r="H863" s="168">
        <v>17.100000000000001</v>
      </c>
      <c r="I863" s="169"/>
      <c r="L863" s="165"/>
      <c r="M863" s="170"/>
      <c r="N863" s="171"/>
      <c r="O863" s="171"/>
      <c r="P863" s="171"/>
      <c r="Q863" s="171"/>
      <c r="R863" s="171"/>
      <c r="S863" s="171"/>
      <c r="T863" s="172"/>
      <c r="AT863" s="166" t="s">
        <v>236</v>
      </c>
      <c r="AU863" s="166" t="s">
        <v>87</v>
      </c>
      <c r="AV863" s="12" t="s">
        <v>87</v>
      </c>
      <c r="AW863" s="12" t="s">
        <v>32</v>
      </c>
      <c r="AX863" s="12" t="s">
        <v>77</v>
      </c>
      <c r="AY863" s="166" t="s">
        <v>140</v>
      </c>
    </row>
    <row r="864" spans="1:65" s="12" customFormat="1">
      <c r="B864" s="165"/>
      <c r="D864" s="156" t="s">
        <v>236</v>
      </c>
      <c r="E864" s="166" t="s">
        <v>1</v>
      </c>
      <c r="F864" s="167" t="s">
        <v>1555</v>
      </c>
      <c r="H864" s="168">
        <v>33</v>
      </c>
      <c r="I864" s="169"/>
      <c r="L864" s="165"/>
      <c r="M864" s="170"/>
      <c r="N864" s="171"/>
      <c r="O864" s="171"/>
      <c r="P864" s="171"/>
      <c r="Q864" s="171"/>
      <c r="R864" s="171"/>
      <c r="S864" s="171"/>
      <c r="T864" s="172"/>
      <c r="AT864" s="166" t="s">
        <v>236</v>
      </c>
      <c r="AU864" s="166" t="s">
        <v>87</v>
      </c>
      <c r="AV864" s="12" t="s">
        <v>87</v>
      </c>
      <c r="AW864" s="12" t="s">
        <v>32</v>
      </c>
      <c r="AX864" s="12" t="s">
        <v>77</v>
      </c>
      <c r="AY864" s="166" t="s">
        <v>140</v>
      </c>
    </row>
    <row r="865" spans="1:65" s="12" customFormat="1">
      <c r="B865" s="165"/>
      <c r="D865" s="156" t="s">
        <v>236</v>
      </c>
      <c r="E865" s="166" t="s">
        <v>1</v>
      </c>
      <c r="F865" s="167" t="s">
        <v>1556</v>
      </c>
      <c r="H865" s="168">
        <v>4.05</v>
      </c>
      <c r="I865" s="169"/>
      <c r="L865" s="165"/>
      <c r="M865" s="170"/>
      <c r="N865" s="171"/>
      <c r="O865" s="171"/>
      <c r="P865" s="171"/>
      <c r="Q865" s="171"/>
      <c r="R865" s="171"/>
      <c r="S865" s="171"/>
      <c r="T865" s="172"/>
      <c r="AT865" s="166" t="s">
        <v>236</v>
      </c>
      <c r="AU865" s="166" t="s">
        <v>87</v>
      </c>
      <c r="AV865" s="12" t="s">
        <v>87</v>
      </c>
      <c r="AW865" s="12" t="s">
        <v>32</v>
      </c>
      <c r="AX865" s="12" t="s">
        <v>77</v>
      </c>
      <c r="AY865" s="166" t="s">
        <v>140</v>
      </c>
    </row>
    <row r="866" spans="1:65" s="12" customFormat="1">
      <c r="B866" s="165"/>
      <c r="D866" s="156" t="s">
        <v>236</v>
      </c>
      <c r="E866" s="166" t="s">
        <v>1</v>
      </c>
      <c r="F866" s="167" t="s">
        <v>1557</v>
      </c>
      <c r="H866" s="168">
        <v>1.8</v>
      </c>
      <c r="I866" s="169"/>
      <c r="L866" s="165"/>
      <c r="M866" s="170"/>
      <c r="N866" s="171"/>
      <c r="O866" s="171"/>
      <c r="P866" s="171"/>
      <c r="Q866" s="171"/>
      <c r="R866" s="171"/>
      <c r="S866" s="171"/>
      <c r="T866" s="172"/>
      <c r="AT866" s="166" t="s">
        <v>236</v>
      </c>
      <c r="AU866" s="166" t="s">
        <v>87</v>
      </c>
      <c r="AV866" s="12" t="s">
        <v>87</v>
      </c>
      <c r="AW866" s="12" t="s">
        <v>32</v>
      </c>
      <c r="AX866" s="12" t="s">
        <v>77</v>
      </c>
      <c r="AY866" s="166" t="s">
        <v>140</v>
      </c>
    </row>
    <row r="867" spans="1:65" s="12" customFormat="1">
      <c r="B867" s="165"/>
      <c r="D867" s="156" t="s">
        <v>236</v>
      </c>
      <c r="E867" s="166" t="s">
        <v>1</v>
      </c>
      <c r="F867" s="167" t="s">
        <v>1558</v>
      </c>
      <c r="H867" s="168">
        <v>4.6500000000000004</v>
      </c>
      <c r="I867" s="169"/>
      <c r="L867" s="165"/>
      <c r="M867" s="170"/>
      <c r="N867" s="171"/>
      <c r="O867" s="171"/>
      <c r="P867" s="171"/>
      <c r="Q867" s="171"/>
      <c r="R867" s="171"/>
      <c r="S867" s="171"/>
      <c r="T867" s="172"/>
      <c r="AT867" s="166" t="s">
        <v>236</v>
      </c>
      <c r="AU867" s="166" t="s">
        <v>87</v>
      </c>
      <c r="AV867" s="12" t="s">
        <v>87</v>
      </c>
      <c r="AW867" s="12" t="s">
        <v>32</v>
      </c>
      <c r="AX867" s="12" t="s">
        <v>77</v>
      </c>
      <c r="AY867" s="166" t="s">
        <v>140</v>
      </c>
    </row>
    <row r="868" spans="1:65" s="12" customFormat="1">
      <c r="B868" s="165"/>
      <c r="D868" s="156" t="s">
        <v>236</v>
      </c>
      <c r="E868" s="166" t="s">
        <v>1</v>
      </c>
      <c r="F868" s="167" t="s">
        <v>1559</v>
      </c>
      <c r="H868" s="168">
        <v>6.45</v>
      </c>
      <c r="I868" s="169"/>
      <c r="L868" s="165"/>
      <c r="M868" s="170"/>
      <c r="N868" s="171"/>
      <c r="O868" s="171"/>
      <c r="P868" s="171"/>
      <c r="Q868" s="171"/>
      <c r="R868" s="171"/>
      <c r="S868" s="171"/>
      <c r="T868" s="172"/>
      <c r="AT868" s="166" t="s">
        <v>236</v>
      </c>
      <c r="AU868" s="166" t="s">
        <v>87</v>
      </c>
      <c r="AV868" s="12" t="s">
        <v>87</v>
      </c>
      <c r="AW868" s="12" t="s">
        <v>32</v>
      </c>
      <c r="AX868" s="12" t="s">
        <v>77</v>
      </c>
      <c r="AY868" s="166" t="s">
        <v>140</v>
      </c>
    </row>
    <row r="869" spans="1:65" s="12" customFormat="1">
      <c r="B869" s="165"/>
      <c r="D869" s="156" t="s">
        <v>236</v>
      </c>
      <c r="E869" s="166" t="s">
        <v>1</v>
      </c>
      <c r="F869" s="167" t="s">
        <v>1560</v>
      </c>
      <c r="H869" s="168">
        <v>1.98</v>
      </c>
      <c r="I869" s="169"/>
      <c r="L869" s="165"/>
      <c r="M869" s="170"/>
      <c r="N869" s="171"/>
      <c r="O869" s="171"/>
      <c r="P869" s="171"/>
      <c r="Q869" s="171"/>
      <c r="R869" s="171"/>
      <c r="S869" s="171"/>
      <c r="T869" s="172"/>
      <c r="AT869" s="166" t="s">
        <v>236</v>
      </c>
      <c r="AU869" s="166" t="s">
        <v>87</v>
      </c>
      <c r="AV869" s="12" t="s">
        <v>87</v>
      </c>
      <c r="AW869" s="12" t="s">
        <v>32</v>
      </c>
      <c r="AX869" s="12" t="s">
        <v>77</v>
      </c>
      <c r="AY869" s="166" t="s">
        <v>140</v>
      </c>
    </row>
    <row r="870" spans="1:65" s="12" customFormat="1">
      <c r="B870" s="165"/>
      <c r="D870" s="156" t="s">
        <v>236</v>
      </c>
      <c r="E870" s="166" t="s">
        <v>1</v>
      </c>
      <c r="F870" s="167" t="s">
        <v>1561</v>
      </c>
      <c r="H870" s="168">
        <v>115</v>
      </c>
      <c r="I870" s="169"/>
      <c r="L870" s="165"/>
      <c r="M870" s="170"/>
      <c r="N870" s="171"/>
      <c r="O870" s="171"/>
      <c r="P870" s="171"/>
      <c r="Q870" s="171"/>
      <c r="R870" s="171"/>
      <c r="S870" s="171"/>
      <c r="T870" s="172"/>
      <c r="AT870" s="166" t="s">
        <v>236</v>
      </c>
      <c r="AU870" s="166" t="s">
        <v>87</v>
      </c>
      <c r="AV870" s="12" t="s">
        <v>87</v>
      </c>
      <c r="AW870" s="12" t="s">
        <v>32</v>
      </c>
      <c r="AX870" s="12" t="s">
        <v>77</v>
      </c>
      <c r="AY870" s="166" t="s">
        <v>140</v>
      </c>
    </row>
    <row r="871" spans="1:65" s="12" customFormat="1">
      <c r="B871" s="165"/>
      <c r="D871" s="156" t="s">
        <v>236</v>
      </c>
      <c r="E871" s="166" t="s">
        <v>1</v>
      </c>
      <c r="F871" s="167" t="s">
        <v>1562</v>
      </c>
      <c r="H871" s="168">
        <v>17.25</v>
      </c>
      <c r="I871" s="169"/>
      <c r="L871" s="165"/>
      <c r="M871" s="170"/>
      <c r="N871" s="171"/>
      <c r="O871" s="171"/>
      <c r="P871" s="171"/>
      <c r="Q871" s="171"/>
      <c r="R871" s="171"/>
      <c r="S871" s="171"/>
      <c r="T871" s="172"/>
      <c r="AT871" s="166" t="s">
        <v>236</v>
      </c>
      <c r="AU871" s="166" t="s">
        <v>87</v>
      </c>
      <c r="AV871" s="12" t="s">
        <v>87</v>
      </c>
      <c r="AW871" s="12" t="s">
        <v>32</v>
      </c>
      <c r="AX871" s="12" t="s">
        <v>77</v>
      </c>
      <c r="AY871" s="166" t="s">
        <v>140</v>
      </c>
    </row>
    <row r="872" spans="1:65" s="13" customFormat="1">
      <c r="B872" s="173"/>
      <c r="D872" s="156" t="s">
        <v>236</v>
      </c>
      <c r="E872" s="174" t="s">
        <v>1</v>
      </c>
      <c r="F872" s="175" t="s">
        <v>247</v>
      </c>
      <c r="H872" s="176">
        <v>223.42000000000002</v>
      </c>
      <c r="I872" s="177"/>
      <c r="L872" s="173"/>
      <c r="M872" s="178"/>
      <c r="N872" s="179"/>
      <c r="O872" s="179"/>
      <c r="P872" s="179"/>
      <c r="Q872" s="179"/>
      <c r="R872" s="179"/>
      <c r="S872" s="179"/>
      <c r="T872" s="180"/>
      <c r="AT872" s="174" t="s">
        <v>236</v>
      </c>
      <c r="AU872" s="174" t="s">
        <v>87</v>
      </c>
      <c r="AV872" s="13" t="s">
        <v>159</v>
      </c>
      <c r="AW872" s="13" t="s">
        <v>32</v>
      </c>
      <c r="AX872" s="13" t="s">
        <v>85</v>
      </c>
      <c r="AY872" s="174" t="s">
        <v>140</v>
      </c>
    </row>
    <row r="873" spans="1:65" s="11" customFormat="1" ht="22.9" customHeight="1">
      <c r="B873" s="129"/>
      <c r="D873" s="130" t="s">
        <v>76</v>
      </c>
      <c r="E873" s="140" t="s">
        <v>1563</v>
      </c>
      <c r="F873" s="140" t="s">
        <v>1564</v>
      </c>
      <c r="I873" s="132"/>
      <c r="J873" s="141">
        <f>BK873</f>
        <v>219600.29</v>
      </c>
      <c r="L873" s="129"/>
      <c r="M873" s="134"/>
      <c r="N873" s="135"/>
      <c r="O873" s="135"/>
      <c r="P873" s="136">
        <f>SUM(P874:P995)</f>
        <v>0</v>
      </c>
      <c r="Q873" s="135"/>
      <c r="R873" s="136">
        <f>SUM(R874:R995)</f>
        <v>3.022713</v>
      </c>
      <c r="S873" s="135"/>
      <c r="T873" s="137">
        <f>SUM(T874:T995)</f>
        <v>0.57495700000000005</v>
      </c>
      <c r="AR873" s="130" t="s">
        <v>87</v>
      </c>
      <c r="AT873" s="138" t="s">
        <v>76</v>
      </c>
      <c r="AU873" s="138" t="s">
        <v>85</v>
      </c>
      <c r="AY873" s="130" t="s">
        <v>140</v>
      </c>
      <c r="BK873" s="139">
        <f>SUM(BK874:BK995)</f>
        <v>219600.29</v>
      </c>
    </row>
    <row r="874" spans="1:65" s="1" customFormat="1" ht="16.5" customHeight="1">
      <c r="A874" s="31"/>
      <c r="B874" s="142"/>
      <c r="C874" s="143" t="s">
        <v>1565</v>
      </c>
      <c r="D874" s="143" t="s">
        <v>143</v>
      </c>
      <c r="E874" s="144" t="s">
        <v>1566</v>
      </c>
      <c r="F874" s="145" t="s">
        <v>1567</v>
      </c>
      <c r="G874" s="146" t="s">
        <v>284</v>
      </c>
      <c r="H874" s="147">
        <v>1854.7</v>
      </c>
      <c r="I874" s="148">
        <v>28.2</v>
      </c>
      <c r="J874" s="149">
        <f>ROUND(I874*H874,2)</f>
        <v>52302.54</v>
      </c>
      <c r="K874" s="145" t="s">
        <v>147</v>
      </c>
      <c r="L874" s="32"/>
      <c r="M874" s="150" t="s">
        <v>1</v>
      </c>
      <c r="N874" s="151" t="s">
        <v>42</v>
      </c>
      <c r="O874" s="57"/>
      <c r="P874" s="152">
        <f>O874*H874</f>
        <v>0</v>
      </c>
      <c r="Q874" s="152">
        <v>1E-3</v>
      </c>
      <c r="R874" s="152">
        <f>Q874*H874</f>
        <v>1.8547</v>
      </c>
      <c r="S874" s="152">
        <v>3.1E-4</v>
      </c>
      <c r="T874" s="153">
        <f>S874*H874</f>
        <v>0.57495700000000005</v>
      </c>
      <c r="U874" s="31"/>
      <c r="V874" s="31"/>
      <c r="W874" s="31"/>
      <c r="X874" s="31"/>
      <c r="Y874" s="31"/>
      <c r="Z874" s="31"/>
      <c r="AA874" s="31"/>
      <c r="AB874" s="31"/>
      <c r="AC874" s="31"/>
      <c r="AD874" s="31"/>
      <c r="AE874" s="31"/>
      <c r="AR874" s="154" t="s">
        <v>301</v>
      </c>
      <c r="AT874" s="154" t="s">
        <v>143</v>
      </c>
      <c r="AU874" s="154" t="s">
        <v>87</v>
      </c>
      <c r="AY874" s="16" t="s">
        <v>140</v>
      </c>
      <c r="BE874" s="155">
        <f>IF(N874="základní",J874,0)</f>
        <v>52302.54</v>
      </c>
      <c r="BF874" s="155">
        <f>IF(N874="snížená",J874,0)</f>
        <v>0</v>
      </c>
      <c r="BG874" s="155">
        <f>IF(N874="zákl. přenesená",J874,0)</f>
        <v>0</v>
      </c>
      <c r="BH874" s="155">
        <f>IF(N874="sníž. přenesená",J874,0)</f>
        <v>0</v>
      </c>
      <c r="BI874" s="155">
        <f>IF(N874="nulová",J874,0)</f>
        <v>0</v>
      </c>
      <c r="BJ874" s="16" t="s">
        <v>85</v>
      </c>
      <c r="BK874" s="155">
        <f>ROUND(I874*H874,2)</f>
        <v>52302.54</v>
      </c>
      <c r="BL874" s="16" t="s">
        <v>301</v>
      </c>
      <c r="BM874" s="154" t="s">
        <v>1568</v>
      </c>
    </row>
    <row r="875" spans="1:65" s="12" customFormat="1">
      <c r="B875" s="165"/>
      <c r="D875" s="156" t="s">
        <v>236</v>
      </c>
      <c r="E875" s="166" t="s">
        <v>1</v>
      </c>
      <c r="F875" s="167" t="s">
        <v>1569</v>
      </c>
      <c r="H875" s="168">
        <v>39.325000000000003</v>
      </c>
      <c r="I875" s="169"/>
      <c r="L875" s="165"/>
      <c r="M875" s="170"/>
      <c r="N875" s="171"/>
      <c r="O875" s="171"/>
      <c r="P875" s="171"/>
      <c r="Q875" s="171"/>
      <c r="R875" s="171"/>
      <c r="S875" s="171"/>
      <c r="T875" s="172"/>
      <c r="AT875" s="166" t="s">
        <v>236</v>
      </c>
      <c r="AU875" s="166" t="s">
        <v>87</v>
      </c>
      <c r="AV875" s="12" t="s">
        <v>87</v>
      </c>
      <c r="AW875" s="12" t="s">
        <v>32</v>
      </c>
      <c r="AX875" s="12" t="s">
        <v>77</v>
      </c>
      <c r="AY875" s="166" t="s">
        <v>140</v>
      </c>
    </row>
    <row r="876" spans="1:65" s="12" customFormat="1">
      <c r="B876" s="165"/>
      <c r="D876" s="156" t="s">
        <v>236</v>
      </c>
      <c r="E876" s="166" t="s">
        <v>1</v>
      </c>
      <c r="F876" s="167" t="s">
        <v>1570</v>
      </c>
      <c r="H876" s="168">
        <v>60.23</v>
      </c>
      <c r="I876" s="169"/>
      <c r="L876" s="165"/>
      <c r="M876" s="170"/>
      <c r="N876" s="171"/>
      <c r="O876" s="171"/>
      <c r="P876" s="171"/>
      <c r="Q876" s="171"/>
      <c r="R876" s="171"/>
      <c r="S876" s="171"/>
      <c r="T876" s="172"/>
      <c r="AT876" s="166" t="s">
        <v>236</v>
      </c>
      <c r="AU876" s="166" t="s">
        <v>87</v>
      </c>
      <c r="AV876" s="12" t="s">
        <v>87</v>
      </c>
      <c r="AW876" s="12" t="s">
        <v>32</v>
      </c>
      <c r="AX876" s="12" t="s">
        <v>77</v>
      </c>
      <c r="AY876" s="166" t="s">
        <v>140</v>
      </c>
    </row>
    <row r="877" spans="1:65" s="12" customFormat="1">
      <c r="B877" s="165"/>
      <c r="D877" s="156" t="s">
        <v>236</v>
      </c>
      <c r="E877" s="166" t="s">
        <v>1</v>
      </c>
      <c r="F877" s="167" t="s">
        <v>1571</v>
      </c>
      <c r="H877" s="168">
        <v>145.36000000000001</v>
      </c>
      <c r="I877" s="169"/>
      <c r="L877" s="165"/>
      <c r="M877" s="170"/>
      <c r="N877" s="171"/>
      <c r="O877" s="171"/>
      <c r="P877" s="171"/>
      <c r="Q877" s="171"/>
      <c r="R877" s="171"/>
      <c r="S877" s="171"/>
      <c r="T877" s="172"/>
      <c r="AT877" s="166" t="s">
        <v>236</v>
      </c>
      <c r="AU877" s="166" t="s">
        <v>87</v>
      </c>
      <c r="AV877" s="12" t="s">
        <v>87</v>
      </c>
      <c r="AW877" s="12" t="s">
        <v>32</v>
      </c>
      <c r="AX877" s="12" t="s">
        <v>77</v>
      </c>
      <c r="AY877" s="166" t="s">
        <v>140</v>
      </c>
    </row>
    <row r="878" spans="1:65" s="12" customFormat="1">
      <c r="B878" s="165"/>
      <c r="D878" s="156" t="s">
        <v>236</v>
      </c>
      <c r="E878" s="166" t="s">
        <v>1</v>
      </c>
      <c r="F878" s="167" t="s">
        <v>1572</v>
      </c>
      <c r="H878" s="168">
        <v>87.97</v>
      </c>
      <c r="I878" s="169"/>
      <c r="L878" s="165"/>
      <c r="M878" s="170"/>
      <c r="N878" s="171"/>
      <c r="O878" s="171"/>
      <c r="P878" s="171"/>
      <c r="Q878" s="171"/>
      <c r="R878" s="171"/>
      <c r="S878" s="171"/>
      <c r="T878" s="172"/>
      <c r="AT878" s="166" t="s">
        <v>236</v>
      </c>
      <c r="AU878" s="166" t="s">
        <v>87</v>
      </c>
      <c r="AV878" s="12" t="s">
        <v>87</v>
      </c>
      <c r="AW878" s="12" t="s">
        <v>32</v>
      </c>
      <c r="AX878" s="12" t="s">
        <v>77</v>
      </c>
      <c r="AY878" s="166" t="s">
        <v>140</v>
      </c>
    </row>
    <row r="879" spans="1:65" s="12" customFormat="1">
      <c r="B879" s="165"/>
      <c r="D879" s="156" t="s">
        <v>236</v>
      </c>
      <c r="E879" s="166" t="s">
        <v>1</v>
      </c>
      <c r="F879" s="167" t="s">
        <v>1573</v>
      </c>
      <c r="H879" s="168">
        <v>37.784999999999997</v>
      </c>
      <c r="I879" s="169"/>
      <c r="L879" s="165"/>
      <c r="M879" s="170"/>
      <c r="N879" s="171"/>
      <c r="O879" s="171"/>
      <c r="P879" s="171"/>
      <c r="Q879" s="171"/>
      <c r="R879" s="171"/>
      <c r="S879" s="171"/>
      <c r="T879" s="172"/>
      <c r="AT879" s="166" t="s">
        <v>236</v>
      </c>
      <c r="AU879" s="166" t="s">
        <v>87</v>
      </c>
      <c r="AV879" s="12" t="s">
        <v>87</v>
      </c>
      <c r="AW879" s="12" t="s">
        <v>32</v>
      </c>
      <c r="AX879" s="12" t="s">
        <v>77</v>
      </c>
      <c r="AY879" s="166" t="s">
        <v>140</v>
      </c>
    </row>
    <row r="880" spans="1:65" s="12" customFormat="1">
      <c r="B880" s="165"/>
      <c r="D880" s="156" t="s">
        <v>236</v>
      </c>
      <c r="E880" s="166" t="s">
        <v>1</v>
      </c>
      <c r="F880" s="167" t="s">
        <v>1574</v>
      </c>
      <c r="H880" s="168">
        <v>11.24</v>
      </c>
      <c r="I880" s="169"/>
      <c r="L880" s="165"/>
      <c r="M880" s="170"/>
      <c r="N880" s="171"/>
      <c r="O880" s="171"/>
      <c r="P880" s="171"/>
      <c r="Q880" s="171"/>
      <c r="R880" s="171"/>
      <c r="S880" s="171"/>
      <c r="T880" s="172"/>
      <c r="AT880" s="166" t="s">
        <v>236</v>
      </c>
      <c r="AU880" s="166" t="s">
        <v>87</v>
      </c>
      <c r="AV880" s="12" t="s">
        <v>87</v>
      </c>
      <c r="AW880" s="12" t="s">
        <v>32</v>
      </c>
      <c r="AX880" s="12" t="s">
        <v>77</v>
      </c>
      <c r="AY880" s="166" t="s">
        <v>140</v>
      </c>
    </row>
    <row r="881" spans="2:51" s="12" customFormat="1">
      <c r="B881" s="165"/>
      <c r="D881" s="156" t="s">
        <v>236</v>
      </c>
      <c r="E881" s="166" t="s">
        <v>1</v>
      </c>
      <c r="F881" s="167" t="s">
        <v>1575</v>
      </c>
      <c r="H881" s="168">
        <v>10.119999999999999</v>
      </c>
      <c r="I881" s="169"/>
      <c r="L881" s="165"/>
      <c r="M881" s="170"/>
      <c r="N881" s="171"/>
      <c r="O881" s="171"/>
      <c r="P881" s="171"/>
      <c r="Q881" s="171"/>
      <c r="R881" s="171"/>
      <c r="S881" s="171"/>
      <c r="T881" s="172"/>
      <c r="AT881" s="166" t="s">
        <v>236</v>
      </c>
      <c r="AU881" s="166" t="s">
        <v>87</v>
      </c>
      <c r="AV881" s="12" t="s">
        <v>87</v>
      </c>
      <c r="AW881" s="12" t="s">
        <v>32</v>
      </c>
      <c r="AX881" s="12" t="s">
        <v>77</v>
      </c>
      <c r="AY881" s="166" t="s">
        <v>140</v>
      </c>
    </row>
    <row r="882" spans="2:51" s="12" customFormat="1">
      <c r="B882" s="165"/>
      <c r="D882" s="156" t="s">
        <v>236</v>
      </c>
      <c r="E882" s="166" t="s">
        <v>1</v>
      </c>
      <c r="F882" s="167" t="s">
        <v>1576</v>
      </c>
      <c r="H882" s="168">
        <v>69.31</v>
      </c>
      <c r="I882" s="169"/>
      <c r="L882" s="165"/>
      <c r="M882" s="170"/>
      <c r="N882" s="171"/>
      <c r="O882" s="171"/>
      <c r="P882" s="171"/>
      <c r="Q882" s="171"/>
      <c r="R882" s="171"/>
      <c r="S882" s="171"/>
      <c r="T882" s="172"/>
      <c r="AT882" s="166" t="s">
        <v>236</v>
      </c>
      <c r="AU882" s="166" t="s">
        <v>87</v>
      </c>
      <c r="AV882" s="12" t="s">
        <v>87</v>
      </c>
      <c r="AW882" s="12" t="s">
        <v>32</v>
      </c>
      <c r="AX882" s="12" t="s">
        <v>77</v>
      </c>
      <c r="AY882" s="166" t="s">
        <v>140</v>
      </c>
    </row>
    <row r="883" spans="2:51" s="12" customFormat="1">
      <c r="B883" s="165"/>
      <c r="D883" s="156" t="s">
        <v>236</v>
      </c>
      <c r="E883" s="166" t="s">
        <v>1</v>
      </c>
      <c r="F883" s="167" t="s">
        <v>1577</v>
      </c>
      <c r="H883" s="168">
        <v>6.4</v>
      </c>
      <c r="I883" s="169"/>
      <c r="L883" s="165"/>
      <c r="M883" s="170"/>
      <c r="N883" s="171"/>
      <c r="O883" s="171"/>
      <c r="P883" s="171"/>
      <c r="Q883" s="171"/>
      <c r="R883" s="171"/>
      <c r="S883" s="171"/>
      <c r="T883" s="172"/>
      <c r="AT883" s="166" t="s">
        <v>236</v>
      </c>
      <c r="AU883" s="166" t="s">
        <v>87</v>
      </c>
      <c r="AV883" s="12" t="s">
        <v>87</v>
      </c>
      <c r="AW883" s="12" t="s">
        <v>32</v>
      </c>
      <c r="AX883" s="12" t="s">
        <v>77</v>
      </c>
      <c r="AY883" s="166" t="s">
        <v>140</v>
      </c>
    </row>
    <row r="884" spans="2:51" s="12" customFormat="1">
      <c r="B884" s="165"/>
      <c r="D884" s="156" t="s">
        <v>236</v>
      </c>
      <c r="E884" s="166" t="s">
        <v>1</v>
      </c>
      <c r="F884" s="167" t="s">
        <v>1578</v>
      </c>
      <c r="H884" s="168">
        <v>16.43</v>
      </c>
      <c r="I884" s="169"/>
      <c r="L884" s="165"/>
      <c r="M884" s="170"/>
      <c r="N884" s="171"/>
      <c r="O884" s="171"/>
      <c r="P884" s="171"/>
      <c r="Q884" s="171"/>
      <c r="R884" s="171"/>
      <c r="S884" s="171"/>
      <c r="T884" s="172"/>
      <c r="AT884" s="166" t="s">
        <v>236</v>
      </c>
      <c r="AU884" s="166" t="s">
        <v>87</v>
      </c>
      <c r="AV884" s="12" t="s">
        <v>87</v>
      </c>
      <c r="AW884" s="12" t="s">
        <v>32</v>
      </c>
      <c r="AX884" s="12" t="s">
        <v>77</v>
      </c>
      <c r="AY884" s="166" t="s">
        <v>140</v>
      </c>
    </row>
    <row r="885" spans="2:51" s="12" customFormat="1">
      <c r="B885" s="165"/>
      <c r="D885" s="156" t="s">
        <v>236</v>
      </c>
      <c r="E885" s="166" t="s">
        <v>1</v>
      </c>
      <c r="F885" s="167" t="s">
        <v>1579</v>
      </c>
      <c r="H885" s="168">
        <v>12.324999999999999</v>
      </c>
      <c r="I885" s="169"/>
      <c r="L885" s="165"/>
      <c r="M885" s="170"/>
      <c r="N885" s="171"/>
      <c r="O885" s="171"/>
      <c r="P885" s="171"/>
      <c r="Q885" s="171"/>
      <c r="R885" s="171"/>
      <c r="S885" s="171"/>
      <c r="T885" s="172"/>
      <c r="AT885" s="166" t="s">
        <v>236</v>
      </c>
      <c r="AU885" s="166" t="s">
        <v>87</v>
      </c>
      <c r="AV885" s="12" t="s">
        <v>87</v>
      </c>
      <c r="AW885" s="12" t="s">
        <v>32</v>
      </c>
      <c r="AX885" s="12" t="s">
        <v>77</v>
      </c>
      <c r="AY885" s="166" t="s">
        <v>140</v>
      </c>
    </row>
    <row r="886" spans="2:51" s="12" customFormat="1">
      <c r="B886" s="165"/>
      <c r="D886" s="156" t="s">
        <v>236</v>
      </c>
      <c r="E886" s="166" t="s">
        <v>1</v>
      </c>
      <c r="F886" s="167" t="s">
        <v>1580</v>
      </c>
      <c r="H886" s="168">
        <v>17.149999999999999</v>
      </c>
      <c r="I886" s="169"/>
      <c r="L886" s="165"/>
      <c r="M886" s="170"/>
      <c r="N886" s="171"/>
      <c r="O886" s="171"/>
      <c r="P886" s="171"/>
      <c r="Q886" s="171"/>
      <c r="R886" s="171"/>
      <c r="S886" s="171"/>
      <c r="T886" s="172"/>
      <c r="AT886" s="166" t="s">
        <v>236</v>
      </c>
      <c r="AU886" s="166" t="s">
        <v>87</v>
      </c>
      <c r="AV886" s="12" t="s">
        <v>87</v>
      </c>
      <c r="AW886" s="12" t="s">
        <v>32</v>
      </c>
      <c r="AX886" s="12" t="s">
        <v>77</v>
      </c>
      <c r="AY886" s="166" t="s">
        <v>140</v>
      </c>
    </row>
    <row r="887" spans="2:51" s="12" customFormat="1">
      <c r="B887" s="165"/>
      <c r="D887" s="156" t="s">
        <v>236</v>
      </c>
      <c r="E887" s="166" t="s">
        <v>1</v>
      </c>
      <c r="F887" s="167" t="s">
        <v>1581</v>
      </c>
      <c r="H887" s="168">
        <v>59.95</v>
      </c>
      <c r="I887" s="169"/>
      <c r="L887" s="165"/>
      <c r="M887" s="170"/>
      <c r="N887" s="171"/>
      <c r="O887" s="171"/>
      <c r="P887" s="171"/>
      <c r="Q887" s="171"/>
      <c r="R887" s="171"/>
      <c r="S887" s="171"/>
      <c r="T887" s="172"/>
      <c r="AT887" s="166" t="s">
        <v>236</v>
      </c>
      <c r="AU887" s="166" t="s">
        <v>87</v>
      </c>
      <c r="AV887" s="12" t="s">
        <v>87</v>
      </c>
      <c r="AW887" s="12" t="s">
        <v>32</v>
      </c>
      <c r="AX887" s="12" t="s">
        <v>77</v>
      </c>
      <c r="AY887" s="166" t="s">
        <v>140</v>
      </c>
    </row>
    <row r="888" spans="2:51" s="12" customFormat="1">
      <c r="B888" s="165"/>
      <c r="D888" s="156" t="s">
        <v>236</v>
      </c>
      <c r="E888" s="166" t="s">
        <v>1</v>
      </c>
      <c r="F888" s="167" t="s">
        <v>1582</v>
      </c>
      <c r="H888" s="168">
        <v>19.8</v>
      </c>
      <c r="I888" s="169"/>
      <c r="L888" s="165"/>
      <c r="M888" s="170"/>
      <c r="N888" s="171"/>
      <c r="O888" s="171"/>
      <c r="P888" s="171"/>
      <c r="Q888" s="171"/>
      <c r="R888" s="171"/>
      <c r="S888" s="171"/>
      <c r="T888" s="172"/>
      <c r="AT888" s="166" t="s">
        <v>236</v>
      </c>
      <c r="AU888" s="166" t="s">
        <v>87</v>
      </c>
      <c r="AV888" s="12" t="s">
        <v>87</v>
      </c>
      <c r="AW888" s="12" t="s">
        <v>32</v>
      </c>
      <c r="AX888" s="12" t="s">
        <v>77</v>
      </c>
      <c r="AY888" s="166" t="s">
        <v>140</v>
      </c>
    </row>
    <row r="889" spans="2:51" s="12" customFormat="1">
      <c r="B889" s="165"/>
      <c r="D889" s="156" t="s">
        <v>236</v>
      </c>
      <c r="E889" s="166" t="s">
        <v>1</v>
      </c>
      <c r="F889" s="167" t="s">
        <v>1583</v>
      </c>
      <c r="H889" s="168">
        <v>30.29</v>
      </c>
      <c r="I889" s="169"/>
      <c r="L889" s="165"/>
      <c r="M889" s="170"/>
      <c r="N889" s="171"/>
      <c r="O889" s="171"/>
      <c r="P889" s="171"/>
      <c r="Q889" s="171"/>
      <c r="R889" s="171"/>
      <c r="S889" s="171"/>
      <c r="T889" s="172"/>
      <c r="AT889" s="166" t="s">
        <v>236</v>
      </c>
      <c r="AU889" s="166" t="s">
        <v>87</v>
      </c>
      <c r="AV889" s="12" t="s">
        <v>87</v>
      </c>
      <c r="AW889" s="12" t="s">
        <v>32</v>
      </c>
      <c r="AX889" s="12" t="s">
        <v>77</v>
      </c>
      <c r="AY889" s="166" t="s">
        <v>140</v>
      </c>
    </row>
    <row r="890" spans="2:51" s="12" customFormat="1">
      <c r="B890" s="165"/>
      <c r="D890" s="156" t="s">
        <v>236</v>
      </c>
      <c r="E890" s="166" t="s">
        <v>1</v>
      </c>
      <c r="F890" s="167" t="s">
        <v>1584</v>
      </c>
      <c r="H890" s="168">
        <v>12.455</v>
      </c>
      <c r="I890" s="169"/>
      <c r="L890" s="165"/>
      <c r="M890" s="170"/>
      <c r="N890" s="171"/>
      <c r="O890" s="171"/>
      <c r="P890" s="171"/>
      <c r="Q890" s="171"/>
      <c r="R890" s="171"/>
      <c r="S890" s="171"/>
      <c r="T890" s="172"/>
      <c r="AT890" s="166" t="s">
        <v>236</v>
      </c>
      <c r="AU890" s="166" t="s">
        <v>87</v>
      </c>
      <c r="AV890" s="12" t="s">
        <v>87</v>
      </c>
      <c r="AW890" s="12" t="s">
        <v>32</v>
      </c>
      <c r="AX890" s="12" t="s">
        <v>77</v>
      </c>
      <c r="AY890" s="166" t="s">
        <v>140</v>
      </c>
    </row>
    <row r="891" spans="2:51" s="12" customFormat="1">
      <c r="B891" s="165"/>
      <c r="D891" s="156" t="s">
        <v>236</v>
      </c>
      <c r="E891" s="166" t="s">
        <v>1</v>
      </c>
      <c r="F891" s="167" t="s">
        <v>1585</v>
      </c>
      <c r="H891" s="168">
        <v>18.89</v>
      </c>
      <c r="I891" s="169"/>
      <c r="L891" s="165"/>
      <c r="M891" s="170"/>
      <c r="N891" s="171"/>
      <c r="O891" s="171"/>
      <c r="P891" s="171"/>
      <c r="Q891" s="171"/>
      <c r="R891" s="171"/>
      <c r="S891" s="171"/>
      <c r="T891" s="172"/>
      <c r="AT891" s="166" t="s">
        <v>236</v>
      </c>
      <c r="AU891" s="166" t="s">
        <v>87</v>
      </c>
      <c r="AV891" s="12" t="s">
        <v>87</v>
      </c>
      <c r="AW891" s="12" t="s">
        <v>32</v>
      </c>
      <c r="AX891" s="12" t="s">
        <v>77</v>
      </c>
      <c r="AY891" s="166" t="s">
        <v>140</v>
      </c>
    </row>
    <row r="892" spans="2:51" s="12" customFormat="1">
      <c r="B892" s="165"/>
      <c r="D892" s="156" t="s">
        <v>236</v>
      </c>
      <c r="E892" s="166" t="s">
        <v>1</v>
      </c>
      <c r="F892" s="167" t="s">
        <v>1586</v>
      </c>
      <c r="H892" s="168">
        <v>224.56</v>
      </c>
      <c r="I892" s="169"/>
      <c r="L892" s="165"/>
      <c r="M892" s="170"/>
      <c r="N892" s="171"/>
      <c r="O892" s="171"/>
      <c r="P892" s="171"/>
      <c r="Q892" s="171"/>
      <c r="R892" s="171"/>
      <c r="S892" s="171"/>
      <c r="T892" s="172"/>
      <c r="AT892" s="166" t="s">
        <v>236</v>
      </c>
      <c r="AU892" s="166" t="s">
        <v>87</v>
      </c>
      <c r="AV892" s="12" t="s">
        <v>87</v>
      </c>
      <c r="AW892" s="12" t="s">
        <v>32</v>
      </c>
      <c r="AX892" s="12" t="s">
        <v>77</v>
      </c>
      <c r="AY892" s="166" t="s">
        <v>140</v>
      </c>
    </row>
    <row r="893" spans="2:51" s="12" customFormat="1">
      <c r="B893" s="165"/>
      <c r="D893" s="156" t="s">
        <v>236</v>
      </c>
      <c r="E893" s="166" t="s">
        <v>1</v>
      </c>
      <c r="F893" s="167" t="s">
        <v>1587</v>
      </c>
      <c r="H893" s="168">
        <v>46.96</v>
      </c>
      <c r="I893" s="169"/>
      <c r="L893" s="165"/>
      <c r="M893" s="170"/>
      <c r="N893" s="171"/>
      <c r="O893" s="171"/>
      <c r="P893" s="171"/>
      <c r="Q893" s="171"/>
      <c r="R893" s="171"/>
      <c r="S893" s="171"/>
      <c r="T893" s="172"/>
      <c r="AT893" s="166" t="s">
        <v>236</v>
      </c>
      <c r="AU893" s="166" t="s">
        <v>87</v>
      </c>
      <c r="AV893" s="12" t="s">
        <v>87</v>
      </c>
      <c r="AW893" s="12" t="s">
        <v>32</v>
      </c>
      <c r="AX893" s="12" t="s">
        <v>77</v>
      </c>
      <c r="AY893" s="166" t="s">
        <v>140</v>
      </c>
    </row>
    <row r="894" spans="2:51" s="12" customFormat="1">
      <c r="B894" s="165"/>
      <c r="D894" s="156" t="s">
        <v>236</v>
      </c>
      <c r="E894" s="166" t="s">
        <v>1</v>
      </c>
      <c r="F894" s="167" t="s">
        <v>1588</v>
      </c>
      <c r="H894" s="168">
        <v>12.265000000000001</v>
      </c>
      <c r="I894" s="169"/>
      <c r="L894" s="165"/>
      <c r="M894" s="170"/>
      <c r="N894" s="171"/>
      <c r="O894" s="171"/>
      <c r="P894" s="171"/>
      <c r="Q894" s="171"/>
      <c r="R894" s="171"/>
      <c r="S894" s="171"/>
      <c r="T894" s="172"/>
      <c r="AT894" s="166" t="s">
        <v>236</v>
      </c>
      <c r="AU894" s="166" t="s">
        <v>87</v>
      </c>
      <c r="AV894" s="12" t="s">
        <v>87</v>
      </c>
      <c r="AW894" s="12" t="s">
        <v>32</v>
      </c>
      <c r="AX894" s="12" t="s">
        <v>77</v>
      </c>
      <c r="AY894" s="166" t="s">
        <v>140</v>
      </c>
    </row>
    <row r="895" spans="2:51" s="12" customFormat="1">
      <c r="B895" s="165"/>
      <c r="D895" s="156" t="s">
        <v>236</v>
      </c>
      <c r="E895" s="166" t="s">
        <v>1</v>
      </c>
      <c r="F895" s="167" t="s">
        <v>1589</v>
      </c>
      <c r="H895" s="168">
        <v>31.2</v>
      </c>
      <c r="I895" s="169"/>
      <c r="L895" s="165"/>
      <c r="M895" s="170"/>
      <c r="N895" s="171"/>
      <c r="O895" s="171"/>
      <c r="P895" s="171"/>
      <c r="Q895" s="171"/>
      <c r="R895" s="171"/>
      <c r="S895" s="171"/>
      <c r="T895" s="172"/>
      <c r="AT895" s="166" t="s">
        <v>236</v>
      </c>
      <c r="AU895" s="166" t="s">
        <v>87</v>
      </c>
      <c r="AV895" s="12" t="s">
        <v>87</v>
      </c>
      <c r="AW895" s="12" t="s">
        <v>32</v>
      </c>
      <c r="AX895" s="12" t="s">
        <v>77</v>
      </c>
      <c r="AY895" s="166" t="s">
        <v>140</v>
      </c>
    </row>
    <row r="896" spans="2:51" s="12" customFormat="1">
      <c r="B896" s="165"/>
      <c r="D896" s="156" t="s">
        <v>236</v>
      </c>
      <c r="E896" s="166" t="s">
        <v>1</v>
      </c>
      <c r="F896" s="167" t="s">
        <v>1590</v>
      </c>
      <c r="H896" s="168">
        <v>54.06</v>
      </c>
      <c r="I896" s="169"/>
      <c r="L896" s="165"/>
      <c r="M896" s="170"/>
      <c r="N896" s="171"/>
      <c r="O896" s="171"/>
      <c r="P896" s="171"/>
      <c r="Q896" s="171"/>
      <c r="R896" s="171"/>
      <c r="S896" s="171"/>
      <c r="T896" s="172"/>
      <c r="AT896" s="166" t="s">
        <v>236</v>
      </c>
      <c r="AU896" s="166" t="s">
        <v>87</v>
      </c>
      <c r="AV896" s="12" t="s">
        <v>87</v>
      </c>
      <c r="AW896" s="12" t="s">
        <v>32</v>
      </c>
      <c r="AX896" s="12" t="s">
        <v>77</v>
      </c>
      <c r="AY896" s="166" t="s">
        <v>140</v>
      </c>
    </row>
    <row r="897" spans="2:51" s="12" customFormat="1">
      <c r="B897" s="165"/>
      <c r="D897" s="156" t="s">
        <v>236</v>
      </c>
      <c r="E897" s="166" t="s">
        <v>1</v>
      </c>
      <c r="F897" s="167" t="s">
        <v>1591</v>
      </c>
      <c r="H897" s="168">
        <v>51.77</v>
      </c>
      <c r="I897" s="169"/>
      <c r="L897" s="165"/>
      <c r="M897" s="170"/>
      <c r="N897" s="171"/>
      <c r="O897" s="171"/>
      <c r="P897" s="171"/>
      <c r="Q897" s="171"/>
      <c r="R897" s="171"/>
      <c r="S897" s="171"/>
      <c r="T897" s="172"/>
      <c r="AT897" s="166" t="s">
        <v>236</v>
      </c>
      <c r="AU897" s="166" t="s">
        <v>87</v>
      </c>
      <c r="AV897" s="12" t="s">
        <v>87</v>
      </c>
      <c r="AW897" s="12" t="s">
        <v>32</v>
      </c>
      <c r="AX897" s="12" t="s">
        <v>77</v>
      </c>
      <c r="AY897" s="166" t="s">
        <v>140</v>
      </c>
    </row>
    <row r="898" spans="2:51" s="12" customFormat="1">
      <c r="B898" s="165"/>
      <c r="D898" s="156" t="s">
        <v>236</v>
      </c>
      <c r="E898" s="166" t="s">
        <v>1</v>
      </c>
      <c r="F898" s="167" t="s">
        <v>1592</v>
      </c>
      <c r="H898" s="168">
        <v>32.15</v>
      </c>
      <c r="I898" s="169"/>
      <c r="L898" s="165"/>
      <c r="M898" s="170"/>
      <c r="N898" s="171"/>
      <c r="O898" s="171"/>
      <c r="P898" s="171"/>
      <c r="Q898" s="171"/>
      <c r="R898" s="171"/>
      <c r="S898" s="171"/>
      <c r="T898" s="172"/>
      <c r="AT898" s="166" t="s">
        <v>236</v>
      </c>
      <c r="AU898" s="166" t="s">
        <v>87</v>
      </c>
      <c r="AV898" s="12" t="s">
        <v>87</v>
      </c>
      <c r="AW898" s="12" t="s">
        <v>32</v>
      </c>
      <c r="AX898" s="12" t="s">
        <v>77</v>
      </c>
      <c r="AY898" s="166" t="s">
        <v>140</v>
      </c>
    </row>
    <row r="899" spans="2:51" s="12" customFormat="1">
      <c r="B899" s="165"/>
      <c r="D899" s="156" t="s">
        <v>236</v>
      </c>
      <c r="E899" s="166" t="s">
        <v>1</v>
      </c>
      <c r="F899" s="167" t="s">
        <v>1593</v>
      </c>
      <c r="H899" s="168">
        <v>69.569999999999993</v>
      </c>
      <c r="I899" s="169"/>
      <c r="L899" s="165"/>
      <c r="M899" s="170"/>
      <c r="N899" s="171"/>
      <c r="O899" s="171"/>
      <c r="P899" s="171"/>
      <c r="Q899" s="171"/>
      <c r="R899" s="171"/>
      <c r="S899" s="171"/>
      <c r="T899" s="172"/>
      <c r="AT899" s="166" t="s">
        <v>236</v>
      </c>
      <c r="AU899" s="166" t="s">
        <v>87</v>
      </c>
      <c r="AV899" s="12" t="s">
        <v>87</v>
      </c>
      <c r="AW899" s="12" t="s">
        <v>32</v>
      </c>
      <c r="AX899" s="12" t="s">
        <v>77</v>
      </c>
      <c r="AY899" s="166" t="s">
        <v>140</v>
      </c>
    </row>
    <row r="900" spans="2:51" s="12" customFormat="1">
      <c r="B900" s="165"/>
      <c r="D900" s="156" t="s">
        <v>236</v>
      </c>
      <c r="E900" s="166" t="s">
        <v>1</v>
      </c>
      <c r="F900" s="167" t="s">
        <v>1594</v>
      </c>
      <c r="H900" s="168">
        <v>52.435000000000002</v>
      </c>
      <c r="I900" s="169"/>
      <c r="L900" s="165"/>
      <c r="M900" s="170"/>
      <c r="N900" s="171"/>
      <c r="O900" s="171"/>
      <c r="P900" s="171"/>
      <c r="Q900" s="171"/>
      <c r="R900" s="171"/>
      <c r="S900" s="171"/>
      <c r="T900" s="172"/>
      <c r="AT900" s="166" t="s">
        <v>236</v>
      </c>
      <c r="AU900" s="166" t="s">
        <v>87</v>
      </c>
      <c r="AV900" s="12" t="s">
        <v>87</v>
      </c>
      <c r="AW900" s="12" t="s">
        <v>32</v>
      </c>
      <c r="AX900" s="12" t="s">
        <v>77</v>
      </c>
      <c r="AY900" s="166" t="s">
        <v>140</v>
      </c>
    </row>
    <row r="901" spans="2:51" s="14" customFormat="1">
      <c r="B901" s="191"/>
      <c r="D901" s="156" t="s">
        <v>236</v>
      </c>
      <c r="E901" s="192" t="s">
        <v>1</v>
      </c>
      <c r="F901" s="193" t="s">
        <v>1595</v>
      </c>
      <c r="H901" s="194">
        <v>1230</v>
      </c>
      <c r="I901" s="195"/>
      <c r="L901" s="191"/>
      <c r="M901" s="196"/>
      <c r="N901" s="197"/>
      <c r="O901" s="197"/>
      <c r="P901" s="197"/>
      <c r="Q901" s="197"/>
      <c r="R901" s="197"/>
      <c r="S901" s="197"/>
      <c r="T901" s="198"/>
      <c r="AT901" s="192" t="s">
        <v>236</v>
      </c>
      <c r="AU901" s="192" t="s">
        <v>87</v>
      </c>
      <c r="AV901" s="14" t="s">
        <v>155</v>
      </c>
      <c r="AW901" s="14" t="s">
        <v>32</v>
      </c>
      <c r="AX901" s="14" t="s">
        <v>77</v>
      </c>
      <c r="AY901" s="192" t="s">
        <v>140</v>
      </c>
    </row>
    <row r="902" spans="2:51" s="12" customFormat="1">
      <c r="B902" s="165"/>
      <c r="D902" s="156" t="s">
        <v>236</v>
      </c>
      <c r="E902" s="166" t="s">
        <v>1</v>
      </c>
      <c r="F902" s="167" t="s">
        <v>1596</v>
      </c>
      <c r="H902" s="168">
        <v>312.10000000000002</v>
      </c>
      <c r="I902" s="169"/>
      <c r="L902" s="165"/>
      <c r="M902" s="170"/>
      <c r="N902" s="171"/>
      <c r="O902" s="171"/>
      <c r="P902" s="171"/>
      <c r="Q902" s="171"/>
      <c r="R902" s="171"/>
      <c r="S902" s="171"/>
      <c r="T902" s="172"/>
      <c r="AT902" s="166" t="s">
        <v>236</v>
      </c>
      <c r="AU902" s="166" t="s">
        <v>87</v>
      </c>
      <c r="AV902" s="12" t="s">
        <v>87</v>
      </c>
      <c r="AW902" s="12" t="s">
        <v>32</v>
      </c>
      <c r="AX902" s="12" t="s">
        <v>77</v>
      </c>
      <c r="AY902" s="166" t="s">
        <v>140</v>
      </c>
    </row>
    <row r="903" spans="2:51" s="12" customFormat="1">
      <c r="B903" s="165"/>
      <c r="D903" s="156" t="s">
        <v>236</v>
      </c>
      <c r="E903" s="166" t="s">
        <v>1</v>
      </c>
      <c r="F903" s="167" t="s">
        <v>1597</v>
      </c>
      <c r="H903" s="168">
        <v>155.1</v>
      </c>
      <c r="I903" s="169"/>
      <c r="L903" s="165"/>
      <c r="M903" s="170"/>
      <c r="N903" s="171"/>
      <c r="O903" s="171"/>
      <c r="P903" s="171"/>
      <c r="Q903" s="171"/>
      <c r="R903" s="171"/>
      <c r="S903" s="171"/>
      <c r="T903" s="172"/>
      <c r="AT903" s="166" t="s">
        <v>236</v>
      </c>
      <c r="AU903" s="166" t="s">
        <v>87</v>
      </c>
      <c r="AV903" s="12" t="s">
        <v>87</v>
      </c>
      <c r="AW903" s="12" t="s">
        <v>32</v>
      </c>
      <c r="AX903" s="12" t="s">
        <v>77</v>
      </c>
      <c r="AY903" s="166" t="s">
        <v>140</v>
      </c>
    </row>
    <row r="904" spans="2:51" s="12" customFormat="1">
      <c r="B904" s="165"/>
      <c r="D904" s="156" t="s">
        <v>236</v>
      </c>
      <c r="E904" s="166" t="s">
        <v>1</v>
      </c>
      <c r="F904" s="167" t="s">
        <v>1598</v>
      </c>
      <c r="H904" s="168">
        <v>18.3</v>
      </c>
      <c r="I904" s="169"/>
      <c r="L904" s="165"/>
      <c r="M904" s="170"/>
      <c r="N904" s="171"/>
      <c r="O904" s="171"/>
      <c r="P904" s="171"/>
      <c r="Q904" s="171"/>
      <c r="R904" s="171"/>
      <c r="S904" s="171"/>
      <c r="T904" s="172"/>
      <c r="AT904" s="166" t="s">
        <v>236</v>
      </c>
      <c r="AU904" s="166" t="s">
        <v>87</v>
      </c>
      <c r="AV904" s="12" t="s">
        <v>87</v>
      </c>
      <c r="AW904" s="12" t="s">
        <v>32</v>
      </c>
      <c r="AX904" s="12" t="s">
        <v>77</v>
      </c>
      <c r="AY904" s="166" t="s">
        <v>140</v>
      </c>
    </row>
    <row r="905" spans="2:51" s="12" customFormat="1">
      <c r="B905" s="165"/>
      <c r="D905" s="156" t="s">
        <v>236</v>
      </c>
      <c r="E905" s="166" t="s">
        <v>1</v>
      </c>
      <c r="F905" s="167" t="s">
        <v>1599</v>
      </c>
      <c r="H905" s="168">
        <v>15.9</v>
      </c>
      <c r="I905" s="169"/>
      <c r="L905" s="165"/>
      <c r="M905" s="170"/>
      <c r="N905" s="171"/>
      <c r="O905" s="171"/>
      <c r="P905" s="171"/>
      <c r="Q905" s="171"/>
      <c r="R905" s="171"/>
      <c r="S905" s="171"/>
      <c r="T905" s="172"/>
      <c r="AT905" s="166" t="s">
        <v>236</v>
      </c>
      <c r="AU905" s="166" t="s">
        <v>87</v>
      </c>
      <c r="AV905" s="12" t="s">
        <v>87</v>
      </c>
      <c r="AW905" s="12" t="s">
        <v>32</v>
      </c>
      <c r="AX905" s="12" t="s">
        <v>77</v>
      </c>
      <c r="AY905" s="166" t="s">
        <v>140</v>
      </c>
    </row>
    <row r="906" spans="2:51" s="12" customFormat="1">
      <c r="B906" s="165"/>
      <c r="D906" s="156" t="s">
        <v>236</v>
      </c>
      <c r="E906" s="166" t="s">
        <v>1</v>
      </c>
      <c r="F906" s="167" t="s">
        <v>1600</v>
      </c>
      <c r="H906" s="168">
        <v>9.4</v>
      </c>
      <c r="I906" s="169"/>
      <c r="L906" s="165"/>
      <c r="M906" s="170"/>
      <c r="N906" s="171"/>
      <c r="O906" s="171"/>
      <c r="P906" s="171"/>
      <c r="Q906" s="171"/>
      <c r="R906" s="171"/>
      <c r="S906" s="171"/>
      <c r="T906" s="172"/>
      <c r="AT906" s="166" t="s">
        <v>236</v>
      </c>
      <c r="AU906" s="166" t="s">
        <v>87</v>
      </c>
      <c r="AV906" s="12" t="s">
        <v>87</v>
      </c>
      <c r="AW906" s="12" t="s">
        <v>32</v>
      </c>
      <c r="AX906" s="12" t="s">
        <v>77</v>
      </c>
      <c r="AY906" s="166" t="s">
        <v>140</v>
      </c>
    </row>
    <row r="907" spans="2:51" s="12" customFormat="1">
      <c r="B907" s="165"/>
      <c r="D907" s="156" t="s">
        <v>236</v>
      </c>
      <c r="E907" s="166" t="s">
        <v>1</v>
      </c>
      <c r="F907" s="167" t="s">
        <v>1601</v>
      </c>
      <c r="H907" s="168">
        <v>17.8</v>
      </c>
      <c r="I907" s="169"/>
      <c r="L907" s="165"/>
      <c r="M907" s="170"/>
      <c r="N907" s="171"/>
      <c r="O907" s="171"/>
      <c r="P907" s="171"/>
      <c r="Q907" s="171"/>
      <c r="R907" s="171"/>
      <c r="S907" s="171"/>
      <c r="T907" s="172"/>
      <c r="AT907" s="166" t="s">
        <v>236</v>
      </c>
      <c r="AU907" s="166" t="s">
        <v>87</v>
      </c>
      <c r="AV907" s="12" t="s">
        <v>87</v>
      </c>
      <c r="AW907" s="12" t="s">
        <v>32</v>
      </c>
      <c r="AX907" s="12" t="s">
        <v>77</v>
      </c>
      <c r="AY907" s="166" t="s">
        <v>140</v>
      </c>
    </row>
    <row r="908" spans="2:51" s="12" customFormat="1">
      <c r="B908" s="165"/>
      <c r="D908" s="156" t="s">
        <v>236</v>
      </c>
      <c r="E908" s="166" t="s">
        <v>1</v>
      </c>
      <c r="F908" s="167" t="s">
        <v>1602</v>
      </c>
      <c r="H908" s="168">
        <v>17.8</v>
      </c>
      <c r="I908" s="169"/>
      <c r="L908" s="165"/>
      <c r="M908" s="170"/>
      <c r="N908" s="171"/>
      <c r="O908" s="171"/>
      <c r="P908" s="171"/>
      <c r="Q908" s="171"/>
      <c r="R908" s="171"/>
      <c r="S908" s="171"/>
      <c r="T908" s="172"/>
      <c r="AT908" s="166" t="s">
        <v>236</v>
      </c>
      <c r="AU908" s="166" t="s">
        <v>87</v>
      </c>
      <c r="AV908" s="12" t="s">
        <v>87</v>
      </c>
      <c r="AW908" s="12" t="s">
        <v>32</v>
      </c>
      <c r="AX908" s="12" t="s">
        <v>77</v>
      </c>
      <c r="AY908" s="166" t="s">
        <v>140</v>
      </c>
    </row>
    <row r="909" spans="2:51" s="12" customFormat="1">
      <c r="B909" s="165"/>
      <c r="D909" s="156" t="s">
        <v>236</v>
      </c>
      <c r="E909" s="166" t="s">
        <v>1</v>
      </c>
      <c r="F909" s="167" t="s">
        <v>1603</v>
      </c>
      <c r="H909" s="168">
        <v>38.299999999999997</v>
      </c>
      <c r="I909" s="169"/>
      <c r="L909" s="165"/>
      <c r="M909" s="170"/>
      <c r="N909" s="171"/>
      <c r="O909" s="171"/>
      <c r="P909" s="171"/>
      <c r="Q909" s="171"/>
      <c r="R909" s="171"/>
      <c r="S909" s="171"/>
      <c r="T909" s="172"/>
      <c r="AT909" s="166" t="s">
        <v>236</v>
      </c>
      <c r="AU909" s="166" t="s">
        <v>87</v>
      </c>
      <c r="AV909" s="12" t="s">
        <v>87</v>
      </c>
      <c r="AW909" s="12" t="s">
        <v>32</v>
      </c>
      <c r="AX909" s="12" t="s">
        <v>77</v>
      </c>
      <c r="AY909" s="166" t="s">
        <v>140</v>
      </c>
    </row>
    <row r="910" spans="2:51" s="12" customFormat="1">
      <c r="B910" s="165"/>
      <c r="D910" s="156" t="s">
        <v>236</v>
      </c>
      <c r="E910" s="166" t="s">
        <v>1</v>
      </c>
      <c r="F910" s="167" t="s">
        <v>1604</v>
      </c>
      <c r="H910" s="168">
        <v>40</v>
      </c>
      <c r="I910" s="169"/>
      <c r="L910" s="165"/>
      <c r="M910" s="170"/>
      <c r="N910" s="171"/>
      <c r="O910" s="171"/>
      <c r="P910" s="171"/>
      <c r="Q910" s="171"/>
      <c r="R910" s="171"/>
      <c r="S910" s="171"/>
      <c r="T910" s="172"/>
      <c r="AT910" s="166" t="s">
        <v>236</v>
      </c>
      <c r="AU910" s="166" t="s">
        <v>87</v>
      </c>
      <c r="AV910" s="12" t="s">
        <v>87</v>
      </c>
      <c r="AW910" s="12" t="s">
        <v>32</v>
      </c>
      <c r="AX910" s="12" t="s">
        <v>77</v>
      </c>
      <c r="AY910" s="166" t="s">
        <v>140</v>
      </c>
    </row>
    <row r="911" spans="2:51" s="14" customFormat="1">
      <c r="B911" s="191"/>
      <c r="D911" s="156" t="s">
        <v>236</v>
      </c>
      <c r="E911" s="192" t="s">
        <v>1</v>
      </c>
      <c r="F911" s="193" t="s">
        <v>1605</v>
      </c>
      <c r="H911" s="194">
        <v>624.69999999999993</v>
      </c>
      <c r="I911" s="195"/>
      <c r="L911" s="191"/>
      <c r="M911" s="196"/>
      <c r="N911" s="197"/>
      <c r="O911" s="197"/>
      <c r="P911" s="197"/>
      <c r="Q911" s="197"/>
      <c r="R911" s="197"/>
      <c r="S911" s="197"/>
      <c r="T911" s="198"/>
      <c r="AT911" s="192" t="s">
        <v>236</v>
      </c>
      <c r="AU911" s="192" t="s">
        <v>87</v>
      </c>
      <c r="AV911" s="14" t="s">
        <v>155</v>
      </c>
      <c r="AW911" s="14" t="s">
        <v>32</v>
      </c>
      <c r="AX911" s="14" t="s">
        <v>77</v>
      </c>
      <c r="AY911" s="192" t="s">
        <v>140</v>
      </c>
    </row>
    <row r="912" spans="2:51" s="13" customFormat="1">
      <c r="B912" s="173"/>
      <c r="D912" s="156" t="s">
        <v>236</v>
      </c>
      <c r="E912" s="174" t="s">
        <v>1</v>
      </c>
      <c r="F912" s="175" t="s">
        <v>247</v>
      </c>
      <c r="H912" s="176">
        <v>1854.6999999999998</v>
      </c>
      <c r="I912" s="177"/>
      <c r="L912" s="173"/>
      <c r="M912" s="178"/>
      <c r="N912" s="179"/>
      <c r="O912" s="179"/>
      <c r="P912" s="179"/>
      <c r="Q912" s="179"/>
      <c r="R912" s="179"/>
      <c r="S912" s="179"/>
      <c r="T912" s="180"/>
      <c r="AT912" s="174" t="s">
        <v>236</v>
      </c>
      <c r="AU912" s="174" t="s">
        <v>87</v>
      </c>
      <c r="AV912" s="13" t="s">
        <v>159</v>
      </c>
      <c r="AW912" s="13" t="s">
        <v>32</v>
      </c>
      <c r="AX912" s="13" t="s">
        <v>85</v>
      </c>
      <c r="AY912" s="174" t="s">
        <v>140</v>
      </c>
    </row>
    <row r="913" spans="1:65" s="1" customFormat="1" ht="24">
      <c r="A913" s="31"/>
      <c r="B913" s="142"/>
      <c r="C913" s="143" t="s">
        <v>1606</v>
      </c>
      <c r="D913" s="143" t="s">
        <v>143</v>
      </c>
      <c r="E913" s="144" t="s">
        <v>1607</v>
      </c>
      <c r="F913" s="145" t="s">
        <v>1608</v>
      </c>
      <c r="G913" s="146" t="s">
        <v>284</v>
      </c>
      <c r="H913" s="147">
        <v>1854.7</v>
      </c>
      <c r="I913" s="148">
        <v>14.21</v>
      </c>
      <c r="J913" s="149">
        <f>ROUND(I913*H913,2)</f>
        <v>26355.29</v>
      </c>
      <c r="K913" s="145" t="s">
        <v>147</v>
      </c>
      <c r="L913" s="32"/>
      <c r="M913" s="150" t="s">
        <v>1</v>
      </c>
      <c r="N913" s="151" t="s">
        <v>42</v>
      </c>
      <c r="O913" s="57"/>
      <c r="P913" s="152">
        <f>O913*H913</f>
        <v>0</v>
      </c>
      <c r="Q913" s="152">
        <v>0</v>
      </c>
      <c r="R913" s="152">
        <f>Q913*H913</f>
        <v>0</v>
      </c>
      <c r="S913" s="152">
        <v>0</v>
      </c>
      <c r="T913" s="153">
        <f>S913*H913</f>
        <v>0</v>
      </c>
      <c r="U913" s="31"/>
      <c r="V913" s="31"/>
      <c r="W913" s="31"/>
      <c r="X913" s="31"/>
      <c r="Y913" s="31"/>
      <c r="Z913" s="31"/>
      <c r="AA913" s="31"/>
      <c r="AB913" s="31"/>
      <c r="AC913" s="31"/>
      <c r="AD913" s="31"/>
      <c r="AE913" s="31"/>
      <c r="AR913" s="154" t="s">
        <v>301</v>
      </c>
      <c r="AT913" s="154" t="s">
        <v>143</v>
      </c>
      <c r="AU913" s="154" t="s">
        <v>87</v>
      </c>
      <c r="AY913" s="16" t="s">
        <v>140</v>
      </c>
      <c r="BE913" s="155">
        <f>IF(N913="základní",J913,0)</f>
        <v>26355.29</v>
      </c>
      <c r="BF913" s="155">
        <f>IF(N913="snížená",J913,0)</f>
        <v>0</v>
      </c>
      <c r="BG913" s="155">
        <f>IF(N913="zákl. přenesená",J913,0)</f>
        <v>0</v>
      </c>
      <c r="BH913" s="155">
        <f>IF(N913="sníž. přenesená",J913,0)</f>
        <v>0</v>
      </c>
      <c r="BI913" s="155">
        <f>IF(N913="nulová",J913,0)</f>
        <v>0</v>
      </c>
      <c r="BJ913" s="16" t="s">
        <v>85</v>
      </c>
      <c r="BK913" s="155">
        <f>ROUND(I913*H913,2)</f>
        <v>26355.29</v>
      </c>
      <c r="BL913" s="16" t="s">
        <v>301</v>
      </c>
      <c r="BM913" s="154" t="s">
        <v>1609</v>
      </c>
    </row>
    <row r="914" spans="1:65" s="1" customFormat="1" ht="24">
      <c r="A914" s="31"/>
      <c r="B914" s="142"/>
      <c r="C914" s="143" t="s">
        <v>1610</v>
      </c>
      <c r="D914" s="143" t="s">
        <v>143</v>
      </c>
      <c r="E914" s="144" t="s">
        <v>1611</v>
      </c>
      <c r="F914" s="145" t="s">
        <v>1612</v>
      </c>
      <c r="G914" s="146" t="s">
        <v>284</v>
      </c>
      <c r="H914" s="147">
        <v>2383.6999999999998</v>
      </c>
      <c r="I914" s="148">
        <v>14.94</v>
      </c>
      <c r="J914" s="149">
        <f>ROUND(I914*H914,2)</f>
        <v>35612.480000000003</v>
      </c>
      <c r="K914" s="145" t="s">
        <v>147</v>
      </c>
      <c r="L914" s="32"/>
      <c r="M914" s="150" t="s">
        <v>1</v>
      </c>
      <c r="N914" s="151" t="s">
        <v>42</v>
      </c>
      <c r="O914" s="57"/>
      <c r="P914" s="152">
        <f>O914*H914</f>
        <v>0</v>
      </c>
      <c r="Q914" s="152">
        <v>2.0000000000000001E-4</v>
      </c>
      <c r="R914" s="152">
        <f>Q914*H914</f>
        <v>0.47674</v>
      </c>
      <c r="S914" s="152">
        <v>0</v>
      </c>
      <c r="T914" s="153">
        <f>S914*H914</f>
        <v>0</v>
      </c>
      <c r="U914" s="31"/>
      <c r="V914" s="31"/>
      <c r="W914" s="31"/>
      <c r="X914" s="31"/>
      <c r="Y914" s="31"/>
      <c r="Z914" s="31"/>
      <c r="AA914" s="31"/>
      <c r="AB914" s="31"/>
      <c r="AC914" s="31"/>
      <c r="AD914" s="31"/>
      <c r="AE914" s="31"/>
      <c r="AR914" s="154" t="s">
        <v>159</v>
      </c>
      <c r="AT914" s="154" t="s">
        <v>143</v>
      </c>
      <c r="AU914" s="154" t="s">
        <v>87</v>
      </c>
      <c r="AY914" s="16" t="s">
        <v>140</v>
      </c>
      <c r="BE914" s="155">
        <f>IF(N914="základní",J914,0)</f>
        <v>35612.480000000003</v>
      </c>
      <c r="BF914" s="155">
        <f>IF(N914="snížená",J914,0)</f>
        <v>0</v>
      </c>
      <c r="BG914" s="155">
        <f>IF(N914="zákl. přenesená",J914,0)</f>
        <v>0</v>
      </c>
      <c r="BH914" s="155">
        <f>IF(N914="sníž. přenesená",J914,0)</f>
        <v>0</v>
      </c>
      <c r="BI914" s="155">
        <f>IF(N914="nulová",J914,0)</f>
        <v>0</v>
      </c>
      <c r="BJ914" s="16" t="s">
        <v>85</v>
      </c>
      <c r="BK914" s="155">
        <f>ROUND(I914*H914,2)</f>
        <v>35612.480000000003</v>
      </c>
      <c r="BL914" s="16" t="s">
        <v>159</v>
      </c>
      <c r="BM914" s="154" t="s">
        <v>1613</v>
      </c>
    </row>
    <row r="915" spans="1:65" s="12" customFormat="1">
      <c r="B915" s="165"/>
      <c r="D915" s="156" t="s">
        <v>236</v>
      </c>
      <c r="E915" s="166" t="s">
        <v>1</v>
      </c>
      <c r="F915" s="167" t="s">
        <v>1614</v>
      </c>
      <c r="H915" s="168">
        <v>158.33000000000001</v>
      </c>
      <c r="I915" s="169"/>
      <c r="L915" s="165"/>
      <c r="M915" s="170"/>
      <c r="N915" s="171"/>
      <c r="O915" s="171"/>
      <c r="P915" s="171"/>
      <c r="Q915" s="171"/>
      <c r="R915" s="171"/>
      <c r="S915" s="171"/>
      <c r="T915" s="172"/>
      <c r="AT915" s="166" t="s">
        <v>236</v>
      </c>
      <c r="AU915" s="166" t="s">
        <v>87</v>
      </c>
      <c r="AV915" s="12" t="s">
        <v>87</v>
      </c>
      <c r="AW915" s="12" t="s">
        <v>32</v>
      </c>
      <c r="AX915" s="12" t="s">
        <v>77</v>
      </c>
      <c r="AY915" s="166" t="s">
        <v>140</v>
      </c>
    </row>
    <row r="916" spans="1:65" s="12" customFormat="1">
      <c r="B916" s="165"/>
      <c r="D916" s="156" t="s">
        <v>236</v>
      </c>
      <c r="E916" s="166" t="s">
        <v>1</v>
      </c>
      <c r="F916" s="167" t="s">
        <v>1615</v>
      </c>
      <c r="H916" s="168">
        <v>177.46</v>
      </c>
      <c r="I916" s="169"/>
      <c r="L916" s="165"/>
      <c r="M916" s="170"/>
      <c r="N916" s="171"/>
      <c r="O916" s="171"/>
      <c r="P916" s="171"/>
      <c r="Q916" s="171"/>
      <c r="R916" s="171"/>
      <c r="S916" s="171"/>
      <c r="T916" s="172"/>
      <c r="AT916" s="166" t="s">
        <v>236</v>
      </c>
      <c r="AU916" s="166" t="s">
        <v>87</v>
      </c>
      <c r="AV916" s="12" t="s">
        <v>87</v>
      </c>
      <c r="AW916" s="12" t="s">
        <v>32</v>
      </c>
      <c r="AX916" s="12" t="s">
        <v>77</v>
      </c>
      <c r="AY916" s="166" t="s">
        <v>140</v>
      </c>
    </row>
    <row r="917" spans="1:65" s="12" customFormat="1">
      <c r="B917" s="165"/>
      <c r="D917" s="156" t="s">
        <v>236</v>
      </c>
      <c r="E917" s="166" t="s">
        <v>1</v>
      </c>
      <c r="F917" s="167" t="s">
        <v>1616</v>
      </c>
      <c r="H917" s="168">
        <v>87.97</v>
      </c>
      <c r="I917" s="169"/>
      <c r="L917" s="165"/>
      <c r="M917" s="170"/>
      <c r="N917" s="171"/>
      <c r="O917" s="171"/>
      <c r="P917" s="171"/>
      <c r="Q917" s="171"/>
      <c r="R917" s="171"/>
      <c r="S917" s="171"/>
      <c r="T917" s="172"/>
      <c r="AT917" s="166" t="s">
        <v>236</v>
      </c>
      <c r="AU917" s="166" t="s">
        <v>87</v>
      </c>
      <c r="AV917" s="12" t="s">
        <v>87</v>
      </c>
      <c r="AW917" s="12" t="s">
        <v>32</v>
      </c>
      <c r="AX917" s="12" t="s">
        <v>77</v>
      </c>
      <c r="AY917" s="166" t="s">
        <v>140</v>
      </c>
    </row>
    <row r="918" spans="1:65" s="12" customFormat="1">
      <c r="B918" s="165"/>
      <c r="D918" s="156" t="s">
        <v>236</v>
      </c>
      <c r="E918" s="166" t="s">
        <v>1</v>
      </c>
      <c r="F918" s="167" t="s">
        <v>1617</v>
      </c>
      <c r="H918" s="168">
        <v>25.48</v>
      </c>
      <c r="I918" s="169"/>
      <c r="L918" s="165"/>
      <c r="M918" s="170"/>
      <c r="N918" s="171"/>
      <c r="O918" s="171"/>
      <c r="P918" s="171"/>
      <c r="Q918" s="171"/>
      <c r="R918" s="171"/>
      <c r="S918" s="171"/>
      <c r="T918" s="172"/>
      <c r="AT918" s="166" t="s">
        <v>236</v>
      </c>
      <c r="AU918" s="166" t="s">
        <v>87</v>
      </c>
      <c r="AV918" s="12" t="s">
        <v>87</v>
      </c>
      <c r="AW918" s="12" t="s">
        <v>32</v>
      </c>
      <c r="AX918" s="12" t="s">
        <v>77</v>
      </c>
      <c r="AY918" s="166" t="s">
        <v>140</v>
      </c>
    </row>
    <row r="919" spans="1:65" s="12" customFormat="1">
      <c r="B919" s="165"/>
      <c r="D919" s="156" t="s">
        <v>236</v>
      </c>
      <c r="E919" s="166" t="s">
        <v>1</v>
      </c>
      <c r="F919" s="167" t="s">
        <v>1618</v>
      </c>
      <c r="H919" s="168">
        <v>8.59</v>
      </c>
      <c r="I919" s="169"/>
      <c r="L919" s="165"/>
      <c r="M919" s="170"/>
      <c r="N919" s="171"/>
      <c r="O919" s="171"/>
      <c r="P919" s="171"/>
      <c r="Q919" s="171"/>
      <c r="R919" s="171"/>
      <c r="S919" s="171"/>
      <c r="T919" s="172"/>
      <c r="AT919" s="166" t="s">
        <v>236</v>
      </c>
      <c r="AU919" s="166" t="s">
        <v>87</v>
      </c>
      <c r="AV919" s="12" t="s">
        <v>87</v>
      </c>
      <c r="AW919" s="12" t="s">
        <v>32</v>
      </c>
      <c r="AX919" s="12" t="s">
        <v>77</v>
      </c>
      <c r="AY919" s="166" t="s">
        <v>140</v>
      </c>
    </row>
    <row r="920" spans="1:65" s="12" customFormat="1">
      <c r="B920" s="165"/>
      <c r="D920" s="156" t="s">
        <v>236</v>
      </c>
      <c r="E920" s="166" t="s">
        <v>1</v>
      </c>
      <c r="F920" s="167" t="s">
        <v>1619</v>
      </c>
      <c r="H920" s="168">
        <v>7.67</v>
      </c>
      <c r="I920" s="169"/>
      <c r="L920" s="165"/>
      <c r="M920" s="170"/>
      <c r="N920" s="171"/>
      <c r="O920" s="171"/>
      <c r="P920" s="171"/>
      <c r="Q920" s="171"/>
      <c r="R920" s="171"/>
      <c r="S920" s="171"/>
      <c r="T920" s="172"/>
      <c r="AT920" s="166" t="s">
        <v>236</v>
      </c>
      <c r="AU920" s="166" t="s">
        <v>87</v>
      </c>
      <c r="AV920" s="12" t="s">
        <v>87</v>
      </c>
      <c r="AW920" s="12" t="s">
        <v>32</v>
      </c>
      <c r="AX920" s="12" t="s">
        <v>77</v>
      </c>
      <c r="AY920" s="166" t="s">
        <v>140</v>
      </c>
    </row>
    <row r="921" spans="1:65" s="12" customFormat="1">
      <c r="B921" s="165"/>
      <c r="D921" s="156" t="s">
        <v>236</v>
      </c>
      <c r="E921" s="166" t="s">
        <v>1</v>
      </c>
      <c r="F921" s="167" t="s">
        <v>1620</v>
      </c>
      <c r="H921" s="168">
        <v>6.69</v>
      </c>
      <c r="I921" s="169"/>
      <c r="L921" s="165"/>
      <c r="M921" s="170"/>
      <c r="N921" s="171"/>
      <c r="O921" s="171"/>
      <c r="P921" s="171"/>
      <c r="Q921" s="171"/>
      <c r="R921" s="171"/>
      <c r="S921" s="171"/>
      <c r="T921" s="172"/>
      <c r="AT921" s="166" t="s">
        <v>236</v>
      </c>
      <c r="AU921" s="166" t="s">
        <v>87</v>
      </c>
      <c r="AV921" s="12" t="s">
        <v>87</v>
      </c>
      <c r="AW921" s="12" t="s">
        <v>32</v>
      </c>
      <c r="AX921" s="12" t="s">
        <v>77</v>
      </c>
      <c r="AY921" s="166" t="s">
        <v>140</v>
      </c>
    </row>
    <row r="922" spans="1:65" s="12" customFormat="1">
      <c r="B922" s="165"/>
      <c r="D922" s="156" t="s">
        <v>236</v>
      </c>
      <c r="E922" s="166" t="s">
        <v>1</v>
      </c>
      <c r="F922" s="167" t="s">
        <v>1621</v>
      </c>
      <c r="H922" s="168">
        <v>15.28</v>
      </c>
      <c r="I922" s="169"/>
      <c r="L922" s="165"/>
      <c r="M922" s="170"/>
      <c r="N922" s="171"/>
      <c r="O922" s="171"/>
      <c r="P922" s="171"/>
      <c r="Q922" s="171"/>
      <c r="R922" s="171"/>
      <c r="S922" s="171"/>
      <c r="T922" s="172"/>
      <c r="AT922" s="166" t="s">
        <v>236</v>
      </c>
      <c r="AU922" s="166" t="s">
        <v>87</v>
      </c>
      <c r="AV922" s="12" t="s">
        <v>87</v>
      </c>
      <c r="AW922" s="12" t="s">
        <v>32</v>
      </c>
      <c r="AX922" s="12" t="s">
        <v>77</v>
      </c>
      <c r="AY922" s="166" t="s">
        <v>140</v>
      </c>
    </row>
    <row r="923" spans="1:65" s="12" customFormat="1">
      <c r="B923" s="165"/>
      <c r="D923" s="156" t="s">
        <v>236</v>
      </c>
      <c r="E923" s="166" t="s">
        <v>1</v>
      </c>
      <c r="F923" s="167" t="s">
        <v>1622</v>
      </c>
      <c r="H923" s="168">
        <v>45.87</v>
      </c>
      <c r="I923" s="169"/>
      <c r="L923" s="165"/>
      <c r="M923" s="170"/>
      <c r="N923" s="171"/>
      <c r="O923" s="171"/>
      <c r="P923" s="171"/>
      <c r="Q923" s="171"/>
      <c r="R923" s="171"/>
      <c r="S923" s="171"/>
      <c r="T923" s="172"/>
      <c r="AT923" s="166" t="s">
        <v>236</v>
      </c>
      <c r="AU923" s="166" t="s">
        <v>87</v>
      </c>
      <c r="AV923" s="12" t="s">
        <v>87</v>
      </c>
      <c r="AW923" s="12" t="s">
        <v>32</v>
      </c>
      <c r="AX923" s="12" t="s">
        <v>77</v>
      </c>
      <c r="AY923" s="166" t="s">
        <v>140</v>
      </c>
    </row>
    <row r="924" spans="1:65" s="12" customFormat="1">
      <c r="B924" s="165"/>
      <c r="D924" s="156" t="s">
        <v>236</v>
      </c>
      <c r="E924" s="166" t="s">
        <v>1</v>
      </c>
      <c r="F924" s="167" t="s">
        <v>1623</v>
      </c>
      <c r="H924" s="168">
        <v>31.22</v>
      </c>
      <c r="I924" s="169"/>
      <c r="L924" s="165"/>
      <c r="M924" s="170"/>
      <c r="N924" s="171"/>
      <c r="O924" s="171"/>
      <c r="P924" s="171"/>
      <c r="Q924" s="171"/>
      <c r="R924" s="171"/>
      <c r="S924" s="171"/>
      <c r="T924" s="172"/>
      <c r="AT924" s="166" t="s">
        <v>236</v>
      </c>
      <c r="AU924" s="166" t="s">
        <v>87</v>
      </c>
      <c r="AV924" s="12" t="s">
        <v>87</v>
      </c>
      <c r="AW924" s="12" t="s">
        <v>32</v>
      </c>
      <c r="AX924" s="12" t="s">
        <v>77</v>
      </c>
      <c r="AY924" s="166" t="s">
        <v>140</v>
      </c>
    </row>
    <row r="925" spans="1:65" s="12" customFormat="1">
      <c r="B925" s="165"/>
      <c r="D925" s="156" t="s">
        <v>236</v>
      </c>
      <c r="E925" s="166" t="s">
        <v>1</v>
      </c>
      <c r="F925" s="167" t="s">
        <v>1624</v>
      </c>
      <c r="H925" s="168">
        <v>44.66</v>
      </c>
      <c r="I925" s="169"/>
      <c r="L925" s="165"/>
      <c r="M925" s="170"/>
      <c r="N925" s="171"/>
      <c r="O925" s="171"/>
      <c r="P925" s="171"/>
      <c r="Q925" s="171"/>
      <c r="R925" s="171"/>
      <c r="S925" s="171"/>
      <c r="T925" s="172"/>
      <c r="AT925" s="166" t="s">
        <v>236</v>
      </c>
      <c r="AU925" s="166" t="s">
        <v>87</v>
      </c>
      <c r="AV925" s="12" t="s">
        <v>87</v>
      </c>
      <c r="AW925" s="12" t="s">
        <v>32</v>
      </c>
      <c r="AX925" s="12" t="s">
        <v>77</v>
      </c>
      <c r="AY925" s="166" t="s">
        <v>140</v>
      </c>
    </row>
    <row r="926" spans="1:65" s="12" customFormat="1">
      <c r="B926" s="165"/>
      <c r="D926" s="156" t="s">
        <v>236</v>
      </c>
      <c r="E926" s="166" t="s">
        <v>1</v>
      </c>
      <c r="F926" s="167" t="s">
        <v>1625</v>
      </c>
      <c r="H926" s="168">
        <v>66.099999999999994</v>
      </c>
      <c r="I926" s="169"/>
      <c r="L926" s="165"/>
      <c r="M926" s="170"/>
      <c r="N926" s="171"/>
      <c r="O926" s="171"/>
      <c r="P926" s="171"/>
      <c r="Q926" s="171"/>
      <c r="R926" s="171"/>
      <c r="S926" s="171"/>
      <c r="T926" s="172"/>
      <c r="AT926" s="166" t="s">
        <v>236</v>
      </c>
      <c r="AU926" s="166" t="s">
        <v>87</v>
      </c>
      <c r="AV926" s="12" t="s">
        <v>87</v>
      </c>
      <c r="AW926" s="12" t="s">
        <v>32</v>
      </c>
      <c r="AX926" s="12" t="s">
        <v>77</v>
      </c>
      <c r="AY926" s="166" t="s">
        <v>140</v>
      </c>
    </row>
    <row r="927" spans="1:65" s="12" customFormat="1">
      <c r="B927" s="165"/>
      <c r="D927" s="156" t="s">
        <v>236</v>
      </c>
      <c r="E927" s="166" t="s">
        <v>1</v>
      </c>
      <c r="F927" s="167" t="s">
        <v>1626</v>
      </c>
      <c r="H927" s="168">
        <v>109.09</v>
      </c>
      <c r="I927" s="169"/>
      <c r="L927" s="165"/>
      <c r="M927" s="170"/>
      <c r="N927" s="171"/>
      <c r="O927" s="171"/>
      <c r="P927" s="171"/>
      <c r="Q927" s="171"/>
      <c r="R927" s="171"/>
      <c r="S927" s="171"/>
      <c r="T927" s="172"/>
      <c r="AT927" s="166" t="s">
        <v>236</v>
      </c>
      <c r="AU927" s="166" t="s">
        <v>87</v>
      </c>
      <c r="AV927" s="12" t="s">
        <v>87</v>
      </c>
      <c r="AW927" s="12" t="s">
        <v>32</v>
      </c>
      <c r="AX927" s="12" t="s">
        <v>77</v>
      </c>
      <c r="AY927" s="166" t="s">
        <v>140</v>
      </c>
    </row>
    <row r="928" spans="1:65" s="12" customFormat="1">
      <c r="B928" s="165"/>
      <c r="D928" s="156" t="s">
        <v>236</v>
      </c>
      <c r="E928" s="166" t="s">
        <v>1</v>
      </c>
      <c r="F928" s="167" t="s">
        <v>1627</v>
      </c>
      <c r="H928" s="168">
        <v>23.925000000000001</v>
      </c>
      <c r="I928" s="169"/>
      <c r="L928" s="165"/>
      <c r="M928" s="170"/>
      <c r="N928" s="171"/>
      <c r="O928" s="171"/>
      <c r="P928" s="171"/>
      <c r="Q928" s="171"/>
      <c r="R928" s="171"/>
      <c r="S928" s="171"/>
      <c r="T928" s="172"/>
      <c r="AT928" s="166" t="s">
        <v>236</v>
      </c>
      <c r="AU928" s="166" t="s">
        <v>87</v>
      </c>
      <c r="AV928" s="12" t="s">
        <v>87</v>
      </c>
      <c r="AW928" s="12" t="s">
        <v>32</v>
      </c>
      <c r="AX928" s="12" t="s">
        <v>77</v>
      </c>
      <c r="AY928" s="166" t="s">
        <v>140</v>
      </c>
    </row>
    <row r="929" spans="2:51" s="12" customFormat="1" ht="22.5">
      <c r="B929" s="165"/>
      <c r="D929" s="156" t="s">
        <v>236</v>
      </c>
      <c r="E929" s="166" t="s">
        <v>1</v>
      </c>
      <c r="F929" s="167" t="s">
        <v>1628</v>
      </c>
      <c r="H929" s="168">
        <v>406.017</v>
      </c>
      <c r="I929" s="169"/>
      <c r="L929" s="165"/>
      <c r="M929" s="170"/>
      <c r="N929" s="171"/>
      <c r="O929" s="171"/>
      <c r="P929" s="171"/>
      <c r="Q929" s="171"/>
      <c r="R929" s="171"/>
      <c r="S929" s="171"/>
      <c r="T929" s="172"/>
      <c r="AT929" s="166" t="s">
        <v>236</v>
      </c>
      <c r="AU929" s="166" t="s">
        <v>87</v>
      </c>
      <c r="AV929" s="12" t="s">
        <v>87</v>
      </c>
      <c r="AW929" s="12" t="s">
        <v>32</v>
      </c>
      <c r="AX929" s="12" t="s">
        <v>77</v>
      </c>
      <c r="AY929" s="166" t="s">
        <v>140</v>
      </c>
    </row>
    <row r="930" spans="2:51" s="12" customFormat="1">
      <c r="B930" s="165"/>
      <c r="D930" s="156" t="s">
        <v>236</v>
      </c>
      <c r="E930" s="166" t="s">
        <v>1</v>
      </c>
      <c r="F930" s="167" t="s">
        <v>1629</v>
      </c>
      <c r="H930" s="168">
        <v>98.4</v>
      </c>
      <c r="I930" s="169"/>
      <c r="L930" s="165"/>
      <c r="M930" s="170"/>
      <c r="N930" s="171"/>
      <c r="O930" s="171"/>
      <c r="P930" s="171"/>
      <c r="Q930" s="171"/>
      <c r="R930" s="171"/>
      <c r="S930" s="171"/>
      <c r="T930" s="172"/>
      <c r="AT930" s="166" t="s">
        <v>236</v>
      </c>
      <c r="AU930" s="166" t="s">
        <v>87</v>
      </c>
      <c r="AV930" s="12" t="s">
        <v>87</v>
      </c>
      <c r="AW930" s="12" t="s">
        <v>32</v>
      </c>
      <c r="AX930" s="12" t="s">
        <v>77</v>
      </c>
      <c r="AY930" s="166" t="s">
        <v>140</v>
      </c>
    </row>
    <row r="931" spans="2:51" s="12" customFormat="1">
      <c r="B931" s="165"/>
      <c r="D931" s="156" t="s">
        <v>236</v>
      </c>
      <c r="E931" s="166" t="s">
        <v>1</v>
      </c>
      <c r="F931" s="167" t="s">
        <v>1630</v>
      </c>
      <c r="H931" s="168">
        <v>59.2</v>
      </c>
      <c r="I931" s="169"/>
      <c r="L931" s="165"/>
      <c r="M931" s="170"/>
      <c r="N931" s="171"/>
      <c r="O931" s="171"/>
      <c r="P931" s="171"/>
      <c r="Q931" s="171"/>
      <c r="R931" s="171"/>
      <c r="S931" s="171"/>
      <c r="T931" s="172"/>
      <c r="AT931" s="166" t="s">
        <v>236</v>
      </c>
      <c r="AU931" s="166" t="s">
        <v>87</v>
      </c>
      <c r="AV931" s="12" t="s">
        <v>87</v>
      </c>
      <c r="AW931" s="12" t="s">
        <v>32</v>
      </c>
      <c r="AX931" s="12" t="s">
        <v>77</v>
      </c>
      <c r="AY931" s="166" t="s">
        <v>140</v>
      </c>
    </row>
    <row r="932" spans="2:51" s="12" customFormat="1">
      <c r="B932" s="165"/>
      <c r="D932" s="156" t="s">
        <v>236</v>
      </c>
      <c r="E932" s="166" t="s">
        <v>1</v>
      </c>
      <c r="F932" s="167" t="s">
        <v>1631</v>
      </c>
      <c r="H932" s="168">
        <v>18.46</v>
      </c>
      <c r="I932" s="169"/>
      <c r="L932" s="165"/>
      <c r="M932" s="170"/>
      <c r="N932" s="171"/>
      <c r="O932" s="171"/>
      <c r="P932" s="171"/>
      <c r="Q932" s="171"/>
      <c r="R932" s="171"/>
      <c r="S932" s="171"/>
      <c r="T932" s="172"/>
      <c r="AT932" s="166" t="s">
        <v>236</v>
      </c>
      <c r="AU932" s="166" t="s">
        <v>87</v>
      </c>
      <c r="AV932" s="12" t="s">
        <v>87</v>
      </c>
      <c r="AW932" s="12" t="s">
        <v>32</v>
      </c>
      <c r="AX932" s="12" t="s">
        <v>77</v>
      </c>
      <c r="AY932" s="166" t="s">
        <v>140</v>
      </c>
    </row>
    <row r="933" spans="2:51" s="12" customFormat="1">
      <c r="B933" s="165"/>
      <c r="D933" s="156" t="s">
        <v>236</v>
      </c>
      <c r="E933" s="166" t="s">
        <v>1</v>
      </c>
      <c r="F933" s="167" t="s">
        <v>1632</v>
      </c>
      <c r="H933" s="168">
        <v>71.819999999999993</v>
      </c>
      <c r="I933" s="169"/>
      <c r="L933" s="165"/>
      <c r="M933" s="170"/>
      <c r="N933" s="171"/>
      <c r="O933" s="171"/>
      <c r="P933" s="171"/>
      <c r="Q933" s="171"/>
      <c r="R933" s="171"/>
      <c r="S933" s="171"/>
      <c r="T933" s="172"/>
      <c r="AT933" s="166" t="s">
        <v>236</v>
      </c>
      <c r="AU933" s="166" t="s">
        <v>87</v>
      </c>
      <c r="AV933" s="12" t="s">
        <v>87</v>
      </c>
      <c r="AW933" s="12" t="s">
        <v>32</v>
      </c>
      <c r="AX933" s="12" t="s">
        <v>77</v>
      </c>
      <c r="AY933" s="166" t="s">
        <v>140</v>
      </c>
    </row>
    <row r="934" spans="2:51" s="12" customFormat="1">
      <c r="B934" s="165"/>
      <c r="D934" s="156" t="s">
        <v>236</v>
      </c>
      <c r="E934" s="166" t="s">
        <v>1</v>
      </c>
      <c r="F934" s="167" t="s">
        <v>1633</v>
      </c>
      <c r="H934" s="168">
        <v>64.290000000000006</v>
      </c>
      <c r="I934" s="169"/>
      <c r="L934" s="165"/>
      <c r="M934" s="170"/>
      <c r="N934" s="171"/>
      <c r="O934" s="171"/>
      <c r="P934" s="171"/>
      <c r="Q934" s="171"/>
      <c r="R934" s="171"/>
      <c r="S934" s="171"/>
      <c r="T934" s="172"/>
      <c r="AT934" s="166" t="s">
        <v>236</v>
      </c>
      <c r="AU934" s="166" t="s">
        <v>87</v>
      </c>
      <c r="AV934" s="12" t="s">
        <v>87</v>
      </c>
      <c r="AW934" s="12" t="s">
        <v>32</v>
      </c>
      <c r="AX934" s="12" t="s">
        <v>77</v>
      </c>
      <c r="AY934" s="166" t="s">
        <v>140</v>
      </c>
    </row>
    <row r="935" spans="2:51" s="12" customFormat="1">
      <c r="B935" s="165"/>
      <c r="D935" s="156" t="s">
        <v>236</v>
      </c>
      <c r="E935" s="166" t="s">
        <v>1</v>
      </c>
      <c r="F935" s="167" t="s">
        <v>1634</v>
      </c>
      <c r="H935" s="168">
        <v>32.15</v>
      </c>
      <c r="I935" s="169"/>
      <c r="L935" s="165"/>
      <c r="M935" s="170"/>
      <c r="N935" s="171"/>
      <c r="O935" s="171"/>
      <c r="P935" s="171"/>
      <c r="Q935" s="171"/>
      <c r="R935" s="171"/>
      <c r="S935" s="171"/>
      <c r="T935" s="172"/>
      <c r="AT935" s="166" t="s">
        <v>236</v>
      </c>
      <c r="AU935" s="166" t="s">
        <v>87</v>
      </c>
      <c r="AV935" s="12" t="s">
        <v>87</v>
      </c>
      <c r="AW935" s="12" t="s">
        <v>32</v>
      </c>
      <c r="AX935" s="12" t="s">
        <v>77</v>
      </c>
      <c r="AY935" s="166" t="s">
        <v>140</v>
      </c>
    </row>
    <row r="936" spans="2:51" s="12" customFormat="1">
      <c r="B936" s="165"/>
      <c r="D936" s="156" t="s">
        <v>236</v>
      </c>
      <c r="E936" s="166" t="s">
        <v>1</v>
      </c>
      <c r="F936" s="167" t="s">
        <v>1635</v>
      </c>
      <c r="H936" s="168">
        <v>51.77</v>
      </c>
      <c r="I936" s="169"/>
      <c r="L936" s="165"/>
      <c r="M936" s="170"/>
      <c r="N936" s="171"/>
      <c r="O936" s="171"/>
      <c r="P936" s="171"/>
      <c r="Q936" s="171"/>
      <c r="R936" s="171"/>
      <c r="S936" s="171"/>
      <c r="T936" s="172"/>
      <c r="AT936" s="166" t="s">
        <v>236</v>
      </c>
      <c r="AU936" s="166" t="s">
        <v>87</v>
      </c>
      <c r="AV936" s="12" t="s">
        <v>87</v>
      </c>
      <c r="AW936" s="12" t="s">
        <v>32</v>
      </c>
      <c r="AX936" s="12" t="s">
        <v>77</v>
      </c>
      <c r="AY936" s="166" t="s">
        <v>140</v>
      </c>
    </row>
    <row r="937" spans="2:51" s="12" customFormat="1">
      <c r="B937" s="165"/>
      <c r="D937" s="156" t="s">
        <v>236</v>
      </c>
      <c r="E937" s="166" t="s">
        <v>1</v>
      </c>
      <c r="F937" s="167" t="s">
        <v>1636</v>
      </c>
      <c r="H937" s="168">
        <v>54.027999999999999</v>
      </c>
      <c r="I937" s="169"/>
      <c r="L937" s="165"/>
      <c r="M937" s="170"/>
      <c r="N937" s="171"/>
      <c r="O937" s="171"/>
      <c r="P937" s="171"/>
      <c r="Q937" s="171"/>
      <c r="R937" s="171"/>
      <c r="S937" s="171"/>
      <c r="T937" s="172"/>
      <c r="AT937" s="166" t="s">
        <v>236</v>
      </c>
      <c r="AU937" s="166" t="s">
        <v>87</v>
      </c>
      <c r="AV937" s="12" t="s">
        <v>87</v>
      </c>
      <c r="AW937" s="12" t="s">
        <v>32</v>
      </c>
      <c r="AX937" s="12" t="s">
        <v>77</v>
      </c>
      <c r="AY937" s="166" t="s">
        <v>140</v>
      </c>
    </row>
    <row r="938" spans="2:51" s="12" customFormat="1">
      <c r="B938" s="165"/>
      <c r="D938" s="156" t="s">
        <v>236</v>
      </c>
      <c r="E938" s="166" t="s">
        <v>1</v>
      </c>
      <c r="F938" s="167" t="s">
        <v>1637</v>
      </c>
      <c r="H938" s="168">
        <v>47.13</v>
      </c>
      <c r="I938" s="169"/>
      <c r="L938" s="165"/>
      <c r="M938" s="170"/>
      <c r="N938" s="171"/>
      <c r="O938" s="171"/>
      <c r="P938" s="171"/>
      <c r="Q938" s="171"/>
      <c r="R938" s="171"/>
      <c r="S938" s="171"/>
      <c r="T938" s="172"/>
      <c r="AT938" s="166" t="s">
        <v>236</v>
      </c>
      <c r="AU938" s="166" t="s">
        <v>87</v>
      </c>
      <c r="AV938" s="12" t="s">
        <v>87</v>
      </c>
      <c r="AW938" s="12" t="s">
        <v>32</v>
      </c>
      <c r="AX938" s="12" t="s">
        <v>77</v>
      </c>
      <c r="AY938" s="166" t="s">
        <v>140</v>
      </c>
    </row>
    <row r="939" spans="2:51" s="12" customFormat="1">
      <c r="B939" s="165"/>
      <c r="D939" s="156" t="s">
        <v>236</v>
      </c>
      <c r="E939" s="166" t="s">
        <v>1</v>
      </c>
      <c r="F939" s="167" t="s">
        <v>1638</v>
      </c>
      <c r="H939" s="168">
        <v>36.1</v>
      </c>
      <c r="I939" s="169"/>
      <c r="L939" s="165"/>
      <c r="M939" s="170"/>
      <c r="N939" s="171"/>
      <c r="O939" s="171"/>
      <c r="P939" s="171"/>
      <c r="Q939" s="171"/>
      <c r="R939" s="171"/>
      <c r="S939" s="171"/>
      <c r="T939" s="172"/>
      <c r="AT939" s="166" t="s">
        <v>236</v>
      </c>
      <c r="AU939" s="166" t="s">
        <v>87</v>
      </c>
      <c r="AV939" s="12" t="s">
        <v>87</v>
      </c>
      <c r="AW939" s="12" t="s">
        <v>32</v>
      </c>
      <c r="AX939" s="12" t="s">
        <v>77</v>
      </c>
      <c r="AY939" s="166" t="s">
        <v>140</v>
      </c>
    </row>
    <row r="940" spans="2:51" s="12" customFormat="1">
      <c r="B940" s="165"/>
      <c r="D940" s="156" t="s">
        <v>236</v>
      </c>
      <c r="E940" s="166" t="s">
        <v>1</v>
      </c>
      <c r="F940" s="167" t="s">
        <v>1639</v>
      </c>
      <c r="H940" s="168">
        <v>11.3</v>
      </c>
      <c r="I940" s="169"/>
      <c r="L940" s="165"/>
      <c r="M940" s="170"/>
      <c r="N940" s="171"/>
      <c r="O940" s="171"/>
      <c r="P940" s="171"/>
      <c r="Q940" s="171"/>
      <c r="R940" s="171"/>
      <c r="S940" s="171"/>
      <c r="T940" s="172"/>
      <c r="AT940" s="166" t="s">
        <v>236</v>
      </c>
      <c r="AU940" s="166" t="s">
        <v>87</v>
      </c>
      <c r="AV940" s="12" t="s">
        <v>87</v>
      </c>
      <c r="AW940" s="12" t="s">
        <v>32</v>
      </c>
      <c r="AX940" s="12" t="s">
        <v>77</v>
      </c>
      <c r="AY940" s="166" t="s">
        <v>140</v>
      </c>
    </row>
    <row r="941" spans="2:51" s="14" customFormat="1">
      <c r="B941" s="191"/>
      <c r="D941" s="156" t="s">
        <v>236</v>
      </c>
      <c r="E941" s="192" t="s">
        <v>1</v>
      </c>
      <c r="F941" s="193" t="s">
        <v>1595</v>
      </c>
      <c r="H941" s="194">
        <v>1759</v>
      </c>
      <c r="I941" s="195"/>
      <c r="L941" s="191"/>
      <c r="M941" s="196"/>
      <c r="N941" s="197"/>
      <c r="O941" s="197"/>
      <c r="P941" s="197"/>
      <c r="Q941" s="197"/>
      <c r="R941" s="197"/>
      <c r="S941" s="197"/>
      <c r="T941" s="198"/>
      <c r="AT941" s="192" t="s">
        <v>236</v>
      </c>
      <c r="AU941" s="192" t="s">
        <v>87</v>
      </c>
      <c r="AV941" s="14" t="s">
        <v>155</v>
      </c>
      <c r="AW941" s="14" t="s">
        <v>32</v>
      </c>
      <c r="AX941" s="14" t="s">
        <v>77</v>
      </c>
      <c r="AY941" s="192" t="s">
        <v>140</v>
      </c>
    </row>
    <row r="942" spans="2:51" s="12" customFormat="1">
      <c r="B942" s="165"/>
      <c r="D942" s="156" t="s">
        <v>236</v>
      </c>
      <c r="E942" s="166" t="s">
        <v>1</v>
      </c>
      <c r="F942" s="167" t="s">
        <v>1596</v>
      </c>
      <c r="H942" s="168">
        <v>312.10000000000002</v>
      </c>
      <c r="I942" s="169"/>
      <c r="L942" s="165"/>
      <c r="M942" s="170"/>
      <c r="N942" s="171"/>
      <c r="O942" s="171"/>
      <c r="P942" s="171"/>
      <c r="Q942" s="171"/>
      <c r="R942" s="171"/>
      <c r="S942" s="171"/>
      <c r="T942" s="172"/>
      <c r="AT942" s="166" t="s">
        <v>236</v>
      </c>
      <c r="AU942" s="166" t="s">
        <v>87</v>
      </c>
      <c r="AV942" s="12" t="s">
        <v>87</v>
      </c>
      <c r="AW942" s="12" t="s">
        <v>32</v>
      </c>
      <c r="AX942" s="12" t="s">
        <v>77</v>
      </c>
      <c r="AY942" s="166" t="s">
        <v>140</v>
      </c>
    </row>
    <row r="943" spans="2:51" s="12" customFormat="1">
      <c r="B943" s="165"/>
      <c r="D943" s="156" t="s">
        <v>236</v>
      </c>
      <c r="E943" s="166" t="s">
        <v>1</v>
      </c>
      <c r="F943" s="167" t="s">
        <v>1597</v>
      </c>
      <c r="H943" s="168">
        <v>155.1</v>
      </c>
      <c r="I943" s="169"/>
      <c r="L943" s="165"/>
      <c r="M943" s="170"/>
      <c r="N943" s="171"/>
      <c r="O943" s="171"/>
      <c r="P943" s="171"/>
      <c r="Q943" s="171"/>
      <c r="R943" s="171"/>
      <c r="S943" s="171"/>
      <c r="T943" s="172"/>
      <c r="AT943" s="166" t="s">
        <v>236</v>
      </c>
      <c r="AU943" s="166" t="s">
        <v>87</v>
      </c>
      <c r="AV943" s="12" t="s">
        <v>87</v>
      </c>
      <c r="AW943" s="12" t="s">
        <v>32</v>
      </c>
      <c r="AX943" s="12" t="s">
        <v>77</v>
      </c>
      <c r="AY943" s="166" t="s">
        <v>140</v>
      </c>
    </row>
    <row r="944" spans="2:51" s="12" customFormat="1">
      <c r="B944" s="165"/>
      <c r="D944" s="156" t="s">
        <v>236</v>
      </c>
      <c r="E944" s="166" t="s">
        <v>1</v>
      </c>
      <c r="F944" s="167" t="s">
        <v>1598</v>
      </c>
      <c r="H944" s="168">
        <v>18.3</v>
      </c>
      <c r="I944" s="169"/>
      <c r="L944" s="165"/>
      <c r="M944" s="170"/>
      <c r="N944" s="171"/>
      <c r="O944" s="171"/>
      <c r="P944" s="171"/>
      <c r="Q944" s="171"/>
      <c r="R944" s="171"/>
      <c r="S944" s="171"/>
      <c r="T944" s="172"/>
      <c r="AT944" s="166" t="s">
        <v>236</v>
      </c>
      <c r="AU944" s="166" t="s">
        <v>87</v>
      </c>
      <c r="AV944" s="12" t="s">
        <v>87</v>
      </c>
      <c r="AW944" s="12" t="s">
        <v>32</v>
      </c>
      <c r="AX944" s="12" t="s">
        <v>77</v>
      </c>
      <c r="AY944" s="166" t="s">
        <v>140</v>
      </c>
    </row>
    <row r="945" spans="1:65" s="12" customFormat="1">
      <c r="B945" s="165"/>
      <c r="D945" s="156" t="s">
        <v>236</v>
      </c>
      <c r="E945" s="166" t="s">
        <v>1</v>
      </c>
      <c r="F945" s="167" t="s">
        <v>1599</v>
      </c>
      <c r="H945" s="168">
        <v>15.9</v>
      </c>
      <c r="I945" s="169"/>
      <c r="L945" s="165"/>
      <c r="M945" s="170"/>
      <c r="N945" s="171"/>
      <c r="O945" s="171"/>
      <c r="P945" s="171"/>
      <c r="Q945" s="171"/>
      <c r="R945" s="171"/>
      <c r="S945" s="171"/>
      <c r="T945" s="172"/>
      <c r="AT945" s="166" t="s">
        <v>236</v>
      </c>
      <c r="AU945" s="166" t="s">
        <v>87</v>
      </c>
      <c r="AV945" s="12" t="s">
        <v>87</v>
      </c>
      <c r="AW945" s="12" t="s">
        <v>32</v>
      </c>
      <c r="AX945" s="12" t="s">
        <v>77</v>
      </c>
      <c r="AY945" s="166" t="s">
        <v>140</v>
      </c>
    </row>
    <row r="946" spans="1:65" s="12" customFormat="1">
      <c r="B946" s="165"/>
      <c r="D946" s="156" t="s">
        <v>236</v>
      </c>
      <c r="E946" s="166" t="s">
        <v>1</v>
      </c>
      <c r="F946" s="167" t="s">
        <v>1600</v>
      </c>
      <c r="H946" s="168">
        <v>9.4</v>
      </c>
      <c r="I946" s="169"/>
      <c r="L946" s="165"/>
      <c r="M946" s="170"/>
      <c r="N946" s="171"/>
      <c r="O946" s="171"/>
      <c r="P946" s="171"/>
      <c r="Q946" s="171"/>
      <c r="R946" s="171"/>
      <c r="S946" s="171"/>
      <c r="T946" s="172"/>
      <c r="AT946" s="166" t="s">
        <v>236</v>
      </c>
      <c r="AU946" s="166" t="s">
        <v>87</v>
      </c>
      <c r="AV946" s="12" t="s">
        <v>87</v>
      </c>
      <c r="AW946" s="12" t="s">
        <v>32</v>
      </c>
      <c r="AX946" s="12" t="s">
        <v>77</v>
      </c>
      <c r="AY946" s="166" t="s">
        <v>140</v>
      </c>
    </row>
    <row r="947" spans="1:65" s="12" customFormat="1">
      <c r="B947" s="165"/>
      <c r="D947" s="156" t="s">
        <v>236</v>
      </c>
      <c r="E947" s="166" t="s">
        <v>1</v>
      </c>
      <c r="F947" s="167" t="s">
        <v>1601</v>
      </c>
      <c r="H947" s="168">
        <v>17.8</v>
      </c>
      <c r="I947" s="169"/>
      <c r="L947" s="165"/>
      <c r="M947" s="170"/>
      <c r="N947" s="171"/>
      <c r="O947" s="171"/>
      <c r="P947" s="171"/>
      <c r="Q947" s="171"/>
      <c r="R947" s="171"/>
      <c r="S947" s="171"/>
      <c r="T947" s="172"/>
      <c r="AT947" s="166" t="s">
        <v>236</v>
      </c>
      <c r="AU947" s="166" t="s">
        <v>87</v>
      </c>
      <c r="AV947" s="12" t="s">
        <v>87</v>
      </c>
      <c r="AW947" s="12" t="s">
        <v>32</v>
      </c>
      <c r="AX947" s="12" t="s">
        <v>77</v>
      </c>
      <c r="AY947" s="166" t="s">
        <v>140</v>
      </c>
    </row>
    <row r="948" spans="1:65" s="12" customFormat="1">
      <c r="B948" s="165"/>
      <c r="D948" s="156" t="s">
        <v>236</v>
      </c>
      <c r="E948" s="166" t="s">
        <v>1</v>
      </c>
      <c r="F948" s="167" t="s">
        <v>1602</v>
      </c>
      <c r="H948" s="168">
        <v>17.8</v>
      </c>
      <c r="I948" s="169"/>
      <c r="L948" s="165"/>
      <c r="M948" s="170"/>
      <c r="N948" s="171"/>
      <c r="O948" s="171"/>
      <c r="P948" s="171"/>
      <c r="Q948" s="171"/>
      <c r="R948" s="171"/>
      <c r="S948" s="171"/>
      <c r="T948" s="172"/>
      <c r="AT948" s="166" t="s">
        <v>236</v>
      </c>
      <c r="AU948" s="166" t="s">
        <v>87</v>
      </c>
      <c r="AV948" s="12" t="s">
        <v>87</v>
      </c>
      <c r="AW948" s="12" t="s">
        <v>32</v>
      </c>
      <c r="AX948" s="12" t="s">
        <v>77</v>
      </c>
      <c r="AY948" s="166" t="s">
        <v>140</v>
      </c>
    </row>
    <row r="949" spans="1:65" s="12" customFormat="1">
      <c r="B949" s="165"/>
      <c r="D949" s="156" t="s">
        <v>236</v>
      </c>
      <c r="E949" s="166" t="s">
        <v>1</v>
      </c>
      <c r="F949" s="167" t="s">
        <v>1603</v>
      </c>
      <c r="H949" s="168">
        <v>38.299999999999997</v>
      </c>
      <c r="I949" s="169"/>
      <c r="L949" s="165"/>
      <c r="M949" s="170"/>
      <c r="N949" s="171"/>
      <c r="O949" s="171"/>
      <c r="P949" s="171"/>
      <c r="Q949" s="171"/>
      <c r="R949" s="171"/>
      <c r="S949" s="171"/>
      <c r="T949" s="172"/>
      <c r="AT949" s="166" t="s">
        <v>236</v>
      </c>
      <c r="AU949" s="166" t="s">
        <v>87</v>
      </c>
      <c r="AV949" s="12" t="s">
        <v>87</v>
      </c>
      <c r="AW949" s="12" t="s">
        <v>32</v>
      </c>
      <c r="AX949" s="12" t="s">
        <v>77</v>
      </c>
      <c r="AY949" s="166" t="s">
        <v>140</v>
      </c>
    </row>
    <row r="950" spans="1:65" s="12" customFormat="1">
      <c r="B950" s="165"/>
      <c r="D950" s="156" t="s">
        <v>236</v>
      </c>
      <c r="E950" s="166" t="s">
        <v>1</v>
      </c>
      <c r="F950" s="167" t="s">
        <v>1604</v>
      </c>
      <c r="H950" s="168">
        <v>40</v>
      </c>
      <c r="I950" s="169"/>
      <c r="L950" s="165"/>
      <c r="M950" s="170"/>
      <c r="N950" s="171"/>
      <c r="O950" s="171"/>
      <c r="P950" s="171"/>
      <c r="Q950" s="171"/>
      <c r="R950" s="171"/>
      <c r="S950" s="171"/>
      <c r="T950" s="172"/>
      <c r="AT950" s="166" t="s">
        <v>236</v>
      </c>
      <c r="AU950" s="166" t="s">
        <v>87</v>
      </c>
      <c r="AV950" s="12" t="s">
        <v>87</v>
      </c>
      <c r="AW950" s="12" t="s">
        <v>32</v>
      </c>
      <c r="AX950" s="12" t="s">
        <v>77</v>
      </c>
      <c r="AY950" s="166" t="s">
        <v>140</v>
      </c>
    </row>
    <row r="951" spans="1:65" s="14" customFormat="1">
      <c r="B951" s="191"/>
      <c r="D951" s="156" t="s">
        <v>236</v>
      </c>
      <c r="E951" s="192" t="s">
        <v>1</v>
      </c>
      <c r="F951" s="193" t="s">
        <v>1605</v>
      </c>
      <c r="H951" s="194">
        <v>624.69999999999993</v>
      </c>
      <c r="I951" s="195"/>
      <c r="L951" s="191"/>
      <c r="M951" s="196"/>
      <c r="N951" s="197"/>
      <c r="O951" s="197"/>
      <c r="P951" s="197"/>
      <c r="Q951" s="197"/>
      <c r="R951" s="197"/>
      <c r="S951" s="197"/>
      <c r="T951" s="198"/>
      <c r="AT951" s="192" t="s">
        <v>236</v>
      </c>
      <c r="AU951" s="192" t="s">
        <v>87</v>
      </c>
      <c r="AV951" s="14" t="s">
        <v>155</v>
      </c>
      <c r="AW951" s="14" t="s">
        <v>32</v>
      </c>
      <c r="AX951" s="14" t="s">
        <v>77</v>
      </c>
      <c r="AY951" s="192" t="s">
        <v>140</v>
      </c>
    </row>
    <row r="952" spans="1:65" s="13" customFormat="1">
      <c r="B952" s="173"/>
      <c r="D952" s="156" t="s">
        <v>236</v>
      </c>
      <c r="E952" s="174" t="s">
        <v>1</v>
      </c>
      <c r="F952" s="175" t="s">
        <v>247</v>
      </c>
      <c r="H952" s="176">
        <v>2383.7000000000007</v>
      </c>
      <c r="I952" s="177"/>
      <c r="L952" s="173"/>
      <c r="M952" s="178"/>
      <c r="N952" s="179"/>
      <c r="O952" s="179"/>
      <c r="P952" s="179"/>
      <c r="Q952" s="179"/>
      <c r="R952" s="179"/>
      <c r="S952" s="179"/>
      <c r="T952" s="180"/>
      <c r="AT952" s="174" t="s">
        <v>236</v>
      </c>
      <c r="AU952" s="174" t="s">
        <v>87</v>
      </c>
      <c r="AV952" s="13" t="s">
        <v>159</v>
      </c>
      <c r="AW952" s="13" t="s">
        <v>32</v>
      </c>
      <c r="AX952" s="13" t="s">
        <v>85</v>
      </c>
      <c r="AY952" s="174" t="s">
        <v>140</v>
      </c>
    </row>
    <row r="953" spans="1:65" s="1" customFormat="1" ht="33" customHeight="1">
      <c r="A953" s="31"/>
      <c r="B953" s="142"/>
      <c r="C953" s="143" t="s">
        <v>1640</v>
      </c>
      <c r="D953" s="143" t="s">
        <v>143</v>
      </c>
      <c r="E953" s="144" t="s">
        <v>1641</v>
      </c>
      <c r="F953" s="145" t="s">
        <v>1642</v>
      </c>
      <c r="G953" s="146" t="s">
        <v>284</v>
      </c>
      <c r="H953" s="147">
        <v>329</v>
      </c>
      <c r="I953" s="148">
        <v>62.92</v>
      </c>
      <c r="J953" s="149">
        <f>ROUND(I953*H953,2)</f>
        <v>20700.68</v>
      </c>
      <c r="K953" s="145" t="s">
        <v>147</v>
      </c>
      <c r="L953" s="32"/>
      <c r="M953" s="150" t="s">
        <v>1</v>
      </c>
      <c r="N953" s="151" t="s">
        <v>42</v>
      </c>
      <c r="O953" s="57"/>
      <c r="P953" s="152">
        <f>O953*H953</f>
        <v>0</v>
      </c>
      <c r="Q953" s="152">
        <v>2.5999999999999998E-4</v>
      </c>
      <c r="R953" s="152">
        <f>Q953*H953</f>
        <v>8.5539999999999991E-2</v>
      </c>
      <c r="S953" s="152">
        <v>0</v>
      </c>
      <c r="T953" s="153">
        <f>S953*H953</f>
        <v>0</v>
      </c>
      <c r="U953" s="31"/>
      <c r="V953" s="31"/>
      <c r="W953" s="31"/>
      <c r="X953" s="31"/>
      <c r="Y953" s="31"/>
      <c r="Z953" s="31"/>
      <c r="AA953" s="31"/>
      <c r="AB953" s="31"/>
      <c r="AC953" s="31"/>
      <c r="AD953" s="31"/>
      <c r="AE953" s="31"/>
      <c r="AR953" s="154" t="s">
        <v>301</v>
      </c>
      <c r="AT953" s="154" t="s">
        <v>143</v>
      </c>
      <c r="AU953" s="154" t="s">
        <v>87</v>
      </c>
      <c r="AY953" s="16" t="s">
        <v>140</v>
      </c>
      <c r="BE953" s="155">
        <f>IF(N953="základní",J953,0)</f>
        <v>20700.68</v>
      </c>
      <c r="BF953" s="155">
        <f>IF(N953="snížená",J953,0)</f>
        <v>0</v>
      </c>
      <c r="BG953" s="155">
        <f>IF(N953="zákl. přenesená",J953,0)</f>
        <v>0</v>
      </c>
      <c r="BH953" s="155">
        <f>IF(N953="sníž. přenesená",J953,0)</f>
        <v>0</v>
      </c>
      <c r="BI953" s="155">
        <f>IF(N953="nulová",J953,0)</f>
        <v>0</v>
      </c>
      <c r="BJ953" s="16" t="s">
        <v>85</v>
      </c>
      <c r="BK953" s="155">
        <f>ROUND(I953*H953,2)</f>
        <v>20700.68</v>
      </c>
      <c r="BL953" s="16" t="s">
        <v>301</v>
      </c>
      <c r="BM953" s="154" t="s">
        <v>1643</v>
      </c>
    </row>
    <row r="954" spans="1:65" s="1" customFormat="1" ht="19.5">
      <c r="A954" s="31"/>
      <c r="B954" s="32"/>
      <c r="C954" s="31"/>
      <c r="D954" s="156" t="s">
        <v>153</v>
      </c>
      <c r="E954" s="31"/>
      <c r="F954" s="157" t="s">
        <v>1644</v>
      </c>
      <c r="G954" s="31"/>
      <c r="H954" s="31"/>
      <c r="I954" s="158"/>
      <c r="J954" s="31"/>
      <c r="K954" s="31"/>
      <c r="L954" s="32"/>
      <c r="M954" s="159"/>
      <c r="N954" s="160"/>
      <c r="O954" s="57"/>
      <c r="P954" s="57"/>
      <c r="Q954" s="57"/>
      <c r="R954" s="57"/>
      <c r="S954" s="57"/>
      <c r="T954" s="58"/>
      <c r="U954" s="31"/>
      <c r="V954" s="31"/>
      <c r="W954" s="31"/>
      <c r="X954" s="31"/>
      <c r="Y954" s="31"/>
      <c r="Z954" s="31"/>
      <c r="AA954" s="31"/>
      <c r="AB954" s="31"/>
      <c r="AC954" s="31"/>
      <c r="AD954" s="31"/>
      <c r="AE954" s="31"/>
      <c r="AT954" s="16" t="s">
        <v>153</v>
      </c>
      <c r="AU954" s="16" t="s">
        <v>87</v>
      </c>
    </row>
    <row r="955" spans="1:65" s="12" customFormat="1">
      <c r="B955" s="165"/>
      <c r="D955" s="156" t="s">
        <v>236</v>
      </c>
      <c r="E955" s="166" t="s">
        <v>1</v>
      </c>
      <c r="F955" s="167" t="s">
        <v>1645</v>
      </c>
      <c r="H955" s="168">
        <v>329</v>
      </c>
      <c r="I955" s="169"/>
      <c r="L955" s="165"/>
      <c r="M955" s="170"/>
      <c r="N955" s="171"/>
      <c r="O955" s="171"/>
      <c r="P955" s="171"/>
      <c r="Q955" s="171"/>
      <c r="R955" s="171"/>
      <c r="S955" s="171"/>
      <c r="T955" s="172"/>
      <c r="AT955" s="166" t="s">
        <v>236</v>
      </c>
      <c r="AU955" s="166" t="s">
        <v>87</v>
      </c>
      <c r="AV955" s="12" t="s">
        <v>87</v>
      </c>
      <c r="AW955" s="12" t="s">
        <v>32</v>
      </c>
      <c r="AX955" s="12" t="s">
        <v>85</v>
      </c>
      <c r="AY955" s="166" t="s">
        <v>140</v>
      </c>
    </row>
    <row r="956" spans="1:65" s="1" customFormat="1" ht="33" customHeight="1">
      <c r="A956" s="31"/>
      <c r="B956" s="142"/>
      <c r="C956" s="143" t="s">
        <v>1646</v>
      </c>
      <c r="D956" s="143" t="s">
        <v>143</v>
      </c>
      <c r="E956" s="144" t="s">
        <v>1647</v>
      </c>
      <c r="F956" s="145" t="s">
        <v>1648</v>
      </c>
      <c r="G956" s="146" t="s">
        <v>284</v>
      </c>
      <c r="H956" s="147">
        <v>329</v>
      </c>
      <c r="I956" s="148">
        <v>34.4</v>
      </c>
      <c r="J956" s="149">
        <f>ROUND(I956*H956,2)</f>
        <v>11317.6</v>
      </c>
      <c r="K956" s="145" t="s">
        <v>147</v>
      </c>
      <c r="L956" s="32"/>
      <c r="M956" s="150" t="s">
        <v>1</v>
      </c>
      <c r="N956" s="151" t="s">
        <v>42</v>
      </c>
      <c r="O956" s="57"/>
      <c r="P956" s="152">
        <f>O956*H956</f>
        <v>0</v>
      </c>
      <c r="Q956" s="152">
        <v>3.0000000000000001E-5</v>
      </c>
      <c r="R956" s="152">
        <f>Q956*H956</f>
        <v>9.8700000000000003E-3</v>
      </c>
      <c r="S956" s="152">
        <v>0</v>
      </c>
      <c r="T956" s="153">
        <f>S956*H956</f>
        <v>0</v>
      </c>
      <c r="U956" s="31"/>
      <c r="V956" s="31"/>
      <c r="W956" s="31"/>
      <c r="X956" s="31"/>
      <c r="Y956" s="31"/>
      <c r="Z956" s="31"/>
      <c r="AA956" s="31"/>
      <c r="AB956" s="31"/>
      <c r="AC956" s="31"/>
      <c r="AD956" s="31"/>
      <c r="AE956" s="31"/>
      <c r="AR956" s="154" t="s">
        <v>301</v>
      </c>
      <c r="AT956" s="154" t="s">
        <v>143</v>
      </c>
      <c r="AU956" s="154" t="s">
        <v>87</v>
      </c>
      <c r="AY956" s="16" t="s">
        <v>140</v>
      </c>
      <c r="BE956" s="155">
        <f>IF(N956="základní",J956,0)</f>
        <v>11317.6</v>
      </c>
      <c r="BF956" s="155">
        <f>IF(N956="snížená",J956,0)</f>
        <v>0</v>
      </c>
      <c r="BG956" s="155">
        <f>IF(N956="zákl. přenesená",J956,0)</f>
        <v>0</v>
      </c>
      <c r="BH956" s="155">
        <f>IF(N956="sníž. přenesená",J956,0)</f>
        <v>0</v>
      </c>
      <c r="BI956" s="155">
        <f>IF(N956="nulová",J956,0)</f>
        <v>0</v>
      </c>
      <c r="BJ956" s="16" t="s">
        <v>85</v>
      </c>
      <c r="BK956" s="155">
        <f>ROUND(I956*H956,2)</f>
        <v>11317.6</v>
      </c>
      <c r="BL956" s="16" t="s">
        <v>301</v>
      </c>
      <c r="BM956" s="154" t="s">
        <v>1649</v>
      </c>
    </row>
    <row r="957" spans="1:65" s="1" customFormat="1" ht="24">
      <c r="A957" s="31"/>
      <c r="B957" s="142"/>
      <c r="C957" s="143" t="s">
        <v>1650</v>
      </c>
      <c r="D957" s="143" t="s">
        <v>143</v>
      </c>
      <c r="E957" s="144" t="s">
        <v>1651</v>
      </c>
      <c r="F957" s="145" t="s">
        <v>1652</v>
      </c>
      <c r="G957" s="146" t="s">
        <v>284</v>
      </c>
      <c r="H957" s="147">
        <v>2054.6999999999998</v>
      </c>
      <c r="I957" s="148">
        <v>35.68</v>
      </c>
      <c r="J957" s="149">
        <f>ROUND(I957*H957,2)</f>
        <v>73311.7</v>
      </c>
      <c r="K957" s="145" t="s">
        <v>147</v>
      </c>
      <c r="L957" s="32"/>
      <c r="M957" s="150" t="s">
        <v>1</v>
      </c>
      <c r="N957" s="151" t="s">
        <v>42</v>
      </c>
      <c r="O957" s="57"/>
      <c r="P957" s="152">
        <f>O957*H957</f>
        <v>0</v>
      </c>
      <c r="Q957" s="152">
        <v>2.9E-4</v>
      </c>
      <c r="R957" s="152">
        <f>Q957*H957</f>
        <v>0.59586299999999992</v>
      </c>
      <c r="S957" s="152">
        <v>0</v>
      </c>
      <c r="T957" s="153">
        <f>S957*H957</f>
        <v>0</v>
      </c>
      <c r="U957" s="31"/>
      <c r="V957" s="31"/>
      <c r="W957" s="31"/>
      <c r="X957" s="31"/>
      <c r="Y957" s="31"/>
      <c r="Z957" s="31"/>
      <c r="AA957" s="31"/>
      <c r="AB957" s="31"/>
      <c r="AC957" s="31"/>
      <c r="AD957" s="31"/>
      <c r="AE957" s="31"/>
      <c r="AR957" s="154" t="s">
        <v>301</v>
      </c>
      <c r="AT957" s="154" t="s">
        <v>143</v>
      </c>
      <c r="AU957" s="154" t="s">
        <v>87</v>
      </c>
      <c r="AY957" s="16" t="s">
        <v>140</v>
      </c>
      <c r="BE957" s="155">
        <f>IF(N957="základní",J957,0)</f>
        <v>73311.7</v>
      </c>
      <c r="BF957" s="155">
        <f>IF(N957="snížená",J957,0)</f>
        <v>0</v>
      </c>
      <c r="BG957" s="155">
        <f>IF(N957="zákl. přenesená",J957,0)</f>
        <v>0</v>
      </c>
      <c r="BH957" s="155">
        <f>IF(N957="sníž. přenesená",J957,0)</f>
        <v>0</v>
      </c>
      <c r="BI957" s="155">
        <f>IF(N957="nulová",J957,0)</f>
        <v>0</v>
      </c>
      <c r="BJ957" s="16" t="s">
        <v>85</v>
      </c>
      <c r="BK957" s="155">
        <f>ROUND(I957*H957,2)</f>
        <v>73311.7</v>
      </c>
      <c r="BL957" s="16" t="s">
        <v>301</v>
      </c>
      <c r="BM957" s="154" t="s">
        <v>1653</v>
      </c>
    </row>
    <row r="958" spans="1:65" s="12" customFormat="1">
      <c r="B958" s="165"/>
      <c r="D958" s="156" t="s">
        <v>236</v>
      </c>
      <c r="E958" s="166" t="s">
        <v>1</v>
      </c>
      <c r="F958" s="167" t="s">
        <v>1654</v>
      </c>
      <c r="H958" s="168">
        <v>111.68</v>
      </c>
      <c r="I958" s="169"/>
      <c r="L958" s="165"/>
      <c r="M958" s="170"/>
      <c r="N958" s="171"/>
      <c r="O958" s="171"/>
      <c r="P958" s="171"/>
      <c r="Q958" s="171"/>
      <c r="R958" s="171"/>
      <c r="S958" s="171"/>
      <c r="T958" s="172"/>
      <c r="AT958" s="166" t="s">
        <v>236</v>
      </c>
      <c r="AU958" s="166" t="s">
        <v>87</v>
      </c>
      <c r="AV958" s="12" t="s">
        <v>87</v>
      </c>
      <c r="AW958" s="12" t="s">
        <v>32</v>
      </c>
      <c r="AX958" s="12" t="s">
        <v>77</v>
      </c>
      <c r="AY958" s="166" t="s">
        <v>140</v>
      </c>
    </row>
    <row r="959" spans="1:65" s="12" customFormat="1">
      <c r="B959" s="165"/>
      <c r="D959" s="156" t="s">
        <v>236</v>
      </c>
      <c r="E959" s="166" t="s">
        <v>1</v>
      </c>
      <c r="F959" s="167" t="s">
        <v>1615</v>
      </c>
      <c r="H959" s="168">
        <v>177.46</v>
      </c>
      <c r="I959" s="169"/>
      <c r="L959" s="165"/>
      <c r="M959" s="170"/>
      <c r="N959" s="171"/>
      <c r="O959" s="171"/>
      <c r="P959" s="171"/>
      <c r="Q959" s="171"/>
      <c r="R959" s="171"/>
      <c r="S959" s="171"/>
      <c r="T959" s="172"/>
      <c r="AT959" s="166" t="s">
        <v>236</v>
      </c>
      <c r="AU959" s="166" t="s">
        <v>87</v>
      </c>
      <c r="AV959" s="12" t="s">
        <v>87</v>
      </c>
      <c r="AW959" s="12" t="s">
        <v>32</v>
      </c>
      <c r="AX959" s="12" t="s">
        <v>77</v>
      </c>
      <c r="AY959" s="166" t="s">
        <v>140</v>
      </c>
    </row>
    <row r="960" spans="1:65" s="12" customFormat="1">
      <c r="B960" s="165"/>
      <c r="D960" s="156" t="s">
        <v>236</v>
      </c>
      <c r="E960" s="166" t="s">
        <v>1</v>
      </c>
      <c r="F960" s="167" t="s">
        <v>1616</v>
      </c>
      <c r="H960" s="168">
        <v>87.97</v>
      </c>
      <c r="I960" s="169"/>
      <c r="L960" s="165"/>
      <c r="M960" s="170"/>
      <c r="N960" s="171"/>
      <c r="O960" s="171"/>
      <c r="P960" s="171"/>
      <c r="Q960" s="171"/>
      <c r="R960" s="171"/>
      <c r="S960" s="171"/>
      <c r="T960" s="172"/>
      <c r="AT960" s="166" t="s">
        <v>236</v>
      </c>
      <c r="AU960" s="166" t="s">
        <v>87</v>
      </c>
      <c r="AV960" s="12" t="s">
        <v>87</v>
      </c>
      <c r="AW960" s="12" t="s">
        <v>32</v>
      </c>
      <c r="AX960" s="12" t="s">
        <v>77</v>
      </c>
      <c r="AY960" s="166" t="s">
        <v>140</v>
      </c>
    </row>
    <row r="961" spans="2:51" s="12" customFormat="1">
      <c r="B961" s="165"/>
      <c r="D961" s="156" t="s">
        <v>236</v>
      </c>
      <c r="E961" s="166" t="s">
        <v>1</v>
      </c>
      <c r="F961" s="167" t="s">
        <v>1617</v>
      </c>
      <c r="H961" s="168">
        <v>25.48</v>
      </c>
      <c r="I961" s="169"/>
      <c r="L961" s="165"/>
      <c r="M961" s="170"/>
      <c r="N961" s="171"/>
      <c r="O961" s="171"/>
      <c r="P961" s="171"/>
      <c r="Q961" s="171"/>
      <c r="R961" s="171"/>
      <c r="S961" s="171"/>
      <c r="T961" s="172"/>
      <c r="AT961" s="166" t="s">
        <v>236</v>
      </c>
      <c r="AU961" s="166" t="s">
        <v>87</v>
      </c>
      <c r="AV961" s="12" t="s">
        <v>87</v>
      </c>
      <c r="AW961" s="12" t="s">
        <v>32</v>
      </c>
      <c r="AX961" s="12" t="s">
        <v>77</v>
      </c>
      <c r="AY961" s="166" t="s">
        <v>140</v>
      </c>
    </row>
    <row r="962" spans="2:51" s="12" customFormat="1">
      <c r="B962" s="165"/>
      <c r="D962" s="156" t="s">
        <v>236</v>
      </c>
      <c r="E962" s="166" t="s">
        <v>1</v>
      </c>
      <c r="F962" s="167" t="s">
        <v>1618</v>
      </c>
      <c r="H962" s="168">
        <v>8.59</v>
      </c>
      <c r="I962" s="169"/>
      <c r="L962" s="165"/>
      <c r="M962" s="170"/>
      <c r="N962" s="171"/>
      <c r="O962" s="171"/>
      <c r="P962" s="171"/>
      <c r="Q962" s="171"/>
      <c r="R962" s="171"/>
      <c r="S962" s="171"/>
      <c r="T962" s="172"/>
      <c r="AT962" s="166" t="s">
        <v>236</v>
      </c>
      <c r="AU962" s="166" t="s">
        <v>87</v>
      </c>
      <c r="AV962" s="12" t="s">
        <v>87</v>
      </c>
      <c r="AW962" s="12" t="s">
        <v>32</v>
      </c>
      <c r="AX962" s="12" t="s">
        <v>77</v>
      </c>
      <c r="AY962" s="166" t="s">
        <v>140</v>
      </c>
    </row>
    <row r="963" spans="2:51" s="12" customFormat="1">
      <c r="B963" s="165"/>
      <c r="D963" s="156" t="s">
        <v>236</v>
      </c>
      <c r="E963" s="166" t="s">
        <v>1</v>
      </c>
      <c r="F963" s="167" t="s">
        <v>1619</v>
      </c>
      <c r="H963" s="168">
        <v>7.67</v>
      </c>
      <c r="I963" s="169"/>
      <c r="L963" s="165"/>
      <c r="M963" s="170"/>
      <c r="N963" s="171"/>
      <c r="O963" s="171"/>
      <c r="P963" s="171"/>
      <c r="Q963" s="171"/>
      <c r="R963" s="171"/>
      <c r="S963" s="171"/>
      <c r="T963" s="172"/>
      <c r="AT963" s="166" t="s">
        <v>236</v>
      </c>
      <c r="AU963" s="166" t="s">
        <v>87</v>
      </c>
      <c r="AV963" s="12" t="s">
        <v>87</v>
      </c>
      <c r="AW963" s="12" t="s">
        <v>32</v>
      </c>
      <c r="AX963" s="12" t="s">
        <v>77</v>
      </c>
      <c r="AY963" s="166" t="s">
        <v>140</v>
      </c>
    </row>
    <row r="964" spans="2:51" s="12" customFormat="1">
      <c r="B964" s="165"/>
      <c r="D964" s="156" t="s">
        <v>236</v>
      </c>
      <c r="E964" s="166" t="s">
        <v>1</v>
      </c>
      <c r="F964" s="167" t="s">
        <v>1620</v>
      </c>
      <c r="H964" s="168">
        <v>6.69</v>
      </c>
      <c r="I964" s="169"/>
      <c r="L964" s="165"/>
      <c r="M964" s="170"/>
      <c r="N964" s="171"/>
      <c r="O964" s="171"/>
      <c r="P964" s="171"/>
      <c r="Q964" s="171"/>
      <c r="R964" s="171"/>
      <c r="S964" s="171"/>
      <c r="T964" s="172"/>
      <c r="AT964" s="166" t="s">
        <v>236</v>
      </c>
      <c r="AU964" s="166" t="s">
        <v>87</v>
      </c>
      <c r="AV964" s="12" t="s">
        <v>87</v>
      </c>
      <c r="AW964" s="12" t="s">
        <v>32</v>
      </c>
      <c r="AX964" s="12" t="s">
        <v>77</v>
      </c>
      <c r="AY964" s="166" t="s">
        <v>140</v>
      </c>
    </row>
    <row r="965" spans="2:51" s="12" customFormat="1">
      <c r="B965" s="165"/>
      <c r="D965" s="156" t="s">
        <v>236</v>
      </c>
      <c r="E965" s="166" t="s">
        <v>1</v>
      </c>
      <c r="F965" s="167" t="s">
        <v>1621</v>
      </c>
      <c r="H965" s="168">
        <v>15.28</v>
      </c>
      <c r="I965" s="169"/>
      <c r="L965" s="165"/>
      <c r="M965" s="170"/>
      <c r="N965" s="171"/>
      <c r="O965" s="171"/>
      <c r="P965" s="171"/>
      <c r="Q965" s="171"/>
      <c r="R965" s="171"/>
      <c r="S965" s="171"/>
      <c r="T965" s="172"/>
      <c r="AT965" s="166" t="s">
        <v>236</v>
      </c>
      <c r="AU965" s="166" t="s">
        <v>87</v>
      </c>
      <c r="AV965" s="12" t="s">
        <v>87</v>
      </c>
      <c r="AW965" s="12" t="s">
        <v>32</v>
      </c>
      <c r="AX965" s="12" t="s">
        <v>77</v>
      </c>
      <c r="AY965" s="166" t="s">
        <v>140</v>
      </c>
    </row>
    <row r="966" spans="2:51" s="12" customFormat="1">
      <c r="B966" s="165"/>
      <c r="D966" s="156" t="s">
        <v>236</v>
      </c>
      <c r="E966" s="166" t="s">
        <v>1</v>
      </c>
      <c r="F966" s="167" t="s">
        <v>1622</v>
      </c>
      <c r="H966" s="168">
        <v>45.87</v>
      </c>
      <c r="I966" s="169"/>
      <c r="L966" s="165"/>
      <c r="M966" s="170"/>
      <c r="N966" s="171"/>
      <c r="O966" s="171"/>
      <c r="P966" s="171"/>
      <c r="Q966" s="171"/>
      <c r="R966" s="171"/>
      <c r="S966" s="171"/>
      <c r="T966" s="172"/>
      <c r="AT966" s="166" t="s">
        <v>236</v>
      </c>
      <c r="AU966" s="166" t="s">
        <v>87</v>
      </c>
      <c r="AV966" s="12" t="s">
        <v>87</v>
      </c>
      <c r="AW966" s="12" t="s">
        <v>32</v>
      </c>
      <c r="AX966" s="12" t="s">
        <v>77</v>
      </c>
      <c r="AY966" s="166" t="s">
        <v>140</v>
      </c>
    </row>
    <row r="967" spans="2:51" s="12" customFormat="1">
      <c r="B967" s="165"/>
      <c r="D967" s="156" t="s">
        <v>236</v>
      </c>
      <c r="E967" s="166" t="s">
        <v>1</v>
      </c>
      <c r="F967" s="167" t="s">
        <v>1623</v>
      </c>
      <c r="H967" s="168">
        <v>31.22</v>
      </c>
      <c r="I967" s="169"/>
      <c r="L967" s="165"/>
      <c r="M967" s="170"/>
      <c r="N967" s="171"/>
      <c r="O967" s="171"/>
      <c r="P967" s="171"/>
      <c r="Q967" s="171"/>
      <c r="R967" s="171"/>
      <c r="S967" s="171"/>
      <c r="T967" s="172"/>
      <c r="AT967" s="166" t="s">
        <v>236</v>
      </c>
      <c r="AU967" s="166" t="s">
        <v>87</v>
      </c>
      <c r="AV967" s="12" t="s">
        <v>87</v>
      </c>
      <c r="AW967" s="12" t="s">
        <v>32</v>
      </c>
      <c r="AX967" s="12" t="s">
        <v>77</v>
      </c>
      <c r="AY967" s="166" t="s">
        <v>140</v>
      </c>
    </row>
    <row r="968" spans="2:51" s="12" customFormat="1">
      <c r="B968" s="165"/>
      <c r="D968" s="156" t="s">
        <v>236</v>
      </c>
      <c r="E968" s="166" t="s">
        <v>1</v>
      </c>
      <c r="F968" s="167" t="s">
        <v>1624</v>
      </c>
      <c r="H968" s="168">
        <v>44.66</v>
      </c>
      <c r="I968" s="169"/>
      <c r="L968" s="165"/>
      <c r="M968" s="170"/>
      <c r="N968" s="171"/>
      <c r="O968" s="171"/>
      <c r="P968" s="171"/>
      <c r="Q968" s="171"/>
      <c r="R968" s="171"/>
      <c r="S968" s="171"/>
      <c r="T968" s="172"/>
      <c r="AT968" s="166" t="s">
        <v>236</v>
      </c>
      <c r="AU968" s="166" t="s">
        <v>87</v>
      </c>
      <c r="AV968" s="12" t="s">
        <v>87</v>
      </c>
      <c r="AW968" s="12" t="s">
        <v>32</v>
      </c>
      <c r="AX968" s="12" t="s">
        <v>77</v>
      </c>
      <c r="AY968" s="166" t="s">
        <v>140</v>
      </c>
    </row>
    <row r="969" spans="2:51" s="12" customFormat="1">
      <c r="B969" s="165"/>
      <c r="D969" s="156" t="s">
        <v>236</v>
      </c>
      <c r="E969" s="166" t="s">
        <v>1</v>
      </c>
      <c r="F969" s="167" t="s">
        <v>1625</v>
      </c>
      <c r="H969" s="168">
        <v>66.099999999999994</v>
      </c>
      <c r="I969" s="169"/>
      <c r="L969" s="165"/>
      <c r="M969" s="170"/>
      <c r="N969" s="171"/>
      <c r="O969" s="171"/>
      <c r="P969" s="171"/>
      <c r="Q969" s="171"/>
      <c r="R969" s="171"/>
      <c r="S969" s="171"/>
      <c r="T969" s="172"/>
      <c r="AT969" s="166" t="s">
        <v>236</v>
      </c>
      <c r="AU969" s="166" t="s">
        <v>87</v>
      </c>
      <c r="AV969" s="12" t="s">
        <v>87</v>
      </c>
      <c r="AW969" s="12" t="s">
        <v>32</v>
      </c>
      <c r="AX969" s="12" t="s">
        <v>77</v>
      </c>
      <c r="AY969" s="166" t="s">
        <v>140</v>
      </c>
    </row>
    <row r="970" spans="2:51" s="12" customFormat="1">
      <c r="B970" s="165"/>
      <c r="D970" s="156" t="s">
        <v>236</v>
      </c>
      <c r="E970" s="166" t="s">
        <v>1</v>
      </c>
      <c r="F970" s="167" t="s">
        <v>1655</v>
      </c>
      <c r="H970" s="168">
        <v>67.150000000000006</v>
      </c>
      <c r="I970" s="169"/>
      <c r="L970" s="165"/>
      <c r="M970" s="170"/>
      <c r="N970" s="171"/>
      <c r="O970" s="171"/>
      <c r="P970" s="171"/>
      <c r="Q970" s="171"/>
      <c r="R970" s="171"/>
      <c r="S970" s="171"/>
      <c r="T970" s="172"/>
      <c r="AT970" s="166" t="s">
        <v>236</v>
      </c>
      <c r="AU970" s="166" t="s">
        <v>87</v>
      </c>
      <c r="AV970" s="12" t="s">
        <v>87</v>
      </c>
      <c r="AW970" s="12" t="s">
        <v>32</v>
      </c>
      <c r="AX970" s="12" t="s">
        <v>77</v>
      </c>
      <c r="AY970" s="166" t="s">
        <v>140</v>
      </c>
    </row>
    <row r="971" spans="2:51" s="12" customFormat="1">
      <c r="B971" s="165"/>
      <c r="D971" s="156" t="s">
        <v>236</v>
      </c>
      <c r="E971" s="166" t="s">
        <v>1</v>
      </c>
      <c r="F971" s="167" t="s">
        <v>1656</v>
      </c>
      <c r="H971" s="168">
        <v>14.475</v>
      </c>
      <c r="I971" s="169"/>
      <c r="L971" s="165"/>
      <c r="M971" s="170"/>
      <c r="N971" s="171"/>
      <c r="O971" s="171"/>
      <c r="P971" s="171"/>
      <c r="Q971" s="171"/>
      <c r="R971" s="171"/>
      <c r="S971" s="171"/>
      <c r="T971" s="172"/>
      <c r="AT971" s="166" t="s">
        <v>236</v>
      </c>
      <c r="AU971" s="166" t="s">
        <v>87</v>
      </c>
      <c r="AV971" s="12" t="s">
        <v>87</v>
      </c>
      <c r="AW971" s="12" t="s">
        <v>32</v>
      </c>
      <c r="AX971" s="12" t="s">
        <v>77</v>
      </c>
      <c r="AY971" s="166" t="s">
        <v>140</v>
      </c>
    </row>
    <row r="972" spans="2:51" s="12" customFormat="1" ht="22.5">
      <c r="B972" s="165"/>
      <c r="D972" s="156" t="s">
        <v>236</v>
      </c>
      <c r="E972" s="166" t="s">
        <v>1</v>
      </c>
      <c r="F972" s="167" t="s">
        <v>1657</v>
      </c>
      <c r="H972" s="168">
        <v>267.66699999999997</v>
      </c>
      <c r="I972" s="169"/>
      <c r="L972" s="165"/>
      <c r="M972" s="170"/>
      <c r="N972" s="171"/>
      <c r="O972" s="171"/>
      <c r="P972" s="171"/>
      <c r="Q972" s="171"/>
      <c r="R972" s="171"/>
      <c r="S972" s="171"/>
      <c r="T972" s="172"/>
      <c r="AT972" s="166" t="s">
        <v>236</v>
      </c>
      <c r="AU972" s="166" t="s">
        <v>87</v>
      </c>
      <c r="AV972" s="12" t="s">
        <v>87</v>
      </c>
      <c r="AW972" s="12" t="s">
        <v>32</v>
      </c>
      <c r="AX972" s="12" t="s">
        <v>77</v>
      </c>
      <c r="AY972" s="166" t="s">
        <v>140</v>
      </c>
    </row>
    <row r="973" spans="2:51" s="12" customFormat="1">
      <c r="B973" s="165"/>
      <c r="D973" s="156" t="s">
        <v>236</v>
      </c>
      <c r="E973" s="166" t="s">
        <v>1</v>
      </c>
      <c r="F973" s="167" t="s">
        <v>1658</v>
      </c>
      <c r="H973" s="168">
        <v>58.8</v>
      </c>
      <c r="I973" s="169"/>
      <c r="L973" s="165"/>
      <c r="M973" s="170"/>
      <c r="N973" s="171"/>
      <c r="O973" s="171"/>
      <c r="P973" s="171"/>
      <c r="Q973" s="171"/>
      <c r="R973" s="171"/>
      <c r="S973" s="171"/>
      <c r="T973" s="172"/>
      <c r="AT973" s="166" t="s">
        <v>236</v>
      </c>
      <c r="AU973" s="166" t="s">
        <v>87</v>
      </c>
      <c r="AV973" s="12" t="s">
        <v>87</v>
      </c>
      <c r="AW973" s="12" t="s">
        <v>32</v>
      </c>
      <c r="AX973" s="12" t="s">
        <v>77</v>
      </c>
      <c r="AY973" s="166" t="s">
        <v>140</v>
      </c>
    </row>
    <row r="974" spans="2:51" s="12" customFormat="1">
      <c r="B974" s="165"/>
      <c r="D974" s="156" t="s">
        <v>236</v>
      </c>
      <c r="E974" s="166" t="s">
        <v>1</v>
      </c>
      <c r="F974" s="167" t="s">
        <v>1659</v>
      </c>
      <c r="H974" s="168">
        <v>32.200000000000003</v>
      </c>
      <c r="I974" s="169"/>
      <c r="L974" s="165"/>
      <c r="M974" s="170"/>
      <c r="N974" s="171"/>
      <c r="O974" s="171"/>
      <c r="P974" s="171"/>
      <c r="Q974" s="171"/>
      <c r="R974" s="171"/>
      <c r="S974" s="171"/>
      <c r="T974" s="172"/>
      <c r="AT974" s="166" t="s">
        <v>236</v>
      </c>
      <c r="AU974" s="166" t="s">
        <v>87</v>
      </c>
      <c r="AV974" s="12" t="s">
        <v>87</v>
      </c>
      <c r="AW974" s="12" t="s">
        <v>32</v>
      </c>
      <c r="AX974" s="12" t="s">
        <v>77</v>
      </c>
      <c r="AY974" s="166" t="s">
        <v>140</v>
      </c>
    </row>
    <row r="975" spans="2:51" s="12" customFormat="1">
      <c r="B975" s="165"/>
      <c r="D975" s="156" t="s">
        <v>236</v>
      </c>
      <c r="E975" s="166" t="s">
        <v>1</v>
      </c>
      <c r="F975" s="167" t="s">
        <v>1660</v>
      </c>
      <c r="H975" s="168">
        <v>9.1</v>
      </c>
      <c r="I975" s="169"/>
      <c r="L975" s="165"/>
      <c r="M975" s="170"/>
      <c r="N975" s="171"/>
      <c r="O975" s="171"/>
      <c r="P975" s="171"/>
      <c r="Q975" s="171"/>
      <c r="R975" s="171"/>
      <c r="S975" s="171"/>
      <c r="T975" s="172"/>
      <c r="AT975" s="166" t="s">
        <v>236</v>
      </c>
      <c r="AU975" s="166" t="s">
        <v>87</v>
      </c>
      <c r="AV975" s="12" t="s">
        <v>87</v>
      </c>
      <c r="AW975" s="12" t="s">
        <v>32</v>
      </c>
      <c r="AX975" s="12" t="s">
        <v>77</v>
      </c>
      <c r="AY975" s="166" t="s">
        <v>140</v>
      </c>
    </row>
    <row r="976" spans="2:51" s="12" customFormat="1">
      <c r="B976" s="165"/>
      <c r="D976" s="156" t="s">
        <v>236</v>
      </c>
      <c r="E976" s="166" t="s">
        <v>1</v>
      </c>
      <c r="F976" s="167" t="s">
        <v>1632</v>
      </c>
      <c r="H976" s="168">
        <v>71.819999999999993</v>
      </c>
      <c r="I976" s="169"/>
      <c r="L976" s="165"/>
      <c r="M976" s="170"/>
      <c r="N976" s="171"/>
      <c r="O976" s="171"/>
      <c r="P976" s="171"/>
      <c r="Q976" s="171"/>
      <c r="R976" s="171"/>
      <c r="S976" s="171"/>
      <c r="T976" s="172"/>
      <c r="AT976" s="166" t="s">
        <v>236</v>
      </c>
      <c r="AU976" s="166" t="s">
        <v>87</v>
      </c>
      <c r="AV976" s="12" t="s">
        <v>87</v>
      </c>
      <c r="AW976" s="12" t="s">
        <v>32</v>
      </c>
      <c r="AX976" s="12" t="s">
        <v>77</v>
      </c>
      <c r="AY976" s="166" t="s">
        <v>140</v>
      </c>
    </row>
    <row r="977" spans="2:51" s="12" customFormat="1">
      <c r="B977" s="165"/>
      <c r="D977" s="156" t="s">
        <v>236</v>
      </c>
      <c r="E977" s="166" t="s">
        <v>1</v>
      </c>
      <c r="F977" s="167" t="s">
        <v>1633</v>
      </c>
      <c r="H977" s="168">
        <v>64.290000000000006</v>
      </c>
      <c r="I977" s="169"/>
      <c r="L977" s="165"/>
      <c r="M977" s="170"/>
      <c r="N977" s="171"/>
      <c r="O977" s="171"/>
      <c r="P977" s="171"/>
      <c r="Q977" s="171"/>
      <c r="R977" s="171"/>
      <c r="S977" s="171"/>
      <c r="T977" s="172"/>
      <c r="AT977" s="166" t="s">
        <v>236</v>
      </c>
      <c r="AU977" s="166" t="s">
        <v>87</v>
      </c>
      <c r="AV977" s="12" t="s">
        <v>87</v>
      </c>
      <c r="AW977" s="12" t="s">
        <v>32</v>
      </c>
      <c r="AX977" s="12" t="s">
        <v>77</v>
      </c>
      <c r="AY977" s="166" t="s">
        <v>140</v>
      </c>
    </row>
    <row r="978" spans="2:51" s="12" customFormat="1">
      <c r="B978" s="165"/>
      <c r="D978" s="156" t="s">
        <v>236</v>
      </c>
      <c r="E978" s="166" t="s">
        <v>1</v>
      </c>
      <c r="F978" s="167" t="s">
        <v>1634</v>
      </c>
      <c r="H978" s="168">
        <v>32.15</v>
      </c>
      <c r="I978" s="169"/>
      <c r="L978" s="165"/>
      <c r="M978" s="170"/>
      <c r="N978" s="171"/>
      <c r="O978" s="171"/>
      <c r="P978" s="171"/>
      <c r="Q978" s="171"/>
      <c r="R978" s="171"/>
      <c r="S978" s="171"/>
      <c r="T978" s="172"/>
      <c r="AT978" s="166" t="s">
        <v>236</v>
      </c>
      <c r="AU978" s="166" t="s">
        <v>87</v>
      </c>
      <c r="AV978" s="12" t="s">
        <v>87</v>
      </c>
      <c r="AW978" s="12" t="s">
        <v>32</v>
      </c>
      <c r="AX978" s="12" t="s">
        <v>77</v>
      </c>
      <c r="AY978" s="166" t="s">
        <v>140</v>
      </c>
    </row>
    <row r="979" spans="2:51" s="12" customFormat="1">
      <c r="B979" s="165"/>
      <c r="D979" s="156" t="s">
        <v>236</v>
      </c>
      <c r="E979" s="166" t="s">
        <v>1</v>
      </c>
      <c r="F979" s="167" t="s">
        <v>1635</v>
      </c>
      <c r="H979" s="168">
        <v>51.77</v>
      </c>
      <c r="I979" s="169"/>
      <c r="L979" s="165"/>
      <c r="M979" s="170"/>
      <c r="N979" s="171"/>
      <c r="O979" s="171"/>
      <c r="P979" s="171"/>
      <c r="Q979" s="171"/>
      <c r="R979" s="171"/>
      <c r="S979" s="171"/>
      <c r="T979" s="172"/>
      <c r="AT979" s="166" t="s">
        <v>236</v>
      </c>
      <c r="AU979" s="166" t="s">
        <v>87</v>
      </c>
      <c r="AV979" s="12" t="s">
        <v>87</v>
      </c>
      <c r="AW979" s="12" t="s">
        <v>32</v>
      </c>
      <c r="AX979" s="12" t="s">
        <v>77</v>
      </c>
      <c r="AY979" s="166" t="s">
        <v>140</v>
      </c>
    </row>
    <row r="980" spans="2:51" s="12" customFormat="1">
      <c r="B980" s="165"/>
      <c r="D980" s="156" t="s">
        <v>236</v>
      </c>
      <c r="E980" s="166" t="s">
        <v>1</v>
      </c>
      <c r="F980" s="167" t="s">
        <v>1636</v>
      </c>
      <c r="H980" s="168">
        <v>54.027999999999999</v>
      </c>
      <c r="I980" s="169"/>
      <c r="L980" s="165"/>
      <c r="M980" s="170"/>
      <c r="N980" s="171"/>
      <c r="O980" s="171"/>
      <c r="P980" s="171"/>
      <c r="Q980" s="171"/>
      <c r="R980" s="171"/>
      <c r="S980" s="171"/>
      <c r="T980" s="172"/>
      <c r="AT980" s="166" t="s">
        <v>236</v>
      </c>
      <c r="AU980" s="166" t="s">
        <v>87</v>
      </c>
      <c r="AV980" s="12" t="s">
        <v>87</v>
      </c>
      <c r="AW980" s="12" t="s">
        <v>32</v>
      </c>
      <c r="AX980" s="12" t="s">
        <v>77</v>
      </c>
      <c r="AY980" s="166" t="s">
        <v>140</v>
      </c>
    </row>
    <row r="981" spans="2:51" s="12" customFormat="1">
      <c r="B981" s="165"/>
      <c r="D981" s="156" t="s">
        <v>236</v>
      </c>
      <c r="E981" s="166" t="s">
        <v>1</v>
      </c>
      <c r="F981" s="167" t="s">
        <v>1661</v>
      </c>
      <c r="H981" s="168">
        <v>30.48</v>
      </c>
      <c r="I981" s="169"/>
      <c r="L981" s="165"/>
      <c r="M981" s="170"/>
      <c r="N981" s="171"/>
      <c r="O981" s="171"/>
      <c r="P981" s="171"/>
      <c r="Q981" s="171"/>
      <c r="R981" s="171"/>
      <c r="S981" s="171"/>
      <c r="T981" s="172"/>
      <c r="AT981" s="166" t="s">
        <v>236</v>
      </c>
      <c r="AU981" s="166" t="s">
        <v>87</v>
      </c>
      <c r="AV981" s="12" t="s">
        <v>87</v>
      </c>
      <c r="AW981" s="12" t="s">
        <v>32</v>
      </c>
      <c r="AX981" s="12" t="s">
        <v>77</v>
      </c>
      <c r="AY981" s="166" t="s">
        <v>140</v>
      </c>
    </row>
    <row r="982" spans="2:51" s="12" customFormat="1">
      <c r="B982" s="165"/>
      <c r="D982" s="156" t="s">
        <v>236</v>
      </c>
      <c r="E982" s="166" t="s">
        <v>1</v>
      </c>
      <c r="F982" s="167" t="s">
        <v>1638</v>
      </c>
      <c r="H982" s="168">
        <v>36.1</v>
      </c>
      <c r="I982" s="169"/>
      <c r="L982" s="165"/>
      <c r="M982" s="170"/>
      <c r="N982" s="171"/>
      <c r="O982" s="171"/>
      <c r="P982" s="171"/>
      <c r="Q982" s="171"/>
      <c r="R982" s="171"/>
      <c r="S982" s="171"/>
      <c r="T982" s="172"/>
      <c r="AT982" s="166" t="s">
        <v>236</v>
      </c>
      <c r="AU982" s="166" t="s">
        <v>87</v>
      </c>
      <c r="AV982" s="12" t="s">
        <v>87</v>
      </c>
      <c r="AW982" s="12" t="s">
        <v>32</v>
      </c>
      <c r="AX982" s="12" t="s">
        <v>77</v>
      </c>
      <c r="AY982" s="166" t="s">
        <v>140</v>
      </c>
    </row>
    <row r="983" spans="2:51" s="12" customFormat="1">
      <c r="B983" s="165"/>
      <c r="D983" s="156" t="s">
        <v>236</v>
      </c>
      <c r="E983" s="166" t="s">
        <v>1</v>
      </c>
      <c r="F983" s="167" t="s">
        <v>1639</v>
      </c>
      <c r="H983" s="168">
        <v>11.3</v>
      </c>
      <c r="I983" s="169"/>
      <c r="L983" s="165"/>
      <c r="M983" s="170"/>
      <c r="N983" s="171"/>
      <c r="O983" s="171"/>
      <c r="P983" s="171"/>
      <c r="Q983" s="171"/>
      <c r="R983" s="171"/>
      <c r="S983" s="171"/>
      <c r="T983" s="172"/>
      <c r="AT983" s="166" t="s">
        <v>236</v>
      </c>
      <c r="AU983" s="166" t="s">
        <v>87</v>
      </c>
      <c r="AV983" s="12" t="s">
        <v>87</v>
      </c>
      <c r="AW983" s="12" t="s">
        <v>32</v>
      </c>
      <c r="AX983" s="12" t="s">
        <v>77</v>
      </c>
      <c r="AY983" s="166" t="s">
        <v>140</v>
      </c>
    </row>
    <row r="984" spans="2:51" s="14" customFormat="1">
      <c r="B984" s="191"/>
      <c r="D984" s="156" t="s">
        <v>236</v>
      </c>
      <c r="E984" s="192" t="s">
        <v>1</v>
      </c>
      <c r="F984" s="193" t="s">
        <v>1595</v>
      </c>
      <c r="H984" s="194">
        <v>1429.9999999999998</v>
      </c>
      <c r="I984" s="195"/>
      <c r="L984" s="191"/>
      <c r="M984" s="196"/>
      <c r="N984" s="197"/>
      <c r="O984" s="197"/>
      <c r="P984" s="197"/>
      <c r="Q984" s="197"/>
      <c r="R984" s="197"/>
      <c r="S984" s="197"/>
      <c r="T984" s="198"/>
      <c r="AT984" s="192" t="s">
        <v>236</v>
      </c>
      <c r="AU984" s="192" t="s">
        <v>87</v>
      </c>
      <c r="AV984" s="14" t="s">
        <v>155</v>
      </c>
      <c r="AW984" s="14" t="s">
        <v>32</v>
      </c>
      <c r="AX984" s="14" t="s">
        <v>77</v>
      </c>
      <c r="AY984" s="192" t="s">
        <v>140</v>
      </c>
    </row>
    <row r="985" spans="2:51" s="12" customFormat="1">
      <c r="B985" s="165"/>
      <c r="D985" s="156" t="s">
        <v>236</v>
      </c>
      <c r="E985" s="166" t="s">
        <v>1</v>
      </c>
      <c r="F985" s="167" t="s">
        <v>1596</v>
      </c>
      <c r="H985" s="168">
        <v>312.10000000000002</v>
      </c>
      <c r="I985" s="169"/>
      <c r="L985" s="165"/>
      <c r="M985" s="170"/>
      <c r="N985" s="171"/>
      <c r="O985" s="171"/>
      <c r="P985" s="171"/>
      <c r="Q985" s="171"/>
      <c r="R985" s="171"/>
      <c r="S985" s="171"/>
      <c r="T985" s="172"/>
      <c r="AT985" s="166" t="s">
        <v>236</v>
      </c>
      <c r="AU985" s="166" t="s">
        <v>87</v>
      </c>
      <c r="AV985" s="12" t="s">
        <v>87</v>
      </c>
      <c r="AW985" s="12" t="s">
        <v>32</v>
      </c>
      <c r="AX985" s="12" t="s">
        <v>77</v>
      </c>
      <c r="AY985" s="166" t="s">
        <v>140</v>
      </c>
    </row>
    <row r="986" spans="2:51" s="12" customFormat="1">
      <c r="B986" s="165"/>
      <c r="D986" s="156" t="s">
        <v>236</v>
      </c>
      <c r="E986" s="166" t="s">
        <v>1</v>
      </c>
      <c r="F986" s="167" t="s">
        <v>1597</v>
      </c>
      <c r="H986" s="168">
        <v>155.1</v>
      </c>
      <c r="I986" s="169"/>
      <c r="L986" s="165"/>
      <c r="M986" s="170"/>
      <c r="N986" s="171"/>
      <c r="O986" s="171"/>
      <c r="P986" s="171"/>
      <c r="Q986" s="171"/>
      <c r="R986" s="171"/>
      <c r="S986" s="171"/>
      <c r="T986" s="172"/>
      <c r="AT986" s="166" t="s">
        <v>236</v>
      </c>
      <c r="AU986" s="166" t="s">
        <v>87</v>
      </c>
      <c r="AV986" s="12" t="s">
        <v>87</v>
      </c>
      <c r="AW986" s="12" t="s">
        <v>32</v>
      </c>
      <c r="AX986" s="12" t="s">
        <v>77</v>
      </c>
      <c r="AY986" s="166" t="s">
        <v>140</v>
      </c>
    </row>
    <row r="987" spans="2:51" s="12" customFormat="1">
      <c r="B987" s="165"/>
      <c r="D987" s="156" t="s">
        <v>236</v>
      </c>
      <c r="E987" s="166" t="s">
        <v>1</v>
      </c>
      <c r="F987" s="167" t="s">
        <v>1598</v>
      </c>
      <c r="H987" s="168">
        <v>18.3</v>
      </c>
      <c r="I987" s="169"/>
      <c r="L987" s="165"/>
      <c r="M987" s="170"/>
      <c r="N987" s="171"/>
      <c r="O987" s="171"/>
      <c r="P987" s="171"/>
      <c r="Q987" s="171"/>
      <c r="R987" s="171"/>
      <c r="S987" s="171"/>
      <c r="T987" s="172"/>
      <c r="AT987" s="166" t="s">
        <v>236</v>
      </c>
      <c r="AU987" s="166" t="s">
        <v>87</v>
      </c>
      <c r="AV987" s="12" t="s">
        <v>87</v>
      </c>
      <c r="AW987" s="12" t="s">
        <v>32</v>
      </c>
      <c r="AX987" s="12" t="s">
        <v>77</v>
      </c>
      <c r="AY987" s="166" t="s">
        <v>140</v>
      </c>
    </row>
    <row r="988" spans="2:51" s="12" customFormat="1">
      <c r="B988" s="165"/>
      <c r="D988" s="156" t="s">
        <v>236</v>
      </c>
      <c r="E988" s="166" t="s">
        <v>1</v>
      </c>
      <c r="F988" s="167" t="s">
        <v>1599</v>
      </c>
      <c r="H988" s="168">
        <v>15.9</v>
      </c>
      <c r="I988" s="169"/>
      <c r="L988" s="165"/>
      <c r="M988" s="170"/>
      <c r="N988" s="171"/>
      <c r="O988" s="171"/>
      <c r="P988" s="171"/>
      <c r="Q988" s="171"/>
      <c r="R988" s="171"/>
      <c r="S988" s="171"/>
      <c r="T988" s="172"/>
      <c r="AT988" s="166" t="s">
        <v>236</v>
      </c>
      <c r="AU988" s="166" t="s">
        <v>87</v>
      </c>
      <c r="AV988" s="12" t="s">
        <v>87</v>
      </c>
      <c r="AW988" s="12" t="s">
        <v>32</v>
      </c>
      <c r="AX988" s="12" t="s">
        <v>77</v>
      </c>
      <c r="AY988" s="166" t="s">
        <v>140</v>
      </c>
    </row>
    <row r="989" spans="2:51" s="12" customFormat="1">
      <c r="B989" s="165"/>
      <c r="D989" s="156" t="s">
        <v>236</v>
      </c>
      <c r="E989" s="166" t="s">
        <v>1</v>
      </c>
      <c r="F989" s="167" t="s">
        <v>1600</v>
      </c>
      <c r="H989" s="168">
        <v>9.4</v>
      </c>
      <c r="I989" s="169"/>
      <c r="L989" s="165"/>
      <c r="M989" s="170"/>
      <c r="N989" s="171"/>
      <c r="O989" s="171"/>
      <c r="P989" s="171"/>
      <c r="Q989" s="171"/>
      <c r="R989" s="171"/>
      <c r="S989" s="171"/>
      <c r="T989" s="172"/>
      <c r="AT989" s="166" t="s">
        <v>236</v>
      </c>
      <c r="AU989" s="166" t="s">
        <v>87</v>
      </c>
      <c r="AV989" s="12" t="s">
        <v>87</v>
      </c>
      <c r="AW989" s="12" t="s">
        <v>32</v>
      </c>
      <c r="AX989" s="12" t="s">
        <v>77</v>
      </c>
      <c r="AY989" s="166" t="s">
        <v>140</v>
      </c>
    </row>
    <row r="990" spans="2:51" s="12" customFormat="1">
      <c r="B990" s="165"/>
      <c r="D990" s="156" t="s">
        <v>236</v>
      </c>
      <c r="E990" s="166" t="s">
        <v>1</v>
      </c>
      <c r="F990" s="167" t="s">
        <v>1601</v>
      </c>
      <c r="H990" s="168">
        <v>17.8</v>
      </c>
      <c r="I990" s="169"/>
      <c r="L990" s="165"/>
      <c r="M990" s="170"/>
      <c r="N990" s="171"/>
      <c r="O990" s="171"/>
      <c r="P990" s="171"/>
      <c r="Q990" s="171"/>
      <c r="R990" s="171"/>
      <c r="S990" s="171"/>
      <c r="T990" s="172"/>
      <c r="AT990" s="166" t="s">
        <v>236</v>
      </c>
      <c r="AU990" s="166" t="s">
        <v>87</v>
      </c>
      <c r="AV990" s="12" t="s">
        <v>87</v>
      </c>
      <c r="AW990" s="12" t="s">
        <v>32</v>
      </c>
      <c r="AX990" s="12" t="s">
        <v>77</v>
      </c>
      <c r="AY990" s="166" t="s">
        <v>140</v>
      </c>
    </row>
    <row r="991" spans="2:51" s="12" customFormat="1">
      <c r="B991" s="165"/>
      <c r="D991" s="156" t="s">
        <v>236</v>
      </c>
      <c r="E991" s="166" t="s">
        <v>1</v>
      </c>
      <c r="F991" s="167" t="s">
        <v>1602</v>
      </c>
      <c r="H991" s="168">
        <v>17.8</v>
      </c>
      <c r="I991" s="169"/>
      <c r="L991" s="165"/>
      <c r="M991" s="170"/>
      <c r="N991" s="171"/>
      <c r="O991" s="171"/>
      <c r="P991" s="171"/>
      <c r="Q991" s="171"/>
      <c r="R991" s="171"/>
      <c r="S991" s="171"/>
      <c r="T991" s="172"/>
      <c r="AT991" s="166" t="s">
        <v>236</v>
      </c>
      <c r="AU991" s="166" t="s">
        <v>87</v>
      </c>
      <c r="AV991" s="12" t="s">
        <v>87</v>
      </c>
      <c r="AW991" s="12" t="s">
        <v>32</v>
      </c>
      <c r="AX991" s="12" t="s">
        <v>77</v>
      </c>
      <c r="AY991" s="166" t="s">
        <v>140</v>
      </c>
    </row>
    <row r="992" spans="2:51" s="12" customFormat="1">
      <c r="B992" s="165"/>
      <c r="D992" s="156" t="s">
        <v>236</v>
      </c>
      <c r="E992" s="166" t="s">
        <v>1</v>
      </c>
      <c r="F992" s="167" t="s">
        <v>1603</v>
      </c>
      <c r="H992" s="168">
        <v>38.299999999999997</v>
      </c>
      <c r="I992" s="169"/>
      <c r="L992" s="165"/>
      <c r="M992" s="170"/>
      <c r="N992" s="171"/>
      <c r="O992" s="171"/>
      <c r="P992" s="171"/>
      <c r="Q992" s="171"/>
      <c r="R992" s="171"/>
      <c r="S992" s="171"/>
      <c r="T992" s="172"/>
      <c r="AT992" s="166" t="s">
        <v>236</v>
      </c>
      <c r="AU992" s="166" t="s">
        <v>87</v>
      </c>
      <c r="AV992" s="12" t="s">
        <v>87</v>
      </c>
      <c r="AW992" s="12" t="s">
        <v>32</v>
      </c>
      <c r="AX992" s="12" t="s">
        <v>77</v>
      </c>
      <c r="AY992" s="166" t="s">
        <v>140</v>
      </c>
    </row>
    <row r="993" spans="1:65" s="12" customFormat="1">
      <c r="B993" s="165"/>
      <c r="D993" s="156" t="s">
        <v>236</v>
      </c>
      <c r="E993" s="166" t="s">
        <v>1</v>
      </c>
      <c r="F993" s="167" t="s">
        <v>1604</v>
      </c>
      <c r="H993" s="168">
        <v>40</v>
      </c>
      <c r="I993" s="169"/>
      <c r="L993" s="165"/>
      <c r="M993" s="170"/>
      <c r="N993" s="171"/>
      <c r="O993" s="171"/>
      <c r="P993" s="171"/>
      <c r="Q993" s="171"/>
      <c r="R993" s="171"/>
      <c r="S993" s="171"/>
      <c r="T993" s="172"/>
      <c r="AT993" s="166" t="s">
        <v>236</v>
      </c>
      <c r="AU993" s="166" t="s">
        <v>87</v>
      </c>
      <c r="AV993" s="12" t="s">
        <v>87</v>
      </c>
      <c r="AW993" s="12" t="s">
        <v>32</v>
      </c>
      <c r="AX993" s="12" t="s">
        <v>77</v>
      </c>
      <c r="AY993" s="166" t="s">
        <v>140</v>
      </c>
    </row>
    <row r="994" spans="1:65" s="14" customFormat="1">
      <c r="B994" s="191"/>
      <c r="D994" s="156" t="s">
        <v>236</v>
      </c>
      <c r="E994" s="192" t="s">
        <v>1</v>
      </c>
      <c r="F994" s="193" t="s">
        <v>1605</v>
      </c>
      <c r="H994" s="194">
        <v>624.69999999999993</v>
      </c>
      <c r="I994" s="195"/>
      <c r="L994" s="191"/>
      <c r="M994" s="196"/>
      <c r="N994" s="197"/>
      <c r="O994" s="197"/>
      <c r="P994" s="197"/>
      <c r="Q994" s="197"/>
      <c r="R994" s="197"/>
      <c r="S994" s="197"/>
      <c r="T994" s="198"/>
      <c r="AT994" s="192" t="s">
        <v>236</v>
      </c>
      <c r="AU994" s="192" t="s">
        <v>87</v>
      </c>
      <c r="AV994" s="14" t="s">
        <v>155</v>
      </c>
      <c r="AW994" s="14" t="s">
        <v>32</v>
      </c>
      <c r="AX994" s="14" t="s">
        <v>77</v>
      </c>
      <c r="AY994" s="192" t="s">
        <v>140</v>
      </c>
    </row>
    <row r="995" spans="1:65" s="13" customFormat="1">
      <c r="B995" s="173"/>
      <c r="D995" s="156" t="s">
        <v>236</v>
      </c>
      <c r="E995" s="174" t="s">
        <v>1</v>
      </c>
      <c r="F995" s="175" t="s">
        <v>247</v>
      </c>
      <c r="H995" s="176">
        <v>2054.6999999999998</v>
      </c>
      <c r="I995" s="177"/>
      <c r="L995" s="173"/>
      <c r="M995" s="178"/>
      <c r="N995" s="179"/>
      <c r="O995" s="179"/>
      <c r="P995" s="179"/>
      <c r="Q995" s="179"/>
      <c r="R995" s="179"/>
      <c r="S995" s="179"/>
      <c r="T995" s="180"/>
      <c r="AT995" s="174" t="s">
        <v>236</v>
      </c>
      <c r="AU995" s="174" t="s">
        <v>87</v>
      </c>
      <c r="AV995" s="13" t="s">
        <v>159</v>
      </c>
      <c r="AW995" s="13" t="s">
        <v>32</v>
      </c>
      <c r="AX995" s="13" t="s">
        <v>85</v>
      </c>
      <c r="AY995" s="174" t="s">
        <v>140</v>
      </c>
    </row>
    <row r="996" spans="1:65" s="11" customFormat="1" ht="22.9" customHeight="1">
      <c r="B996" s="129"/>
      <c r="D996" s="130" t="s">
        <v>76</v>
      </c>
      <c r="E996" s="140" t="s">
        <v>1662</v>
      </c>
      <c r="F996" s="140" t="s">
        <v>1663</v>
      </c>
      <c r="I996" s="132"/>
      <c r="J996" s="141">
        <f>BK996</f>
        <v>1308137.6200000001</v>
      </c>
      <c r="L996" s="129"/>
      <c r="M996" s="134"/>
      <c r="N996" s="135"/>
      <c r="O996" s="135"/>
      <c r="P996" s="136">
        <f>P997</f>
        <v>0</v>
      </c>
      <c r="Q996" s="135"/>
      <c r="R996" s="136">
        <f>R997</f>
        <v>0</v>
      </c>
      <c r="S996" s="135"/>
      <c r="T996" s="137">
        <f>T997</f>
        <v>0</v>
      </c>
      <c r="AR996" s="130" t="s">
        <v>87</v>
      </c>
      <c r="AT996" s="138" t="s">
        <v>76</v>
      </c>
      <c r="AU996" s="138" t="s">
        <v>85</v>
      </c>
      <c r="AY996" s="130" t="s">
        <v>140</v>
      </c>
      <c r="BK996" s="139">
        <f>BK997</f>
        <v>1308137.6200000001</v>
      </c>
    </row>
    <row r="997" spans="1:65" s="1" customFormat="1" ht="21.75" customHeight="1">
      <c r="A997" s="31"/>
      <c r="B997" s="142"/>
      <c r="C997" s="143" t="s">
        <v>1664</v>
      </c>
      <c r="D997" s="143" t="s">
        <v>143</v>
      </c>
      <c r="E997" s="144" t="s">
        <v>1665</v>
      </c>
      <c r="F997" s="145" t="s">
        <v>1666</v>
      </c>
      <c r="G997" s="146" t="s">
        <v>146</v>
      </c>
      <c r="H997" s="147">
        <v>1</v>
      </c>
      <c r="I997" s="148">
        <v>1308137.6200000001</v>
      </c>
      <c r="J997" s="149">
        <f>ROUND(I997*H997,2)</f>
        <v>1308137.6200000001</v>
      </c>
      <c r="K997" s="145" t="s">
        <v>1</v>
      </c>
      <c r="L997" s="32"/>
      <c r="M997" s="150" t="s">
        <v>1</v>
      </c>
      <c r="N997" s="151" t="s">
        <v>42</v>
      </c>
      <c r="O997" s="57"/>
      <c r="P997" s="152">
        <f>O997*H997</f>
        <v>0</v>
      </c>
      <c r="Q997" s="152">
        <v>0</v>
      </c>
      <c r="R997" s="152">
        <f>Q997*H997</f>
        <v>0</v>
      </c>
      <c r="S997" s="152">
        <v>0</v>
      </c>
      <c r="T997" s="153">
        <f>S997*H997</f>
        <v>0</v>
      </c>
      <c r="U997" s="31"/>
      <c r="V997" s="31"/>
      <c r="W997" s="31"/>
      <c r="X997" s="31"/>
      <c r="Y997" s="31"/>
      <c r="Z997" s="31"/>
      <c r="AA997" s="31"/>
      <c r="AB997" s="31"/>
      <c r="AC997" s="31"/>
      <c r="AD997" s="31"/>
      <c r="AE997" s="31"/>
      <c r="AR997" s="154" t="s">
        <v>301</v>
      </c>
      <c r="AT997" s="154" t="s">
        <v>143</v>
      </c>
      <c r="AU997" s="154" t="s">
        <v>87</v>
      </c>
      <c r="AY997" s="16" t="s">
        <v>140</v>
      </c>
      <c r="BE997" s="155">
        <f>IF(N997="základní",J997,0)</f>
        <v>1308137.6200000001</v>
      </c>
      <c r="BF997" s="155">
        <f>IF(N997="snížená",J997,0)</f>
        <v>0</v>
      </c>
      <c r="BG997" s="155">
        <f>IF(N997="zákl. přenesená",J997,0)</f>
        <v>0</v>
      </c>
      <c r="BH997" s="155">
        <f>IF(N997="sníž. přenesená",J997,0)</f>
        <v>0</v>
      </c>
      <c r="BI997" s="155">
        <f>IF(N997="nulová",J997,0)</f>
        <v>0</v>
      </c>
      <c r="BJ997" s="16" t="s">
        <v>85</v>
      </c>
      <c r="BK997" s="155">
        <f>ROUND(I997*H997,2)</f>
        <v>1308137.6200000001</v>
      </c>
      <c r="BL997" s="16" t="s">
        <v>301</v>
      </c>
      <c r="BM997" s="154" t="s">
        <v>1667</v>
      </c>
    </row>
    <row r="998" spans="1:65" s="11" customFormat="1" ht="25.9" customHeight="1">
      <c r="B998" s="129"/>
      <c r="D998" s="130" t="s">
        <v>76</v>
      </c>
      <c r="E998" s="131" t="s">
        <v>296</v>
      </c>
      <c r="F998" s="131" t="s">
        <v>1668</v>
      </c>
      <c r="I998" s="132"/>
      <c r="J998" s="133">
        <f>BK998</f>
        <v>318505.25</v>
      </c>
      <c r="L998" s="129"/>
      <c r="M998" s="134"/>
      <c r="N998" s="135"/>
      <c r="O998" s="135"/>
      <c r="P998" s="136">
        <f>P999</f>
        <v>0</v>
      </c>
      <c r="Q998" s="135"/>
      <c r="R998" s="136">
        <f>R999</f>
        <v>0</v>
      </c>
      <c r="S998" s="135"/>
      <c r="T998" s="137">
        <f>T999</f>
        <v>0</v>
      </c>
      <c r="AR998" s="130" t="s">
        <v>155</v>
      </c>
      <c r="AT998" s="138" t="s">
        <v>76</v>
      </c>
      <c r="AU998" s="138" t="s">
        <v>77</v>
      </c>
      <c r="AY998" s="130" t="s">
        <v>140</v>
      </c>
      <c r="BK998" s="139">
        <f>BK999</f>
        <v>318505.25</v>
      </c>
    </row>
    <row r="999" spans="1:65" s="11" customFormat="1" ht="22.9" customHeight="1">
      <c r="B999" s="129"/>
      <c r="D999" s="130" t="s">
        <v>76</v>
      </c>
      <c r="E999" s="140" t="s">
        <v>1669</v>
      </c>
      <c r="F999" s="140" t="s">
        <v>1670</v>
      </c>
      <c r="I999" s="132"/>
      <c r="J999" s="141">
        <f>BK999</f>
        <v>318505.25</v>
      </c>
      <c r="L999" s="129"/>
      <c r="M999" s="134"/>
      <c r="N999" s="135"/>
      <c r="O999" s="135"/>
      <c r="P999" s="136">
        <f>P1000</f>
        <v>0</v>
      </c>
      <c r="Q999" s="135"/>
      <c r="R999" s="136">
        <f>R1000</f>
        <v>0</v>
      </c>
      <c r="S999" s="135"/>
      <c r="T999" s="137">
        <f>T1000</f>
        <v>0</v>
      </c>
      <c r="AR999" s="130" t="s">
        <v>155</v>
      </c>
      <c r="AT999" s="138" t="s">
        <v>76</v>
      </c>
      <c r="AU999" s="138" t="s">
        <v>85</v>
      </c>
      <c r="AY999" s="130" t="s">
        <v>140</v>
      </c>
      <c r="BK999" s="139">
        <f>BK1000</f>
        <v>318505.25</v>
      </c>
    </row>
    <row r="1000" spans="1:65" s="1" customFormat="1" ht="21.75" customHeight="1">
      <c r="A1000" s="31"/>
      <c r="B1000" s="142"/>
      <c r="C1000" s="143" t="s">
        <v>1671</v>
      </c>
      <c r="D1000" s="143" t="s">
        <v>143</v>
      </c>
      <c r="E1000" s="144" t="s">
        <v>1672</v>
      </c>
      <c r="F1000" s="145" t="s">
        <v>1673</v>
      </c>
      <c r="G1000" s="146" t="s">
        <v>146</v>
      </c>
      <c r="H1000" s="147">
        <v>1</v>
      </c>
      <c r="I1000" s="148">
        <v>318505.25</v>
      </c>
      <c r="J1000" s="149">
        <f>ROUND(I1000*H1000,2)</f>
        <v>318505.25</v>
      </c>
      <c r="K1000" s="145" t="s">
        <v>1</v>
      </c>
      <c r="L1000" s="32"/>
      <c r="M1000" s="199" t="s">
        <v>1</v>
      </c>
      <c r="N1000" s="200" t="s">
        <v>42</v>
      </c>
      <c r="O1000" s="163"/>
      <c r="P1000" s="201">
        <f>O1000*H1000</f>
        <v>0</v>
      </c>
      <c r="Q1000" s="201">
        <v>0</v>
      </c>
      <c r="R1000" s="201">
        <f>Q1000*H1000</f>
        <v>0</v>
      </c>
      <c r="S1000" s="201">
        <v>0</v>
      </c>
      <c r="T1000" s="202">
        <f>S1000*H1000</f>
        <v>0</v>
      </c>
      <c r="U1000" s="31"/>
      <c r="V1000" s="31"/>
      <c r="W1000" s="31"/>
      <c r="X1000" s="31"/>
      <c r="Y1000" s="31"/>
      <c r="Z1000" s="31"/>
      <c r="AA1000" s="31"/>
      <c r="AB1000" s="31"/>
      <c r="AC1000" s="31"/>
      <c r="AD1000" s="31"/>
      <c r="AE1000" s="31"/>
      <c r="AR1000" s="154" t="s">
        <v>559</v>
      </c>
      <c r="AT1000" s="154" t="s">
        <v>143</v>
      </c>
      <c r="AU1000" s="154" t="s">
        <v>87</v>
      </c>
      <c r="AY1000" s="16" t="s">
        <v>140</v>
      </c>
      <c r="BE1000" s="155">
        <f>IF(N1000="základní",J1000,0)</f>
        <v>318505.25</v>
      </c>
      <c r="BF1000" s="155">
        <f>IF(N1000="snížená",J1000,0)</f>
        <v>0</v>
      </c>
      <c r="BG1000" s="155">
        <f>IF(N1000="zákl. přenesená",J1000,0)</f>
        <v>0</v>
      </c>
      <c r="BH1000" s="155">
        <f>IF(N1000="sníž. přenesená",J1000,0)</f>
        <v>0</v>
      </c>
      <c r="BI1000" s="155">
        <f>IF(N1000="nulová",J1000,0)</f>
        <v>0</v>
      </c>
      <c r="BJ1000" s="16" t="s">
        <v>85</v>
      </c>
      <c r="BK1000" s="155">
        <f>ROUND(I1000*H1000,2)</f>
        <v>318505.25</v>
      </c>
      <c r="BL1000" s="16" t="s">
        <v>559</v>
      </c>
      <c r="BM1000" s="154" t="s">
        <v>1674</v>
      </c>
    </row>
    <row r="1001" spans="1:65" s="1" customFormat="1" ht="6.95" customHeight="1">
      <c r="A1001" s="31"/>
      <c r="B1001" s="46"/>
      <c r="C1001" s="47"/>
      <c r="D1001" s="47"/>
      <c r="E1001" s="47"/>
      <c r="F1001" s="47"/>
      <c r="G1001" s="47"/>
      <c r="H1001" s="47"/>
      <c r="I1001" s="47"/>
      <c r="J1001" s="47"/>
      <c r="K1001" s="47"/>
      <c r="L1001" s="32"/>
      <c r="M1001" s="31"/>
      <c r="O1001" s="31"/>
      <c r="P1001" s="31"/>
      <c r="Q1001" s="31"/>
      <c r="R1001" s="31"/>
      <c r="S1001" s="31"/>
      <c r="T1001" s="31"/>
      <c r="U1001" s="31"/>
      <c r="V1001" s="31"/>
      <c r="W1001" s="31"/>
      <c r="X1001" s="31"/>
      <c r="Y1001" s="31"/>
      <c r="Z1001" s="31"/>
      <c r="AA1001" s="31"/>
      <c r="AB1001" s="31"/>
      <c r="AC1001" s="31"/>
      <c r="AD1001" s="31"/>
      <c r="AE1001" s="31"/>
    </row>
  </sheetData>
  <autoFilter ref="C149:K1000"/>
  <mergeCells count="9">
    <mergeCell ref="E87:H87"/>
    <mergeCell ref="E140:H140"/>
    <mergeCell ref="E142:H14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93"/>
  <sheetViews>
    <sheetView showGridLines="0" topLeftCell="A546" workbookViewId="0">
      <selection activeCell="I518" sqref="I518"/>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94</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1675</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ROUND(J139, 2)</f>
        <v>6242251.1200000001</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ROUND((SUM(BE139:BE692)),  2)</f>
        <v>6242251.1200000001</v>
      </c>
      <c r="G33" s="31"/>
      <c r="H33" s="31"/>
      <c r="I33" s="99">
        <v>0.21</v>
      </c>
      <c r="J33" s="98">
        <f>ROUND(((SUM(BE139:BE692))*I33),  2)</f>
        <v>1310872.74</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ROUND((SUM(BF139:BF692)),  2)</f>
        <v>0</v>
      </c>
      <c r="G34" s="31"/>
      <c r="H34" s="31"/>
      <c r="I34" s="99">
        <v>0.15</v>
      </c>
      <c r="J34" s="98">
        <f>ROUND(((SUM(BF139:BF692))*I34),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ROUND((SUM(BG139:BG692)),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ROUND((SUM(BH139:BH692)),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ROUND((SUM(BI139:BI692)),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7553123.8600000003</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02.1 - SO 04.1 Zateplení objektu (uznatelné náklady)</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J139</f>
        <v>6242251.1200000001</v>
      </c>
      <c r="K96" s="31"/>
      <c r="L96" s="41"/>
      <c r="S96" s="31"/>
      <c r="T96" s="31"/>
      <c r="U96" s="31"/>
      <c r="V96" s="31"/>
      <c r="W96" s="31"/>
      <c r="X96" s="31"/>
      <c r="Y96" s="31"/>
      <c r="Z96" s="31"/>
      <c r="AA96" s="31"/>
      <c r="AB96" s="31"/>
      <c r="AC96" s="31"/>
      <c r="AD96" s="31"/>
      <c r="AE96" s="31"/>
      <c r="AU96" s="16" t="s">
        <v>117</v>
      </c>
    </row>
    <row r="97" spans="2:12" s="8" customFormat="1" ht="24.95" customHeight="1">
      <c r="B97" s="111"/>
      <c r="D97" s="112" t="s">
        <v>195</v>
      </c>
      <c r="E97" s="113"/>
      <c r="F97" s="113"/>
      <c r="G97" s="113"/>
      <c r="H97" s="113"/>
      <c r="I97" s="113"/>
      <c r="J97" s="114">
        <f>J140</f>
        <v>2917160.96</v>
      </c>
      <c r="L97" s="111"/>
    </row>
    <row r="98" spans="2:12" s="9" customFormat="1" ht="19.899999999999999" customHeight="1">
      <c r="B98" s="115"/>
      <c r="D98" s="116" t="s">
        <v>196</v>
      </c>
      <c r="E98" s="117"/>
      <c r="F98" s="117"/>
      <c r="G98" s="117"/>
      <c r="H98" s="117"/>
      <c r="I98" s="117"/>
      <c r="J98" s="118">
        <f>J141</f>
        <v>86012.17</v>
      </c>
      <c r="L98" s="115"/>
    </row>
    <row r="99" spans="2:12" s="9" customFormat="1" ht="19.899999999999999" customHeight="1">
      <c r="B99" s="115"/>
      <c r="D99" s="116" t="s">
        <v>198</v>
      </c>
      <c r="E99" s="117"/>
      <c r="F99" s="117"/>
      <c r="G99" s="117"/>
      <c r="H99" s="117"/>
      <c r="I99" s="117"/>
      <c r="J99" s="118">
        <f>J159</f>
        <v>162724.68000000002</v>
      </c>
      <c r="L99" s="115"/>
    </row>
    <row r="100" spans="2:12" s="9" customFormat="1" ht="19.899999999999999" customHeight="1">
      <c r="B100" s="115"/>
      <c r="D100" s="116" t="s">
        <v>199</v>
      </c>
      <c r="E100" s="117"/>
      <c r="F100" s="117"/>
      <c r="G100" s="117"/>
      <c r="H100" s="117"/>
      <c r="I100" s="117"/>
      <c r="J100" s="118">
        <f>J182</f>
        <v>2145.63</v>
      </c>
      <c r="L100" s="115"/>
    </row>
    <row r="101" spans="2:12" s="9" customFormat="1" ht="19.899999999999999" customHeight="1">
      <c r="B101" s="115"/>
      <c r="D101" s="116" t="s">
        <v>200</v>
      </c>
      <c r="E101" s="117"/>
      <c r="F101" s="117"/>
      <c r="G101" s="117"/>
      <c r="H101" s="117"/>
      <c r="I101" s="117"/>
      <c r="J101" s="118">
        <f>J184</f>
        <v>186515.87</v>
      </c>
      <c r="L101" s="115"/>
    </row>
    <row r="102" spans="2:12" s="9" customFormat="1" ht="19.899999999999999" customHeight="1">
      <c r="B102" s="115"/>
      <c r="D102" s="116" t="s">
        <v>1676</v>
      </c>
      <c r="E102" s="117"/>
      <c r="F102" s="117"/>
      <c r="G102" s="117"/>
      <c r="H102" s="117"/>
      <c r="I102" s="117"/>
      <c r="J102" s="118">
        <f>J235</f>
        <v>1715718.99</v>
      </c>
      <c r="L102" s="115"/>
    </row>
    <row r="103" spans="2:12" s="9" customFormat="1" ht="19.899999999999999" customHeight="1">
      <c r="B103" s="115"/>
      <c r="D103" s="116" t="s">
        <v>202</v>
      </c>
      <c r="E103" s="117"/>
      <c r="F103" s="117"/>
      <c r="G103" s="117"/>
      <c r="H103" s="117"/>
      <c r="I103" s="117"/>
      <c r="J103" s="118">
        <f>J368</f>
        <v>2007.46</v>
      </c>
      <c r="L103" s="115"/>
    </row>
    <row r="104" spans="2:12" s="9" customFormat="1" ht="19.899999999999999" customHeight="1">
      <c r="B104" s="115"/>
      <c r="D104" s="116" t="s">
        <v>203</v>
      </c>
      <c r="E104" s="117"/>
      <c r="F104" s="117"/>
      <c r="G104" s="117"/>
      <c r="H104" s="117"/>
      <c r="I104" s="117"/>
      <c r="J104" s="118">
        <f>J372</f>
        <v>37277.480000000003</v>
      </c>
      <c r="L104" s="115"/>
    </row>
    <row r="105" spans="2:12" s="9" customFormat="1" ht="19.899999999999999" customHeight="1">
      <c r="B105" s="115"/>
      <c r="D105" s="116" t="s">
        <v>1677</v>
      </c>
      <c r="E105" s="117"/>
      <c r="F105" s="117"/>
      <c r="G105" s="117"/>
      <c r="H105" s="117"/>
      <c r="I105" s="117"/>
      <c r="J105" s="118">
        <f>J383</f>
        <v>444707.49000000005</v>
      </c>
      <c r="L105" s="115"/>
    </row>
    <row r="106" spans="2:12" s="9" customFormat="1" ht="19.899999999999999" customHeight="1">
      <c r="B106" s="115"/>
      <c r="D106" s="116" t="s">
        <v>204</v>
      </c>
      <c r="E106" s="117"/>
      <c r="F106" s="117"/>
      <c r="G106" s="117"/>
      <c r="H106" s="117"/>
      <c r="I106" s="117"/>
      <c r="J106" s="118">
        <f>J399</f>
        <v>48716.450000000012</v>
      </c>
      <c r="L106" s="115"/>
    </row>
    <row r="107" spans="2:12" s="9" customFormat="1" ht="19.899999999999999" customHeight="1">
      <c r="B107" s="115"/>
      <c r="D107" s="116" t="s">
        <v>205</v>
      </c>
      <c r="E107" s="117"/>
      <c r="F107" s="117"/>
      <c r="G107" s="117"/>
      <c r="H107" s="117"/>
      <c r="I107" s="117"/>
      <c r="J107" s="118">
        <f>J437</f>
        <v>121947.38</v>
      </c>
      <c r="L107" s="115"/>
    </row>
    <row r="108" spans="2:12" s="9" customFormat="1" ht="19.899999999999999" customHeight="1">
      <c r="B108" s="115"/>
      <c r="D108" s="116" t="s">
        <v>206</v>
      </c>
      <c r="E108" s="117"/>
      <c r="F108" s="117"/>
      <c r="G108" s="117"/>
      <c r="H108" s="117"/>
      <c r="I108" s="117"/>
      <c r="J108" s="118">
        <f>J445</f>
        <v>109387.36</v>
      </c>
      <c r="L108" s="115"/>
    </row>
    <row r="109" spans="2:12" s="8" customFormat="1" ht="24.95" customHeight="1">
      <c r="B109" s="111"/>
      <c r="D109" s="112" t="s">
        <v>207</v>
      </c>
      <c r="E109" s="113"/>
      <c r="F109" s="113"/>
      <c r="G109" s="113"/>
      <c r="H109" s="113"/>
      <c r="I109" s="113"/>
      <c r="J109" s="114">
        <f>J447</f>
        <v>3325090.16</v>
      </c>
      <c r="L109" s="111"/>
    </row>
    <row r="110" spans="2:12" s="9" customFormat="1" ht="19.899999999999999" customHeight="1">
      <c r="B110" s="115"/>
      <c r="D110" s="116" t="s">
        <v>209</v>
      </c>
      <c r="E110" s="117"/>
      <c r="F110" s="117"/>
      <c r="G110" s="117"/>
      <c r="H110" s="117"/>
      <c r="I110" s="117"/>
      <c r="J110" s="118">
        <f>J448</f>
        <v>621723.24</v>
      </c>
      <c r="L110" s="115"/>
    </row>
    <row r="111" spans="2:12" s="9" customFormat="1" ht="19.899999999999999" customHeight="1">
      <c r="B111" s="115"/>
      <c r="D111" s="116" t="s">
        <v>210</v>
      </c>
      <c r="E111" s="117"/>
      <c r="F111" s="117"/>
      <c r="G111" s="117"/>
      <c r="H111" s="117"/>
      <c r="I111" s="117"/>
      <c r="J111" s="118">
        <f>J472</f>
        <v>699590.33</v>
      </c>
      <c r="L111" s="115"/>
    </row>
    <row r="112" spans="2:12" s="9" customFormat="1" ht="19.899999999999999" customHeight="1">
      <c r="B112" s="115"/>
      <c r="D112" s="116" t="s">
        <v>214</v>
      </c>
      <c r="E112" s="117"/>
      <c r="F112" s="117"/>
      <c r="G112" s="117"/>
      <c r="H112" s="117"/>
      <c r="I112" s="117"/>
      <c r="J112" s="118">
        <f>J516</f>
        <v>222468.6</v>
      </c>
      <c r="L112" s="115"/>
    </row>
    <row r="113" spans="1:31" s="9" customFormat="1" ht="19.899999999999999" customHeight="1">
      <c r="B113" s="115"/>
      <c r="D113" s="116" t="s">
        <v>1678</v>
      </c>
      <c r="E113" s="117"/>
      <c r="F113" s="117"/>
      <c r="G113" s="117"/>
      <c r="H113" s="117"/>
      <c r="I113" s="117"/>
      <c r="J113" s="118">
        <f>J518</f>
        <v>105852.06</v>
      </c>
      <c r="L113" s="115"/>
    </row>
    <row r="114" spans="1:31" s="9" customFormat="1" ht="19.899999999999999" customHeight="1">
      <c r="B114" s="115"/>
      <c r="D114" s="116" t="s">
        <v>1679</v>
      </c>
      <c r="E114" s="117"/>
      <c r="F114" s="117"/>
      <c r="G114" s="117"/>
      <c r="H114" s="117"/>
      <c r="I114" s="117"/>
      <c r="J114" s="118">
        <f>J524</f>
        <v>332936.71000000002</v>
      </c>
      <c r="L114" s="115"/>
    </row>
    <row r="115" spans="1:31" s="9" customFormat="1" ht="19.899999999999999" customHeight="1">
      <c r="B115" s="115"/>
      <c r="D115" s="116" t="s">
        <v>218</v>
      </c>
      <c r="E115" s="117"/>
      <c r="F115" s="117"/>
      <c r="G115" s="117"/>
      <c r="H115" s="117"/>
      <c r="I115" s="117"/>
      <c r="J115" s="118">
        <f>J566</f>
        <v>547365.56999999983</v>
      </c>
      <c r="L115" s="115"/>
    </row>
    <row r="116" spans="1:31" s="9" customFormat="1" ht="19.899999999999999" customHeight="1">
      <c r="B116" s="115"/>
      <c r="D116" s="116" t="s">
        <v>219</v>
      </c>
      <c r="E116" s="117"/>
      <c r="F116" s="117"/>
      <c r="G116" s="117"/>
      <c r="H116" s="117"/>
      <c r="I116" s="117"/>
      <c r="J116" s="118">
        <f>J633</f>
        <v>588491.45000000007</v>
      </c>
      <c r="L116" s="115"/>
    </row>
    <row r="117" spans="1:31" s="9" customFormat="1" ht="19.899999999999999" customHeight="1">
      <c r="B117" s="115"/>
      <c r="D117" s="116" t="s">
        <v>1680</v>
      </c>
      <c r="E117" s="117"/>
      <c r="F117" s="117"/>
      <c r="G117" s="117"/>
      <c r="H117" s="117"/>
      <c r="I117" s="117"/>
      <c r="J117" s="118">
        <f>J674</f>
        <v>116210.45999999999</v>
      </c>
      <c r="L117" s="115"/>
    </row>
    <row r="118" spans="1:31" s="9" customFormat="1" ht="19.899999999999999" customHeight="1">
      <c r="B118" s="115"/>
      <c r="D118" s="116" t="s">
        <v>225</v>
      </c>
      <c r="E118" s="117"/>
      <c r="F118" s="117"/>
      <c r="G118" s="117"/>
      <c r="H118" s="117"/>
      <c r="I118" s="117"/>
      <c r="J118" s="118">
        <f>J679</f>
        <v>31338.6</v>
      </c>
      <c r="L118" s="115"/>
    </row>
    <row r="119" spans="1:31" s="9" customFormat="1" ht="19.899999999999999" customHeight="1">
      <c r="B119" s="115"/>
      <c r="D119" s="116" t="s">
        <v>1681</v>
      </c>
      <c r="E119" s="117"/>
      <c r="F119" s="117"/>
      <c r="G119" s="117"/>
      <c r="H119" s="117"/>
      <c r="I119" s="117"/>
      <c r="J119" s="118">
        <f>J688</f>
        <v>59113.14</v>
      </c>
      <c r="L119" s="115"/>
    </row>
    <row r="120" spans="1:31" s="1" customFormat="1" ht="21.75" customHeight="1">
      <c r="A120" s="31"/>
      <c r="B120" s="32"/>
      <c r="C120" s="31"/>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31" s="1" customFormat="1" ht="6.95" customHeight="1">
      <c r="A121" s="31"/>
      <c r="B121" s="46"/>
      <c r="C121" s="47"/>
      <c r="D121" s="47"/>
      <c r="E121" s="47"/>
      <c r="F121" s="47"/>
      <c r="G121" s="47"/>
      <c r="H121" s="47"/>
      <c r="I121" s="47"/>
      <c r="J121" s="47"/>
      <c r="K121" s="47"/>
      <c r="L121" s="41"/>
      <c r="S121" s="31"/>
      <c r="T121" s="31"/>
      <c r="U121" s="31"/>
      <c r="V121" s="31"/>
      <c r="W121" s="31"/>
      <c r="X121" s="31"/>
      <c r="Y121" s="31"/>
      <c r="Z121" s="31"/>
      <c r="AA121" s="31"/>
      <c r="AB121" s="31"/>
      <c r="AC121" s="31"/>
      <c r="AD121" s="31"/>
      <c r="AE121" s="31"/>
    </row>
    <row r="125" spans="1:31" s="1" customFormat="1" ht="6.95" customHeight="1">
      <c r="A125" s="31"/>
      <c r="B125" s="48"/>
      <c r="C125" s="49"/>
      <c r="D125" s="49"/>
      <c r="E125" s="49"/>
      <c r="F125" s="49"/>
      <c r="G125" s="49"/>
      <c r="H125" s="49"/>
      <c r="I125" s="49"/>
      <c r="J125" s="49"/>
      <c r="K125" s="49"/>
      <c r="L125" s="41"/>
      <c r="S125" s="31"/>
      <c r="T125" s="31"/>
      <c r="U125" s="31"/>
      <c r="V125" s="31"/>
      <c r="W125" s="31"/>
      <c r="X125" s="31"/>
      <c r="Y125" s="31"/>
      <c r="Z125" s="31"/>
      <c r="AA125" s="31"/>
      <c r="AB125" s="31"/>
      <c r="AC125" s="31"/>
      <c r="AD125" s="31"/>
      <c r="AE125" s="31"/>
    </row>
    <row r="126" spans="1:31" s="1" customFormat="1" ht="24.95" customHeight="1">
      <c r="A126" s="31"/>
      <c r="B126" s="32"/>
      <c r="C126" s="20" t="s">
        <v>124</v>
      </c>
      <c r="D126" s="31"/>
      <c r="E126" s="31"/>
      <c r="F126" s="31"/>
      <c r="G126" s="31"/>
      <c r="H126" s="31"/>
      <c r="I126" s="31"/>
      <c r="J126" s="31"/>
      <c r="K126" s="31"/>
      <c r="L126" s="41"/>
      <c r="S126" s="31"/>
      <c r="T126" s="31"/>
      <c r="U126" s="31"/>
      <c r="V126" s="31"/>
      <c r="W126" s="31"/>
      <c r="X126" s="31"/>
      <c r="Y126" s="31"/>
      <c r="Z126" s="31"/>
      <c r="AA126" s="31"/>
      <c r="AB126" s="31"/>
      <c r="AC126" s="31"/>
      <c r="AD126" s="31"/>
      <c r="AE126" s="31"/>
    </row>
    <row r="127" spans="1:31" s="1" customFormat="1" ht="6.95" customHeight="1">
      <c r="A127" s="31"/>
      <c r="B127" s="32"/>
      <c r="C127" s="31"/>
      <c r="D127" s="31"/>
      <c r="E127" s="31"/>
      <c r="F127" s="31"/>
      <c r="G127" s="31"/>
      <c r="H127" s="31"/>
      <c r="I127" s="31"/>
      <c r="J127" s="31"/>
      <c r="K127" s="31"/>
      <c r="L127" s="41"/>
      <c r="S127" s="31"/>
      <c r="T127" s="31"/>
      <c r="U127" s="31"/>
      <c r="V127" s="31"/>
      <c r="W127" s="31"/>
      <c r="X127" s="31"/>
      <c r="Y127" s="31"/>
      <c r="Z127" s="31"/>
      <c r="AA127" s="31"/>
      <c r="AB127" s="31"/>
      <c r="AC127" s="31"/>
      <c r="AD127" s="31"/>
      <c r="AE127" s="31"/>
    </row>
    <row r="128" spans="1:31" s="1" customFormat="1" ht="12" customHeight="1">
      <c r="A128" s="31"/>
      <c r="B128" s="32"/>
      <c r="C128" s="26" t="s">
        <v>16</v>
      </c>
      <c r="D128" s="31"/>
      <c r="E128" s="31"/>
      <c r="F128" s="31"/>
      <c r="G128" s="31"/>
      <c r="H128" s="31"/>
      <c r="I128" s="31"/>
      <c r="J128" s="31"/>
      <c r="K128" s="31"/>
      <c r="L128" s="41"/>
      <c r="S128" s="31"/>
      <c r="T128" s="31"/>
      <c r="U128" s="31"/>
      <c r="V128" s="31"/>
      <c r="W128" s="31"/>
      <c r="X128" s="31"/>
      <c r="Y128" s="31"/>
      <c r="Z128" s="31"/>
      <c r="AA128" s="31"/>
      <c r="AB128" s="31"/>
      <c r="AC128" s="31"/>
      <c r="AD128" s="31"/>
      <c r="AE128" s="31"/>
    </row>
    <row r="129" spans="1:65" s="1" customFormat="1" ht="26.25" customHeight="1">
      <c r="A129" s="31"/>
      <c r="B129" s="32"/>
      <c r="C129" s="31"/>
      <c r="D129" s="31"/>
      <c r="E129" s="243" t="str">
        <f>E7</f>
        <v>Stavební úpravy kuchyně a jídelny, Obránců míru 1714, Přelouč - 1.etapa</v>
      </c>
      <c r="F129" s="244"/>
      <c r="G129" s="244"/>
      <c r="H129" s="244"/>
      <c r="I129" s="31"/>
      <c r="J129" s="31"/>
      <c r="K129" s="31"/>
      <c r="L129" s="41"/>
      <c r="S129" s="31"/>
      <c r="T129" s="31"/>
      <c r="U129" s="31"/>
      <c r="V129" s="31"/>
      <c r="W129" s="31"/>
      <c r="X129" s="31"/>
      <c r="Y129" s="31"/>
      <c r="Z129" s="31"/>
      <c r="AA129" s="31"/>
      <c r="AB129" s="31"/>
      <c r="AC129" s="31"/>
      <c r="AD129" s="31"/>
      <c r="AE129" s="31"/>
    </row>
    <row r="130" spans="1:65" s="1" customFormat="1" ht="12" customHeight="1">
      <c r="A130" s="31"/>
      <c r="B130" s="32"/>
      <c r="C130" s="26" t="s">
        <v>111</v>
      </c>
      <c r="D130" s="31"/>
      <c r="E130" s="31"/>
      <c r="F130" s="31"/>
      <c r="G130" s="31"/>
      <c r="H130" s="31"/>
      <c r="I130" s="31"/>
      <c r="J130" s="31"/>
      <c r="K130" s="31"/>
      <c r="L130" s="41"/>
      <c r="S130" s="31"/>
      <c r="T130" s="31"/>
      <c r="U130" s="31"/>
      <c r="V130" s="31"/>
      <c r="W130" s="31"/>
      <c r="X130" s="31"/>
      <c r="Y130" s="31"/>
      <c r="Z130" s="31"/>
      <c r="AA130" s="31"/>
      <c r="AB130" s="31"/>
      <c r="AC130" s="31"/>
      <c r="AD130" s="31"/>
      <c r="AE130" s="31"/>
    </row>
    <row r="131" spans="1:65" s="1" customFormat="1" ht="16.5" customHeight="1">
      <c r="A131" s="31"/>
      <c r="B131" s="32"/>
      <c r="C131" s="31"/>
      <c r="D131" s="31"/>
      <c r="E131" s="238" t="str">
        <f>E9</f>
        <v>02.1 - SO 04.1 Zateplení objektu (uznatelné náklady)</v>
      </c>
      <c r="F131" s="242"/>
      <c r="G131" s="242"/>
      <c r="H131" s="242"/>
      <c r="I131" s="31"/>
      <c r="J131" s="31"/>
      <c r="K131" s="31"/>
      <c r="L131" s="41"/>
      <c r="S131" s="31"/>
      <c r="T131" s="31"/>
      <c r="U131" s="31"/>
      <c r="V131" s="31"/>
      <c r="W131" s="31"/>
      <c r="X131" s="31"/>
      <c r="Y131" s="31"/>
      <c r="Z131" s="31"/>
      <c r="AA131" s="31"/>
      <c r="AB131" s="31"/>
      <c r="AC131" s="31"/>
      <c r="AD131" s="31"/>
      <c r="AE131" s="31"/>
    </row>
    <row r="132" spans="1:65" s="1" customFormat="1" ht="6.95" customHeight="1">
      <c r="A132" s="31"/>
      <c r="B132" s="32"/>
      <c r="C132" s="31"/>
      <c r="D132" s="31"/>
      <c r="E132" s="31"/>
      <c r="F132" s="31"/>
      <c r="G132" s="31"/>
      <c r="H132" s="31"/>
      <c r="I132" s="31"/>
      <c r="J132" s="31"/>
      <c r="K132" s="31"/>
      <c r="L132" s="41"/>
      <c r="S132" s="31"/>
      <c r="T132" s="31"/>
      <c r="U132" s="31"/>
      <c r="V132" s="31"/>
      <c r="W132" s="31"/>
      <c r="X132" s="31"/>
      <c r="Y132" s="31"/>
      <c r="Z132" s="31"/>
      <c r="AA132" s="31"/>
      <c r="AB132" s="31"/>
      <c r="AC132" s="31"/>
      <c r="AD132" s="31"/>
      <c r="AE132" s="31"/>
    </row>
    <row r="133" spans="1:65" s="1" customFormat="1" ht="12" customHeight="1">
      <c r="A133" s="31"/>
      <c r="B133" s="32"/>
      <c r="C133" s="26" t="s">
        <v>20</v>
      </c>
      <c r="D133" s="31"/>
      <c r="E133" s="31"/>
      <c r="F133" s="24" t="str">
        <f>F12</f>
        <v>Přelouč</v>
      </c>
      <c r="G133" s="31"/>
      <c r="H133" s="31"/>
      <c r="I133" s="26" t="s">
        <v>22</v>
      </c>
      <c r="J133" s="54" t="str">
        <f>IF(J12="","",J12)</f>
        <v>20. 4. 2020</v>
      </c>
      <c r="K133" s="31"/>
      <c r="L133" s="41"/>
      <c r="S133" s="31"/>
      <c r="T133" s="31"/>
      <c r="U133" s="31"/>
      <c r="V133" s="31"/>
      <c r="W133" s="31"/>
      <c r="X133" s="31"/>
      <c r="Y133" s="31"/>
      <c r="Z133" s="31"/>
      <c r="AA133" s="31"/>
      <c r="AB133" s="31"/>
      <c r="AC133" s="31"/>
      <c r="AD133" s="31"/>
      <c r="AE133" s="31"/>
    </row>
    <row r="134" spans="1:65" s="1" customFormat="1" ht="6.95" customHeight="1">
      <c r="A134" s="31"/>
      <c r="B134" s="32"/>
      <c r="C134" s="31"/>
      <c r="D134" s="31"/>
      <c r="E134" s="31"/>
      <c r="F134" s="31"/>
      <c r="G134" s="31"/>
      <c r="H134" s="31"/>
      <c r="I134" s="31"/>
      <c r="J134" s="31"/>
      <c r="K134" s="31"/>
      <c r="L134" s="41"/>
      <c r="S134" s="31"/>
      <c r="T134" s="31"/>
      <c r="U134" s="31"/>
      <c r="V134" s="31"/>
      <c r="W134" s="31"/>
      <c r="X134" s="31"/>
      <c r="Y134" s="31"/>
      <c r="Z134" s="31"/>
      <c r="AA134" s="31"/>
      <c r="AB134" s="31"/>
      <c r="AC134" s="31"/>
      <c r="AD134" s="31"/>
      <c r="AE134" s="31"/>
    </row>
    <row r="135" spans="1:65" s="1" customFormat="1" ht="25.7" customHeight="1">
      <c r="A135" s="31"/>
      <c r="B135" s="32"/>
      <c r="C135" s="26" t="s">
        <v>24</v>
      </c>
      <c r="D135" s="31"/>
      <c r="E135" s="31"/>
      <c r="F135" s="24" t="str">
        <f>E15</f>
        <v>Město Přelouč</v>
      </c>
      <c r="G135" s="31"/>
      <c r="H135" s="31"/>
      <c r="I135" s="26" t="s">
        <v>30</v>
      </c>
      <c r="J135" s="29" t="str">
        <f>E21</f>
        <v>Ing. Vítězslav Vomočil Pardubice</v>
      </c>
      <c r="K135" s="31"/>
      <c r="L135" s="41"/>
      <c r="S135" s="31"/>
      <c r="T135" s="31"/>
      <c r="U135" s="31"/>
      <c r="V135" s="31"/>
      <c r="W135" s="31"/>
      <c r="X135" s="31"/>
      <c r="Y135" s="31"/>
      <c r="Z135" s="31"/>
      <c r="AA135" s="31"/>
      <c r="AB135" s="31"/>
      <c r="AC135" s="31"/>
      <c r="AD135" s="31"/>
      <c r="AE135" s="31"/>
    </row>
    <row r="136" spans="1:65" s="1" customFormat="1" ht="15.2" customHeight="1">
      <c r="A136" s="31"/>
      <c r="B136" s="32"/>
      <c r="C136" s="26" t="s">
        <v>28</v>
      </c>
      <c r="D136" s="31"/>
      <c r="E136" s="31"/>
      <c r="F136" s="24" t="str">
        <f>IF(E18="","",E18)</f>
        <v>Vyplň údaj</v>
      </c>
      <c r="G136" s="31"/>
      <c r="H136" s="31"/>
      <c r="I136" s="26" t="s">
        <v>33</v>
      </c>
      <c r="J136" s="29" t="str">
        <f>E24</f>
        <v>Vojtěch</v>
      </c>
      <c r="K136" s="31"/>
      <c r="L136" s="41"/>
      <c r="S136" s="31"/>
      <c r="T136" s="31"/>
      <c r="U136" s="31"/>
      <c r="V136" s="31"/>
      <c r="W136" s="31"/>
      <c r="X136" s="31"/>
      <c r="Y136" s="31"/>
      <c r="Z136" s="31"/>
      <c r="AA136" s="31"/>
      <c r="AB136" s="31"/>
      <c r="AC136" s="31"/>
      <c r="AD136" s="31"/>
      <c r="AE136" s="31"/>
    </row>
    <row r="137" spans="1:65" s="1" customFormat="1" ht="10.35" customHeight="1">
      <c r="A137" s="31"/>
      <c r="B137" s="32"/>
      <c r="C137" s="31"/>
      <c r="D137" s="31"/>
      <c r="E137" s="31"/>
      <c r="F137" s="31"/>
      <c r="G137" s="31"/>
      <c r="H137" s="31"/>
      <c r="I137" s="31"/>
      <c r="J137" s="31"/>
      <c r="K137" s="31"/>
      <c r="L137" s="41"/>
      <c r="S137" s="31"/>
      <c r="T137" s="31"/>
      <c r="U137" s="31"/>
      <c r="V137" s="31"/>
      <c r="W137" s="31"/>
      <c r="X137" s="31"/>
      <c r="Y137" s="31"/>
      <c r="Z137" s="31"/>
      <c r="AA137" s="31"/>
      <c r="AB137" s="31"/>
      <c r="AC137" s="31"/>
      <c r="AD137" s="31"/>
      <c r="AE137" s="31"/>
    </row>
    <row r="138" spans="1:65" s="10" customFormat="1" ht="29.25" customHeight="1">
      <c r="A138" s="119"/>
      <c r="B138" s="120"/>
      <c r="C138" s="121" t="s">
        <v>125</v>
      </c>
      <c r="D138" s="122" t="s">
        <v>62</v>
      </c>
      <c r="E138" s="122" t="s">
        <v>58</v>
      </c>
      <c r="F138" s="122" t="s">
        <v>59</v>
      </c>
      <c r="G138" s="122" t="s">
        <v>126</v>
      </c>
      <c r="H138" s="122" t="s">
        <v>127</v>
      </c>
      <c r="I138" s="122" t="s">
        <v>128</v>
      </c>
      <c r="J138" s="122" t="s">
        <v>115</v>
      </c>
      <c r="K138" s="123" t="s">
        <v>129</v>
      </c>
      <c r="L138" s="124"/>
      <c r="M138" s="61" t="s">
        <v>1</v>
      </c>
      <c r="N138" s="62" t="s">
        <v>41</v>
      </c>
      <c r="O138" s="62" t="s">
        <v>130</v>
      </c>
      <c r="P138" s="62" t="s">
        <v>131</v>
      </c>
      <c r="Q138" s="62" t="s">
        <v>132</v>
      </c>
      <c r="R138" s="62" t="s">
        <v>133</v>
      </c>
      <c r="S138" s="62" t="s">
        <v>134</v>
      </c>
      <c r="T138" s="63" t="s">
        <v>135</v>
      </c>
      <c r="U138" s="119"/>
      <c r="V138" s="119"/>
      <c r="W138" s="119"/>
      <c r="X138" s="119"/>
      <c r="Y138" s="119"/>
      <c r="Z138" s="119"/>
      <c r="AA138" s="119"/>
      <c r="AB138" s="119"/>
      <c r="AC138" s="119"/>
      <c r="AD138" s="119"/>
      <c r="AE138" s="119"/>
    </row>
    <row r="139" spans="1:65" s="1" customFormat="1" ht="22.9" customHeight="1">
      <c r="A139" s="31"/>
      <c r="B139" s="32"/>
      <c r="C139" s="68" t="s">
        <v>136</v>
      </c>
      <c r="D139" s="31"/>
      <c r="E139" s="31"/>
      <c r="F139" s="31"/>
      <c r="G139" s="31"/>
      <c r="H139" s="31"/>
      <c r="I139" s="31"/>
      <c r="J139" s="125">
        <f>BK139</f>
        <v>6242251.1200000001</v>
      </c>
      <c r="K139" s="31"/>
      <c r="L139" s="32"/>
      <c r="M139" s="64"/>
      <c r="N139" s="55"/>
      <c r="O139" s="65"/>
      <c r="P139" s="126">
        <f>P140+P447</f>
        <v>0</v>
      </c>
      <c r="Q139" s="65"/>
      <c r="R139" s="126">
        <f>R140+R447</f>
        <v>121.51592619</v>
      </c>
      <c r="S139" s="65"/>
      <c r="T139" s="127">
        <f>T140+T447</f>
        <v>30.524574999999999</v>
      </c>
      <c r="U139" s="31"/>
      <c r="V139" s="31"/>
      <c r="W139" s="31"/>
      <c r="X139" s="31"/>
      <c r="Y139" s="31"/>
      <c r="Z139" s="31"/>
      <c r="AA139" s="31"/>
      <c r="AB139" s="31"/>
      <c r="AC139" s="31"/>
      <c r="AD139" s="31"/>
      <c r="AE139" s="31"/>
      <c r="AT139" s="16" t="s">
        <v>76</v>
      </c>
      <c r="AU139" s="16" t="s">
        <v>117</v>
      </c>
      <c r="BK139" s="128">
        <f>BK140+BK447</f>
        <v>6242251.1200000001</v>
      </c>
    </row>
    <row r="140" spans="1:65" s="11" customFormat="1" ht="25.9" customHeight="1">
      <c r="B140" s="129"/>
      <c r="D140" s="130" t="s">
        <v>76</v>
      </c>
      <c r="E140" s="131" t="s">
        <v>229</v>
      </c>
      <c r="F140" s="131" t="s">
        <v>230</v>
      </c>
      <c r="I140" s="132"/>
      <c r="J140" s="133">
        <f>BK140</f>
        <v>2917160.96</v>
      </c>
      <c r="L140" s="129"/>
      <c r="M140" s="134"/>
      <c r="N140" s="135"/>
      <c r="O140" s="135"/>
      <c r="P140" s="136">
        <f>P141+P159+P182+P184+P235+P368+P372+P383+P399+P437+P445</f>
        <v>0</v>
      </c>
      <c r="Q140" s="135"/>
      <c r="R140" s="136">
        <f>R141+R159+R182+R184+R235+R368+R372+R383+R399+R437+R445</f>
        <v>102.63504301</v>
      </c>
      <c r="S140" s="135"/>
      <c r="T140" s="137">
        <f>T141+T159+T182+T184+T235+T368+T372+T383+T399+T437+T445</f>
        <v>21.833086000000002</v>
      </c>
      <c r="AR140" s="130" t="s">
        <v>85</v>
      </c>
      <c r="AT140" s="138" t="s">
        <v>76</v>
      </c>
      <c r="AU140" s="138" t="s">
        <v>77</v>
      </c>
      <c r="AY140" s="130" t="s">
        <v>140</v>
      </c>
      <c r="BK140" s="139">
        <f>BK141+BK159+BK182+BK184+BK235+BK368+BK372+BK383+BK399+BK437+BK445</f>
        <v>2917160.96</v>
      </c>
    </row>
    <row r="141" spans="1:65" s="11" customFormat="1" ht="22.9" customHeight="1">
      <c r="B141" s="129"/>
      <c r="D141" s="130" t="s">
        <v>76</v>
      </c>
      <c r="E141" s="140" t="s">
        <v>85</v>
      </c>
      <c r="F141" s="140" t="s">
        <v>231</v>
      </c>
      <c r="I141" s="132"/>
      <c r="J141" s="141">
        <f>BK141</f>
        <v>86012.17</v>
      </c>
      <c r="L141" s="129"/>
      <c r="M141" s="134"/>
      <c r="N141" s="135"/>
      <c r="O141" s="135"/>
      <c r="P141" s="136">
        <f>SUM(P142:P158)</f>
        <v>0</v>
      </c>
      <c r="Q141" s="135"/>
      <c r="R141" s="136">
        <f>SUM(R142:R158)</f>
        <v>0</v>
      </c>
      <c r="S141" s="135"/>
      <c r="T141" s="137">
        <f>SUM(T142:T158)</f>
        <v>0</v>
      </c>
      <c r="AR141" s="130" t="s">
        <v>85</v>
      </c>
      <c r="AT141" s="138" t="s">
        <v>76</v>
      </c>
      <c r="AU141" s="138" t="s">
        <v>85</v>
      </c>
      <c r="AY141" s="130" t="s">
        <v>140</v>
      </c>
      <c r="BK141" s="139">
        <f>SUM(BK142:BK158)</f>
        <v>86012.17</v>
      </c>
    </row>
    <row r="142" spans="1:65" s="1" customFormat="1" ht="24">
      <c r="A142" s="31"/>
      <c r="B142" s="142"/>
      <c r="C142" s="143" t="s">
        <v>85</v>
      </c>
      <c r="D142" s="143" t="s">
        <v>143</v>
      </c>
      <c r="E142" s="144" t="s">
        <v>1682</v>
      </c>
      <c r="F142" s="145" t="s">
        <v>1683</v>
      </c>
      <c r="G142" s="146" t="s">
        <v>234</v>
      </c>
      <c r="H142" s="147">
        <v>35.665999999999997</v>
      </c>
      <c r="I142" s="148">
        <v>1709.71</v>
      </c>
      <c r="J142" s="149">
        <f>ROUND(I142*H142,2)</f>
        <v>60978.52</v>
      </c>
      <c r="K142" s="145" t="s">
        <v>147</v>
      </c>
      <c r="L142" s="32"/>
      <c r="M142" s="150" t="s">
        <v>1</v>
      </c>
      <c r="N142" s="151" t="s">
        <v>42</v>
      </c>
      <c r="O142" s="57"/>
      <c r="P142" s="152">
        <f>O142*H142</f>
        <v>0</v>
      </c>
      <c r="Q142" s="152">
        <v>0</v>
      </c>
      <c r="R142" s="152">
        <f>Q142*H142</f>
        <v>0</v>
      </c>
      <c r="S142" s="152">
        <v>0</v>
      </c>
      <c r="T142" s="153">
        <f>S142*H142</f>
        <v>0</v>
      </c>
      <c r="U142" s="31"/>
      <c r="V142" s="31"/>
      <c r="W142" s="31"/>
      <c r="X142" s="31"/>
      <c r="Y142" s="31"/>
      <c r="Z142" s="31"/>
      <c r="AA142" s="31"/>
      <c r="AB142" s="31"/>
      <c r="AC142" s="31"/>
      <c r="AD142" s="31"/>
      <c r="AE142" s="31"/>
      <c r="AR142" s="154" t="s">
        <v>159</v>
      </c>
      <c r="AT142" s="154" t="s">
        <v>143</v>
      </c>
      <c r="AU142" s="154" t="s">
        <v>87</v>
      </c>
      <c r="AY142" s="16" t="s">
        <v>140</v>
      </c>
      <c r="BE142" s="155">
        <f>IF(N142="základní",J142,0)</f>
        <v>60978.52</v>
      </c>
      <c r="BF142" s="155">
        <f>IF(N142="snížená",J142,0)</f>
        <v>0</v>
      </c>
      <c r="BG142" s="155">
        <f>IF(N142="zákl. přenesená",J142,0)</f>
        <v>0</v>
      </c>
      <c r="BH142" s="155">
        <f>IF(N142="sníž. přenesená",J142,0)</f>
        <v>0</v>
      </c>
      <c r="BI142" s="155">
        <f>IF(N142="nulová",J142,0)</f>
        <v>0</v>
      </c>
      <c r="BJ142" s="16" t="s">
        <v>85</v>
      </c>
      <c r="BK142" s="155">
        <f>ROUND(I142*H142,2)</f>
        <v>60978.52</v>
      </c>
      <c r="BL142" s="16" t="s">
        <v>159</v>
      </c>
      <c r="BM142" s="154" t="s">
        <v>1684</v>
      </c>
    </row>
    <row r="143" spans="1:65" s="12" customFormat="1">
      <c r="B143" s="165"/>
      <c r="D143" s="156" t="s">
        <v>236</v>
      </c>
      <c r="E143" s="166" t="s">
        <v>1</v>
      </c>
      <c r="F143" s="167" t="s">
        <v>1685</v>
      </c>
      <c r="H143" s="168">
        <v>27.35</v>
      </c>
      <c r="I143" s="169"/>
      <c r="L143" s="165"/>
      <c r="M143" s="170"/>
      <c r="N143" s="171"/>
      <c r="O143" s="171"/>
      <c r="P143" s="171"/>
      <c r="Q143" s="171"/>
      <c r="R143" s="171"/>
      <c r="S143" s="171"/>
      <c r="T143" s="172"/>
      <c r="AT143" s="166" t="s">
        <v>236</v>
      </c>
      <c r="AU143" s="166" t="s">
        <v>87</v>
      </c>
      <c r="AV143" s="12" t="s">
        <v>87</v>
      </c>
      <c r="AW143" s="12" t="s">
        <v>32</v>
      </c>
      <c r="AX143" s="12" t="s">
        <v>77</v>
      </c>
      <c r="AY143" s="166" t="s">
        <v>140</v>
      </c>
    </row>
    <row r="144" spans="1:65" s="14" customFormat="1">
      <c r="B144" s="191"/>
      <c r="D144" s="156" t="s">
        <v>236</v>
      </c>
      <c r="E144" s="192" t="s">
        <v>1</v>
      </c>
      <c r="F144" s="193" t="s">
        <v>1686</v>
      </c>
      <c r="H144" s="194">
        <v>27.35</v>
      </c>
      <c r="I144" s="195"/>
      <c r="L144" s="191"/>
      <c r="M144" s="196"/>
      <c r="N144" s="197"/>
      <c r="O144" s="197"/>
      <c r="P144" s="197"/>
      <c r="Q144" s="197"/>
      <c r="R144" s="197"/>
      <c r="S144" s="197"/>
      <c r="T144" s="198"/>
      <c r="AT144" s="192" t="s">
        <v>236</v>
      </c>
      <c r="AU144" s="192" t="s">
        <v>87</v>
      </c>
      <c r="AV144" s="14" t="s">
        <v>155</v>
      </c>
      <c r="AW144" s="14" t="s">
        <v>32</v>
      </c>
      <c r="AX144" s="14" t="s">
        <v>77</v>
      </c>
      <c r="AY144" s="192" t="s">
        <v>140</v>
      </c>
    </row>
    <row r="145" spans="1:65" s="12" customFormat="1">
      <c r="B145" s="165"/>
      <c r="D145" s="156" t="s">
        <v>236</v>
      </c>
      <c r="E145" s="166" t="s">
        <v>1</v>
      </c>
      <c r="F145" s="167" t="s">
        <v>1687</v>
      </c>
      <c r="H145" s="168">
        <v>8.3160000000000007</v>
      </c>
      <c r="I145" s="169"/>
      <c r="L145" s="165"/>
      <c r="M145" s="170"/>
      <c r="N145" s="171"/>
      <c r="O145" s="171"/>
      <c r="P145" s="171"/>
      <c r="Q145" s="171"/>
      <c r="R145" s="171"/>
      <c r="S145" s="171"/>
      <c r="T145" s="172"/>
      <c r="AT145" s="166" t="s">
        <v>236</v>
      </c>
      <c r="AU145" s="166" t="s">
        <v>87</v>
      </c>
      <c r="AV145" s="12" t="s">
        <v>87</v>
      </c>
      <c r="AW145" s="12" t="s">
        <v>32</v>
      </c>
      <c r="AX145" s="12" t="s">
        <v>77</v>
      </c>
      <c r="AY145" s="166" t="s">
        <v>140</v>
      </c>
    </row>
    <row r="146" spans="1:65" s="14" customFormat="1">
      <c r="B146" s="191"/>
      <c r="D146" s="156" t="s">
        <v>236</v>
      </c>
      <c r="E146" s="192" t="s">
        <v>1</v>
      </c>
      <c r="F146" s="193" t="s">
        <v>1688</v>
      </c>
      <c r="H146" s="194">
        <v>8.3160000000000007</v>
      </c>
      <c r="I146" s="195"/>
      <c r="L146" s="191"/>
      <c r="M146" s="196"/>
      <c r="N146" s="197"/>
      <c r="O146" s="197"/>
      <c r="P146" s="197"/>
      <c r="Q146" s="197"/>
      <c r="R146" s="197"/>
      <c r="S146" s="197"/>
      <c r="T146" s="198"/>
      <c r="AT146" s="192" t="s">
        <v>236</v>
      </c>
      <c r="AU146" s="192" t="s">
        <v>87</v>
      </c>
      <c r="AV146" s="14" t="s">
        <v>155</v>
      </c>
      <c r="AW146" s="14" t="s">
        <v>32</v>
      </c>
      <c r="AX146" s="14" t="s">
        <v>77</v>
      </c>
      <c r="AY146" s="192" t="s">
        <v>140</v>
      </c>
    </row>
    <row r="147" spans="1:65" s="13" customFormat="1">
      <c r="B147" s="173"/>
      <c r="D147" s="156" t="s">
        <v>236</v>
      </c>
      <c r="E147" s="174" t="s">
        <v>1</v>
      </c>
      <c r="F147" s="175" t="s">
        <v>247</v>
      </c>
      <c r="H147" s="176">
        <v>35.666000000000004</v>
      </c>
      <c r="I147" s="177"/>
      <c r="L147" s="173"/>
      <c r="M147" s="178"/>
      <c r="N147" s="179"/>
      <c r="O147" s="179"/>
      <c r="P147" s="179"/>
      <c r="Q147" s="179"/>
      <c r="R147" s="179"/>
      <c r="S147" s="179"/>
      <c r="T147" s="180"/>
      <c r="AT147" s="174" t="s">
        <v>236</v>
      </c>
      <c r="AU147" s="174" t="s">
        <v>87</v>
      </c>
      <c r="AV147" s="13" t="s">
        <v>159</v>
      </c>
      <c r="AW147" s="13" t="s">
        <v>32</v>
      </c>
      <c r="AX147" s="13" t="s">
        <v>85</v>
      </c>
      <c r="AY147" s="174" t="s">
        <v>140</v>
      </c>
    </row>
    <row r="148" spans="1:65" s="1" customFormat="1" ht="24">
      <c r="A148" s="31"/>
      <c r="B148" s="142"/>
      <c r="C148" s="143" t="s">
        <v>87</v>
      </c>
      <c r="D148" s="143" t="s">
        <v>143</v>
      </c>
      <c r="E148" s="144" t="s">
        <v>1689</v>
      </c>
      <c r="F148" s="145" t="s">
        <v>1690</v>
      </c>
      <c r="G148" s="146" t="s">
        <v>234</v>
      </c>
      <c r="H148" s="147">
        <v>15.316000000000001</v>
      </c>
      <c r="I148" s="148">
        <v>266.05</v>
      </c>
      <c r="J148" s="149">
        <f>ROUND(I148*H148,2)</f>
        <v>4074.82</v>
      </c>
      <c r="K148" s="145" t="s">
        <v>147</v>
      </c>
      <c r="L148" s="32"/>
      <c r="M148" s="150" t="s">
        <v>1</v>
      </c>
      <c r="N148" s="151" t="s">
        <v>42</v>
      </c>
      <c r="O148" s="57"/>
      <c r="P148" s="152">
        <f>O148*H148</f>
        <v>0</v>
      </c>
      <c r="Q148" s="152">
        <v>0</v>
      </c>
      <c r="R148" s="152">
        <f>Q148*H148</f>
        <v>0</v>
      </c>
      <c r="S148" s="152">
        <v>0</v>
      </c>
      <c r="T148" s="153">
        <f>S148*H148</f>
        <v>0</v>
      </c>
      <c r="U148" s="31"/>
      <c r="V148" s="31"/>
      <c r="W148" s="31"/>
      <c r="X148" s="31"/>
      <c r="Y148" s="31"/>
      <c r="Z148" s="31"/>
      <c r="AA148" s="31"/>
      <c r="AB148" s="31"/>
      <c r="AC148" s="31"/>
      <c r="AD148" s="31"/>
      <c r="AE148" s="31"/>
      <c r="AR148" s="154" t="s">
        <v>159</v>
      </c>
      <c r="AT148" s="154" t="s">
        <v>143</v>
      </c>
      <c r="AU148" s="154" t="s">
        <v>87</v>
      </c>
      <c r="AY148" s="16" t="s">
        <v>140</v>
      </c>
      <c r="BE148" s="155">
        <f>IF(N148="základní",J148,0)</f>
        <v>4074.82</v>
      </c>
      <c r="BF148" s="155">
        <f>IF(N148="snížená",J148,0)</f>
        <v>0</v>
      </c>
      <c r="BG148" s="155">
        <f>IF(N148="zákl. přenesená",J148,0)</f>
        <v>0</v>
      </c>
      <c r="BH148" s="155">
        <f>IF(N148="sníž. přenesená",J148,0)</f>
        <v>0</v>
      </c>
      <c r="BI148" s="155">
        <f>IF(N148="nulová",J148,0)</f>
        <v>0</v>
      </c>
      <c r="BJ148" s="16" t="s">
        <v>85</v>
      </c>
      <c r="BK148" s="155">
        <f>ROUND(I148*H148,2)</f>
        <v>4074.82</v>
      </c>
      <c r="BL148" s="16" t="s">
        <v>159</v>
      </c>
      <c r="BM148" s="154" t="s">
        <v>1691</v>
      </c>
    </row>
    <row r="149" spans="1:65" s="12" customFormat="1">
      <c r="B149" s="165"/>
      <c r="D149" s="156" t="s">
        <v>236</v>
      </c>
      <c r="E149" s="166" t="s">
        <v>1</v>
      </c>
      <c r="F149" s="167" t="s">
        <v>1692</v>
      </c>
      <c r="H149" s="168">
        <v>15.316000000000001</v>
      </c>
      <c r="I149" s="169"/>
      <c r="L149" s="165"/>
      <c r="M149" s="170"/>
      <c r="N149" s="171"/>
      <c r="O149" s="171"/>
      <c r="P149" s="171"/>
      <c r="Q149" s="171"/>
      <c r="R149" s="171"/>
      <c r="S149" s="171"/>
      <c r="T149" s="172"/>
      <c r="AT149" s="166" t="s">
        <v>236</v>
      </c>
      <c r="AU149" s="166" t="s">
        <v>87</v>
      </c>
      <c r="AV149" s="12" t="s">
        <v>87</v>
      </c>
      <c r="AW149" s="12" t="s">
        <v>32</v>
      </c>
      <c r="AX149" s="12" t="s">
        <v>77</v>
      </c>
      <c r="AY149" s="166" t="s">
        <v>140</v>
      </c>
    </row>
    <row r="150" spans="1:65" s="13" customFormat="1">
      <c r="B150" s="173"/>
      <c r="D150" s="156" t="s">
        <v>236</v>
      </c>
      <c r="E150" s="174" t="s">
        <v>1</v>
      </c>
      <c r="F150" s="175" t="s">
        <v>247</v>
      </c>
      <c r="H150" s="176">
        <v>15.316000000000001</v>
      </c>
      <c r="I150" s="177"/>
      <c r="L150" s="173"/>
      <c r="M150" s="178"/>
      <c r="N150" s="179"/>
      <c r="O150" s="179"/>
      <c r="P150" s="179"/>
      <c r="Q150" s="179"/>
      <c r="R150" s="179"/>
      <c r="S150" s="179"/>
      <c r="T150" s="180"/>
      <c r="AT150" s="174" t="s">
        <v>236</v>
      </c>
      <c r="AU150" s="174" t="s">
        <v>87</v>
      </c>
      <c r="AV150" s="13" t="s">
        <v>159</v>
      </c>
      <c r="AW150" s="13" t="s">
        <v>32</v>
      </c>
      <c r="AX150" s="13" t="s">
        <v>85</v>
      </c>
      <c r="AY150" s="174" t="s">
        <v>140</v>
      </c>
    </row>
    <row r="151" spans="1:65" s="1" customFormat="1" ht="24">
      <c r="A151" s="31"/>
      <c r="B151" s="142"/>
      <c r="C151" s="143" t="s">
        <v>155</v>
      </c>
      <c r="D151" s="143" t="s">
        <v>143</v>
      </c>
      <c r="E151" s="144" t="s">
        <v>1693</v>
      </c>
      <c r="F151" s="145" t="s">
        <v>1694</v>
      </c>
      <c r="G151" s="146" t="s">
        <v>234</v>
      </c>
      <c r="H151" s="147">
        <v>20.350000000000001</v>
      </c>
      <c r="I151" s="148">
        <v>432.66</v>
      </c>
      <c r="J151" s="149">
        <f>ROUND(I151*H151,2)</f>
        <v>8804.6299999999992</v>
      </c>
      <c r="K151" s="145" t="s">
        <v>147</v>
      </c>
      <c r="L151" s="32"/>
      <c r="M151" s="150" t="s">
        <v>1</v>
      </c>
      <c r="N151" s="151" t="s">
        <v>42</v>
      </c>
      <c r="O151" s="57"/>
      <c r="P151" s="152">
        <f>O151*H151</f>
        <v>0</v>
      </c>
      <c r="Q151" s="152">
        <v>0</v>
      </c>
      <c r="R151" s="152">
        <f>Q151*H151</f>
        <v>0</v>
      </c>
      <c r="S151" s="152">
        <v>0</v>
      </c>
      <c r="T151" s="153">
        <f>S151*H151</f>
        <v>0</v>
      </c>
      <c r="U151" s="31"/>
      <c r="V151" s="31"/>
      <c r="W151" s="31"/>
      <c r="X151" s="31"/>
      <c r="Y151" s="31"/>
      <c r="Z151" s="31"/>
      <c r="AA151" s="31"/>
      <c r="AB151" s="31"/>
      <c r="AC151" s="31"/>
      <c r="AD151" s="31"/>
      <c r="AE151" s="31"/>
      <c r="AR151" s="154" t="s">
        <v>159</v>
      </c>
      <c r="AT151" s="154" t="s">
        <v>143</v>
      </c>
      <c r="AU151" s="154" t="s">
        <v>87</v>
      </c>
      <c r="AY151" s="16" t="s">
        <v>140</v>
      </c>
      <c r="BE151" s="155">
        <f>IF(N151="základní",J151,0)</f>
        <v>8804.6299999999992</v>
      </c>
      <c r="BF151" s="155">
        <f>IF(N151="snížená",J151,0)</f>
        <v>0</v>
      </c>
      <c r="BG151" s="155">
        <f>IF(N151="zákl. přenesená",J151,0)</f>
        <v>0</v>
      </c>
      <c r="BH151" s="155">
        <f>IF(N151="sníž. přenesená",J151,0)</f>
        <v>0</v>
      </c>
      <c r="BI151" s="155">
        <f>IF(N151="nulová",J151,0)</f>
        <v>0</v>
      </c>
      <c r="BJ151" s="16" t="s">
        <v>85</v>
      </c>
      <c r="BK151" s="155">
        <f>ROUND(I151*H151,2)</f>
        <v>8804.6299999999992</v>
      </c>
      <c r="BL151" s="16" t="s">
        <v>159</v>
      </c>
      <c r="BM151" s="154" t="s">
        <v>1695</v>
      </c>
    </row>
    <row r="152" spans="1:65" s="12" customFormat="1">
      <c r="B152" s="165"/>
      <c r="D152" s="156" t="s">
        <v>236</v>
      </c>
      <c r="E152" s="166" t="s">
        <v>1</v>
      </c>
      <c r="F152" s="167" t="s">
        <v>1696</v>
      </c>
      <c r="H152" s="168">
        <v>35.665999999999997</v>
      </c>
      <c r="I152" s="169"/>
      <c r="L152" s="165"/>
      <c r="M152" s="170"/>
      <c r="N152" s="171"/>
      <c r="O152" s="171"/>
      <c r="P152" s="171"/>
      <c r="Q152" s="171"/>
      <c r="R152" s="171"/>
      <c r="S152" s="171"/>
      <c r="T152" s="172"/>
      <c r="AT152" s="166" t="s">
        <v>236</v>
      </c>
      <c r="AU152" s="166" t="s">
        <v>87</v>
      </c>
      <c r="AV152" s="12" t="s">
        <v>87</v>
      </c>
      <c r="AW152" s="12" t="s">
        <v>32</v>
      </c>
      <c r="AX152" s="12" t="s">
        <v>77</v>
      </c>
      <c r="AY152" s="166" t="s">
        <v>140</v>
      </c>
    </row>
    <row r="153" spans="1:65" s="12" customFormat="1">
      <c r="B153" s="165"/>
      <c r="D153" s="156" t="s">
        <v>236</v>
      </c>
      <c r="E153" s="166" t="s">
        <v>1</v>
      </c>
      <c r="F153" s="167" t="s">
        <v>1697</v>
      </c>
      <c r="H153" s="168">
        <v>-15.316000000000001</v>
      </c>
      <c r="I153" s="169"/>
      <c r="L153" s="165"/>
      <c r="M153" s="170"/>
      <c r="N153" s="171"/>
      <c r="O153" s="171"/>
      <c r="P153" s="171"/>
      <c r="Q153" s="171"/>
      <c r="R153" s="171"/>
      <c r="S153" s="171"/>
      <c r="T153" s="172"/>
      <c r="AT153" s="166" t="s">
        <v>236</v>
      </c>
      <c r="AU153" s="166" t="s">
        <v>87</v>
      </c>
      <c r="AV153" s="12" t="s">
        <v>87</v>
      </c>
      <c r="AW153" s="12" t="s">
        <v>32</v>
      </c>
      <c r="AX153" s="12" t="s">
        <v>77</v>
      </c>
      <c r="AY153" s="166" t="s">
        <v>140</v>
      </c>
    </row>
    <row r="154" spans="1:65" s="13" customFormat="1">
      <c r="B154" s="173"/>
      <c r="D154" s="156" t="s">
        <v>236</v>
      </c>
      <c r="E154" s="174" t="s">
        <v>1</v>
      </c>
      <c r="F154" s="175" t="s">
        <v>247</v>
      </c>
      <c r="H154" s="176">
        <v>20.349999999999994</v>
      </c>
      <c r="I154" s="177"/>
      <c r="L154" s="173"/>
      <c r="M154" s="178"/>
      <c r="N154" s="179"/>
      <c r="O154" s="179"/>
      <c r="P154" s="179"/>
      <c r="Q154" s="179"/>
      <c r="R154" s="179"/>
      <c r="S154" s="179"/>
      <c r="T154" s="180"/>
      <c r="AT154" s="174" t="s">
        <v>236</v>
      </c>
      <c r="AU154" s="174" t="s">
        <v>87</v>
      </c>
      <c r="AV154" s="13" t="s">
        <v>159</v>
      </c>
      <c r="AW154" s="13" t="s">
        <v>32</v>
      </c>
      <c r="AX154" s="13" t="s">
        <v>85</v>
      </c>
      <c r="AY154" s="174" t="s">
        <v>140</v>
      </c>
    </row>
    <row r="155" spans="1:65" s="1" customFormat="1" ht="33" customHeight="1">
      <c r="A155" s="31"/>
      <c r="B155" s="142"/>
      <c r="C155" s="143" t="s">
        <v>159</v>
      </c>
      <c r="D155" s="143" t="s">
        <v>143</v>
      </c>
      <c r="E155" s="144" t="s">
        <v>268</v>
      </c>
      <c r="F155" s="145" t="s">
        <v>269</v>
      </c>
      <c r="G155" s="146" t="s">
        <v>234</v>
      </c>
      <c r="H155" s="147">
        <v>20.350000000000001</v>
      </c>
      <c r="I155" s="148">
        <v>166.1</v>
      </c>
      <c r="J155" s="149">
        <f>ROUND(I155*H155,2)</f>
        <v>3380.14</v>
      </c>
      <c r="K155" s="145" t="s">
        <v>147</v>
      </c>
      <c r="L155" s="32"/>
      <c r="M155" s="150" t="s">
        <v>1</v>
      </c>
      <c r="N155" s="151" t="s">
        <v>42</v>
      </c>
      <c r="O155" s="57"/>
      <c r="P155" s="152">
        <f>O155*H155</f>
        <v>0</v>
      </c>
      <c r="Q155" s="152">
        <v>0</v>
      </c>
      <c r="R155" s="152">
        <f>Q155*H155</f>
        <v>0</v>
      </c>
      <c r="S155" s="152">
        <v>0</v>
      </c>
      <c r="T155" s="153">
        <f>S155*H155</f>
        <v>0</v>
      </c>
      <c r="U155" s="31"/>
      <c r="V155" s="31"/>
      <c r="W155" s="31"/>
      <c r="X155" s="31"/>
      <c r="Y155" s="31"/>
      <c r="Z155" s="31"/>
      <c r="AA155" s="31"/>
      <c r="AB155" s="31"/>
      <c r="AC155" s="31"/>
      <c r="AD155" s="31"/>
      <c r="AE155" s="31"/>
      <c r="AR155" s="154" t="s">
        <v>159</v>
      </c>
      <c r="AT155" s="154" t="s">
        <v>143</v>
      </c>
      <c r="AU155" s="154" t="s">
        <v>87</v>
      </c>
      <c r="AY155" s="16" t="s">
        <v>140</v>
      </c>
      <c r="BE155" s="155">
        <f>IF(N155="základní",J155,0)</f>
        <v>3380.14</v>
      </c>
      <c r="BF155" s="155">
        <f>IF(N155="snížená",J155,0)</f>
        <v>0</v>
      </c>
      <c r="BG155" s="155">
        <f>IF(N155="zákl. přenesená",J155,0)</f>
        <v>0</v>
      </c>
      <c r="BH155" s="155">
        <f>IF(N155="sníž. přenesená",J155,0)</f>
        <v>0</v>
      </c>
      <c r="BI155" s="155">
        <f>IF(N155="nulová",J155,0)</f>
        <v>0</v>
      </c>
      <c r="BJ155" s="16" t="s">
        <v>85</v>
      </c>
      <c r="BK155" s="155">
        <f>ROUND(I155*H155,2)</f>
        <v>3380.14</v>
      </c>
      <c r="BL155" s="16" t="s">
        <v>159</v>
      </c>
      <c r="BM155" s="154" t="s">
        <v>1698</v>
      </c>
    </row>
    <row r="156" spans="1:65" s="1" customFormat="1" ht="16.5" customHeight="1">
      <c r="A156" s="31"/>
      <c r="B156" s="142"/>
      <c r="C156" s="143" t="s">
        <v>139</v>
      </c>
      <c r="D156" s="143" t="s">
        <v>143</v>
      </c>
      <c r="E156" s="144" t="s">
        <v>272</v>
      </c>
      <c r="F156" s="145" t="s">
        <v>273</v>
      </c>
      <c r="G156" s="146" t="s">
        <v>234</v>
      </c>
      <c r="H156" s="147">
        <v>20.350000000000001</v>
      </c>
      <c r="I156" s="148">
        <v>11.38</v>
      </c>
      <c r="J156" s="149">
        <f>ROUND(I156*H156,2)</f>
        <v>231.58</v>
      </c>
      <c r="K156" s="145" t="s">
        <v>147</v>
      </c>
      <c r="L156" s="32"/>
      <c r="M156" s="150" t="s">
        <v>1</v>
      </c>
      <c r="N156" s="151" t="s">
        <v>42</v>
      </c>
      <c r="O156" s="57"/>
      <c r="P156" s="152">
        <f>O156*H156</f>
        <v>0</v>
      </c>
      <c r="Q156" s="152">
        <v>0</v>
      </c>
      <c r="R156" s="152">
        <f>Q156*H156</f>
        <v>0</v>
      </c>
      <c r="S156" s="152">
        <v>0</v>
      </c>
      <c r="T156" s="153">
        <f>S156*H156</f>
        <v>0</v>
      </c>
      <c r="U156" s="31"/>
      <c r="V156" s="31"/>
      <c r="W156" s="31"/>
      <c r="X156" s="31"/>
      <c r="Y156" s="31"/>
      <c r="Z156" s="31"/>
      <c r="AA156" s="31"/>
      <c r="AB156" s="31"/>
      <c r="AC156" s="31"/>
      <c r="AD156" s="31"/>
      <c r="AE156" s="31"/>
      <c r="AR156" s="154" t="s">
        <v>159</v>
      </c>
      <c r="AT156" s="154" t="s">
        <v>143</v>
      </c>
      <c r="AU156" s="154" t="s">
        <v>87</v>
      </c>
      <c r="AY156" s="16" t="s">
        <v>140</v>
      </c>
      <c r="BE156" s="155">
        <f>IF(N156="základní",J156,0)</f>
        <v>231.58</v>
      </c>
      <c r="BF156" s="155">
        <f>IF(N156="snížená",J156,0)</f>
        <v>0</v>
      </c>
      <c r="BG156" s="155">
        <f>IF(N156="zákl. přenesená",J156,0)</f>
        <v>0</v>
      </c>
      <c r="BH156" s="155">
        <f>IF(N156="sníž. přenesená",J156,0)</f>
        <v>0</v>
      </c>
      <c r="BI156" s="155">
        <f>IF(N156="nulová",J156,0)</f>
        <v>0</v>
      </c>
      <c r="BJ156" s="16" t="s">
        <v>85</v>
      </c>
      <c r="BK156" s="155">
        <f>ROUND(I156*H156,2)</f>
        <v>231.58</v>
      </c>
      <c r="BL156" s="16" t="s">
        <v>159</v>
      </c>
      <c r="BM156" s="154" t="s">
        <v>1699</v>
      </c>
    </row>
    <row r="157" spans="1:65" s="1" customFormat="1" ht="33" customHeight="1">
      <c r="A157" s="31"/>
      <c r="B157" s="142"/>
      <c r="C157" s="143" t="s">
        <v>169</v>
      </c>
      <c r="D157" s="143" t="s">
        <v>143</v>
      </c>
      <c r="E157" s="144" t="s">
        <v>276</v>
      </c>
      <c r="F157" s="145" t="s">
        <v>277</v>
      </c>
      <c r="G157" s="146" t="s">
        <v>278</v>
      </c>
      <c r="H157" s="147">
        <v>36.630000000000003</v>
      </c>
      <c r="I157" s="148">
        <v>233.21</v>
      </c>
      <c r="J157" s="149">
        <f>ROUND(I157*H157,2)</f>
        <v>8542.48</v>
      </c>
      <c r="K157" s="145" t="s">
        <v>147</v>
      </c>
      <c r="L157" s="32"/>
      <c r="M157" s="150" t="s">
        <v>1</v>
      </c>
      <c r="N157" s="151" t="s">
        <v>42</v>
      </c>
      <c r="O157" s="57"/>
      <c r="P157" s="152">
        <f>O157*H157</f>
        <v>0</v>
      </c>
      <c r="Q157" s="152">
        <v>0</v>
      </c>
      <c r="R157" s="152">
        <f>Q157*H157</f>
        <v>0</v>
      </c>
      <c r="S157" s="152">
        <v>0</v>
      </c>
      <c r="T157" s="153">
        <f>S157*H157</f>
        <v>0</v>
      </c>
      <c r="U157" s="31"/>
      <c r="V157" s="31"/>
      <c r="W157" s="31"/>
      <c r="X157" s="31"/>
      <c r="Y157" s="31"/>
      <c r="Z157" s="31"/>
      <c r="AA157" s="31"/>
      <c r="AB157" s="31"/>
      <c r="AC157" s="31"/>
      <c r="AD157" s="31"/>
      <c r="AE157" s="31"/>
      <c r="AR157" s="154" t="s">
        <v>159</v>
      </c>
      <c r="AT157" s="154" t="s">
        <v>143</v>
      </c>
      <c r="AU157" s="154" t="s">
        <v>87</v>
      </c>
      <c r="AY157" s="16" t="s">
        <v>140</v>
      </c>
      <c r="BE157" s="155">
        <f>IF(N157="základní",J157,0)</f>
        <v>8542.48</v>
      </c>
      <c r="BF157" s="155">
        <f>IF(N157="snížená",J157,0)</f>
        <v>0</v>
      </c>
      <c r="BG157" s="155">
        <f>IF(N157="zákl. přenesená",J157,0)</f>
        <v>0</v>
      </c>
      <c r="BH157" s="155">
        <f>IF(N157="sníž. přenesená",J157,0)</f>
        <v>0</v>
      </c>
      <c r="BI157" s="155">
        <f>IF(N157="nulová",J157,0)</f>
        <v>0</v>
      </c>
      <c r="BJ157" s="16" t="s">
        <v>85</v>
      </c>
      <c r="BK157" s="155">
        <f>ROUND(I157*H157,2)</f>
        <v>8542.48</v>
      </c>
      <c r="BL157" s="16" t="s">
        <v>159</v>
      </c>
      <c r="BM157" s="154" t="s">
        <v>1700</v>
      </c>
    </row>
    <row r="158" spans="1:65" s="12" customFormat="1">
      <c r="B158" s="165"/>
      <c r="D158" s="156" t="s">
        <v>236</v>
      </c>
      <c r="E158" s="166" t="s">
        <v>1</v>
      </c>
      <c r="F158" s="167" t="s">
        <v>1701</v>
      </c>
      <c r="H158" s="168">
        <v>36.630000000000003</v>
      </c>
      <c r="I158" s="169"/>
      <c r="L158" s="165"/>
      <c r="M158" s="170"/>
      <c r="N158" s="171"/>
      <c r="O158" s="171"/>
      <c r="P158" s="171"/>
      <c r="Q158" s="171"/>
      <c r="R158" s="171"/>
      <c r="S158" s="171"/>
      <c r="T158" s="172"/>
      <c r="AT158" s="166" t="s">
        <v>236</v>
      </c>
      <c r="AU158" s="166" t="s">
        <v>87</v>
      </c>
      <c r="AV158" s="12" t="s">
        <v>87</v>
      </c>
      <c r="AW158" s="12" t="s">
        <v>32</v>
      </c>
      <c r="AX158" s="12" t="s">
        <v>85</v>
      </c>
      <c r="AY158" s="166" t="s">
        <v>140</v>
      </c>
    </row>
    <row r="159" spans="1:65" s="11" customFormat="1" ht="22.9" customHeight="1">
      <c r="B159" s="129"/>
      <c r="D159" s="130" t="s">
        <v>76</v>
      </c>
      <c r="E159" s="140" t="s">
        <v>155</v>
      </c>
      <c r="F159" s="140" t="s">
        <v>329</v>
      </c>
      <c r="I159" s="132"/>
      <c r="J159" s="141">
        <f>BK159</f>
        <v>162724.68000000002</v>
      </c>
      <c r="L159" s="129"/>
      <c r="M159" s="134"/>
      <c r="N159" s="135"/>
      <c r="O159" s="135"/>
      <c r="P159" s="136">
        <f>SUM(P160:P181)</f>
        <v>0</v>
      </c>
      <c r="Q159" s="135"/>
      <c r="R159" s="136">
        <f>SUM(R160:R181)</f>
        <v>41.660029230000006</v>
      </c>
      <c r="S159" s="135"/>
      <c r="T159" s="137">
        <f>SUM(T160:T181)</f>
        <v>0</v>
      </c>
      <c r="AR159" s="130" t="s">
        <v>85</v>
      </c>
      <c r="AT159" s="138" t="s">
        <v>76</v>
      </c>
      <c r="AU159" s="138" t="s">
        <v>85</v>
      </c>
      <c r="AY159" s="130" t="s">
        <v>140</v>
      </c>
      <c r="BK159" s="139">
        <f>SUM(BK160:BK181)</f>
        <v>162724.68000000002</v>
      </c>
    </row>
    <row r="160" spans="1:65" s="1" customFormat="1" ht="36">
      <c r="A160" s="31"/>
      <c r="B160" s="142"/>
      <c r="C160" s="143" t="s">
        <v>176</v>
      </c>
      <c r="D160" s="143" t="s">
        <v>143</v>
      </c>
      <c r="E160" s="144" t="s">
        <v>1702</v>
      </c>
      <c r="F160" s="145" t="s">
        <v>1703</v>
      </c>
      <c r="G160" s="146" t="s">
        <v>234</v>
      </c>
      <c r="H160" s="147">
        <v>9.27</v>
      </c>
      <c r="I160" s="148">
        <v>7033.55</v>
      </c>
      <c r="J160" s="149">
        <f>ROUND(I160*H160,2)</f>
        <v>65201.01</v>
      </c>
      <c r="K160" s="145" t="s">
        <v>1</v>
      </c>
      <c r="L160" s="32"/>
      <c r="M160" s="150" t="s">
        <v>1</v>
      </c>
      <c r="N160" s="151" t="s">
        <v>42</v>
      </c>
      <c r="O160" s="57"/>
      <c r="P160" s="152">
        <f>O160*H160</f>
        <v>0</v>
      </c>
      <c r="Q160" s="152">
        <v>1.3271500000000001</v>
      </c>
      <c r="R160" s="152">
        <f>Q160*H160</f>
        <v>12.302680499999999</v>
      </c>
      <c r="S160" s="152">
        <v>0</v>
      </c>
      <c r="T160" s="153">
        <f>S160*H160</f>
        <v>0</v>
      </c>
      <c r="U160" s="31"/>
      <c r="V160" s="31"/>
      <c r="W160" s="31"/>
      <c r="X160" s="31"/>
      <c r="Y160" s="31"/>
      <c r="Z160" s="31"/>
      <c r="AA160" s="31"/>
      <c r="AB160" s="31"/>
      <c r="AC160" s="31"/>
      <c r="AD160" s="31"/>
      <c r="AE160" s="31"/>
      <c r="AR160" s="154" t="s">
        <v>159</v>
      </c>
      <c r="AT160" s="154" t="s">
        <v>143</v>
      </c>
      <c r="AU160" s="154" t="s">
        <v>87</v>
      </c>
      <c r="AY160" s="16" t="s">
        <v>140</v>
      </c>
      <c r="BE160" s="155">
        <f>IF(N160="základní",J160,0)</f>
        <v>65201.01</v>
      </c>
      <c r="BF160" s="155">
        <f>IF(N160="snížená",J160,0)</f>
        <v>0</v>
      </c>
      <c r="BG160" s="155">
        <f>IF(N160="zákl. přenesená",J160,0)</f>
        <v>0</v>
      </c>
      <c r="BH160" s="155">
        <f>IF(N160="sníž. přenesená",J160,0)</f>
        <v>0</v>
      </c>
      <c r="BI160" s="155">
        <f>IF(N160="nulová",J160,0)</f>
        <v>0</v>
      </c>
      <c r="BJ160" s="16" t="s">
        <v>85</v>
      </c>
      <c r="BK160" s="155">
        <f>ROUND(I160*H160,2)</f>
        <v>65201.01</v>
      </c>
      <c r="BL160" s="16" t="s">
        <v>159</v>
      </c>
      <c r="BM160" s="154" t="s">
        <v>1704</v>
      </c>
    </row>
    <row r="161" spans="1:65" s="12" customFormat="1">
      <c r="B161" s="165"/>
      <c r="D161" s="156" t="s">
        <v>236</v>
      </c>
      <c r="E161" s="166" t="s">
        <v>1</v>
      </c>
      <c r="F161" s="167" t="s">
        <v>1705</v>
      </c>
      <c r="H161" s="168">
        <v>2.95</v>
      </c>
      <c r="I161" s="169"/>
      <c r="L161" s="165"/>
      <c r="M161" s="170"/>
      <c r="N161" s="171"/>
      <c r="O161" s="171"/>
      <c r="P161" s="171"/>
      <c r="Q161" s="171"/>
      <c r="R161" s="171"/>
      <c r="S161" s="171"/>
      <c r="T161" s="172"/>
      <c r="AT161" s="166" t="s">
        <v>236</v>
      </c>
      <c r="AU161" s="166" t="s">
        <v>87</v>
      </c>
      <c r="AV161" s="12" t="s">
        <v>87</v>
      </c>
      <c r="AW161" s="12" t="s">
        <v>32</v>
      </c>
      <c r="AX161" s="12" t="s">
        <v>77</v>
      </c>
      <c r="AY161" s="166" t="s">
        <v>140</v>
      </c>
    </row>
    <row r="162" spans="1:65" s="12" customFormat="1">
      <c r="B162" s="165"/>
      <c r="D162" s="156" t="s">
        <v>236</v>
      </c>
      <c r="E162" s="166" t="s">
        <v>1</v>
      </c>
      <c r="F162" s="167" t="s">
        <v>1706</v>
      </c>
      <c r="H162" s="168">
        <v>2.4</v>
      </c>
      <c r="I162" s="169"/>
      <c r="L162" s="165"/>
      <c r="M162" s="170"/>
      <c r="N162" s="171"/>
      <c r="O162" s="171"/>
      <c r="P162" s="171"/>
      <c r="Q162" s="171"/>
      <c r="R162" s="171"/>
      <c r="S162" s="171"/>
      <c r="T162" s="172"/>
      <c r="AT162" s="166" t="s">
        <v>236</v>
      </c>
      <c r="AU162" s="166" t="s">
        <v>87</v>
      </c>
      <c r="AV162" s="12" t="s">
        <v>87</v>
      </c>
      <c r="AW162" s="12" t="s">
        <v>32</v>
      </c>
      <c r="AX162" s="12" t="s">
        <v>77</v>
      </c>
      <c r="AY162" s="166" t="s">
        <v>140</v>
      </c>
    </row>
    <row r="163" spans="1:65" s="12" customFormat="1">
      <c r="B163" s="165"/>
      <c r="D163" s="156" t="s">
        <v>236</v>
      </c>
      <c r="E163" s="166" t="s">
        <v>1</v>
      </c>
      <c r="F163" s="167" t="s">
        <v>1707</v>
      </c>
      <c r="H163" s="168">
        <v>1.96</v>
      </c>
      <c r="I163" s="169"/>
      <c r="L163" s="165"/>
      <c r="M163" s="170"/>
      <c r="N163" s="171"/>
      <c r="O163" s="171"/>
      <c r="P163" s="171"/>
      <c r="Q163" s="171"/>
      <c r="R163" s="171"/>
      <c r="S163" s="171"/>
      <c r="T163" s="172"/>
      <c r="AT163" s="166" t="s">
        <v>236</v>
      </c>
      <c r="AU163" s="166" t="s">
        <v>87</v>
      </c>
      <c r="AV163" s="12" t="s">
        <v>87</v>
      </c>
      <c r="AW163" s="12" t="s">
        <v>32</v>
      </c>
      <c r="AX163" s="12" t="s">
        <v>77</v>
      </c>
      <c r="AY163" s="166" t="s">
        <v>140</v>
      </c>
    </row>
    <row r="164" spans="1:65" s="12" customFormat="1">
      <c r="B164" s="165"/>
      <c r="D164" s="156" t="s">
        <v>236</v>
      </c>
      <c r="E164" s="166" t="s">
        <v>1</v>
      </c>
      <c r="F164" s="167" t="s">
        <v>1707</v>
      </c>
      <c r="H164" s="168">
        <v>1.96</v>
      </c>
      <c r="I164" s="169"/>
      <c r="L164" s="165"/>
      <c r="M164" s="170"/>
      <c r="N164" s="171"/>
      <c r="O164" s="171"/>
      <c r="P164" s="171"/>
      <c r="Q164" s="171"/>
      <c r="R164" s="171"/>
      <c r="S164" s="171"/>
      <c r="T164" s="172"/>
      <c r="AT164" s="166" t="s">
        <v>236</v>
      </c>
      <c r="AU164" s="166" t="s">
        <v>87</v>
      </c>
      <c r="AV164" s="12" t="s">
        <v>87</v>
      </c>
      <c r="AW164" s="12" t="s">
        <v>32</v>
      </c>
      <c r="AX164" s="12" t="s">
        <v>77</v>
      </c>
      <c r="AY164" s="166" t="s">
        <v>140</v>
      </c>
    </row>
    <row r="165" spans="1:65" s="13" customFormat="1">
      <c r="B165" s="173"/>
      <c r="D165" s="156" t="s">
        <v>236</v>
      </c>
      <c r="E165" s="174" t="s">
        <v>1</v>
      </c>
      <c r="F165" s="175" t="s">
        <v>247</v>
      </c>
      <c r="H165" s="176">
        <v>9.27</v>
      </c>
      <c r="I165" s="177"/>
      <c r="L165" s="173"/>
      <c r="M165" s="178"/>
      <c r="N165" s="179"/>
      <c r="O165" s="179"/>
      <c r="P165" s="179"/>
      <c r="Q165" s="179"/>
      <c r="R165" s="179"/>
      <c r="S165" s="179"/>
      <c r="T165" s="180"/>
      <c r="AT165" s="174" t="s">
        <v>236</v>
      </c>
      <c r="AU165" s="174" t="s">
        <v>87</v>
      </c>
      <c r="AV165" s="13" t="s">
        <v>159</v>
      </c>
      <c r="AW165" s="13" t="s">
        <v>32</v>
      </c>
      <c r="AX165" s="13" t="s">
        <v>85</v>
      </c>
      <c r="AY165" s="174" t="s">
        <v>140</v>
      </c>
    </row>
    <row r="166" spans="1:65" s="1" customFormat="1" ht="33" customHeight="1">
      <c r="A166" s="31"/>
      <c r="B166" s="142"/>
      <c r="C166" s="143" t="s">
        <v>182</v>
      </c>
      <c r="D166" s="143" t="s">
        <v>143</v>
      </c>
      <c r="E166" s="144" t="s">
        <v>1708</v>
      </c>
      <c r="F166" s="145" t="s">
        <v>1709</v>
      </c>
      <c r="G166" s="146" t="s">
        <v>284</v>
      </c>
      <c r="H166" s="147">
        <v>35.75</v>
      </c>
      <c r="I166" s="148">
        <v>1623.15</v>
      </c>
      <c r="J166" s="149">
        <f>ROUND(I166*H166,2)</f>
        <v>58027.61</v>
      </c>
      <c r="K166" s="145" t="s">
        <v>147</v>
      </c>
      <c r="L166" s="32"/>
      <c r="M166" s="150" t="s">
        <v>1</v>
      </c>
      <c r="N166" s="151" t="s">
        <v>42</v>
      </c>
      <c r="O166" s="57"/>
      <c r="P166" s="152">
        <f>O166*H166</f>
        <v>0</v>
      </c>
      <c r="Q166" s="152">
        <v>0.71545999999999998</v>
      </c>
      <c r="R166" s="152">
        <f>Q166*H166</f>
        <v>25.577694999999999</v>
      </c>
      <c r="S166" s="152">
        <v>0</v>
      </c>
      <c r="T166" s="153">
        <f>S166*H166</f>
        <v>0</v>
      </c>
      <c r="U166" s="31"/>
      <c r="V166" s="31"/>
      <c r="W166" s="31"/>
      <c r="X166" s="31"/>
      <c r="Y166" s="31"/>
      <c r="Z166" s="31"/>
      <c r="AA166" s="31"/>
      <c r="AB166" s="31"/>
      <c r="AC166" s="31"/>
      <c r="AD166" s="31"/>
      <c r="AE166" s="31"/>
      <c r="AR166" s="154" t="s">
        <v>159</v>
      </c>
      <c r="AT166" s="154" t="s">
        <v>143</v>
      </c>
      <c r="AU166" s="154" t="s">
        <v>87</v>
      </c>
      <c r="AY166" s="16" t="s">
        <v>140</v>
      </c>
      <c r="BE166" s="155">
        <f>IF(N166="základní",J166,0)</f>
        <v>58027.61</v>
      </c>
      <c r="BF166" s="155">
        <f>IF(N166="snížená",J166,0)</f>
        <v>0</v>
      </c>
      <c r="BG166" s="155">
        <f>IF(N166="zákl. přenesená",J166,0)</f>
        <v>0</v>
      </c>
      <c r="BH166" s="155">
        <f>IF(N166="sníž. přenesená",J166,0)</f>
        <v>0</v>
      </c>
      <c r="BI166" s="155">
        <f>IF(N166="nulová",J166,0)</f>
        <v>0</v>
      </c>
      <c r="BJ166" s="16" t="s">
        <v>85</v>
      </c>
      <c r="BK166" s="155">
        <f>ROUND(I166*H166,2)</f>
        <v>58027.61</v>
      </c>
      <c r="BL166" s="16" t="s">
        <v>159</v>
      </c>
      <c r="BM166" s="154" t="s">
        <v>1710</v>
      </c>
    </row>
    <row r="167" spans="1:65" s="12" customFormat="1">
      <c r="B167" s="165"/>
      <c r="D167" s="156" t="s">
        <v>236</v>
      </c>
      <c r="E167" s="166" t="s">
        <v>1</v>
      </c>
      <c r="F167" s="167" t="s">
        <v>1711</v>
      </c>
      <c r="H167" s="168">
        <v>35.75</v>
      </c>
      <c r="I167" s="169"/>
      <c r="L167" s="165"/>
      <c r="M167" s="170"/>
      <c r="N167" s="171"/>
      <c r="O167" s="171"/>
      <c r="P167" s="171"/>
      <c r="Q167" s="171"/>
      <c r="R167" s="171"/>
      <c r="S167" s="171"/>
      <c r="T167" s="172"/>
      <c r="AT167" s="166" t="s">
        <v>236</v>
      </c>
      <c r="AU167" s="166" t="s">
        <v>87</v>
      </c>
      <c r="AV167" s="12" t="s">
        <v>87</v>
      </c>
      <c r="AW167" s="12" t="s">
        <v>32</v>
      </c>
      <c r="AX167" s="12" t="s">
        <v>85</v>
      </c>
      <c r="AY167" s="166" t="s">
        <v>140</v>
      </c>
    </row>
    <row r="168" spans="1:65" s="1" customFormat="1" ht="36">
      <c r="A168" s="31"/>
      <c r="B168" s="142"/>
      <c r="C168" s="143" t="s">
        <v>189</v>
      </c>
      <c r="D168" s="143" t="s">
        <v>143</v>
      </c>
      <c r="E168" s="144" t="s">
        <v>1712</v>
      </c>
      <c r="F168" s="145" t="s">
        <v>1713</v>
      </c>
      <c r="G168" s="146" t="s">
        <v>284</v>
      </c>
      <c r="H168" s="147">
        <v>9.0649999999999995</v>
      </c>
      <c r="I168" s="148">
        <v>1381.88</v>
      </c>
      <c r="J168" s="149">
        <f>ROUND(I168*H168,2)</f>
        <v>12526.74</v>
      </c>
      <c r="K168" s="145" t="s">
        <v>147</v>
      </c>
      <c r="L168" s="32"/>
      <c r="M168" s="150" t="s">
        <v>1</v>
      </c>
      <c r="N168" s="151" t="s">
        <v>42</v>
      </c>
      <c r="O168" s="57"/>
      <c r="P168" s="152">
        <f>O168*H168</f>
        <v>0</v>
      </c>
      <c r="Q168" s="152">
        <v>0.17255999999999999</v>
      </c>
      <c r="R168" s="152">
        <f>Q168*H168</f>
        <v>1.5642563999999999</v>
      </c>
      <c r="S168" s="152">
        <v>0</v>
      </c>
      <c r="T168" s="153">
        <f>S168*H168</f>
        <v>0</v>
      </c>
      <c r="U168" s="31"/>
      <c r="V168" s="31"/>
      <c r="W168" s="31"/>
      <c r="X168" s="31"/>
      <c r="Y168" s="31"/>
      <c r="Z168" s="31"/>
      <c r="AA168" s="31"/>
      <c r="AB168" s="31"/>
      <c r="AC168" s="31"/>
      <c r="AD168" s="31"/>
      <c r="AE168" s="31"/>
      <c r="AR168" s="154" t="s">
        <v>159</v>
      </c>
      <c r="AT168" s="154" t="s">
        <v>143</v>
      </c>
      <c r="AU168" s="154" t="s">
        <v>87</v>
      </c>
      <c r="AY168" s="16" t="s">
        <v>140</v>
      </c>
      <c r="BE168" s="155">
        <f>IF(N168="základní",J168,0)</f>
        <v>12526.74</v>
      </c>
      <c r="BF168" s="155">
        <f>IF(N168="snížená",J168,0)</f>
        <v>0</v>
      </c>
      <c r="BG168" s="155">
        <f>IF(N168="zákl. přenesená",J168,0)</f>
        <v>0</v>
      </c>
      <c r="BH168" s="155">
        <f>IF(N168="sníž. přenesená",J168,0)</f>
        <v>0</v>
      </c>
      <c r="BI168" s="155">
        <f>IF(N168="nulová",J168,0)</f>
        <v>0</v>
      </c>
      <c r="BJ168" s="16" t="s">
        <v>85</v>
      </c>
      <c r="BK168" s="155">
        <f>ROUND(I168*H168,2)</f>
        <v>12526.74</v>
      </c>
      <c r="BL168" s="16" t="s">
        <v>159</v>
      </c>
      <c r="BM168" s="154" t="s">
        <v>1714</v>
      </c>
    </row>
    <row r="169" spans="1:65" s="12" customFormat="1">
      <c r="B169" s="165"/>
      <c r="D169" s="156" t="s">
        <v>236</v>
      </c>
      <c r="E169" s="166" t="s">
        <v>1</v>
      </c>
      <c r="F169" s="167" t="s">
        <v>1715</v>
      </c>
      <c r="H169" s="168">
        <v>9.0649999999999995</v>
      </c>
      <c r="I169" s="169"/>
      <c r="L169" s="165"/>
      <c r="M169" s="170"/>
      <c r="N169" s="171"/>
      <c r="O169" s="171"/>
      <c r="P169" s="171"/>
      <c r="Q169" s="171"/>
      <c r="R169" s="171"/>
      <c r="S169" s="171"/>
      <c r="T169" s="172"/>
      <c r="AT169" s="166" t="s">
        <v>236</v>
      </c>
      <c r="AU169" s="166" t="s">
        <v>87</v>
      </c>
      <c r="AV169" s="12" t="s">
        <v>87</v>
      </c>
      <c r="AW169" s="12" t="s">
        <v>32</v>
      </c>
      <c r="AX169" s="12" t="s">
        <v>85</v>
      </c>
      <c r="AY169" s="166" t="s">
        <v>140</v>
      </c>
    </row>
    <row r="170" spans="1:65" s="1" customFormat="1" ht="16.5" customHeight="1">
      <c r="A170" s="31"/>
      <c r="B170" s="142"/>
      <c r="C170" s="143" t="s">
        <v>271</v>
      </c>
      <c r="D170" s="143" t="s">
        <v>143</v>
      </c>
      <c r="E170" s="144" t="s">
        <v>1716</v>
      </c>
      <c r="F170" s="145" t="s">
        <v>1717</v>
      </c>
      <c r="G170" s="146" t="s">
        <v>278</v>
      </c>
      <c r="H170" s="147">
        <v>0.156</v>
      </c>
      <c r="I170" s="148">
        <v>47802.82</v>
      </c>
      <c r="J170" s="149">
        <f>ROUND(I170*H170,2)</f>
        <v>7457.24</v>
      </c>
      <c r="K170" s="145" t="s">
        <v>147</v>
      </c>
      <c r="L170" s="32"/>
      <c r="M170" s="150" t="s">
        <v>1</v>
      </c>
      <c r="N170" s="151" t="s">
        <v>42</v>
      </c>
      <c r="O170" s="57"/>
      <c r="P170" s="152">
        <f>O170*H170</f>
        <v>0</v>
      </c>
      <c r="Q170" s="152">
        <v>1.04715</v>
      </c>
      <c r="R170" s="152">
        <f>Q170*H170</f>
        <v>0.16335540000000001</v>
      </c>
      <c r="S170" s="152">
        <v>0</v>
      </c>
      <c r="T170" s="153">
        <f>S170*H170</f>
        <v>0</v>
      </c>
      <c r="U170" s="31"/>
      <c r="V170" s="31"/>
      <c r="W170" s="31"/>
      <c r="X170" s="31"/>
      <c r="Y170" s="31"/>
      <c r="Z170" s="31"/>
      <c r="AA170" s="31"/>
      <c r="AB170" s="31"/>
      <c r="AC170" s="31"/>
      <c r="AD170" s="31"/>
      <c r="AE170" s="31"/>
      <c r="AR170" s="154" t="s">
        <v>159</v>
      </c>
      <c r="AT170" s="154" t="s">
        <v>143</v>
      </c>
      <c r="AU170" s="154" t="s">
        <v>87</v>
      </c>
      <c r="AY170" s="16" t="s">
        <v>140</v>
      </c>
      <c r="BE170" s="155">
        <f>IF(N170="základní",J170,0)</f>
        <v>7457.24</v>
      </c>
      <c r="BF170" s="155">
        <f>IF(N170="snížená",J170,0)</f>
        <v>0</v>
      </c>
      <c r="BG170" s="155">
        <f>IF(N170="zákl. přenesená",J170,0)</f>
        <v>0</v>
      </c>
      <c r="BH170" s="155">
        <f>IF(N170="sníž. přenesená",J170,0)</f>
        <v>0</v>
      </c>
      <c r="BI170" s="155">
        <f>IF(N170="nulová",J170,0)</f>
        <v>0</v>
      </c>
      <c r="BJ170" s="16" t="s">
        <v>85</v>
      </c>
      <c r="BK170" s="155">
        <f>ROUND(I170*H170,2)</f>
        <v>7457.24</v>
      </c>
      <c r="BL170" s="16" t="s">
        <v>159</v>
      </c>
      <c r="BM170" s="154" t="s">
        <v>1718</v>
      </c>
    </row>
    <row r="171" spans="1:65" s="12" customFormat="1">
      <c r="B171" s="165"/>
      <c r="D171" s="156" t="s">
        <v>236</v>
      </c>
      <c r="E171" s="166" t="s">
        <v>1</v>
      </c>
      <c r="F171" s="167" t="s">
        <v>1719</v>
      </c>
      <c r="H171" s="168">
        <v>0.156</v>
      </c>
      <c r="I171" s="169"/>
      <c r="L171" s="165"/>
      <c r="M171" s="170"/>
      <c r="N171" s="171"/>
      <c r="O171" s="171"/>
      <c r="P171" s="171"/>
      <c r="Q171" s="171"/>
      <c r="R171" s="171"/>
      <c r="S171" s="171"/>
      <c r="T171" s="172"/>
      <c r="AT171" s="166" t="s">
        <v>236</v>
      </c>
      <c r="AU171" s="166" t="s">
        <v>87</v>
      </c>
      <c r="AV171" s="12" t="s">
        <v>87</v>
      </c>
      <c r="AW171" s="12" t="s">
        <v>32</v>
      </c>
      <c r="AX171" s="12" t="s">
        <v>85</v>
      </c>
      <c r="AY171" s="166" t="s">
        <v>140</v>
      </c>
    </row>
    <row r="172" spans="1:65" s="1" customFormat="1" ht="24">
      <c r="A172" s="31"/>
      <c r="B172" s="142"/>
      <c r="C172" s="143" t="s">
        <v>275</v>
      </c>
      <c r="D172" s="143" t="s">
        <v>143</v>
      </c>
      <c r="E172" s="144" t="s">
        <v>1720</v>
      </c>
      <c r="F172" s="145" t="s">
        <v>1721</v>
      </c>
      <c r="G172" s="146" t="s">
        <v>284</v>
      </c>
      <c r="H172" s="147">
        <v>1.7</v>
      </c>
      <c r="I172" s="148">
        <v>1029.77</v>
      </c>
      <c r="J172" s="149">
        <f>ROUND(I172*H172,2)</f>
        <v>1750.61</v>
      </c>
      <c r="K172" s="145" t="s">
        <v>147</v>
      </c>
      <c r="L172" s="32"/>
      <c r="M172" s="150" t="s">
        <v>1</v>
      </c>
      <c r="N172" s="151" t="s">
        <v>42</v>
      </c>
      <c r="O172" s="57"/>
      <c r="P172" s="152">
        <f>O172*H172</f>
        <v>0</v>
      </c>
      <c r="Q172" s="152">
        <v>0.30302000000000001</v>
      </c>
      <c r="R172" s="152">
        <f>Q172*H172</f>
        <v>0.51513399999999998</v>
      </c>
      <c r="S172" s="152">
        <v>0</v>
      </c>
      <c r="T172" s="153">
        <f>S172*H172</f>
        <v>0</v>
      </c>
      <c r="U172" s="31"/>
      <c r="V172" s="31"/>
      <c r="W172" s="31"/>
      <c r="X172" s="31"/>
      <c r="Y172" s="31"/>
      <c r="Z172" s="31"/>
      <c r="AA172" s="31"/>
      <c r="AB172" s="31"/>
      <c r="AC172" s="31"/>
      <c r="AD172" s="31"/>
      <c r="AE172" s="31"/>
      <c r="AR172" s="154" t="s">
        <v>159</v>
      </c>
      <c r="AT172" s="154" t="s">
        <v>143</v>
      </c>
      <c r="AU172" s="154" t="s">
        <v>87</v>
      </c>
      <c r="AY172" s="16" t="s">
        <v>140</v>
      </c>
      <c r="BE172" s="155">
        <f>IF(N172="základní",J172,0)</f>
        <v>1750.61</v>
      </c>
      <c r="BF172" s="155">
        <f>IF(N172="snížená",J172,0)</f>
        <v>0</v>
      </c>
      <c r="BG172" s="155">
        <f>IF(N172="zákl. přenesená",J172,0)</f>
        <v>0</v>
      </c>
      <c r="BH172" s="155">
        <f>IF(N172="sníž. přenesená",J172,0)</f>
        <v>0</v>
      </c>
      <c r="BI172" s="155">
        <f>IF(N172="nulová",J172,0)</f>
        <v>0</v>
      </c>
      <c r="BJ172" s="16" t="s">
        <v>85</v>
      </c>
      <c r="BK172" s="155">
        <f>ROUND(I172*H172,2)</f>
        <v>1750.61</v>
      </c>
      <c r="BL172" s="16" t="s">
        <v>159</v>
      </c>
      <c r="BM172" s="154" t="s">
        <v>1722</v>
      </c>
    </row>
    <row r="173" spans="1:65" s="12" customFormat="1">
      <c r="B173" s="165"/>
      <c r="D173" s="156" t="s">
        <v>236</v>
      </c>
      <c r="E173" s="166" t="s">
        <v>1</v>
      </c>
      <c r="F173" s="167" t="s">
        <v>1723</v>
      </c>
      <c r="H173" s="168">
        <v>1.7</v>
      </c>
      <c r="I173" s="169"/>
      <c r="L173" s="165"/>
      <c r="M173" s="170"/>
      <c r="N173" s="171"/>
      <c r="O173" s="171"/>
      <c r="P173" s="171"/>
      <c r="Q173" s="171"/>
      <c r="R173" s="171"/>
      <c r="S173" s="171"/>
      <c r="T173" s="172"/>
      <c r="AT173" s="166" t="s">
        <v>236</v>
      </c>
      <c r="AU173" s="166" t="s">
        <v>87</v>
      </c>
      <c r="AV173" s="12" t="s">
        <v>87</v>
      </c>
      <c r="AW173" s="12" t="s">
        <v>32</v>
      </c>
      <c r="AX173" s="12" t="s">
        <v>85</v>
      </c>
      <c r="AY173" s="166" t="s">
        <v>140</v>
      </c>
    </row>
    <row r="174" spans="1:65" s="1" customFormat="1" ht="24">
      <c r="A174" s="31"/>
      <c r="B174" s="142"/>
      <c r="C174" s="143" t="s">
        <v>281</v>
      </c>
      <c r="D174" s="143" t="s">
        <v>143</v>
      </c>
      <c r="E174" s="144" t="s">
        <v>1724</v>
      </c>
      <c r="F174" s="145" t="s">
        <v>1725</v>
      </c>
      <c r="G174" s="146" t="s">
        <v>278</v>
      </c>
      <c r="H174" s="147">
        <v>8.9999999999999993E-3</v>
      </c>
      <c r="I174" s="148">
        <v>33260.69</v>
      </c>
      <c r="J174" s="149">
        <f>ROUND(I174*H174,2)</f>
        <v>299.35000000000002</v>
      </c>
      <c r="K174" s="145" t="s">
        <v>147</v>
      </c>
      <c r="L174" s="32"/>
      <c r="M174" s="150" t="s">
        <v>1</v>
      </c>
      <c r="N174" s="151" t="s">
        <v>42</v>
      </c>
      <c r="O174" s="57"/>
      <c r="P174" s="152">
        <f>O174*H174</f>
        <v>0</v>
      </c>
      <c r="Q174" s="152">
        <v>1.06277</v>
      </c>
      <c r="R174" s="152">
        <f>Q174*H174</f>
        <v>9.5649299999999993E-3</v>
      </c>
      <c r="S174" s="152">
        <v>0</v>
      </c>
      <c r="T174" s="153">
        <f>S174*H174</f>
        <v>0</v>
      </c>
      <c r="U174" s="31"/>
      <c r="V174" s="31"/>
      <c r="W174" s="31"/>
      <c r="X174" s="31"/>
      <c r="Y174" s="31"/>
      <c r="Z174" s="31"/>
      <c r="AA174" s="31"/>
      <c r="AB174" s="31"/>
      <c r="AC174" s="31"/>
      <c r="AD174" s="31"/>
      <c r="AE174" s="31"/>
      <c r="AR174" s="154" t="s">
        <v>159</v>
      </c>
      <c r="AT174" s="154" t="s">
        <v>143</v>
      </c>
      <c r="AU174" s="154" t="s">
        <v>87</v>
      </c>
      <c r="AY174" s="16" t="s">
        <v>140</v>
      </c>
      <c r="BE174" s="155">
        <f>IF(N174="základní",J174,0)</f>
        <v>299.35000000000002</v>
      </c>
      <c r="BF174" s="155">
        <f>IF(N174="snížená",J174,0)</f>
        <v>0</v>
      </c>
      <c r="BG174" s="155">
        <f>IF(N174="zákl. přenesená",J174,0)</f>
        <v>0</v>
      </c>
      <c r="BH174" s="155">
        <f>IF(N174="sníž. přenesená",J174,0)</f>
        <v>0</v>
      </c>
      <c r="BI174" s="155">
        <f>IF(N174="nulová",J174,0)</f>
        <v>0</v>
      </c>
      <c r="BJ174" s="16" t="s">
        <v>85</v>
      </c>
      <c r="BK174" s="155">
        <f>ROUND(I174*H174,2)</f>
        <v>299.35000000000002</v>
      </c>
      <c r="BL174" s="16" t="s">
        <v>159</v>
      </c>
      <c r="BM174" s="154" t="s">
        <v>1726</v>
      </c>
    </row>
    <row r="175" spans="1:65" s="12" customFormat="1">
      <c r="B175" s="165"/>
      <c r="D175" s="156" t="s">
        <v>236</v>
      </c>
      <c r="E175" s="166" t="s">
        <v>1</v>
      </c>
      <c r="F175" s="167" t="s">
        <v>1727</v>
      </c>
      <c r="H175" s="168">
        <v>8.9999999999999993E-3</v>
      </c>
      <c r="I175" s="169"/>
      <c r="L175" s="165"/>
      <c r="M175" s="170"/>
      <c r="N175" s="171"/>
      <c r="O175" s="171"/>
      <c r="P175" s="171"/>
      <c r="Q175" s="171"/>
      <c r="R175" s="171"/>
      <c r="S175" s="171"/>
      <c r="T175" s="172"/>
      <c r="AT175" s="166" t="s">
        <v>236</v>
      </c>
      <c r="AU175" s="166" t="s">
        <v>87</v>
      </c>
      <c r="AV175" s="12" t="s">
        <v>87</v>
      </c>
      <c r="AW175" s="12" t="s">
        <v>32</v>
      </c>
      <c r="AX175" s="12" t="s">
        <v>85</v>
      </c>
      <c r="AY175" s="166" t="s">
        <v>140</v>
      </c>
    </row>
    <row r="176" spans="1:65" s="1" customFormat="1" ht="16.5" customHeight="1">
      <c r="A176" s="31"/>
      <c r="B176" s="142"/>
      <c r="C176" s="143" t="s">
        <v>287</v>
      </c>
      <c r="D176" s="143" t="s">
        <v>143</v>
      </c>
      <c r="E176" s="144" t="s">
        <v>357</v>
      </c>
      <c r="F176" s="145" t="s">
        <v>358</v>
      </c>
      <c r="G176" s="146" t="s">
        <v>234</v>
      </c>
      <c r="H176" s="147">
        <v>0.498</v>
      </c>
      <c r="I176" s="148">
        <v>3905.38</v>
      </c>
      <c r="J176" s="149">
        <f>ROUND(I176*H176,2)</f>
        <v>1944.88</v>
      </c>
      <c r="K176" s="145" t="s">
        <v>147</v>
      </c>
      <c r="L176" s="32"/>
      <c r="M176" s="150" t="s">
        <v>1</v>
      </c>
      <c r="N176" s="151" t="s">
        <v>42</v>
      </c>
      <c r="O176" s="57"/>
      <c r="P176" s="152">
        <f>O176*H176</f>
        <v>0</v>
      </c>
      <c r="Q176" s="152">
        <v>2.4533</v>
      </c>
      <c r="R176" s="152">
        <f>Q176*H176</f>
        <v>1.2217434</v>
      </c>
      <c r="S176" s="152">
        <v>0</v>
      </c>
      <c r="T176" s="153">
        <f>S176*H176</f>
        <v>0</v>
      </c>
      <c r="U176" s="31"/>
      <c r="V176" s="31"/>
      <c r="W176" s="31"/>
      <c r="X176" s="31"/>
      <c r="Y176" s="31"/>
      <c r="Z176" s="31"/>
      <c r="AA176" s="31"/>
      <c r="AB176" s="31"/>
      <c r="AC176" s="31"/>
      <c r="AD176" s="31"/>
      <c r="AE176" s="31"/>
      <c r="AR176" s="154" t="s">
        <v>159</v>
      </c>
      <c r="AT176" s="154" t="s">
        <v>143</v>
      </c>
      <c r="AU176" s="154" t="s">
        <v>87</v>
      </c>
      <c r="AY176" s="16" t="s">
        <v>140</v>
      </c>
      <c r="BE176" s="155">
        <f>IF(N176="základní",J176,0)</f>
        <v>1944.88</v>
      </c>
      <c r="BF176" s="155">
        <f>IF(N176="snížená",J176,0)</f>
        <v>0</v>
      </c>
      <c r="BG176" s="155">
        <f>IF(N176="zákl. přenesená",J176,0)</f>
        <v>0</v>
      </c>
      <c r="BH176" s="155">
        <f>IF(N176="sníž. přenesená",J176,0)</f>
        <v>0</v>
      </c>
      <c r="BI176" s="155">
        <f>IF(N176="nulová",J176,0)</f>
        <v>0</v>
      </c>
      <c r="BJ176" s="16" t="s">
        <v>85</v>
      </c>
      <c r="BK176" s="155">
        <f>ROUND(I176*H176,2)</f>
        <v>1944.88</v>
      </c>
      <c r="BL176" s="16" t="s">
        <v>159</v>
      </c>
      <c r="BM176" s="154" t="s">
        <v>1728</v>
      </c>
    </row>
    <row r="177" spans="1:65" s="12" customFormat="1">
      <c r="B177" s="165"/>
      <c r="D177" s="156" t="s">
        <v>236</v>
      </c>
      <c r="E177" s="166" t="s">
        <v>1</v>
      </c>
      <c r="F177" s="167" t="s">
        <v>1729</v>
      </c>
      <c r="H177" s="168">
        <v>0.498</v>
      </c>
      <c r="I177" s="169"/>
      <c r="L177" s="165"/>
      <c r="M177" s="170"/>
      <c r="N177" s="171"/>
      <c r="O177" s="171"/>
      <c r="P177" s="171"/>
      <c r="Q177" s="171"/>
      <c r="R177" s="171"/>
      <c r="S177" s="171"/>
      <c r="T177" s="172"/>
      <c r="AT177" s="166" t="s">
        <v>236</v>
      </c>
      <c r="AU177" s="166" t="s">
        <v>87</v>
      </c>
      <c r="AV177" s="12" t="s">
        <v>87</v>
      </c>
      <c r="AW177" s="12" t="s">
        <v>32</v>
      </c>
      <c r="AX177" s="12" t="s">
        <v>85</v>
      </c>
      <c r="AY177" s="166" t="s">
        <v>140</v>
      </c>
    </row>
    <row r="178" spans="1:65" s="1" customFormat="1" ht="16.5" customHeight="1">
      <c r="A178" s="31"/>
      <c r="B178" s="142"/>
      <c r="C178" s="143" t="s">
        <v>292</v>
      </c>
      <c r="D178" s="143" t="s">
        <v>143</v>
      </c>
      <c r="E178" s="144" t="s">
        <v>362</v>
      </c>
      <c r="F178" s="145" t="s">
        <v>363</v>
      </c>
      <c r="G178" s="146" t="s">
        <v>284</v>
      </c>
      <c r="H178" s="147">
        <v>6.98</v>
      </c>
      <c r="I178" s="148">
        <v>633.02</v>
      </c>
      <c r="J178" s="149">
        <f>ROUND(I178*H178,2)</f>
        <v>4418.4799999999996</v>
      </c>
      <c r="K178" s="145" t="s">
        <v>147</v>
      </c>
      <c r="L178" s="32"/>
      <c r="M178" s="150" t="s">
        <v>1</v>
      </c>
      <c r="N178" s="151" t="s">
        <v>42</v>
      </c>
      <c r="O178" s="57"/>
      <c r="P178" s="152">
        <f>O178*H178</f>
        <v>0</v>
      </c>
      <c r="Q178" s="152">
        <v>1.052E-2</v>
      </c>
      <c r="R178" s="152">
        <f>Q178*H178</f>
        <v>7.3429599999999998E-2</v>
      </c>
      <c r="S178" s="152">
        <v>0</v>
      </c>
      <c r="T178" s="153">
        <f>S178*H178</f>
        <v>0</v>
      </c>
      <c r="U178" s="31"/>
      <c r="V178" s="31"/>
      <c r="W178" s="31"/>
      <c r="X178" s="31"/>
      <c r="Y178" s="31"/>
      <c r="Z178" s="31"/>
      <c r="AA178" s="31"/>
      <c r="AB178" s="31"/>
      <c r="AC178" s="31"/>
      <c r="AD178" s="31"/>
      <c r="AE178" s="31"/>
      <c r="AR178" s="154" t="s">
        <v>159</v>
      </c>
      <c r="AT178" s="154" t="s">
        <v>143</v>
      </c>
      <c r="AU178" s="154" t="s">
        <v>87</v>
      </c>
      <c r="AY178" s="16" t="s">
        <v>140</v>
      </c>
      <c r="BE178" s="155">
        <f>IF(N178="základní",J178,0)</f>
        <v>4418.4799999999996</v>
      </c>
      <c r="BF178" s="155">
        <f>IF(N178="snížená",J178,0)</f>
        <v>0</v>
      </c>
      <c r="BG178" s="155">
        <f>IF(N178="zákl. přenesená",J178,0)</f>
        <v>0</v>
      </c>
      <c r="BH178" s="155">
        <f>IF(N178="sníž. přenesená",J178,0)</f>
        <v>0</v>
      </c>
      <c r="BI178" s="155">
        <f>IF(N178="nulová",J178,0)</f>
        <v>0</v>
      </c>
      <c r="BJ178" s="16" t="s">
        <v>85</v>
      </c>
      <c r="BK178" s="155">
        <f>ROUND(I178*H178,2)</f>
        <v>4418.4799999999996</v>
      </c>
      <c r="BL178" s="16" t="s">
        <v>159</v>
      </c>
      <c r="BM178" s="154" t="s">
        <v>1730</v>
      </c>
    </row>
    <row r="179" spans="1:65" s="12" customFormat="1">
      <c r="B179" s="165"/>
      <c r="D179" s="156" t="s">
        <v>236</v>
      </c>
      <c r="E179" s="166" t="s">
        <v>1</v>
      </c>
      <c r="F179" s="167" t="s">
        <v>1731</v>
      </c>
      <c r="H179" s="168">
        <v>6.98</v>
      </c>
      <c r="I179" s="169"/>
      <c r="L179" s="165"/>
      <c r="M179" s="170"/>
      <c r="N179" s="171"/>
      <c r="O179" s="171"/>
      <c r="P179" s="171"/>
      <c r="Q179" s="171"/>
      <c r="R179" s="171"/>
      <c r="S179" s="171"/>
      <c r="T179" s="172"/>
      <c r="AT179" s="166" t="s">
        <v>236</v>
      </c>
      <c r="AU179" s="166" t="s">
        <v>87</v>
      </c>
      <c r="AV179" s="12" t="s">
        <v>87</v>
      </c>
      <c r="AW179" s="12" t="s">
        <v>32</v>
      </c>
      <c r="AX179" s="12" t="s">
        <v>85</v>
      </c>
      <c r="AY179" s="166" t="s">
        <v>140</v>
      </c>
    </row>
    <row r="180" spans="1:65" s="1" customFormat="1" ht="16.5" customHeight="1">
      <c r="A180" s="31"/>
      <c r="B180" s="142"/>
      <c r="C180" s="143" t="s">
        <v>8</v>
      </c>
      <c r="D180" s="143" t="s">
        <v>143</v>
      </c>
      <c r="E180" s="144" t="s">
        <v>367</v>
      </c>
      <c r="F180" s="145" t="s">
        <v>368</v>
      </c>
      <c r="G180" s="146" t="s">
        <v>284</v>
      </c>
      <c r="H180" s="147">
        <v>6.98</v>
      </c>
      <c r="I180" s="148">
        <v>189.13</v>
      </c>
      <c r="J180" s="149">
        <f>ROUND(I180*H180,2)</f>
        <v>1320.13</v>
      </c>
      <c r="K180" s="145" t="s">
        <v>147</v>
      </c>
      <c r="L180" s="32"/>
      <c r="M180" s="150" t="s">
        <v>1</v>
      </c>
      <c r="N180" s="151" t="s">
        <v>42</v>
      </c>
      <c r="O180" s="57"/>
      <c r="P180" s="152">
        <f>O180*H180</f>
        <v>0</v>
      </c>
      <c r="Q180" s="152">
        <v>0</v>
      </c>
      <c r="R180" s="152">
        <f>Q180*H180</f>
        <v>0</v>
      </c>
      <c r="S180" s="152">
        <v>0</v>
      </c>
      <c r="T180" s="153">
        <f>S180*H180</f>
        <v>0</v>
      </c>
      <c r="U180" s="31"/>
      <c r="V180" s="31"/>
      <c r="W180" s="31"/>
      <c r="X180" s="31"/>
      <c r="Y180" s="31"/>
      <c r="Z180" s="31"/>
      <c r="AA180" s="31"/>
      <c r="AB180" s="31"/>
      <c r="AC180" s="31"/>
      <c r="AD180" s="31"/>
      <c r="AE180" s="31"/>
      <c r="AR180" s="154" t="s">
        <v>159</v>
      </c>
      <c r="AT180" s="154" t="s">
        <v>143</v>
      </c>
      <c r="AU180" s="154" t="s">
        <v>87</v>
      </c>
      <c r="AY180" s="16" t="s">
        <v>140</v>
      </c>
      <c r="BE180" s="155">
        <f>IF(N180="základní",J180,0)</f>
        <v>1320.13</v>
      </c>
      <c r="BF180" s="155">
        <f>IF(N180="snížená",J180,0)</f>
        <v>0</v>
      </c>
      <c r="BG180" s="155">
        <f>IF(N180="zákl. přenesená",J180,0)</f>
        <v>0</v>
      </c>
      <c r="BH180" s="155">
        <f>IF(N180="sníž. přenesená",J180,0)</f>
        <v>0</v>
      </c>
      <c r="BI180" s="155">
        <f>IF(N180="nulová",J180,0)</f>
        <v>0</v>
      </c>
      <c r="BJ180" s="16" t="s">
        <v>85</v>
      </c>
      <c r="BK180" s="155">
        <f>ROUND(I180*H180,2)</f>
        <v>1320.13</v>
      </c>
      <c r="BL180" s="16" t="s">
        <v>159</v>
      </c>
      <c r="BM180" s="154" t="s">
        <v>1732</v>
      </c>
    </row>
    <row r="181" spans="1:65" s="1" customFormat="1" ht="24">
      <c r="A181" s="31"/>
      <c r="B181" s="142"/>
      <c r="C181" s="143" t="s">
        <v>301</v>
      </c>
      <c r="D181" s="143" t="s">
        <v>143</v>
      </c>
      <c r="E181" s="144" t="s">
        <v>375</v>
      </c>
      <c r="F181" s="145" t="s">
        <v>376</v>
      </c>
      <c r="G181" s="146" t="s">
        <v>278</v>
      </c>
      <c r="H181" s="147">
        <v>0.21299999999999999</v>
      </c>
      <c r="I181" s="148">
        <v>45909.04</v>
      </c>
      <c r="J181" s="149">
        <f>ROUND(I181*H181,2)</f>
        <v>9778.6299999999992</v>
      </c>
      <c r="K181" s="145" t="s">
        <v>147</v>
      </c>
      <c r="L181" s="32"/>
      <c r="M181" s="150" t="s">
        <v>1</v>
      </c>
      <c r="N181" s="151" t="s">
        <v>42</v>
      </c>
      <c r="O181" s="57"/>
      <c r="P181" s="152">
        <f>O181*H181</f>
        <v>0</v>
      </c>
      <c r="Q181" s="152">
        <v>1.0900000000000001</v>
      </c>
      <c r="R181" s="152">
        <f>Q181*H181</f>
        <v>0.23217000000000002</v>
      </c>
      <c r="S181" s="152">
        <v>0</v>
      </c>
      <c r="T181" s="153">
        <f>S181*H181</f>
        <v>0</v>
      </c>
      <c r="U181" s="31"/>
      <c r="V181" s="31"/>
      <c r="W181" s="31"/>
      <c r="X181" s="31"/>
      <c r="Y181" s="31"/>
      <c r="Z181" s="31"/>
      <c r="AA181" s="31"/>
      <c r="AB181" s="31"/>
      <c r="AC181" s="31"/>
      <c r="AD181" s="31"/>
      <c r="AE181" s="31"/>
      <c r="AR181" s="154" t="s">
        <v>159</v>
      </c>
      <c r="AT181" s="154" t="s">
        <v>143</v>
      </c>
      <c r="AU181" s="154" t="s">
        <v>87</v>
      </c>
      <c r="AY181" s="16" t="s">
        <v>140</v>
      </c>
      <c r="BE181" s="155">
        <f>IF(N181="základní",J181,0)</f>
        <v>9778.6299999999992</v>
      </c>
      <c r="BF181" s="155">
        <f>IF(N181="snížená",J181,0)</f>
        <v>0</v>
      </c>
      <c r="BG181" s="155">
        <f>IF(N181="zákl. přenesená",J181,0)</f>
        <v>0</v>
      </c>
      <c r="BH181" s="155">
        <f>IF(N181="sníž. přenesená",J181,0)</f>
        <v>0</v>
      </c>
      <c r="BI181" s="155">
        <f>IF(N181="nulová",J181,0)</f>
        <v>0</v>
      </c>
      <c r="BJ181" s="16" t="s">
        <v>85</v>
      </c>
      <c r="BK181" s="155">
        <f>ROUND(I181*H181,2)</f>
        <v>9778.6299999999992</v>
      </c>
      <c r="BL181" s="16" t="s">
        <v>159</v>
      </c>
      <c r="BM181" s="154" t="s">
        <v>1733</v>
      </c>
    </row>
    <row r="182" spans="1:65" s="11" customFormat="1" ht="22.9" customHeight="1">
      <c r="B182" s="129"/>
      <c r="D182" s="130" t="s">
        <v>76</v>
      </c>
      <c r="E182" s="140" t="s">
        <v>159</v>
      </c>
      <c r="F182" s="140" t="s">
        <v>438</v>
      </c>
      <c r="I182" s="132"/>
      <c r="J182" s="141">
        <f>BK182</f>
        <v>2145.63</v>
      </c>
      <c r="L182" s="129"/>
      <c r="M182" s="134"/>
      <c r="N182" s="135"/>
      <c r="O182" s="135"/>
      <c r="P182" s="136">
        <f>P183</f>
        <v>0</v>
      </c>
      <c r="Q182" s="135"/>
      <c r="R182" s="136">
        <f>R183</f>
        <v>0.26495999999999997</v>
      </c>
      <c r="S182" s="135"/>
      <c r="T182" s="137">
        <f>T183</f>
        <v>0</v>
      </c>
      <c r="AR182" s="130" t="s">
        <v>85</v>
      </c>
      <c r="AT182" s="138" t="s">
        <v>76</v>
      </c>
      <c r="AU182" s="138" t="s">
        <v>85</v>
      </c>
      <c r="AY182" s="130" t="s">
        <v>140</v>
      </c>
      <c r="BK182" s="139">
        <f>BK183</f>
        <v>2145.63</v>
      </c>
    </row>
    <row r="183" spans="1:65" s="1" customFormat="1" ht="33" customHeight="1">
      <c r="A183" s="31"/>
      <c r="B183" s="142"/>
      <c r="C183" s="143" t="s">
        <v>305</v>
      </c>
      <c r="D183" s="143" t="s">
        <v>143</v>
      </c>
      <c r="E183" s="144" t="s">
        <v>1734</v>
      </c>
      <c r="F183" s="145" t="s">
        <v>1735</v>
      </c>
      <c r="G183" s="146" t="s">
        <v>344</v>
      </c>
      <c r="H183" s="147">
        <v>1</v>
      </c>
      <c r="I183" s="148">
        <v>2145.63</v>
      </c>
      <c r="J183" s="149">
        <f>ROUND(I183*H183,2)</f>
        <v>2145.63</v>
      </c>
      <c r="K183" s="145" t="s">
        <v>1</v>
      </c>
      <c r="L183" s="32"/>
      <c r="M183" s="150" t="s">
        <v>1</v>
      </c>
      <c r="N183" s="151" t="s">
        <v>42</v>
      </c>
      <c r="O183" s="57"/>
      <c r="P183" s="152">
        <f>O183*H183</f>
        <v>0</v>
      </c>
      <c r="Q183" s="152">
        <v>0.26495999999999997</v>
      </c>
      <c r="R183" s="152">
        <f>Q183*H183</f>
        <v>0.26495999999999997</v>
      </c>
      <c r="S183" s="152">
        <v>0</v>
      </c>
      <c r="T183" s="153">
        <f>S183*H183</f>
        <v>0</v>
      </c>
      <c r="U183" s="31"/>
      <c r="V183" s="31"/>
      <c r="W183" s="31"/>
      <c r="X183" s="31"/>
      <c r="Y183" s="31"/>
      <c r="Z183" s="31"/>
      <c r="AA183" s="31"/>
      <c r="AB183" s="31"/>
      <c r="AC183" s="31"/>
      <c r="AD183" s="31"/>
      <c r="AE183" s="31"/>
      <c r="AR183" s="154" t="s">
        <v>159</v>
      </c>
      <c r="AT183" s="154" t="s">
        <v>143</v>
      </c>
      <c r="AU183" s="154" t="s">
        <v>87</v>
      </c>
      <c r="AY183" s="16" t="s">
        <v>140</v>
      </c>
      <c r="BE183" s="155">
        <f>IF(N183="základní",J183,0)</f>
        <v>2145.63</v>
      </c>
      <c r="BF183" s="155">
        <f>IF(N183="snížená",J183,0)</f>
        <v>0</v>
      </c>
      <c r="BG183" s="155">
        <f>IF(N183="zákl. přenesená",J183,0)</f>
        <v>0</v>
      </c>
      <c r="BH183" s="155">
        <f>IF(N183="sníž. přenesená",J183,0)</f>
        <v>0</v>
      </c>
      <c r="BI183" s="155">
        <f>IF(N183="nulová",J183,0)</f>
        <v>0</v>
      </c>
      <c r="BJ183" s="16" t="s">
        <v>85</v>
      </c>
      <c r="BK183" s="155">
        <f>ROUND(I183*H183,2)</f>
        <v>2145.63</v>
      </c>
      <c r="BL183" s="16" t="s">
        <v>159</v>
      </c>
      <c r="BM183" s="154" t="s">
        <v>1736</v>
      </c>
    </row>
    <row r="184" spans="1:65" s="11" customFormat="1" ht="22.9" customHeight="1">
      <c r="B184" s="129"/>
      <c r="D184" s="130" t="s">
        <v>76</v>
      </c>
      <c r="E184" s="140" t="s">
        <v>169</v>
      </c>
      <c r="F184" s="140" t="s">
        <v>458</v>
      </c>
      <c r="I184" s="132"/>
      <c r="J184" s="141">
        <f>BK184</f>
        <v>186515.87</v>
      </c>
      <c r="L184" s="129"/>
      <c r="M184" s="134"/>
      <c r="N184" s="135"/>
      <c r="O184" s="135"/>
      <c r="P184" s="136">
        <f>SUM(P185:P234)</f>
        <v>0</v>
      </c>
      <c r="Q184" s="135"/>
      <c r="R184" s="136">
        <f>SUM(R185:R234)</f>
        <v>36.00467621</v>
      </c>
      <c r="S184" s="135"/>
      <c r="T184" s="137">
        <f>SUM(T185:T234)</f>
        <v>0</v>
      </c>
      <c r="AR184" s="130" t="s">
        <v>85</v>
      </c>
      <c r="AT184" s="138" t="s">
        <v>76</v>
      </c>
      <c r="AU184" s="138" t="s">
        <v>85</v>
      </c>
      <c r="AY184" s="130" t="s">
        <v>140</v>
      </c>
      <c r="BK184" s="139">
        <f>SUM(BK185:BK234)</f>
        <v>186515.87</v>
      </c>
    </row>
    <row r="185" spans="1:65" s="1" customFormat="1" ht="24">
      <c r="A185" s="31"/>
      <c r="B185" s="142"/>
      <c r="C185" s="143" t="s">
        <v>311</v>
      </c>
      <c r="D185" s="143" t="s">
        <v>143</v>
      </c>
      <c r="E185" s="144" t="s">
        <v>570</v>
      </c>
      <c r="F185" s="145" t="s">
        <v>571</v>
      </c>
      <c r="G185" s="146" t="s">
        <v>284</v>
      </c>
      <c r="H185" s="147">
        <v>75</v>
      </c>
      <c r="I185" s="148">
        <v>82.68</v>
      </c>
      <c r="J185" s="149">
        <f>ROUND(I185*H185,2)</f>
        <v>6201</v>
      </c>
      <c r="K185" s="145" t="s">
        <v>147</v>
      </c>
      <c r="L185" s="32"/>
      <c r="M185" s="150" t="s">
        <v>1</v>
      </c>
      <c r="N185" s="151" t="s">
        <v>42</v>
      </c>
      <c r="O185" s="57"/>
      <c r="P185" s="152">
        <f>O185*H185</f>
        <v>0</v>
      </c>
      <c r="Q185" s="152">
        <v>7.3499999999999998E-3</v>
      </c>
      <c r="R185" s="152">
        <f>Q185*H185</f>
        <v>0.55125000000000002</v>
      </c>
      <c r="S185" s="152">
        <v>0</v>
      </c>
      <c r="T185" s="153">
        <f>S185*H185</f>
        <v>0</v>
      </c>
      <c r="U185" s="31"/>
      <c r="V185" s="31"/>
      <c r="W185" s="31"/>
      <c r="X185" s="31"/>
      <c r="Y185" s="31"/>
      <c r="Z185" s="31"/>
      <c r="AA185" s="31"/>
      <c r="AB185" s="31"/>
      <c r="AC185" s="31"/>
      <c r="AD185" s="31"/>
      <c r="AE185" s="31"/>
      <c r="AR185" s="154" t="s">
        <v>159</v>
      </c>
      <c r="AT185" s="154" t="s">
        <v>143</v>
      </c>
      <c r="AU185" s="154" t="s">
        <v>87</v>
      </c>
      <c r="AY185" s="16" t="s">
        <v>140</v>
      </c>
      <c r="BE185" s="155">
        <f>IF(N185="základní",J185,0)</f>
        <v>6201</v>
      </c>
      <c r="BF185" s="155">
        <f>IF(N185="snížená",J185,0)</f>
        <v>0</v>
      </c>
      <c r="BG185" s="155">
        <f>IF(N185="zákl. přenesená",J185,0)</f>
        <v>0</v>
      </c>
      <c r="BH185" s="155">
        <f>IF(N185="sníž. přenesená",J185,0)</f>
        <v>0</v>
      </c>
      <c r="BI185" s="155">
        <f>IF(N185="nulová",J185,0)</f>
        <v>0</v>
      </c>
      <c r="BJ185" s="16" t="s">
        <v>85</v>
      </c>
      <c r="BK185" s="155">
        <f>ROUND(I185*H185,2)</f>
        <v>6201</v>
      </c>
      <c r="BL185" s="16" t="s">
        <v>159</v>
      </c>
      <c r="BM185" s="154" t="s">
        <v>1737</v>
      </c>
    </row>
    <row r="186" spans="1:65" s="12" customFormat="1">
      <c r="B186" s="165"/>
      <c r="D186" s="156" t="s">
        <v>236</v>
      </c>
      <c r="E186" s="166" t="s">
        <v>1</v>
      </c>
      <c r="F186" s="167" t="s">
        <v>1738</v>
      </c>
      <c r="H186" s="168">
        <v>10.220000000000001</v>
      </c>
      <c r="I186" s="169"/>
      <c r="L186" s="165"/>
      <c r="M186" s="170"/>
      <c r="N186" s="171"/>
      <c r="O186" s="171"/>
      <c r="P186" s="171"/>
      <c r="Q186" s="171"/>
      <c r="R186" s="171"/>
      <c r="S186" s="171"/>
      <c r="T186" s="172"/>
      <c r="AT186" s="166" t="s">
        <v>236</v>
      </c>
      <c r="AU186" s="166" t="s">
        <v>87</v>
      </c>
      <c r="AV186" s="12" t="s">
        <v>87</v>
      </c>
      <c r="AW186" s="12" t="s">
        <v>32</v>
      </c>
      <c r="AX186" s="12" t="s">
        <v>77</v>
      </c>
      <c r="AY186" s="166" t="s">
        <v>140</v>
      </c>
    </row>
    <row r="187" spans="1:65" s="12" customFormat="1">
      <c r="B187" s="165"/>
      <c r="D187" s="156" t="s">
        <v>236</v>
      </c>
      <c r="E187" s="166" t="s">
        <v>1</v>
      </c>
      <c r="F187" s="167" t="s">
        <v>1739</v>
      </c>
      <c r="H187" s="168">
        <v>15.2</v>
      </c>
      <c r="I187" s="169"/>
      <c r="L187" s="165"/>
      <c r="M187" s="170"/>
      <c r="N187" s="171"/>
      <c r="O187" s="171"/>
      <c r="P187" s="171"/>
      <c r="Q187" s="171"/>
      <c r="R187" s="171"/>
      <c r="S187" s="171"/>
      <c r="T187" s="172"/>
      <c r="AT187" s="166" t="s">
        <v>236</v>
      </c>
      <c r="AU187" s="166" t="s">
        <v>87</v>
      </c>
      <c r="AV187" s="12" t="s">
        <v>87</v>
      </c>
      <c r="AW187" s="12" t="s">
        <v>32</v>
      </c>
      <c r="AX187" s="12" t="s">
        <v>77</v>
      </c>
      <c r="AY187" s="166" t="s">
        <v>140</v>
      </c>
    </row>
    <row r="188" spans="1:65" s="12" customFormat="1">
      <c r="B188" s="165"/>
      <c r="D188" s="156" t="s">
        <v>236</v>
      </c>
      <c r="E188" s="166" t="s">
        <v>1</v>
      </c>
      <c r="F188" s="167" t="s">
        <v>1740</v>
      </c>
      <c r="H188" s="168">
        <v>12.56</v>
      </c>
      <c r="I188" s="169"/>
      <c r="L188" s="165"/>
      <c r="M188" s="170"/>
      <c r="N188" s="171"/>
      <c r="O188" s="171"/>
      <c r="P188" s="171"/>
      <c r="Q188" s="171"/>
      <c r="R188" s="171"/>
      <c r="S188" s="171"/>
      <c r="T188" s="172"/>
      <c r="AT188" s="166" t="s">
        <v>236</v>
      </c>
      <c r="AU188" s="166" t="s">
        <v>87</v>
      </c>
      <c r="AV188" s="12" t="s">
        <v>87</v>
      </c>
      <c r="AW188" s="12" t="s">
        <v>32</v>
      </c>
      <c r="AX188" s="12" t="s">
        <v>77</v>
      </c>
      <c r="AY188" s="166" t="s">
        <v>140</v>
      </c>
    </row>
    <row r="189" spans="1:65" s="12" customFormat="1">
      <c r="B189" s="165"/>
      <c r="D189" s="156" t="s">
        <v>236</v>
      </c>
      <c r="E189" s="166" t="s">
        <v>1</v>
      </c>
      <c r="F189" s="167" t="s">
        <v>1740</v>
      </c>
      <c r="H189" s="168">
        <v>12.56</v>
      </c>
      <c r="I189" s="169"/>
      <c r="L189" s="165"/>
      <c r="M189" s="170"/>
      <c r="N189" s="171"/>
      <c r="O189" s="171"/>
      <c r="P189" s="171"/>
      <c r="Q189" s="171"/>
      <c r="R189" s="171"/>
      <c r="S189" s="171"/>
      <c r="T189" s="172"/>
      <c r="AT189" s="166" t="s">
        <v>236</v>
      </c>
      <c r="AU189" s="166" t="s">
        <v>87</v>
      </c>
      <c r="AV189" s="12" t="s">
        <v>87</v>
      </c>
      <c r="AW189" s="12" t="s">
        <v>32</v>
      </c>
      <c r="AX189" s="12" t="s">
        <v>77</v>
      </c>
      <c r="AY189" s="166" t="s">
        <v>140</v>
      </c>
    </row>
    <row r="190" spans="1:65" s="12" customFormat="1">
      <c r="B190" s="165"/>
      <c r="D190" s="156" t="s">
        <v>236</v>
      </c>
      <c r="E190" s="166" t="s">
        <v>1</v>
      </c>
      <c r="F190" s="167" t="s">
        <v>1715</v>
      </c>
      <c r="H190" s="168">
        <v>9.0649999999999995</v>
      </c>
      <c r="I190" s="169"/>
      <c r="L190" s="165"/>
      <c r="M190" s="170"/>
      <c r="N190" s="171"/>
      <c r="O190" s="171"/>
      <c r="P190" s="171"/>
      <c r="Q190" s="171"/>
      <c r="R190" s="171"/>
      <c r="S190" s="171"/>
      <c r="T190" s="172"/>
      <c r="AT190" s="166" t="s">
        <v>236</v>
      </c>
      <c r="AU190" s="166" t="s">
        <v>87</v>
      </c>
      <c r="AV190" s="12" t="s">
        <v>87</v>
      </c>
      <c r="AW190" s="12" t="s">
        <v>32</v>
      </c>
      <c r="AX190" s="12" t="s">
        <v>77</v>
      </c>
      <c r="AY190" s="166" t="s">
        <v>140</v>
      </c>
    </row>
    <row r="191" spans="1:65" s="12" customFormat="1">
      <c r="B191" s="165"/>
      <c r="D191" s="156" t="s">
        <v>236</v>
      </c>
      <c r="E191" s="166" t="s">
        <v>1</v>
      </c>
      <c r="F191" s="167" t="s">
        <v>1741</v>
      </c>
      <c r="H191" s="168">
        <v>15.395</v>
      </c>
      <c r="I191" s="169"/>
      <c r="L191" s="165"/>
      <c r="M191" s="170"/>
      <c r="N191" s="171"/>
      <c r="O191" s="171"/>
      <c r="P191" s="171"/>
      <c r="Q191" s="171"/>
      <c r="R191" s="171"/>
      <c r="S191" s="171"/>
      <c r="T191" s="172"/>
      <c r="AT191" s="166" t="s">
        <v>236</v>
      </c>
      <c r="AU191" s="166" t="s">
        <v>87</v>
      </c>
      <c r="AV191" s="12" t="s">
        <v>87</v>
      </c>
      <c r="AW191" s="12" t="s">
        <v>32</v>
      </c>
      <c r="AX191" s="12" t="s">
        <v>77</v>
      </c>
      <c r="AY191" s="166" t="s">
        <v>140</v>
      </c>
    </row>
    <row r="192" spans="1:65" s="13" customFormat="1">
      <c r="B192" s="173"/>
      <c r="D192" s="156" t="s">
        <v>236</v>
      </c>
      <c r="E192" s="174" t="s">
        <v>1</v>
      </c>
      <c r="F192" s="175" t="s">
        <v>247</v>
      </c>
      <c r="H192" s="176">
        <v>75</v>
      </c>
      <c r="I192" s="177"/>
      <c r="L192" s="173"/>
      <c r="M192" s="178"/>
      <c r="N192" s="179"/>
      <c r="O192" s="179"/>
      <c r="P192" s="179"/>
      <c r="Q192" s="179"/>
      <c r="R192" s="179"/>
      <c r="S192" s="179"/>
      <c r="T192" s="180"/>
      <c r="AT192" s="174" t="s">
        <v>236</v>
      </c>
      <c r="AU192" s="174" t="s">
        <v>87</v>
      </c>
      <c r="AV192" s="13" t="s">
        <v>159</v>
      </c>
      <c r="AW192" s="13" t="s">
        <v>32</v>
      </c>
      <c r="AX192" s="13" t="s">
        <v>85</v>
      </c>
      <c r="AY192" s="174" t="s">
        <v>140</v>
      </c>
    </row>
    <row r="193" spans="1:65" s="1" customFormat="1" ht="16.5" customHeight="1">
      <c r="A193" s="31"/>
      <c r="B193" s="142"/>
      <c r="C193" s="143" t="s">
        <v>315</v>
      </c>
      <c r="D193" s="143" t="s">
        <v>143</v>
      </c>
      <c r="E193" s="144" t="s">
        <v>575</v>
      </c>
      <c r="F193" s="145" t="s">
        <v>576</v>
      </c>
      <c r="G193" s="146" t="s">
        <v>284</v>
      </c>
      <c r="H193" s="147">
        <v>75</v>
      </c>
      <c r="I193" s="148">
        <v>105.36</v>
      </c>
      <c r="J193" s="149">
        <f>ROUND(I193*H193,2)</f>
        <v>7902</v>
      </c>
      <c r="K193" s="145" t="s">
        <v>147</v>
      </c>
      <c r="L193" s="32"/>
      <c r="M193" s="150" t="s">
        <v>1</v>
      </c>
      <c r="N193" s="151" t="s">
        <v>42</v>
      </c>
      <c r="O193" s="57"/>
      <c r="P193" s="152">
        <f>O193*H193</f>
        <v>0</v>
      </c>
      <c r="Q193" s="152">
        <v>2.7999999999999998E-4</v>
      </c>
      <c r="R193" s="152">
        <f>Q193*H193</f>
        <v>2.0999999999999998E-2</v>
      </c>
      <c r="S193" s="152">
        <v>0</v>
      </c>
      <c r="T193" s="153">
        <f>S193*H193</f>
        <v>0</v>
      </c>
      <c r="U193" s="31"/>
      <c r="V193" s="31"/>
      <c r="W193" s="31"/>
      <c r="X193" s="31"/>
      <c r="Y193" s="31"/>
      <c r="Z193" s="31"/>
      <c r="AA193" s="31"/>
      <c r="AB193" s="31"/>
      <c r="AC193" s="31"/>
      <c r="AD193" s="31"/>
      <c r="AE193" s="31"/>
      <c r="AR193" s="154" t="s">
        <v>159</v>
      </c>
      <c r="AT193" s="154" t="s">
        <v>143</v>
      </c>
      <c r="AU193" s="154" t="s">
        <v>87</v>
      </c>
      <c r="AY193" s="16" t="s">
        <v>140</v>
      </c>
      <c r="BE193" s="155">
        <f>IF(N193="základní",J193,0)</f>
        <v>7902</v>
      </c>
      <c r="BF193" s="155">
        <f>IF(N193="snížená",J193,0)</f>
        <v>0</v>
      </c>
      <c r="BG193" s="155">
        <f>IF(N193="zákl. přenesená",J193,0)</f>
        <v>0</v>
      </c>
      <c r="BH193" s="155">
        <f>IF(N193="sníž. přenesená",J193,0)</f>
        <v>0</v>
      </c>
      <c r="BI193" s="155">
        <f>IF(N193="nulová",J193,0)</f>
        <v>0</v>
      </c>
      <c r="BJ193" s="16" t="s">
        <v>85</v>
      </c>
      <c r="BK193" s="155">
        <f>ROUND(I193*H193,2)</f>
        <v>7902</v>
      </c>
      <c r="BL193" s="16" t="s">
        <v>159</v>
      </c>
      <c r="BM193" s="154" t="s">
        <v>1742</v>
      </c>
    </row>
    <row r="194" spans="1:65" s="1" customFormat="1" ht="24">
      <c r="A194" s="31"/>
      <c r="B194" s="142"/>
      <c r="C194" s="143" t="s">
        <v>319</v>
      </c>
      <c r="D194" s="143" t="s">
        <v>143</v>
      </c>
      <c r="E194" s="144" t="s">
        <v>599</v>
      </c>
      <c r="F194" s="145" t="s">
        <v>600</v>
      </c>
      <c r="G194" s="146" t="s">
        <v>284</v>
      </c>
      <c r="H194" s="147">
        <v>75</v>
      </c>
      <c r="I194" s="148">
        <v>267.07</v>
      </c>
      <c r="J194" s="149">
        <f>ROUND(I194*H194,2)</f>
        <v>20030.25</v>
      </c>
      <c r="K194" s="145" t="s">
        <v>147</v>
      </c>
      <c r="L194" s="32"/>
      <c r="M194" s="150" t="s">
        <v>1</v>
      </c>
      <c r="N194" s="151" t="s">
        <v>42</v>
      </c>
      <c r="O194" s="57"/>
      <c r="P194" s="152">
        <f>O194*H194</f>
        <v>0</v>
      </c>
      <c r="Q194" s="152">
        <v>1.8380000000000001E-2</v>
      </c>
      <c r="R194" s="152">
        <f>Q194*H194</f>
        <v>1.3785000000000001</v>
      </c>
      <c r="S194" s="152">
        <v>0</v>
      </c>
      <c r="T194" s="153">
        <f>S194*H194</f>
        <v>0</v>
      </c>
      <c r="U194" s="31"/>
      <c r="V194" s="31"/>
      <c r="W194" s="31"/>
      <c r="X194" s="31"/>
      <c r="Y194" s="31"/>
      <c r="Z194" s="31"/>
      <c r="AA194" s="31"/>
      <c r="AB194" s="31"/>
      <c r="AC194" s="31"/>
      <c r="AD194" s="31"/>
      <c r="AE194" s="31"/>
      <c r="AR194" s="154" t="s">
        <v>159</v>
      </c>
      <c r="AT194" s="154" t="s">
        <v>143</v>
      </c>
      <c r="AU194" s="154" t="s">
        <v>87</v>
      </c>
      <c r="AY194" s="16" t="s">
        <v>140</v>
      </c>
      <c r="BE194" s="155">
        <f>IF(N194="základní",J194,0)</f>
        <v>20030.25</v>
      </c>
      <c r="BF194" s="155">
        <f>IF(N194="snížená",J194,0)</f>
        <v>0</v>
      </c>
      <c r="BG194" s="155">
        <f>IF(N194="zákl. přenesená",J194,0)</f>
        <v>0</v>
      </c>
      <c r="BH194" s="155">
        <f>IF(N194="sníž. přenesená",J194,0)</f>
        <v>0</v>
      </c>
      <c r="BI194" s="155">
        <f>IF(N194="nulová",J194,0)</f>
        <v>0</v>
      </c>
      <c r="BJ194" s="16" t="s">
        <v>85</v>
      </c>
      <c r="BK194" s="155">
        <f>ROUND(I194*H194,2)</f>
        <v>20030.25</v>
      </c>
      <c r="BL194" s="16" t="s">
        <v>159</v>
      </c>
      <c r="BM194" s="154" t="s">
        <v>1743</v>
      </c>
    </row>
    <row r="195" spans="1:65" s="1" customFormat="1" ht="24">
      <c r="A195" s="31"/>
      <c r="B195" s="142"/>
      <c r="C195" s="143" t="s">
        <v>7</v>
      </c>
      <c r="D195" s="143" t="s">
        <v>143</v>
      </c>
      <c r="E195" s="144" t="s">
        <v>1744</v>
      </c>
      <c r="F195" s="145" t="s">
        <v>1745</v>
      </c>
      <c r="G195" s="146" t="s">
        <v>414</v>
      </c>
      <c r="H195" s="147">
        <v>401.6</v>
      </c>
      <c r="I195" s="148">
        <v>148.32</v>
      </c>
      <c r="J195" s="149">
        <f>ROUND(I195*H195,2)</f>
        <v>59565.31</v>
      </c>
      <c r="K195" s="145" t="s">
        <v>147</v>
      </c>
      <c r="L195" s="32"/>
      <c r="M195" s="150" t="s">
        <v>1</v>
      </c>
      <c r="N195" s="151" t="s">
        <v>42</v>
      </c>
      <c r="O195" s="57"/>
      <c r="P195" s="152">
        <f>O195*H195</f>
        <v>0</v>
      </c>
      <c r="Q195" s="152">
        <v>1.5E-3</v>
      </c>
      <c r="R195" s="152">
        <f>Q195*H195</f>
        <v>0.60240000000000005</v>
      </c>
      <c r="S195" s="152">
        <v>0</v>
      </c>
      <c r="T195" s="153">
        <f>S195*H195</f>
        <v>0</v>
      </c>
      <c r="U195" s="31"/>
      <c r="V195" s="31"/>
      <c r="W195" s="31"/>
      <c r="X195" s="31"/>
      <c r="Y195" s="31"/>
      <c r="Z195" s="31"/>
      <c r="AA195" s="31"/>
      <c r="AB195" s="31"/>
      <c r="AC195" s="31"/>
      <c r="AD195" s="31"/>
      <c r="AE195" s="31"/>
      <c r="AR195" s="154" t="s">
        <v>159</v>
      </c>
      <c r="AT195" s="154" t="s">
        <v>143</v>
      </c>
      <c r="AU195" s="154" t="s">
        <v>87</v>
      </c>
      <c r="AY195" s="16" t="s">
        <v>140</v>
      </c>
      <c r="BE195" s="155">
        <f>IF(N195="základní",J195,0)</f>
        <v>59565.31</v>
      </c>
      <c r="BF195" s="155">
        <f>IF(N195="snížená",J195,0)</f>
        <v>0</v>
      </c>
      <c r="BG195" s="155">
        <f>IF(N195="zákl. přenesená",J195,0)</f>
        <v>0</v>
      </c>
      <c r="BH195" s="155">
        <f>IF(N195="sníž. přenesená",J195,0)</f>
        <v>0</v>
      </c>
      <c r="BI195" s="155">
        <f>IF(N195="nulová",J195,0)</f>
        <v>0</v>
      </c>
      <c r="BJ195" s="16" t="s">
        <v>85</v>
      </c>
      <c r="BK195" s="155">
        <f>ROUND(I195*H195,2)</f>
        <v>59565.31</v>
      </c>
      <c r="BL195" s="16" t="s">
        <v>159</v>
      </c>
      <c r="BM195" s="154" t="s">
        <v>1746</v>
      </c>
    </row>
    <row r="196" spans="1:65" s="12" customFormat="1">
      <c r="B196" s="165"/>
      <c r="D196" s="156" t="s">
        <v>236</v>
      </c>
      <c r="E196" s="166" t="s">
        <v>1</v>
      </c>
      <c r="F196" s="167" t="s">
        <v>1747</v>
      </c>
      <c r="H196" s="168">
        <v>28.8</v>
      </c>
      <c r="I196" s="169"/>
      <c r="L196" s="165"/>
      <c r="M196" s="170"/>
      <c r="N196" s="171"/>
      <c r="O196" s="171"/>
      <c r="P196" s="171"/>
      <c r="Q196" s="171"/>
      <c r="R196" s="171"/>
      <c r="S196" s="171"/>
      <c r="T196" s="172"/>
      <c r="AT196" s="166" t="s">
        <v>236</v>
      </c>
      <c r="AU196" s="166" t="s">
        <v>87</v>
      </c>
      <c r="AV196" s="12" t="s">
        <v>87</v>
      </c>
      <c r="AW196" s="12" t="s">
        <v>32</v>
      </c>
      <c r="AX196" s="12" t="s">
        <v>77</v>
      </c>
      <c r="AY196" s="166" t="s">
        <v>140</v>
      </c>
    </row>
    <row r="197" spans="1:65" s="12" customFormat="1">
      <c r="B197" s="165"/>
      <c r="D197" s="156" t="s">
        <v>236</v>
      </c>
      <c r="E197" s="166" t="s">
        <v>1</v>
      </c>
      <c r="F197" s="167" t="s">
        <v>1748</v>
      </c>
      <c r="H197" s="168">
        <v>198</v>
      </c>
      <c r="I197" s="169"/>
      <c r="L197" s="165"/>
      <c r="M197" s="170"/>
      <c r="N197" s="171"/>
      <c r="O197" s="171"/>
      <c r="P197" s="171"/>
      <c r="Q197" s="171"/>
      <c r="R197" s="171"/>
      <c r="S197" s="171"/>
      <c r="T197" s="172"/>
      <c r="AT197" s="166" t="s">
        <v>236</v>
      </c>
      <c r="AU197" s="166" t="s">
        <v>87</v>
      </c>
      <c r="AV197" s="12" t="s">
        <v>87</v>
      </c>
      <c r="AW197" s="12" t="s">
        <v>32</v>
      </c>
      <c r="AX197" s="12" t="s">
        <v>77</v>
      </c>
      <c r="AY197" s="166" t="s">
        <v>140</v>
      </c>
    </row>
    <row r="198" spans="1:65" s="12" customFormat="1">
      <c r="B198" s="165"/>
      <c r="D198" s="156" t="s">
        <v>236</v>
      </c>
      <c r="E198" s="166" t="s">
        <v>1</v>
      </c>
      <c r="F198" s="167" t="s">
        <v>1749</v>
      </c>
      <c r="H198" s="168">
        <v>19.68</v>
      </c>
      <c r="I198" s="169"/>
      <c r="L198" s="165"/>
      <c r="M198" s="170"/>
      <c r="N198" s="171"/>
      <c r="O198" s="171"/>
      <c r="P198" s="171"/>
      <c r="Q198" s="171"/>
      <c r="R198" s="171"/>
      <c r="S198" s="171"/>
      <c r="T198" s="172"/>
      <c r="AT198" s="166" t="s">
        <v>236</v>
      </c>
      <c r="AU198" s="166" t="s">
        <v>87</v>
      </c>
      <c r="AV198" s="12" t="s">
        <v>87</v>
      </c>
      <c r="AW198" s="12" t="s">
        <v>32</v>
      </c>
      <c r="AX198" s="12" t="s">
        <v>77</v>
      </c>
      <c r="AY198" s="166" t="s">
        <v>140</v>
      </c>
    </row>
    <row r="199" spans="1:65" s="12" customFormat="1">
      <c r="B199" s="165"/>
      <c r="D199" s="156" t="s">
        <v>236</v>
      </c>
      <c r="E199" s="166" t="s">
        <v>1</v>
      </c>
      <c r="F199" s="167" t="s">
        <v>1750</v>
      </c>
      <c r="H199" s="168">
        <v>10.039999999999999</v>
      </c>
      <c r="I199" s="169"/>
      <c r="L199" s="165"/>
      <c r="M199" s="170"/>
      <c r="N199" s="171"/>
      <c r="O199" s="171"/>
      <c r="P199" s="171"/>
      <c r="Q199" s="171"/>
      <c r="R199" s="171"/>
      <c r="S199" s="171"/>
      <c r="T199" s="172"/>
      <c r="AT199" s="166" t="s">
        <v>236</v>
      </c>
      <c r="AU199" s="166" t="s">
        <v>87</v>
      </c>
      <c r="AV199" s="12" t="s">
        <v>87</v>
      </c>
      <c r="AW199" s="12" t="s">
        <v>32</v>
      </c>
      <c r="AX199" s="12" t="s">
        <v>77</v>
      </c>
      <c r="AY199" s="166" t="s">
        <v>140</v>
      </c>
    </row>
    <row r="200" spans="1:65" s="12" customFormat="1">
      <c r="B200" s="165"/>
      <c r="D200" s="156" t="s">
        <v>236</v>
      </c>
      <c r="E200" s="166" t="s">
        <v>1</v>
      </c>
      <c r="F200" s="167" t="s">
        <v>1751</v>
      </c>
      <c r="H200" s="168">
        <v>10.039999999999999</v>
      </c>
      <c r="I200" s="169"/>
      <c r="L200" s="165"/>
      <c r="M200" s="170"/>
      <c r="N200" s="171"/>
      <c r="O200" s="171"/>
      <c r="P200" s="171"/>
      <c r="Q200" s="171"/>
      <c r="R200" s="171"/>
      <c r="S200" s="171"/>
      <c r="T200" s="172"/>
      <c r="AT200" s="166" t="s">
        <v>236</v>
      </c>
      <c r="AU200" s="166" t="s">
        <v>87</v>
      </c>
      <c r="AV200" s="12" t="s">
        <v>87</v>
      </c>
      <c r="AW200" s="12" t="s">
        <v>32</v>
      </c>
      <c r="AX200" s="12" t="s">
        <v>77</v>
      </c>
      <c r="AY200" s="166" t="s">
        <v>140</v>
      </c>
    </row>
    <row r="201" spans="1:65" s="12" customFormat="1">
      <c r="B201" s="165"/>
      <c r="D201" s="156" t="s">
        <v>236</v>
      </c>
      <c r="E201" s="166" t="s">
        <v>1</v>
      </c>
      <c r="F201" s="167" t="s">
        <v>1752</v>
      </c>
      <c r="H201" s="168">
        <v>29.76</v>
      </c>
      <c r="I201" s="169"/>
      <c r="L201" s="165"/>
      <c r="M201" s="170"/>
      <c r="N201" s="171"/>
      <c r="O201" s="171"/>
      <c r="P201" s="171"/>
      <c r="Q201" s="171"/>
      <c r="R201" s="171"/>
      <c r="S201" s="171"/>
      <c r="T201" s="172"/>
      <c r="AT201" s="166" t="s">
        <v>236</v>
      </c>
      <c r="AU201" s="166" t="s">
        <v>87</v>
      </c>
      <c r="AV201" s="12" t="s">
        <v>87</v>
      </c>
      <c r="AW201" s="12" t="s">
        <v>32</v>
      </c>
      <c r="AX201" s="12" t="s">
        <v>77</v>
      </c>
      <c r="AY201" s="166" t="s">
        <v>140</v>
      </c>
    </row>
    <row r="202" spans="1:65" s="12" customFormat="1">
      <c r="B202" s="165"/>
      <c r="D202" s="156" t="s">
        <v>236</v>
      </c>
      <c r="E202" s="166" t="s">
        <v>1</v>
      </c>
      <c r="F202" s="167" t="s">
        <v>1753</v>
      </c>
      <c r="H202" s="168">
        <v>15.08</v>
      </c>
      <c r="I202" s="169"/>
      <c r="L202" s="165"/>
      <c r="M202" s="170"/>
      <c r="N202" s="171"/>
      <c r="O202" s="171"/>
      <c r="P202" s="171"/>
      <c r="Q202" s="171"/>
      <c r="R202" s="171"/>
      <c r="S202" s="171"/>
      <c r="T202" s="172"/>
      <c r="AT202" s="166" t="s">
        <v>236</v>
      </c>
      <c r="AU202" s="166" t="s">
        <v>87</v>
      </c>
      <c r="AV202" s="12" t="s">
        <v>87</v>
      </c>
      <c r="AW202" s="12" t="s">
        <v>32</v>
      </c>
      <c r="AX202" s="12" t="s">
        <v>77</v>
      </c>
      <c r="AY202" s="166" t="s">
        <v>140</v>
      </c>
    </row>
    <row r="203" spans="1:65" s="12" customFormat="1">
      <c r="B203" s="165"/>
      <c r="D203" s="156" t="s">
        <v>236</v>
      </c>
      <c r="E203" s="166" t="s">
        <v>1</v>
      </c>
      <c r="F203" s="167" t="s">
        <v>1754</v>
      </c>
      <c r="H203" s="168">
        <v>15.08</v>
      </c>
      <c r="I203" s="169"/>
      <c r="L203" s="165"/>
      <c r="M203" s="170"/>
      <c r="N203" s="171"/>
      <c r="O203" s="171"/>
      <c r="P203" s="171"/>
      <c r="Q203" s="171"/>
      <c r="R203" s="171"/>
      <c r="S203" s="171"/>
      <c r="T203" s="172"/>
      <c r="AT203" s="166" t="s">
        <v>236</v>
      </c>
      <c r="AU203" s="166" t="s">
        <v>87</v>
      </c>
      <c r="AV203" s="12" t="s">
        <v>87</v>
      </c>
      <c r="AW203" s="12" t="s">
        <v>32</v>
      </c>
      <c r="AX203" s="12" t="s">
        <v>77</v>
      </c>
      <c r="AY203" s="166" t="s">
        <v>140</v>
      </c>
    </row>
    <row r="204" spans="1:65" s="12" customFormat="1">
      <c r="B204" s="165"/>
      <c r="D204" s="156" t="s">
        <v>236</v>
      </c>
      <c r="E204" s="166" t="s">
        <v>1</v>
      </c>
      <c r="F204" s="167" t="s">
        <v>1755</v>
      </c>
      <c r="H204" s="168">
        <v>14.76</v>
      </c>
      <c r="I204" s="169"/>
      <c r="L204" s="165"/>
      <c r="M204" s="170"/>
      <c r="N204" s="171"/>
      <c r="O204" s="171"/>
      <c r="P204" s="171"/>
      <c r="Q204" s="171"/>
      <c r="R204" s="171"/>
      <c r="S204" s="171"/>
      <c r="T204" s="172"/>
      <c r="AT204" s="166" t="s">
        <v>236</v>
      </c>
      <c r="AU204" s="166" t="s">
        <v>87</v>
      </c>
      <c r="AV204" s="12" t="s">
        <v>87</v>
      </c>
      <c r="AW204" s="12" t="s">
        <v>32</v>
      </c>
      <c r="AX204" s="12" t="s">
        <v>77</v>
      </c>
      <c r="AY204" s="166" t="s">
        <v>140</v>
      </c>
    </row>
    <row r="205" spans="1:65" s="12" customFormat="1">
      <c r="B205" s="165"/>
      <c r="D205" s="156" t="s">
        <v>236</v>
      </c>
      <c r="E205" s="166" t="s">
        <v>1</v>
      </c>
      <c r="F205" s="167" t="s">
        <v>1756</v>
      </c>
      <c r="H205" s="168">
        <v>12</v>
      </c>
      <c r="I205" s="169"/>
      <c r="L205" s="165"/>
      <c r="M205" s="170"/>
      <c r="N205" s="171"/>
      <c r="O205" s="171"/>
      <c r="P205" s="171"/>
      <c r="Q205" s="171"/>
      <c r="R205" s="171"/>
      <c r="S205" s="171"/>
      <c r="T205" s="172"/>
      <c r="AT205" s="166" t="s">
        <v>236</v>
      </c>
      <c r="AU205" s="166" t="s">
        <v>87</v>
      </c>
      <c r="AV205" s="12" t="s">
        <v>87</v>
      </c>
      <c r="AW205" s="12" t="s">
        <v>32</v>
      </c>
      <c r="AX205" s="12" t="s">
        <v>77</v>
      </c>
      <c r="AY205" s="166" t="s">
        <v>140</v>
      </c>
    </row>
    <row r="206" spans="1:65" s="12" customFormat="1">
      <c r="B206" s="165"/>
      <c r="D206" s="156" t="s">
        <v>236</v>
      </c>
      <c r="E206" s="166" t="s">
        <v>1</v>
      </c>
      <c r="F206" s="167" t="s">
        <v>1757</v>
      </c>
      <c r="H206" s="168">
        <v>11.8</v>
      </c>
      <c r="I206" s="169"/>
      <c r="L206" s="165"/>
      <c r="M206" s="170"/>
      <c r="N206" s="171"/>
      <c r="O206" s="171"/>
      <c r="P206" s="171"/>
      <c r="Q206" s="171"/>
      <c r="R206" s="171"/>
      <c r="S206" s="171"/>
      <c r="T206" s="172"/>
      <c r="AT206" s="166" t="s">
        <v>236</v>
      </c>
      <c r="AU206" s="166" t="s">
        <v>87</v>
      </c>
      <c r="AV206" s="12" t="s">
        <v>87</v>
      </c>
      <c r="AW206" s="12" t="s">
        <v>32</v>
      </c>
      <c r="AX206" s="12" t="s">
        <v>77</v>
      </c>
      <c r="AY206" s="166" t="s">
        <v>140</v>
      </c>
    </row>
    <row r="207" spans="1:65" s="12" customFormat="1">
      <c r="B207" s="165"/>
      <c r="D207" s="156" t="s">
        <v>236</v>
      </c>
      <c r="E207" s="166" t="s">
        <v>1</v>
      </c>
      <c r="F207" s="167" t="s">
        <v>1758</v>
      </c>
      <c r="H207" s="168">
        <v>23.56</v>
      </c>
      <c r="I207" s="169"/>
      <c r="L207" s="165"/>
      <c r="M207" s="170"/>
      <c r="N207" s="171"/>
      <c r="O207" s="171"/>
      <c r="P207" s="171"/>
      <c r="Q207" s="171"/>
      <c r="R207" s="171"/>
      <c r="S207" s="171"/>
      <c r="T207" s="172"/>
      <c r="AT207" s="166" t="s">
        <v>236</v>
      </c>
      <c r="AU207" s="166" t="s">
        <v>87</v>
      </c>
      <c r="AV207" s="12" t="s">
        <v>87</v>
      </c>
      <c r="AW207" s="12" t="s">
        <v>32</v>
      </c>
      <c r="AX207" s="12" t="s">
        <v>77</v>
      </c>
      <c r="AY207" s="166" t="s">
        <v>140</v>
      </c>
    </row>
    <row r="208" spans="1:65" s="12" customFormat="1">
      <c r="B208" s="165"/>
      <c r="D208" s="156" t="s">
        <v>236</v>
      </c>
      <c r="E208" s="166" t="s">
        <v>1</v>
      </c>
      <c r="F208" s="167" t="s">
        <v>1759</v>
      </c>
      <c r="H208" s="168">
        <v>13</v>
      </c>
      <c r="I208" s="169"/>
      <c r="L208" s="165"/>
      <c r="M208" s="170"/>
      <c r="N208" s="171"/>
      <c r="O208" s="171"/>
      <c r="P208" s="171"/>
      <c r="Q208" s="171"/>
      <c r="R208" s="171"/>
      <c r="S208" s="171"/>
      <c r="T208" s="172"/>
      <c r="AT208" s="166" t="s">
        <v>236</v>
      </c>
      <c r="AU208" s="166" t="s">
        <v>87</v>
      </c>
      <c r="AV208" s="12" t="s">
        <v>87</v>
      </c>
      <c r="AW208" s="12" t="s">
        <v>32</v>
      </c>
      <c r="AX208" s="12" t="s">
        <v>77</v>
      </c>
      <c r="AY208" s="166" t="s">
        <v>140</v>
      </c>
    </row>
    <row r="209" spans="1:65" s="13" customFormat="1">
      <c r="B209" s="173"/>
      <c r="D209" s="156" t="s">
        <v>236</v>
      </c>
      <c r="E209" s="174" t="s">
        <v>1</v>
      </c>
      <c r="F209" s="175" t="s">
        <v>247</v>
      </c>
      <c r="H209" s="176">
        <v>401.6</v>
      </c>
      <c r="I209" s="177"/>
      <c r="L209" s="173"/>
      <c r="M209" s="178"/>
      <c r="N209" s="179"/>
      <c r="O209" s="179"/>
      <c r="P209" s="179"/>
      <c r="Q209" s="179"/>
      <c r="R209" s="179"/>
      <c r="S209" s="179"/>
      <c r="T209" s="180"/>
      <c r="AT209" s="174" t="s">
        <v>236</v>
      </c>
      <c r="AU209" s="174" t="s">
        <v>87</v>
      </c>
      <c r="AV209" s="13" t="s">
        <v>159</v>
      </c>
      <c r="AW209" s="13" t="s">
        <v>32</v>
      </c>
      <c r="AX209" s="13" t="s">
        <v>85</v>
      </c>
      <c r="AY209" s="174" t="s">
        <v>140</v>
      </c>
    </row>
    <row r="210" spans="1:65" s="1" customFormat="1" ht="24">
      <c r="A210" s="31"/>
      <c r="B210" s="142"/>
      <c r="C210" s="143" t="s">
        <v>330</v>
      </c>
      <c r="D210" s="143" t="s">
        <v>143</v>
      </c>
      <c r="E210" s="144" t="s">
        <v>1760</v>
      </c>
      <c r="F210" s="145" t="s">
        <v>1761</v>
      </c>
      <c r="G210" s="146" t="s">
        <v>414</v>
      </c>
      <c r="H210" s="147">
        <v>145.22</v>
      </c>
      <c r="I210" s="148">
        <v>36.53</v>
      </c>
      <c r="J210" s="149">
        <f>ROUND(I210*H210,2)</f>
        <v>5304.89</v>
      </c>
      <c r="K210" s="145" t="s">
        <v>147</v>
      </c>
      <c r="L210" s="32"/>
      <c r="M210" s="150" t="s">
        <v>1</v>
      </c>
      <c r="N210" s="151" t="s">
        <v>42</v>
      </c>
      <c r="O210" s="57"/>
      <c r="P210" s="152">
        <f>O210*H210</f>
        <v>0</v>
      </c>
      <c r="Q210" s="152">
        <v>0</v>
      </c>
      <c r="R210" s="152">
        <f>Q210*H210</f>
        <v>0</v>
      </c>
      <c r="S210" s="152">
        <v>0</v>
      </c>
      <c r="T210" s="153">
        <f>S210*H210</f>
        <v>0</v>
      </c>
      <c r="U210" s="31"/>
      <c r="V210" s="31"/>
      <c r="W210" s="31"/>
      <c r="X210" s="31"/>
      <c r="Y210" s="31"/>
      <c r="Z210" s="31"/>
      <c r="AA210" s="31"/>
      <c r="AB210" s="31"/>
      <c r="AC210" s="31"/>
      <c r="AD210" s="31"/>
      <c r="AE210" s="31"/>
      <c r="AR210" s="154" t="s">
        <v>159</v>
      </c>
      <c r="AT210" s="154" t="s">
        <v>143</v>
      </c>
      <c r="AU210" s="154" t="s">
        <v>87</v>
      </c>
      <c r="AY210" s="16" t="s">
        <v>140</v>
      </c>
      <c r="BE210" s="155">
        <f>IF(N210="základní",J210,0)</f>
        <v>5304.89</v>
      </c>
      <c r="BF210" s="155">
        <f>IF(N210="snížená",J210,0)</f>
        <v>0</v>
      </c>
      <c r="BG210" s="155">
        <f>IF(N210="zákl. přenesená",J210,0)</f>
        <v>0</v>
      </c>
      <c r="BH210" s="155">
        <f>IF(N210="sníž. přenesená",J210,0)</f>
        <v>0</v>
      </c>
      <c r="BI210" s="155">
        <f>IF(N210="nulová",J210,0)</f>
        <v>0</v>
      </c>
      <c r="BJ210" s="16" t="s">
        <v>85</v>
      </c>
      <c r="BK210" s="155">
        <f>ROUND(I210*H210,2)</f>
        <v>5304.89</v>
      </c>
      <c r="BL210" s="16" t="s">
        <v>159</v>
      </c>
      <c r="BM210" s="154" t="s">
        <v>1762</v>
      </c>
    </row>
    <row r="211" spans="1:65" s="1" customFormat="1" ht="19.5">
      <c r="A211" s="31"/>
      <c r="B211" s="32"/>
      <c r="C211" s="31"/>
      <c r="D211" s="156" t="s">
        <v>153</v>
      </c>
      <c r="E211" s="31"/>
      <c r="F211" s="157" t="s">
        <v>1763</v>
      </c>
      <c r="G211" s="31"/>
      <c r="H211" s="31"/>
      <c r="I211" s="158"/>
      <c r="J211" s="31"/>
      <c r="K211" s="31"/>
      <c r="L211" s="32"/>
      <c r="M211" s="159"/>
      <c r="N211" s="160"/>
      <c r="O211" s="57"/>
      <c r="P211" s="57"/>
      <c r="Q211" s="57"/>
      <c r="R211" s="57"/>
      <c r="S211" s="57"/>
      <c r="T211" s="58"/>
      <c r="U211" s="31"/>
      <c r="V211" s="31"/>
      <c r="W211" s="31"/>
      <c r="X211" s="31"/>
      <c r="Y211" s="31"/>
      <c r="Z211" s="31"/>
      <c r="AA211" s="31"/>
      <c r="AB211" s="31"/>
      <c r="AC211" s="31"/>
      <c r="AD211" s="31"/>
      <c r="AE211" s="31"/>
      <c r="AT211" s="16" t="s">
        <v>153</v>
      </c>
      <c r="AU211" s="16" t="s">
        <v>87</v>
      </c>
    </row>
    <row r="212" spans="1:65" s="12" customFormat="1">
      <c r="B212" s="165"/>
      <c r="D212" s="156" t="s">
        <v>236</v>
      </c>
      <c r="E212" s="166" t="s">
        <v>1</v>
      </c>
      <c r="F212" s="167" t="s">
        <v>1764</v>
      </c>
      <c r="H212" s="168">
        <v>10.8</v>
      </c>
      <c r="I212" s="169"/>
      <c r="L212" s="165"/>
      <c r="M212" s="170"/>
      <c r="N212" s="171"/>
      <c r="O212" s="171"/>
      <c r="P212" s="171"/>
      <c r="Q212" s="171"/>
      <c r="R212" s="171"/>
      <c r="S212" s="171"/>
      <c r="T212" s="172"/>
      <c r="AT212" s="166" t="s">
        <v>236</v>
      </c>
      <c r="AU212" s="166" t="s">
        <v>87</v>
      </c>
      <c r="AV212" s="12" t="s">
        <v>87</v>
      </c>
      <c r="AW212" s="12" t="s">
        <v>32</v>
      </c>
      <c r="AX212" s="12" t="s">
        <v>77</v>
      </c>
      <c r="AY212" s="166" t="s">
        <v>140</v>
      </c>
    </row>
    <row r="213" spans="1:65" s="12" customFormat="1">
      <c r="B213" s="165"/>
      <c r="D213" s="156" t="s">
        <v>236</v>
      </c>
      <c r="E213" s="166" t="s">
        <v>1</v>
      </c>
      <c r="F213" s="167" t="s">
        <v>1765</v>
      </c>
      <c r="H213" s="168">
        <v>81</v>
      </c>
      <c r="I213" s="169"/>
      <c r="L213" s="165"/>
      <c r="M213" s="170"/>
      <c r="N213" s="171"/>
      <c r="O213" s="171"/>
      <c r="P213" s="171"/>
      <c r="Q213" s="171"/>
      <c r="R213" s="171"/>
      <c r="S213" s="171"/>
      <c r="T213" s="172"/>
      <c r="AT213" s="166" t="s">
        <v>236</v>
      </c>
      <c r="AU213" s="166" t="s">
        <v>87</v>
      </c>
      <c r="AV213" s="12" t="s">
        <v>87</v>
      </c>
      <c r="AW213" s="12" t="s">
        <v>32</v>
      </c>
      <c r="AX213" s="12" t="s">
        <v>77</v>
      </c>
      <c r="AY213" s="166" t="s">
        <v>140</v>
      </c>
    </row>
    <row r="214" spans="1:65" s="12" customFormat="1">
      <c r="B214" s="165"/>
      <c r="D214" s="156" t="s">
        <v>236</v>
      </c>
      <c r="E214" s="166" t="s">
        <v>1</v>
      </c>
      <c r="F214" s="167" t="s">
        <v>1766</v>
      </c>
      <c r="H214" s="168">
        <v>7.44</v>
      </c>
      <c r="I214" s="169"/>
      <c r="L214" s="165"/>
      <c r="M214" s="170"/>
      <c r="N214" s="171"/>
      <c r="O214" s="171"/>
      <c r="P214" s="171"/>
      <c r="Q214" s="171"/>
      <c r="R214" s="171"/>
      <c r="S214" s="171"/>
      <c r="T214" s="172"/>
      <c r="AT214" s="166" t="s">
        <v>236</v>
      </c>
      <c r="AU214" s="166" t="s">
        <v>87</v>
      </c>
      <c r="AV214" s="12" t="s">
        <v>87</v>
      </c>
      <c r="AW214" s="12" t="s">
        <v>32</v>
      </c>
      <c r="AX214" s="12" t="s">
        <v>77</v>
      </c>
      <c r="AY214" s="166" t="s">
        <v>140</v>
      </c>
    </row>
    <row r="215" spans="1:65" s="12" customFormat="1">
      <c r="B215" s="165"/>
      <c r="D215" s="156" t="s">
        <v>236</v>
      </c>
      <c r="E215" s="166" t="s">
        <v>1</v>
      </c>
      <c r="F215" s="167" t="s">
        <v>1767</v>
      </c>
      <c r="H215" s="168">
        <v>3.77</v>
      </c>
      <c r="I215" s="169"/>
      <c r="L215" s="165"/>
      <c r="M215" s="170"/>
      <c r="N215" s="171"/>
      <c r="O215" s="171"/>
      <c r="P215" s="171"/>
      <c r="Q215" s="171"/>
      <c r="R215" s="171"/>
      <c r="S215" s="171"/>
      <c r="T215" s="172"/>
      <c r="AT215" s="166" t="s">
        <v>236</v>
      </c>
      <c r="AU215" s="166" t="s">
        <v>87</v>
      </c>
      <c r="AV215" s="12" t="s">
        <v>87</v>
      </c>
      <c r="AW215" s="12" t="s">
        <v>32</v>
      </c>
      <c r="AX215" s="12" t="s">
        <v>77</v>
      </c>
      <c r="AY215" s="166" t="s">
        <v>140</v>
      </c>
    </row>
    <row r="216" spans="1:65" s="12" customFormat="1">
      <c r="B216" s="165"/>
      <c r="D216" s="156" t="s">
        <v>236</v>
      </c>
      <c r="E216" s="166" t="s">
        <v>1</v>
      </c>
      <c r="F216" s="167" t="s">
        <v>1768</v>
      </c>
      <c r="H216" s="168">
        <v>3.77</v>
      </c>
      <c r="I216" s="169"/>
      <c r="L216" s="165"/>
      <c r="M216" s="170"/>
      <c r="N216" s="171"/>
      <c r="O216" s="171"/>
      <c r="P216" s="171"/>
      <c r="Q216" s="171"/>
      <c r="R216" s="171"/>
      <c r="S216" s="171"/>
      <c r="T216" s="172"/>
      <c r="AT216" s="166" t="s">
        <v>236</v>
      </c>
      <c r="AU216" s="166" t="s">
        <v>87</v>
      </c>
      <c r="AV216" s="12" t="s">
        <v>87</v>
      </c>
      <c r="AW216" s="12" t="s">
        <v>32</v>
      </c>
      <c r="AX216" s="12" t="s">
        <v>77</v>
      </c>
      <c r="AY216" s="166" t="s">
        <v>140</v>
      </c>
    </row>
    <row r="217" spans="1:65" s="12" customFormat="1">
      <c r="B217" s="165"/>
      <c r="D217" s="156" t="s">
        <v>236</v>
      </c>
      <c r="E217" s="166" t="s">
        <v>1</v>
      </c>
      <c r="F217" s="167" t="s">
        <v>1769</v>
      </c>
      <c r="H217" s="168">
        <v>12.48</v>
      </c>
      <c r="I217" s="169"/>
      <c r="L217" s="165"/>
      <c r="M217" s="170"/>
      <c r="N217" s="171"/>
      <c r="O217" s="171"/>
      <c r="P217" s="171"/>
      <c r="Q217" s="171"/>
      <c r="R217" s="171"/>
      <c r="S217" s="171"/>
      <c r="T217" s="172"/>
      <c r="AT217" s="166" t="s">
        <v>236</v>
      </c>
      <c r="AU217" s="166" t="s">
        <v>87</v>
      </c>
      <c r="AV217" s="12" t="s">
        <v>87</v>
      </c>
      <c r="AW217" s="12" t="s">
        <v>32</v>
      </c>
      <c r="AX217" s="12" t="s">
        <v>77</v>
      </c>
      <c r="AY217" s="166" t="s">
        <v>140</v>
      </c>
    </row>
    <row r="218" spans="1:65" s="12" customFormat="1">
      <c r="B218" s="165"/>
      <c r="D218" s="156" t="s">
        <v>236</v>
      </c>
      <c r="E218" s="166" t="s">
        <v>1</v>
      </c>
      <c r="F218" s="167" t="s">
        <v>1770</v>
      </c>
      <c r="H218" s="168">
        <v>6.29</v>
      </c>
      <c r="I218" s="169"/>
      <c r="L218" s="165"/>
      <c r="M218" s="170"/>
      <c r="N218" s="171"/>
      <c r="O218" s="171"/>
      <c r="P218" s="171"/>
      <c r="Q218" s="171"/>
      <c r="R218" s="171"/>
      <c r="S218" s="171"/>
      <c r="T218" s="172"/>
      <c r="AT218" s="166" t="s">
        <v>236</v>
      </c>
      <c r="AU218" s="166" t="s">
        <v>87</v>
      </c>
      <c r="AV218" s="12" t="s">
        <v>87</v>
      </c>
      <c r="AW218" s="12" t="s">
        <v>32</v>
      </c>
      <c r="AX218" s="12" t="s">
        <v>77</v>
      </c>
      <c r="AY218" s="166" t="s">
        <v>140</v>
      </c>
    </row>
    <row r="219" spans="1:65" s="12" customFormat="1">
      <c r="B219" s="165"/>
      <c r="D219" s="156" t="s">
        <v>236</v>
      </c>
      <c r="E219" s="166" t="s">
        <v>1</v>
      </c>
      <c r="F219" s="167" t="s">
        <v>1771</v>
      </c>
      <c r="H219" s="168">
        <v>6.29</v>
      </c>
      <c r="I219" s="169"/>
      <c r="L219" s="165"/>
      <c r="M219" s="170"/>
      <c r="N219" s="171"/>
      <c r="O219" s="171"/>
      <c r="P219" s="171"/>
      <c r="Q219" s="171"/>
      <c r="R219" s="171"/>
      <c r="S219" s="171"/>
      <c r="T219" s="172"/>
      <c r="AT219" s="166" t="s">
        <v>236</v>
      </c>
      <c r="AU219" s="166" t="s">
        <v>87</v>
      </c>
      <c r="AV219" s="12" t="s">
        <v>87</v>
      </c>
      <c r="AW219" s="12" t="s">
        <v>32</v>
      </c>
      <c r="AX219" s="12" t="s">
        <v>77</v>
      </c>
      <c r="AY219" s="166" t="s">
        <v>140</v>
      </c>
    </row>
    <row r="220" spans="1:65" s="12" customFormat="1">
      <c r="B220" s="165"/>
      <c r="D220" s="156" t="s">
        <v>236</v>
      </c>
      <c r="E220" s="166" t="s">
        <v>1</v>
      </c>
      <c r="F220" s="167" t="s">
        <v>1772</v>
      </c>
      <c r="H220" s="168">
        <v>7.38</v>
      </c>
      <c r="I220" s="169"/>
      <c r="L220" s="165"/>
      <c r="M220" s="170"/>
      <c r="N220" s="171"/>
      <c r="O220" s="171"/>
      <c r="P220" s="171"/>
      <c r="Q220" s="171"/>
      <c r="R220" s="171"/>
      <c r="S220" s="171"/>
      <c r="T220" s="172"/>
      <c r="AT220" s="166" t="s">
        <v>236</v>
      </c>
      <c r="AU220" s="166" t="s">
        <v>87</v>
      </c>
      <c r="AV220" s="12" t="s">
        <v>87</v>
      </c>
      <c r="AW220" s="12" t="s">
        <v>32</v>
      </c>
      <c r="AX220" s="12" t="s">
        <v>77</v>
      </c>
      <c r="AY220" s="166" t="s">
        <v>140</v>
      </c>
    </row>
    <row r="221" spans="1:65" s="12" customFormat="1">
      <c r="B221" s="165"/>
      <c r="D221" s="156" t="s">
        <v>236</v>
      </c>
      <c r="E221" s="166" t="s">
        <v>1</v>
      </c>
      <c r="F221" s="167" t="s">
        <v>1773</v>
      </c>
      <c r="H221" s="168">
        <v>6</v>
      </c>
      <c r="I221" s="169"/>
      <c r="L221" s="165"/>
      <c r="M221" s="170"/>
      <c r="N221" s="171"/>
      <c r="O221" s="171"/>
      <c r="P221" s="171"/>
      <c r="Q221" s="171"/>
      <c r="R221" s="171"/>
      <c r="S221" s="171"/>
      <c r="T221" s="172"/>
      <c r="AT221" s="166" t="s">
        <v>236</v>
      </c>
      <c r="AU221" s="166" t="s">
        <v>87</v>
      </c>
      <c r="AV221" s="12" t="s">
        <v>87</v>
      </c>
      <c r="AW221" s="12" t="s">
        <v>32</v>
      </c>
      <c r="AX221" s="12" t="s">
        <v>77</v>
      </c>
      <c r="AY221" s="166" t="s">
        <v>140</v>
      </c>
    </row>
    <row r="222" spans="1:65" s="13" customFormat="1">
      <c r="B222" s="173"/>
      <c r="D222" s="156" t="s">
        <v>236</v>
      </c>
      <c r="E222" s="174" t="s">
        <v>1</v>
      </c>
      <c r="F222" s="175" t="s">
        <v>247</v>
      </c>
      <c r="H222" s="176">
        <v>145.22</v>
      </c>
      <c r="I222" s="177"/>
      <c r="L222" s="173"/>
      <c r="M222" s="178"/>
      <c r="N222" s="179"/>
      <c r="O222" s="179"/>
      <c r="P222" s="179"/>
      <c r="Q222" s="179"/>
      <c r="R222" s="179"/>
      <c r="S222" s="179"/>
      <c r="T222" s="180"/>
      <c r="AT222" s="174" t="s">
        <v>236</v>
      </c>
      <c r="AU222" s="174" t="s">
        <v>87</v>
      </c>
      <c r="AV222" s="13" t="s">
        <v>159</v>
      </c>
      <c r="AW222" s="13" t="s">
        <v>32</v>
      </c>
      <c r="AX222" s="13" t="s">
        <v>85</v>
      </c>
      <c r="AY222" s="174" t="s">
        <v>140</v>
      </c>
    </row>
    <row r="223" spans="1:65" s="1" customFormat="1" ht="16.5" customHeight="1">
      <c r="A223" s="31"/>
      <c r="B223" s="142"/>
      <c r="C223" s="181" t="s">
        <v>335</v>
      </c>
      <c r="D223" s="181" t="s">
        <v>296</v>
      </c>
      <c r="E223" s="182" t="s">
        <v>1774</v>
      </c>
      <c r="F223" s="183" t="s">
        <v>1775</v>
      </c>
      <c r="G223" s="184" t="s">
        <v>414</v>
      </c>
      <c r="H223" s="185">
        <v>159.74199999999999</v>
      </c>
      <c r="I223" s="186">
        <v>89.64</v>
      </c>
      <c r="J223" s="187">
        <f>ROUND(I223*H223,2)</f>
        <v>14319.27</v>
      </c>
      <c r="K223" s="183" t="s">
        <v>147</v>
      </c>
      <c r="L223" s="188"/>
      <c r="M223" s="189" t="s">
        <v>1</v>
      </c>
      <c r="N223" s="190" t="s">
        <v>42</v>
      </c>
      <c r="O223" s="57"/>
      <c r="P223" s="152">
        <f>O223*H223</f>
        <v>0</v>
      </c>
      <c r="Q223" s="152">
        <v>2.9999999999999997E-4</v>
      </c>
      <c r="R223" s="152">
        <f>Q223*H223</f>
        <v>4.7922599999999996E-2</v>
      </c>
      <c r="S223" s="152">
        <v>0</v>
      </c>
      <c r="T223" s="153">
        <f>S223*H223</f>
        <v>0</v>
      </c>
      <c r="U223" s="31"/>
      <c r="V223" s="31"/>
      <c r="W223" s="31"/>
      <c r="X223" s="31"/>
      <c r="Y223" s="31"/>
      <c r="Z223" s="31"/>
      <c r="AA223" s="31"/>
      <c r="AB223" s="31"/>
      <c r="AC223" s="31"/>
      <c r="AD223" s="31"/>
      <c r="AE223" s="31"/>
      <c r="AR223" s="154" t="s">
        <v>182</v>
      </c>
      <c r="AT223" s="154" t="s">
        <v>296</v>
      </c>
      <c r="AU223" s="154" t="s">
        <v>87</v>
      </c>
      <c r="AY223" s="16" t="s">
        <v>140</v>
      </c>
      <c r="BE223" s="155">
        <f>IF(N223="základní",J223,0)</f>
        <v>14319.27</v>
      </c>
      <c r="BF223" s="155">
        <f>IF(N223="snížená",J223,0)</f>
        <v>0</v>
      </c>
      <c r="BG223" s="155">
        <f>IF(N223="zákl. přenesená",J223,0)</f>
        <v>0</v>
      </c>
      <c r="BH223" s="155">
        <f>IF(N223="sníž. přenesená",J223,0)</f>
        <v>0</v>
      </c>
      <c r="BI223" s="155">
        <f>IF(N223="nulová",J223,0)</f>
        <v>0</v>
      </c>
      <c r="BJ223" s="16" t="s">
        <v>85</v>
      </c>
      <c r="BK223" s="155">
        <f>ROUND(I223*H223,2)</f>
        <v>14319.27</v>
      </c>
      <c r="BL223" s="16" t="s">
        <v>159</v>
      </c>
      <c r="BM223" s="154" t="s">
        <v>1776</v>
      </c>
    </row>
    <row r="224" spans="1:65" s="12" customFormat="1">
      <c r="B224" s="165"/>
      <c r="D224" s="156" t="s">
        <v>236</v>
      </c>
      <c r="E224" s="166" t="s">
        <v>1</v>
      </c>
      <c r="F224" s="167" t="s">
        <v>1777</v>
      </c>
      <c r="H224" s="168">
        <v>159.74199999999999</v>
      </c>
      <c r="I224" s="169"/>
      <c r="L224" s="165"/>
      <c r="M224" s="170"/>
      <c r="N224" s="171"/>
      <c r="O224" s="171"/>
      <c r="P224" s="171"/>
      <c r="Q224" s="171"/>
      <c r="R224" s="171"/>
      <c r="S224" s="171"/>
      <c r="T224" s="172"/>
      <c r="AT224" s="166" t="s">
        <v>236</v>
      </c>
      <c r="AU224" s="166" t="s">
        <v>87</v>
      </c>
      <c r="AV224" s="12" t="s">
        <v>87</v>
      </c>
      <c r="AW224" s="12" t="s">
        <v>32</v>
      </c>
      <c r="AX224" s="12" t="s">
        <v>85</v>
      </c>
      <c r="AY224" s="166" t="s">
        <v>140</v>
      </c>
    </row>
    <row r="225" spans="1:65" s="1" customFormat="1" ht="24">
      <c r="A225" s="31"/>
      <c r="B225" s="142"/>
      <c r="C225" s="143" t="s">
        <v>341</v>
      </c>
      <c r="D225" s="143" t="s">
        <v>143</v>
      </c>
      <c r="E225" s="144" t="s">
        <v>460</v>
      </c>
      <c r="F225" s="145" t="s">
        <v>461</v>
      </c>
      <c r="G225" s="146" t="s">
        <v>234</v>
      </c>
      <c r="H225" s="147">
        <v>2.7890000000000001</v>
      </c>
      <c r="I225" s="148">
        <v>4306.5</v>
      </c>
      <c r="J225" s="149">
        <f>ROUND(I225*H225,2)</f>
        <v>12010.83</v>
      </c>
      <c r="K225" s="145" t="s">
        <v>147</v>
      </c>
      <c r="L225" s="32"/>
      <c r="M225" s="150" t="s">
        <v>1</v>
      </c>
      <c r="N225" s="151" t="s">
        <v>42</v>
      </c>
      <c r="O225" s="57"/>
      <c r="P225" s="152">
        <f>O225*H225</f>
        <v>0</v>
      </c>
      <c r="Q225" s="152">
        <v>2.45329</v>
      </c>
      <c r="R225" s="152">
        <f>Q225*H225</f>
        <v>6.8422258100000004</v>
      </c>
      <c r="S225" s="152">
        <v>0</v>
      </c>
      <c r="T225" s="153">
        <f>S225*H225</f>
        <v>0</v>
      </c>
      <c r="U225" s="31"/>
      <c r="V225" s="31"/>
      <c r="W225" s="31"/>
      <c r="X225" s="31"/>
      <c r="Y225" s="31"/>
      <c r="Z225" s="31"/>
      <c r="AA225" s="31"/>
      <c r="AB225" s="31"/>
      <c r="AC225" s="31"/>
      <c r="AD225" s="31"/>
      <c r="AE225" s="31"/>
      <c r="AR225" s="154" t="s">
        <v>159</v>
      </c>
      <c r="AT225" s="154" t="s">
        <v>143</v>
      </c>
      <c r="AU225" s="154" t="s">
        <v>87</v>
      </c>
      <c r="AY225" s="16" t="s">
        <v>140</v>
      </c>
      <c r="BE225" s="155">
        <f>IF(N225="základní",J225,0)</f>
        <v>12010.83</v>
      </c>
      <c r="BF225" s="155">
        <f>IF(N225="snížená",J225,0)</f>
        <v>0</v>
      </c>
      <c r="BG225" s="155">
        <f>IF(N225="zákl. přenesená",J225,0)</f>
        <v>0</v>
      </c>
      <c r="BH225" s="155">
        <f>IF(N225="sníž. přenesená",J225,0)</f>
        <v>0</v>
      </c>
      <c r="BI225" s="155">
        <f>IF(N225="nulová",J225,0)</f>
        <v>0</v>
      </c>
      <c r="BJ225" s="16" t="s">
        <v>85</v>
      </c>
      <c r="BK225" s="155">
        <f>ROUND(I225*H225,2)</f>
        <v>12010.83</v>
      </c>
      <c r="BL225" s="16" t="s">
        <v>159</v>
      </c>
      <c r="BM225" s="154" t="s">
        <v>1778</v>
      </c>
    </row>
    <row r="226" spans="1:65" s="12" customFormat="1">
      <c r="B226" s="165"/>
      <c r="D226" s="156" t="s">
        <v>236</v>
      </c>
      <c r="E226" s="166" t="s">
        <v>1</v>
      </c>
      <c r="F226" s="167" t="s">
        <v>1779</v>
      </c>
      <c r="H226" s="168">
        <v>2.7890000000000001</v>
      </c>
      <c r="I226" s="169"/>
      <c r="L226" s="165"/>
      <c r="M226" s="170"/>
      <c r="N226" s="171"/>
      <c r="O226" s="171"/>
      <c r="P226" s="171"/>
      <c r="Q226" s="171"/>
      <c r="R226" s="171"/>
      <c r="S226" s="171"/>
      <c r="T226" s="172"/>
      <c r="AT226" s="166" t="s">
        <v>236</v>
      </c>
      <c r="AU226" s="166" t="s">
        <v>87</v>
      </c>
      <c r="AV226" s="12" t="s">
        <v>87</v>
      </c>
      <c r="AW226" s="12" t="s">
        <v>32</v>
      </c>
      <c r="AX226" s="12" t="s">
        <v>85</v>
      </c>
      <c r="AY226" s="166" t="s">
        <v>140</v>
      </c>
    </row>
    <row r="227" spans="1:65" s="1" customFormat="1" ht="21.75" customHeight="1">
      <c r="A227" s="31"/>
      <c r="B227" s="142"/>
      <c r="C227" s="143" t="s">
        <v>346</v>
      </c>
      <c r="D227" s="143" t="s">
        <v>143</v>
      </c>
      <c r="E227" s="144" t="s">
        <v>1780</v>
      </c>
      <c r="F227" s="145" t="s">
        <v>1781</v>
      </c>
      <c r="G227" s="146" t="s">
        <v>234</v>
      </c>
      <c r="H227" s="147">
        <v>2.7890000000000001</v>
      </c>
      <c r="I227" s="148">
        <v>128.62</v>
      </c>
      <c r="J227" s="149">
        <f>ROUND(I227*H227,2)</f>
        <v>358.72</v>
      </c>
      <c r="K227" s="145" t="s">
        <v>147</v>
      </c>
      <c r="L227" s="32"/>
      <c r="M227" s="150" t="s">
        <v>1</v>
      </c>
      <c r="N227" s="151" t="s">
        <v>42</v>
      </c>
      <c r="O227" s="57"/>
      <c r="P227" s="152">
        <f>O227*H227</f>
        <v>0</v>
      </c>
      <c r="Q227" s="152">
        <v>0</v>
      </c>
      <c r="R227" s="152">
        <f>Q227*H227</f>
        <v>0</v>
      </c>
      <c r="S227" s="152">
        <v>0</v>
      </c>
      <c r="T227" s="153">
        <f>S227*H227</f>
        <v>0</v>
      </c>
      <c r="U227" s="31"/>
      <c r="V227" s="31"/>
      <c r="W227" s="31"/>
      <c r="X227" s="31"/>
      <c r="Y227" s="31"/>
      <c r="Z227" s="31"/>
      <c r="AA227" s="31"/>
      <c r="AB227" s="31"/>
      <c r="AC227" s="31"/>
      <c r="AD227" s="31"/>
      <c r="AE227" s="31"/>
      <c r="AR227" s="154" t="s">
        <v>159</v>
      </c>
      <c r="AT227" s="154" t="s">
        <v>143</v>
      </c>
      <c r="AU227" s="154" t="s">
        <v>87</v>
      </c>
      <c r="AY227" s="16" t="s">
        <v>140</v>
      </c>
      <c r="BE227" s="155">
        <f>IF(N227="základní",J227,0)</f>
        <v>358.72</v>
      </c>
      <c r="BF227" s="155">
        <f>IF(N227="snížená",J227,0)</f>
        <v>0</v>
      </c>
      <c r="BG227" s="155">
        <f>IF(N227="zákl. přenesená",J227,0)</f>
        <v>0</v>
      </c>
      <c r="BH227" s="155">
        <f>IF(N227="sníž. přenesená",J227,0)</f>
        <v>0</v>
      </c>
      <c r="BI227" s="155">
        <f>IF(N227="nulová",J227,0)</f>
        <v>0</v>
      </c>
      <c r="BJ227" s="16" t="s">
        <v>85</v>
      </c>
      <c r="BK227" s="155">
        <f>ROUND(I227*H227,2)</f>
        <v>358.72</v>
      </c>
      <c r="BL227" s="16" t="s">
        <v>159</v>
      </c>
      <c r="BM227" s="154" t="s">
        <v>1782</v>
      </c>
    </row>
    <row r="228" spans="1:65" s="1" customFormat="1" ht="16.5" customHeight="1">
      <c r="A228" s="31"/>
      <c r="B228" s="142"/>
      <c r="C228" s="143" t="s">
        <v>351</v>
      </c>
      <c r="D228" s="143" t="s">
        <v>143</v>
      </c>
      <c r="E228" s="144" t="s">
        <v>1783</v>
      </c>
      <c r="F228" s="145" t="s">
        <v>1784</v>
      </c>
      <c r="G228" s="146" t="s">
        <v>284</v>
      </c>
      <c r="H228" s="147">
        <v>28.6</v>
      </c>
      <c r="I228" s="148">
        <v>328.6</v>
      </c>
      <c r="J228" s="149">
        <f>ROUND(I228*H228,2)</f>
        <v>9397.9599999999991</v>
      </c>
      <c r="K228" s="145" t="s">
        <v>147</v>
      </c>
      <c r="L228" s="32"/>
      <c r="M228" s="150" t="s">
        <v>1</v>
      </c>
      <c r="N228" s="151" t="s">
        <v>42</v>
      </c>
      <c r="O228" s="57"/>
      <c r="P228" s="152">
        <f>O228*H228</f>
        <v>0</v>
      </c>
      <c r="Q228" s="152">
        <v>1.3520000000000001E-2</v>
      </c>
      <c r="R228" s="152">
        <f>Q228*H228</f>
        <v>0.38667200000000002</v>
      </c>
      <c r="S228" s="152">
        <v>0</v>
      </c>
      <c r="T228" s="153">
        <f>S228*H228</f>
        <v>0</v>
      </c>
      <c r="U228" s="31"/>
      <c r="V228" s="31"/>
      <c r="W228" s="31"/>
      <c r="X228" s="31"/>
      <c r="Y228" s="31"/>
      <c r="Z228" s="31"/>
      <c r="AA228" s="31"/>
      <c r="AB228" s="31"/>
      <c r="AC228" s="31"/>
      <c r="AD228" s="31"/>
      <c r="AE228" s="31"/>
      <c r="AR228" s="154" t="s">
        <v>159</v>
      </c>
      <c r="AT228" s="154" t="s">
        <v>143</v>
      </c>
      <c r="AU228" s="154" t="s">
        <v>87</v>
      </c>
      <c r="AY228" s="16" t="s">
        <v>140</v>
      </c>
      <c r="BE228" s="155">
        <f>IF(N228="základní",J228,0)</f>
        <v>9397.9599999999991</v>
      </c>
      <c r="BF228" s="155">
        <f>IF(N228="snížená",J228,0)</f>
        <v>0</v>
      </c>
      <c r="BG228" s="155">
        <f>IF(N228="zákl. přenesená",J228,0)</f>
        <v>0</v>
      </c>
      <c r="BH228" s="155">
        <f>IF(N228="sníž. přenesená",J228,0)</f>
        <v>0</v>
      </c>
      <c r="BI228" s="155">
        <f>IF(N228="nulová",J228,0)</f>
        <v>0</v>
      </c>
      <c r="BJ228" s="16" t="s">
        <v>85</v>
      </c>
      <c r="BK228" s="155">
        <f>ROUND(I228*H228,2)</f>
        <v>9397.9599999999991</v>
      </c>
      <c r="BL228" s="16" t="s">
        <v>159</v>
      </c>
      <c r="BM228" s="154" t="s">
        <v>1785</v>
      </c>
    </row>
    <row r="229" spans="1:65" s="12" customFormat="1">
      <c r="B229" s="165"/>
      <c r="D229" s="156" t="s">
        <v>236</v>
      </c>
      <c r="E229" s="166" t="s">
        <v>1</v>
      </c>
      <c r="F229" s="167" t="s">
        <v>1786</v>
      </c>
      <c r="H229" s="168">
        <v>28.6</v>
      </c>
      <c r="I229" s="169"/>
      <c r="L229" s="165"/>
      <c r="M229" s="170"/>
      <c r="N229" s="171"/>
      <c r="O229" s="171"/>
      <c r="P229" s="171"/>
      <c r="Q229" s="171"/>
      <c r="R229" s="171"/>
      <c r="S229" s="171"/>
      <c r="T229" s="172"/>
      <c r="AT229" s="166" t="s">
        <v>236</v>
      </c>
      <c r="AU229" s="166" t="s">
        <v>87</v>
      </c>
      <c r="AV229" s="12" t="s">
        <v>87</v>
      </c>
      <c r="AW229" s="12" t="s">
        <v>32</v>
      </c>
      <c r="AX229" s="12" t="s">
        <v>85</v>
      </c>
      <c r="AY229" s="166" t="s">
        <v>140</v>
      </c>
    </row>
    <row r="230" spans="1:65" s="1" customFormat="1" ht="16.5" customHeight="1">
      <c r="A230" s="31"/>
      <c r="B230" s="142"/>
      <c r="C230" s="143" t="s">
        <v>356</v>
      </c>
      <c r="D230" s="143" t="s">
        <v>143</v>
      </c>
      <c r="E230" s="144" t="s">
        <v>1787</v>
      </c>
      <c r="F230" s="145" t="s">
        <v>1788</v>
      </c>
      <c r="G230" s="146" t="s">
        <v>284</v>
      </c>
      <c r="H230" s="147">
        <v>28.6</v>
      </c>
      <c r="I230" s="148">
        <v>91.33</v>
      </c>
      <c r="J230" s="149">
        <f>ROUND(I230*H230,2)</f>
        <v>2612.04</v>
      </c>
      <c r="K230" s="145" t="s">
        <v>147</v>
      </c>
      <c r="L230" s="32"/>
      <c r="M230" s="150" t="s">
        <v>1</v>
      </c>
      <c r="N230" s="151" t="s">
        <v>42</v>
      </c>
      <c r="O230" s="57"/>
      <c r="P230" s="152">
        <f>O230*H230</f>
        <v>0</v>
      </c>
      <c r="Q230" s="152">
        <v>0</v>
      </c>
      <c r="R230" s="152">
        <f>Q230*H230</f>
        <v>0</v>
      </c>
      <c r="S230" s="152">
        <v>0</v>
      </c>
      <c r="T230" s="153">
        <f>S230*H230</f>
        <v>0</v>
      </c>
      <c r="U230" s="31"/>
      <c r="V230" s="31"/>
      <c r="W230" s="31"/>
      <c r="X230" s="31"/>
      <c r="Y230" s="31"/>
      <c r="Z230" s="31"/>
      <c r="AA230" s="31"/>
      <c r="AB230" s="31"/>
      <c r="AC230" s="31"/>
      <c r="AD230" s="31"/>
      <c r="AE230" s="31"/>
      <c r="AR230" s="154" t="s">
        <v>159</v>
      </c>
      <c r="AT230" s="154" t="s">
        <v>143</v>
      </c>
      <c r="AU230" s="154" t="s">
        <v>87</v>
      </c>
      <c r="AY230" s="16" t="s">
        <v>140</v>
      </c>
      <c r="BE230" s="155">
        <f>IF(N230="základní",J230,0)</f>
        <v>2612.04</v>
      </c>
      <c r="BF230" s="155">
        <f>IF(N230="snížená",J230,0)</f>
        <v>0</v>
      </c>
      <c r="BG230" s="155">
        <f>IF(N230="zákl. přenesená",J230,0)</f>
        <v>0</v>
      </c>
      <c r="BH230" s="155">
        <f>IF(N230="sníž. přenesená",J230,0)</f>
        <v>0</v>
      </c>
      <c r="BI230" s="155">
        <f>IF(N230="nulová",J230,0)</f>
        <v>0</v>
      </c>
      <c r="BJ230" s="16" t="s">
        <v>85</v>
      </c>
      <c r="BK230" s="155">
        <f>ROUND(I230*H230,2)</f>
        <v>2612.04</v>
      </c>
      <c r="BL230" s="16" t="s">
        <v>159</v>
      </c>
      <c r="BM230" s="154" t="s">
        <v>1789</v>
      </c>
    </row>
    <row r="231" spans="1:65" s="1" customFormat="1" ht="21.75" customHeight="1">
      <c r="A231" s="31"/>
      <c r="B231" s="142"/>
      <c r="C231" s="143" t="s">
        <v>361</v>
      </c>
      <c r="D231" s="143" t="s">
        <v>143</v>
      </c>
      <c r="E231" s="144" t="s">
        <v>1790</v>
      </c>
      <c r="F231" s="145" t="s">
        <v>1791</v>
      </c>
      <c r="G231" s="146" t="s">
        <v>284</v>
      </c>
      <c r="H231" s="147">
        <v>57.183999999999997</v>
      </c>
      <c r="I231" s="148">
        <v>145.24</v>
      </c>
      <c r="J231" s="149">
        <f>ROUND(I231*H231,2)</f>
        <v>8305.4</v>
      </c>
      <c r="K231" s="145" t="s">
        <v>147</v>
      </c>
      <c r="L231" s="32"/>
      <c r="M231" s="150" t="s">
        <v>1</v>
      </c>
      <c r="N231" s="151" t="s">
        <v>42</v>
      </c>
      <c r="O231" s="57"/>
      <c r="P231" s="152">
        <f>O231*H231</f>
        <v>0</v>
      </c>
      <c r="Q231" s="152">
        <v>0.1837</v>
      </c>
      <c r="R231" s="152">
        <f>Q231*H231</f>
        <v>10.5047008</v>
      </c>
      <c r="S231" s="152">
        <v>0</v>
      </c>
      <c r="T231" s="153">
        <f>S231*H231</f>
        <v>0</v>
      </c>
      <c r="U231" s="31"/>
      <c r="V231" s="31"/>
      <c r="W231" s="31"/>
      <c r="X231" s="31"/>
      <c r="Y231" s="31"/>
      <c r="Z231" s="31"/>
      <c r="AA231" s="31"/>
      <c r="AB231" s="31"/>
      <c r="AC231" s="31"/>
      <c r="AD231" s="31"/>
      <c r="AE231" s="31"/>
      <c r="AR231" s="154" t="s">
        <v>159</v>
      </c>
      <c r="AT231" s="154" t="s">
        <v>143</v>
      </c>
      <c r="AU231" s="154" t="s">
        <v>87</v>
      </c>
      <c r="AY231" s="16" t="s">
        <v>140</v>
      </c>
      <c r="BE231" s="155">
        <f>IF(N231="základní",J231,0)</f>
        <v>8305.4</v>
      </c>
      <c r="BF231" s="155">
        <f>IF(N231="snížená",J231,0)</f>
        <v>0</v>
      </c>
      <c r="BG231" s="155">
        <f>IF(N231="zákl. přenesená",J231,0)</f>
        <v>0</v>
      </c>
      <c r="BH231" s="155">
        <f>IF(N231="sníž. přenesená",J231,0)</f>
        <v>0</v>
      </c>
      <c r="BI231" s="155">
        <f>IF(N231="nulová",J231,0)</f>
        <v>0</v>
      </c>
      <c r="BJ231" s="16" t="s">
        <v>85</v>
      </c>
      <c r="BK231" s="155">
        <f>ROUND(I231*H231,2)</f>
        <v>8305.4</v>
      </c>
      <c r="BL231" s="16" t="s">
        <v>159</v>
      </c>
      <c r="BM231" s="154" t="s">
        <v>1792</v>
      </c>
    </row>
    <row r="232" spans="1:65" s="12" customFormat="1">
      <c r="B232" s="165"/>
      <c r="D232" s="156" t="s">
        <v>236</v>
      </c>
      <c r="E232" s="166" t="s">
        <v>1</v>
      </c>
      <c r="F232" s="167" t="s">
        <v>1793</v>
      </c>
      <c r="H232" s="168">
        <v>57.183999999999997</v>
      </c>
      <c r="I232" s="169"/>
      <c r="L232" s="165"/>
      <c r="M232" s="170"/>
      <c r="N232" s="171"/>
      <c r="O232" s="171"/>
      <c r="P232" s="171"/>
      <c r="Q232" s="171"/>
      <c r="R232" s="171"/>
      <c r="S232" s="171"/>
      <c r="T232" s="172"/>
      <c r="AT232" s="166" t="s">
        <v>236</v>
      </c>
      <c r="AU232" s="166" t="s">
        <v>87</v>
      </c>
      <c r="AV232" s="12" t="s">
        <v>87</v>
      </c>
      <c r="AW232" s="12" t="s">
        <v>32</v>
      </c>
      <c r="AX232" s="12" t="s">
        <v>85</v>
      </c>
      <c r="AY232" s="166" t="s">
        <v>140</v>
      </c>
    </row>
    <row r="233" spans="1:65" s="1" customFormat="1" ht="24">
      <c r="A233" s="31"/>
      <c r="B233" s="142"/>
      <c r="C233" s="143" t="s">
        <v>366</v>
      </c>
      <c r="D233" s="143" t="s">
        <v>143</v>
      </c>
      <c r="E233" s="144" t="s">
        <v>1794</v>
      </c>
      <c r="F233" s="145" t="s">
        <v>1795</v>
      </c>
      <c r="G233" s="146" t="s">
        <v>284</v>
      </c>
      <c r="H233" s="147">
        <v>55.25</v>
      </c>
      <c r="I233" s="148">
        <v>733.18</v>
      </c>
      <c r="J233" s="149">
        <f>ROUND(I233*H233,2)</f>
        <v>40508.199999999997</v>
      </c>
      <c r="K233" s="145" t="s">
        <v>147</v>
      </c>
      <c r="L233" s="32"/>
      <c r="M233" s="150" t="s">
        <v>1</v>
      </c>
      <c r="N233" s="151" t="s">
        <v>42</v>
      </c>
      <c r="O233" s="57"/>
      <c r="P233" s="152">
        <f>O233*H233</f>
        <v>0</v>
      </c>
      <c r="Q233" s="152">
        <v>0.28361999999999998</v>
      </c>
      <c r="R233" s="152">
        <f>Q233*H233</f>
        <v>15.670005</v>
      </c>
      <c r="S233" s="152">
        <v>0</v>
      </c>
      <c r="T233" s="153">
        <f>S233*H233</f>
        <v>0</v>
      </c>
      <c r="U233" s="31"/>
      <c r="V233" s="31"/>
      <c r="W233" s="31"/>
      <c r="X233" s="31"/>
      <c r="Y233" s="31"/>
      <c r="Z233" s="31"/>
      <c r="AA233" s="31"/>
      <c r="AB233" s="31"/>
      <c r="AC233" s="31"/>
      <c r="AD233" s="31"/>
      <c r="AE233" s="31"/>
      <c r="AR233" s="154" t="s">
        <v>159</v>
      </c>
      <c r="AT233" s="154" t="s">
        <v>143</v>
      </c>
      <c r="AU233" s="154" t="s">
        <v>87</v>
      </c>
      <c r="AY233" s="16" t="s">
        <v>140</v>
      </c>
      <c r="BE233" s="155">
        <f>IF(N233="základní",J233,0)</f>
        <v>40508.199999999997</v>
      </c>
      <c r="BF233" s="155">
        <f>IF(N233="snížená",J233,0)</f>
        <v>0</v>
      </c>
      <c r="BG233" s="155">
        <f>IF(N233="zákl. přenesená",J233,0)</f>
        <v>0</v>
      </c>
      <c r="BH233" s="155">
        <f>IF(N233="sníž. přenesená",J233,0)</f>
        <v>0</v>
      </c>
      <c r="BI233" s="155">
        <f>IF(N233="nulová",J233,0)</f>
        <v>0</v>
      </c>
      <c r="BJ233" s="16" t="s">
        <v>85</v>
      </c>
      <c r="BK233" s="155">
        <f>ROUND(I233*H233,2)</f>
        <v>40508.199999999997</v>
      </c>
      <c r="BL233" s="16" t="s">
        <v>159</v>
      </c>
      <c r="BM233" s="154" t="s">
        <v>1796</v>
      </c>
    </row>
    <row r="234" spans="1:65" s="12" customFormat="1">
      <c r="B234" s="165"/>
      <c r="D234" s="156" t="s">
        <v>236</v>
      </c>
      <c r="E234" s="166" t="s">
        <v>1</v>
      </c>
      <c r="F234" s="167" t="s">
        <v>1797</v>
      </c>
      <c r="H234" s="168">
        <v>55.25</v>
      </c>
      <c r="I234" s="169"/>
      <c r="L234" s="165"/>
      <c r="M234" s="170"/>
      <c r="N234" s="171"/>
      <c r="O234" s="171"/>
      <c r="P234" s="171"/>
      <c r="Q234" s="171"/>
      <c r="R234" s="171"/>
      <c r="S234" s="171"/>
      <c r="T234" s="172"/>
      <c r="AT234" s="166" t="s">
        <v>236</v>
      </c>
      <c r="AU234" s="166" t="s">
        <v>87</v>
      </c>
      <c r="AV234" s="12" t="s">
        <v>87</v>
      </c>
      <c r="AW234" s="12" t="s">
        <v>32</v>
      </c>
      <c r="AX234" s="12" t="s">
        <v>85</v>
      </c>
      <c r="AY234" s="166" t="s">
        <v>140</v>
      </c>
    </row>
    <row r="235" spans="1:65" s="11" customFormat="1" ht="22.9" customHeight="1">
      <c r="B235" s="129"/>
      <c r="D235" s="130" t="s">
        <v>76</v>
      </c>
      <c r="E235" s="140" t="s">
        <v>549</v>
      </c>
      <c r="F235" s="140" t="s">
        <v>1798</v>
      </c>
      <c r="I235" s="132"/>
      <c r="J235" s="141">
        <f>BK235</f>
        <v>1715718.99</v>
      </c>
      <c r="L235" s="129"/>
      <c r="M235" s="134"/>
      <c r="N235" s="135"/>
      <c r="O235" s="135"/>
      <c r="P235" s="136">
        <f>SUM(P236:P367)</f>
        <v>0</v>
      </c>
      <c r="Q235" s="135"/>
      <c r="R235" s="136">
        <f>SUM(R236:R367)</f>
        <v>21.267366969999998</v>
      </c>
      <c r="S235" s="135"/>
      <c r="T235" s="137">
        <f>SUM(T236:T367)</f>
        <v>0</v>
      </c>
      <c r="AR235" s="130" t="s">
        <v>85</v>
      </c>
      <c r="AT235" s="138" t="s">
        <v>76</v>
      </c>
      <c r="AU235" s="138" t="s">
        <v>85</v>
      </c>
      <c r="AY235" s="130" t="s">
        <v>140</v>
      </c>
      <c r="BK235" s="139">
        <f>SUM(BK236:BK367)</f>
        <v>1715718.99</v>
      </c>
    </row>
    <row r="236" spans="1:65" s="1" customFormat="1" ht="24">
      <c r="A236" s="31"/>
      <c r="B236" s="142"/>
      <c r="C236" s="143" t="s">
        <v>370</v>
      </c>
      <c r="D236" s="143" t="s">
        <v>143</v>
      </c>
      <c r="E236" s="144" t="s">
        <v>1799</v>
      </c>
      <c r="F236" s="145" t="s">
        <v>1800</v>
      </c>
      <c r="G236" s="146" t="s">
        <v>284</v>
      </c>
      <c r="H236" s="147">
        <v>130</v>
      </c>
      <c r="I236" s="148">
        <v>71.27</v>
      </c>
      <c r="J236" s="149">
        <f>ROUND(I236*H236,2)</f>
        <v>9265.1</v>
      </c>
      <c r="K236" s="145" t="s">
        <v>147</v>
      </c>
      <c r="L236" s="32"/>
      <c r="M236" s="150" t="s">
        <v>1</v>
      </c>
      <c r="N236" s="151" t="s">
        <v>42</v>
      </c>
      <c r="O236" s="57"/>
      <c r="P236" s="152">
        <f>O236*H236</f>
        <v>0</v>
      </c>
      <c r="Q236" s="152">
        <v>7.3499999999999998E-3</v>
      </c>
      <c r="R236" s="152">
        <f>Q236*H236</f>
        <v>0.95550000000000002</v>
      </c>
      <c r="S236" s="152">
        <v>0</v>
      </c>
      <c r="T236" s="153">
        <f>S236*H236</f>
        <v>0</v>
      </c>
      <c r="U236" s="31"/>
      <c r="V236" s="31"/>
      <c r="W236" s="31"/>
      <c r="X236" s="31"/>
      <c r="Y236" s="31"/>
      <c r="Z236" s="31"/>
      <c r="AA236" s="31"/>
      <c r="AB236" s="31"/>
      <c r="AC236" s="31"/>
      <c r="AD236" s="31"/>
      <c r="AE236" s="31"/>
      <c r="AR236" s="154" t="s">
        <v>159</v>
      </c>
      <c r="AT236" s="154" t="s">
        <v>143</v>
      </c>
      <c r="AU236" s="154" t="s">
        <v>87</v>
      </c>
      <c r="AY236" s="16" t="s">
        <v>140</v>
      </c>
      <c r="BE236" s="155">
        <f>IF(N236="základní",J236,0)</f>
        <v>9265.1</v>
      </c>
      <c r="BF236" s="155">
        <f>IF(N236="snížená",J236,0)</f>
        <v>0</v>
      </c>
      <c r="BG236" s="155">
        <f>IF(N236="zákl. přenesená",J236,0)</f>
        <v>0</v>
      </c>
      <c r="BH236" s="155">
        <f>IF(N236="sníž. přenesená",J236,0)</f>
        <v>0</v>
      </c>
      <c r="BI236" s="155">
        <f>IF(N236="nulová",J236,0)</f>
        <v>0</v>
      </c>
      <c r="BJ236" s="16" t="s">
        <v>85</v>
      </c>
      <c r="BK236" s="155">
        <f>ROUND(I236*H236,2)</f>
        <v>9265.1</v>
      </c>
      <c r="BL236" s="16" t="s">
        <v>159</v>
      </c>
      <c r="BM236" s="154" t="s">
        <v>1801</v>
      </c>
    </row>
    <row r="237" spans="1:65" s="12" customFormat="1">
      <c r="B237" s="165"/>
      <c r="D237" s="156" t="s">
        <v>236</v>
      </c>
      <c r="E237" s="166" t="s">
        <v>1</v>
      </c>
      <c r="F237" s="167" t="s">
        <v>1802</v>
      </c>
      <c r="H237" s="168">
        <v>50</v>
      </c>
      <c r="I237" s="169"/>
      <c r="L237" s="165"/>
      <c r="M237" s="170"/>
      <c r="N237" s="171"/>
      <c r="O237" s="171"/>
      <c r="P237" s="171"/>
      <c r="Q237" s="171"/>
      <c r="R237" s="171"/>
      <c r="S237" s="171"/>
      <c r="T237" s="172"/>
      <c r="AT237" s="166" t="s">
        <v>236</v>
      </c>
      <c r="AU237" s="166" t="s">
        <v>87</v>
      </c>
      <c r="AV237" s="12" t="s">
        <v>87</v>
      </c>
      <c r="AW237" s="12" t="s">
        <v>32</v>
      </c>
      <c r="AX237" s="12" t="s">
        <v>77</v>
      </c>
      <c r="AY237" s="166" t="s">
        <v>140</v>
      </c>
    </row>
    <row r="238" spans="1:65" s="12" customFormat="1">
      <c r="B238" s="165"/>
      <c r="D238" s="156" t="s">
        <v>236</v>
      </c>
      <c r="E238" s="166" t="s">
        <v>1</v>
      </c>
      <c r="F238" s="167" t="s">
        <v>1803</v>
      </c>
      <c r="H238" s="168">
        <v>80</v>
      </c>
      <c r="I238" s="169"/>
      <c r="L238" s="165"/>
      <c r="M238" s="170"/>
      <c r="N238" s="171"/>
      <c r="O238" s="171"/>
      <c r="P238" s="171"/>
      <c r="Q238" s="171"/>
      <c r="R238" s="171"/>
      <c r="S238" s="171"/>
      <c r="T238" s="172"/>
      <c r="AT238" s="166" t="s">
        <v>236</v>
      </c>
      <c r="AU238" s="166" t="s">
        <v>87</v>
      </c>
      <c r="AV238" s="12" t="s">
        <v>87</v>
      </c>
      <c r="AW238" s="12" t="s">
        <v>32</v>
      </c>
      <c r="AX238" s="12" t="s">
        <v>77</v>
      </c>
      <c r="AY238" s="166" t="s">
        <v>140</v>
      </c>
    </row>
    <row r="239" spans="1:65" s="13" customFormat="1">
      <c r="B239" s="173"/>
      <c r="D239" s="156" t="s">
        <v>236</v>
      </c>
      <c r="E239" s="174" t="s">
        <v>1</v>
      </c>
      <c r="F239" s="175" t="s">
        <v>247</v>
      </c>
      <c r="H239" s="176">
        <v>130</v>
      </c>
      <c r="I239" s="177"/>
      <c r="L239" s="173"/>
      <c r="M239" s="178"/>
      <c r="N239" s="179"/>
      <c r="O239" s="179"/>
      <c r="P239" s="179"/>
      <c r="Q239" s="179"/>
      <c r="R239" s="179"/>
      <c r="S239" s="179"/>
      <c r="T239" s="180"/>
      <c r="AT239" s="174" t="s">
        <v>236</v>
      </c>
      <c r="AU239" s="174" t="s">
        <v>87</v>
      </c>
      <c r="AV239" s="13" t="s">
        <v>159</v>
      </c>
      <c r="AW239" s="13" t="s">
        <v>32</v>
      </c>
      <c r="AX239" s="13" t="s">
        <v>85</v>
      </c>
      <c r="AY239" s="174" t="s">
        <v>140</v>
      </c>
    </row>
    <row r="240" spans="1:65" s="1" customFormat="1" ht="24">
      <c r="A240" s="31"/>
      <c r="B240" s="142"/>
      <c r="C240" s="143" t="s">
        <v>374</v>
      </c>
      <c r="D240" s="143" t="s">
        <v>143</v>
      </c>
      <c r="E240" s="144" t="s">
        <v>1804</v>
      </c>
      <c r="F240" s="145" t="s">
        <v>1805</v>
      </c>
      <c r="G240" s="146" t="s">
        <v>284</v>
      </c>
      <c r="H240" s="147">
        <v>130</v>
      </c>
      <c r="I240" s="148">
        <v>239.27</v>
      </c>
      <c r="J240" s="149">
        <f>ROUND(I240*H240,2)</f>
        <v>31105.1</v>
      </c>
      <c r="K240" s="145" t="s">
        <v>147</v>
      </c>
      <c r="L240" s="32"/>
      <c r="M240" s="150" t="s">
        <v>1</v>
      </c>
      <c r="N240" s="151" t="s">
        <v>42</v>
      </c>
      <c r="O240" s="57"/>
      <c r="P240" s="152">
        <f>O240*H240</f>
        <v>0</v>
      </c>
      <c r="Q240" s="152">
        <v>2.3099999999999999E-2</v>
      </c>
      <c r="R240" s="152">
        <f>Q240*H240</f>
        <v>3.0029999999999997</v>
      </c>
      <c r="S240" s="152">
        <v>0</v>
      </c>
      <c r="T240" s="153">
        <f>S240*H240</f>
        <v>0</v>
      </c>
      <c r="U240" s="31"/>
      <c r="V240" s="31"/>
      <c r="W240" s="31"/>
      <c r="X240" s="31"/>
      <c r="Y240" s="31"/>
      <c r="Z240" s="31"/>
      <c r="AA240" s="31"/>
      <c r="AB240" s="31"/>
      <c r="AC240" s="31"/>
      <c r="AD240" s="31"/>
      <c r="AE240" s="31"/>
      <c r="AR240" s="154" t="s">
        <v>159</v>
      </c>
      <c r="AT240" s="154" t="s">
        <v>143</v>
      </c>
      <c r="AU240" s="154" t="s">
        <v>87</v>
      </c>
      <c r="AY240" s="16" t="s">
        <v>140</v>
      </c>
      <c r="BE240" s="155">
        <f>IF(N240="základní",J240,0)</f>
        <v>31105.1</v>
      </c>
      <c r="BF240" s="155">
        <f>IF(N240="snížená",J240,0)</f>
        <v>0</v>
      </c>
      <c r="BG240" s="155">
        <f>IF(N240="zákl. přenesená",J240,0)</f>
        <v>0</v>
      </c>
      <c r="BH240" s="155">
        <f>IF(N240="sníž. přenesená",J240,0)</f>
        <v>0</v>
      </c>
      <c r="BI240" s="155">
        <f>IF(N240="nulová",J240,0)</f>
        <v>0</v>
      </c>
      <c r="BJ240" s="16" t="s">
        <v>85</v>
      </c>
      <c r="BK240" s="155">
        <f>ROUND(I240*H240,2)</f>
        <v>31105.1</v>
      </c>
      <c r="BL240" s="16" t="s">
        <v>159</v>
      </c>
      <c r="BM240" s="154" t="s">
        <v>1806</v>
      </c>
    </row>
    <row r="241" spans="1:65" s="1" customFormat="1" ht="16.5" customHeight="1">
      <c r="A241" s="31"/>
      <c r="B241" s="142"/>
      <c r="C241" s="143" t="s">
        <v>378</v>
      </c>
      <c r="D241" s="143" t="s">
        <v>143</v>
      </c>
      <c r="E241" s="144" t="s">
        <v>1807</v>
      </c>
      <c r="F241" s="145" t="s">
        <v>1808</v>
      </c>
      <c r="G241" s="146" t="s">
        <v>284</v>
      </c>
      <c r="H241" s="147">
        <v>960</v>
      </c>
      <c r="I241" s="148">
        <v>62.58</v>
      </c>
      <c r="J241" s="149">
        <f>ROUND(I241*H241,2)</f>
        <v>60076.800000000003</v>
      </c>
      <c r="K241" s="145" t="s">
        <v>147</v>
      </c>
      <c r="L241" s="32"/>
      <c r="M241" s="150" t="s">
        <v>1</v>
      </c>
      <c r="N241" s="151" t="s">
        <v>42</v>
      </c>
      <c r="O241" s="57"/>
      <c r="P241" s="152">
        <f>O241*H241</f>
        <v>0</v>
      </c>
      <c r="Q241" s="152">
        <v>0</v>
      </c>
      <c r="R241" s="152">
        <f>Q241*H241</f>
        <v>0</v>
      </c>
      <c r="S241" s="152">
        <v>0</v>
      </c>
      <c r="T241" s="153">
        <f>S241*H241</f>
        <v>0</v>
      </c>
      <c r="U241" s="31"/>
      <c r="V241" s="31"/>
      <c r="W241" s="31"/>
      <c r="X241" s="31"/>
      <c r="Y241" s="31"/>
      <c r="Z241" s="31"/>
      <c r="AA241" s="31"/>
      <c r="AB241" s="31"/>
      <c r="AC241" s="31"/>
      <c r="AD241" s="31"/>
      <c r="AE241" s="31"/>
      <c r="AR241" s="154" t="s">
        <v>159</v>
      </c>
      <c r="AT241" s="154" t="s">
        <v>143</v>
      </c>
      <c r="AU241" s="154" t="s">
        <v>87</v>
      </c>
      <c r="AY241" s="16" t="s">
        <v>140</v>
      </c>
      <c r="BE241" s="155">
        <f>IF(N241="základní",J241,0)</f>
        <v>60076.800000000003</v>
      </c>
      <c r="BF241" s="155">
        <f>IF(N241="snížená",J241,0)</f>
        <v>0</v>
      </c>
      <c r="BG241" s="155">
        <f>IF(N241="zákl. přenesená",J241,0)</f>
        <v>0</v>
      </c>
      <c r="BH241" s="155">
        <f>IF(N241="sníž. přenesená",J241,0)</f>
        <v>0</v>
      </c>
      <c r="BI241" s="155">
        <f>IF(N241="nulová",J241,0)</f>
        <v>0</v>
      </c>
      <c r="BJ241" s="16" t="s">
        <v>85</v>
      </c>
      <c r="BK241" s="155">
        <f>ROUND(I241*H241,2)</f>
        <v>60076.800000000003</v>
      </c>
      <c r="BL241" s="16" t="s">
        <v>159</v>
      </c>
      <c r="BM241" s="154" t="s">
        <v>1809</v>
      </c>
    </row>
    <row r="242" spans="1:65" s="12" customFormat="1">
      <c r="B242" s="165"/>
      <c r="D242" s="156" t="s">
        <v>236</v>
      </c>
      <c r="E242" s="166" t="s">
        <v>1</v>
      </c>
      <c r="F242" s="167" t="s">
        <v>1810</v>
      </c>
      <c r="H242" s="168">
        <v>89.894000000000005</v>
      </c>
      <c r="I242" s="169"/>
      <c r="L242" s="165"/>
      <c r="M242" s="170"/>
      <c r="N242" s="171"/>
      <c r="O242" s="171"/>
      <c r="P242" s="171"/>
      <c r="Q242" s="171"/>
      <c r="R242" s="171"/>
      <c r="S242" s="171"/>
      <c r="T242" s="172"/>
      <c r="AT242" s="166" t="s">
        <v>236</v>
      </c>
      <c r="AU242" s="166" t="s">
        <v>87</v>
      </c>
      <c r="AV242" s="12" t="s">
        <v>87</v>
      </c>
      <c r="AW242" s="12" t="s">
        <v>32</v>
      </c>
      <c r="AX242" s="12" t="s">
        <v>77</v>
      </c>
      <c r="AY242" s="166" t="s">
        <v>140</v>
      </c>
    </row>
    <row r="243" spans="1:65" s="12" customFormat="1">
      <c r="B243" s="165"/>
      <c r="D243" s="156" t="s">
        <v>236</v>
      </c>
      <c r="E243" s="166" t="s">
        <v>1</v>
      </c>
      <c r="F243" s="167" t="s">
        <v>1811</v>
      </c>
      <c r="H243" s="168">
        <v>120.26900000000001</v>
      </c>
      <c r="I243" s="169"/>
      <c r="L243" s="165"/>
      <c r="M243" s="170"/>
      <c r="N243" s="171"/>
      <c r="O243" s="171"/>
      <c r="P243" s="171"/>
      <c r="Q243" s="171"/>
      <c r="R243" s="171"/>
      <c r="S243" s="171"/>
      <c r="T243" s="172"/>
      <c r="AT243" s="166" t="s">
        <v>236</v>
      </c>
      <c r="AU243" s="166" t="s">
        <v>87</v>
      </c>
      <c r="AV243" s="12" t="s">
        <v>87</v>
      </c>
      <c r="AW243" s="12" t="s">
        <v>32</v>
      </c>
      <c r="AX243" s="12" t="s">
        <v>77</v>
      </c>
      <c r="AY243" s="166" t="s">
        <v>140</v>
      </c>
    </row>
    <row r="244" spans="1:65" s="14" customFormat="1">
      <c r="B244" s="191"/>
      <c r="D244" s="156" t="s">
        <v>236</v>
      </c>
      <c r="E244" s="192" t="s">
        <v>1</v>
      </c>
      <c r="F244" s="193" t="s">
        <v>1812</v>
      </c>
      <c r="H244" s="194">
        <v>210.16300000000001</v>
      </c>
      <c r="I244" s="195"/>
      <c r="L244" s="191"/>
      <c r="M244" s="196"/>
      <c r="N244" s="197"/>
      <c r="O244" s="197"/>
      <c r="P244" s="197"/>
      <c r="Q244" s="197"/>
      <c r="R244" s="197"/>
      <c r="S244" s="197"/>
      <c r="T244" s="198"/>
      <c r="AT244" s="192" t="s">
        <v>236</v>
      </c>
      <c r="AU244" s="192" t="s">
        <v>87</v>
      </c>
      <c r="AV244" s="14" t="s">
        <v>155</v>
      </c>
      <c r="AW244" s="14" t="s">
        <v>32</v>
      </c>
      <c r="AX244" s="14" t="s">
        <v>77</v>
      </c>
      <c r="AY244" s="192" t="s">
        <v>140</v>
      </c>
    </row>
    <row r="245" spans="1:65" s="12" customFormat="1">
      <c r="B245" s="165"/>
      <c r="D245" s="156" t="s">
        <v>236</v>
      </c>
      <c r="E245" s="166" t="s">
        <v>1</v>
      </c>
      <c r="F245" s="167" t="s">
        <v>1813</v>
      </c>
      <c r="H245" s="168">
        <v>54.08</v>
      </c>
      <c r="I245" s="169"/>
      <c r="L245" s="165"/>
      <c r="M245" s="170"/>
      <c r="N245" s="171"/>
      <c r="O245" s="171"/>
      <c r="P245" s="171"/>
      <c r="Q245" s="171"/>
      <c r="R245" s="171"/>
      <c r="S245" s="171"/>
      <c r="T245" s="172"/>
      <c r="AT245" s="166" t="s">
        <v>236</v>
      </c>
      <c r="AU245" s="166" t="s">
        <v>87</v>
      </c>
      <c r="AV245" s="12" t="s">
        <v>87</v>
      </c>
      <c r="AW245" s="12" t="s">
        <v>32</v>
      </c>
      <c r="AX245" s="12" t="s">
        <v>77</v>
      </c>
      <c r="AY245" s="166" t="s">
        <v>140</v>
      </c>
    </row>
    <row r="246" spans="1:65" s="12" customFormat="1">
      <c r="B246" s="165"/>
      <c r="D246" s="156" t="s">
        <v>236</v>
      </c>
      <c r="E246" s="166" t="s">
        <v>1</v>
      </c>
      <c r="F246" s="167" t="s">
        <v>1814</v>
      </c>
      <c r="H246" s="168">
        <v>100.419</v>
      </c>
      <c r="I246" s="169"/>
      <c r="L246" s="165"/>
      <c r="M246" s="170"/>
      <c r="N246" s="171"/>
      <c r="O246" s="171"/>
      <c r="P246" s="171"/>
      <c r="Q246" s="171"/>
      <c r="R246" s="171"/>
      <c r="S246" s="171"/>
      <c r="T246" s="172"/>
      <c r="AT246" s="166" t="s">
        <v>236</v>
      </c>
      <c r="AU246" s="166" t="s">
        <v>87</v>
      </c>
      <c r="AV246" s="12" t="s">
        <v>87</v>
      </c>
      <c r="AW246" s="12" t="s">
        <v>32</v>
      </c>
      <c r="AX246" s="12" t="s">
        <v>77</v>
      </c>
      <c r="AY246" s="166" t="s">
        <v>140</v>
      </c>
    </row>
    <row r="247" spans="1:65" s="12" customFormat="1">
      <c r="B247" s="165"/>
      <c r="D247" s="156" t="s">
        <v>236</v>
      </c>
      <c r="E247" s="166" t="s">
        <v>1</v>
      </c>
      <c r="F247" s="167" t="s">
        <v>1815</v>
      </c>
      <c r="H247" s="168">
        <v>85.477000000000004</v>
      </c>
      <c r="I247" s="169"/>
      <c r="L247" s="165"/>
      <c r="M247" s="170"/>
      <c r="N247" s="171"/>
      <c r="O247" s="171"/>
      <c r="P247" s="171"/>
      <c r="Q247" s="171"/>
      <c r="R247" s="171"/>
      <c r="S247" s="171"/>
      <c r="T247" s="172"/>
      <c r="AT247" s="166" t="s">
        <v>236</v>
      </c>
      <c r="AU247" s="166" t="s">
        <v>87</v>
      </c>
      <c r="AV247" s="12" t="s">
        <v>87</v>
      </c>
      <c r="AW247" s="12" t="s">
        <v>32</v>
      </c>
      <c r="AX247" s="12" t="s">
        <v>77</v>
      </c>
      <c r="AY247" s="166" t="s">
        <v>140</v>
      </c>
    </row>
    <row r="248" spans="1:65" s="14" customFormat="1">
      <c r="B248" s="191"/>
      <c r="D248" s="156" t="s">
        <v>236</v>
      </c>
      <c r="E248" s="192" t="s">
        <v>1</v>
      </c>
      <c r="F248" s="193" t="s">
        <v>1816</v>
      </c>
      <c r="H248" s="194">
        <v>239.976</v>
      </c>
      <c r="I248" s="195"/>
      <c r="L248" s="191"/>
      <c r="M248" s="196"/>
      <c r="N248" s="197"/>
      <c r="O248" s="197"/>
      <c r="P248" s="197"/>
      <c r="Q248" s="197"/>
      <c r="R248" s="197"/>
      <c r="S248" s="197"/>
      <c r="T248" s="198"/>
      <c r="AT248" s="192" t="s">
        <v>236</v>
      </c>
      <c r="AU248" s="192" t="s">
        <v>87</v>
      </c>
      <c r="AV248" s="14" t="s">
        <v>155</v>
      </c>
      <c r="AW248" s="14" t="s">
        <v>32</v>
      </c>
      <c r="AX248" s="14" t="s">
        <v>77</v>
      </c>
      <c r="AY248" s="192" t="s">
        <v>140</v>
      </c>
    </row>
    <row r="249" spans="1:65" s="12" customFormat="1" ht="22.5">
      <c r="B249" s="165"/>
      <c r="D249" s="156" t="s">
        <v>236</v>
      </c>
      <c r="E249" s="166" t="s">
        <v>1</v>
      </c>
      <c r="F249" s="167" t="s">
        <v>1817</v>
      </c>
      <c r="H249" s="168">
        <v>96.522000000000006</v>
      </c>
      <c r="I249" s="169"/>
      <c r="L249" s="165"/>
      <c r="M249" s="170"/>
      <c r="N249" s="171"/>
      <c r="O249" s="171"/>
      <c r="P249" s="171"/>
      <c r="Q249" s="171"/>
      <c r="R249" s="171"/>
      <c r="S249" s="171"/>
      <c r="T249" s="172"/>
      <c r="AT249" s="166" t="s">
        <v>236</v>
      </c>
      <c r="AU249" s="166" t="s">
        <v>87</v>
      </c>
      <c r="AV249" s="12" t="s">
        <v>87</v>
      </c>
      <c r="AW249" s="12" t="s">
        <v>32</v>
      </c>
      <c r="AX249" s="12" t="s">
        <v>77</v>
      </c>
      <c r="AY249" s="166" t="s">
        <v>140</v>
      </c>
    </row>
    <row r="250" spans="1:65" s="12" customFormat="1">
      <c r="B250" s="165"/>
      <c r="D250" s="156" t="s">
        <v>236</v>
      </c>
      <c r="E250" s="166" t="s">
        <v>1</v>
      </c>
      <c r="F250" s="167" t="s">
        <v>1818</v>
      </c>
      <c r="H250" s="168">
        <v>136.03</v>
      </c>
      <c r="I250" s="169"/>
      <c r="L250" s="165"/>
      <c r="M250" s="170"/>
      <c r="N250" s="171"/>
      <c r="O250" s="171"/>
      <c r="P250" s="171"/>
      <c r="Q250" s="171"/>
      <c r="R250" s="171"/>
      <c r="S250" s="171"/>
      <c r="T250" s="172"/>
      <c r="AT250" s="166" t="s">
        <v>236</v>
      </c>
      <c r="AU250" s="166" t="s">
        <v>87</v>
      </c>
      <c r="AV250" s="12" t="s">
        <v>87</v>
      </c>
      <c r="AW250" s="12" t="s">
        <v>32</v>
      </c>
      <c r="AX250" s="12" t="s">
        <v>77</v>
      </c>
      <c r="AY250" s="166" t="s">
        <v>140</v>
      </c>
    </row>
    <row r="251" spans="1:65" s="14" customFormat="1">
      <c r="B251" s="191"/>
      <c r="D251" s="156" t="s">
        <v>236</v>
      </c>
      <c r="E251" s="192" t="s">
        <v>1</v>
      </c>
      <c r="F251" s="193" t="s">
        <v>1819</v>
      </c>
      <c r="H251" s="194">
        <v>232.55200000000002</v>
      </c>
      <c r="I251" s="195"/>
      <c r="L251" s="191"/>
      <c r="M251" s="196"/>
      <c r="N251" s="197"/>
      <c r="O251" s="197"/>
      <c r="P251" s="197"/>
      <c r="Q251" s="197"/>
      <c r="R251" s="197"/>
      <c r="S251" s="197"/>
      <c r="T251" s="198"/>
      <c r="AT251" s="192" t="s">
        <v>236</v>
      </c>
      <c r="AU251" s="192" t="s">
        <v>87</v>
      </c>
      <c r="AV251" s="14" t="s">
        <v>155</v>
      </c>
      <c r="AW251" s="14" t="s">
        <v>32</v>
      </c>
      <c r="AX251" s="14" t="s">
        <v>77</v>
      </c>
      <c r="AY251" s="192" t="s">
        <v>140</v>
      </c>
    </row>
    <row r="252" spans="1:65" s="12" customFormat="1">
      <c r="B252" s="165"/>
      <c r="D252" s="156" t="s">
        <v>236</v>
      </c>
      <c r="E252" s="166" t="s">
        <v>1</v>
      </c>
      <c r="F252" s="167" t="s">
        <v>1820</v>
      </c>
      <c r="H252" s="168">
        <v>90.852999999999994</v>
      </c>
      <c r="I252" s="169"/>
      <c r="L252" s="165"/>
      <c r="M252" s="170"/>
      <c r="N252" s="171"/>
      <c r="O252" s="171"/>
      <c r="P252" s="171"/>
      <c r="Q252" s="171"/>
      <c r="R252" s="171"/>
      <c r="S252" s="171"/>
      <c r="T252" s="172"/>
      <c r="AT252" s="166" t="s">
        <v>236</v>
      </c>
      <c r="AU252" s="166" t="s">
        <v>87</v>
      </c>
      <c r="AV252" s="12" t="s">
        <v>87</v>
      </c>
      <c r="AW252" s="12" t="s">
        <v>32</v>
      </c>
      <c r="AX252" s="12" t="s">
        <v>77</v>
      </c>
      <c r="AY252" s="166" t="s">
        <v>140</v>
      </c>
    </row>
    <row r="253" spans="1:65" s="12" customFormat="1">
      <c r="B253" s="165"/>
      <c r="D253" s="156" t="s">
        <v>236</v>
      </c>
      <c r="E253" s="166" t="s">
        <v>1</v>
      </c>
      <c r="F253" s="167" t="s">
        <v>1821</v>
      </c>
      <c r="H253" s="168">
        <v>102.339</v>
      </c>
      <c r="I253" s="169"/>
      <c r="L253" s="165"/>
      <c r="M253" s="170"/>
      <c r="N253" s="171"/>
      <c r="O253" s="171"/>
      <c r="P253" s="171"/>
      <c r="Q253" s="171"/>
      <c r="R253" s="171"/>
      <c r="S253" s="171"/>
      <c r="T253" s="172"/>
      <c r="AT253" s="166" t="s">
        <v>236</v>
      </c>
      <c r="AU253" s="166" t="s">
        <v>87</v>
      </c>
      <c r="AV253" s="12" t="s">
        <v>87</v>
      </c>
      <c r="AW253" s="12" t="s">
        <v>32</v>
      </c>
      <c r="AX253" s="12" t="s">
        <v>77</v>
      </c>
      <c r="AY253" s="166" t="s">
        <v>140</v>
      </c>
    </row>
    <row r="254" spans="1:65" s="12" customFormat="1">
      <c r="B254" s="165"/>
      <c r="D254" s="156" t="s">
        <v>236</v>
      </c>
      <c r="E254" s="166" t="s">
        <v>1</v>
      </c>
      <c r="F254" s="167" t="s">
        <v>1822</v>
      </c>
      <c r="H254" s="168">
        <v>84.117000000000004</v>
      </c>
      <c r="I254" s="169"/>
      <c r="L254" s="165"/>
      <c r="M254" s="170"/>
      <c r="N254" s="171"/>
      <c r="O254" s="171"/>
      <c r="P254" s="171"/>
      <c r="Q254" s="171"/>
      <c r="R254" s="171"/>
      <c r="S254" s="171"/>
      <c r="T254" s="172"/>
      <c r="AT254" s="166" t="s">
        <v>236</v>
      </c>
      <c r="AU254" s="166" t="s">
        <v>87</v>
      </c>
      <c r="AV254" s="12" t="s">
        <v>87</v>
      </c>
      <c r="AW254" s="12" t="s">
        <v>32</v>
      </c>
      <c r="AX254" s="12" t="s">
        <v>77</v>
      </c>
      <c r="AY254" s="166" t="s">
        <v>140</v>
      </c>
    </row>
    <row r="255" spans="1:65" s="14" customFormat="1">
      <c r="B255" s="191"/>
      <c r="D255" s="156" t="s">
        <v>236</v>
      </c>
      <c r="E255" s="192" t="s">
        <v>1</v>
      </c>
      <c r="F255" s="193" t="s">
        <v>1823</v>
      </c>
      <c r="H255" s="194">
        <v>277.30900000000003</v>
      </c>
      <c r="I255" s="195"/>
      <c r="L255" s="191"/>
      <c r="M255" s="196"/>
      <c r="N255" s="197"/>
      <c r="O255" s="197"/>
      <c r="P255" s="197"/>
      <c r="Q255" s="197"/>
      <c r="R255" s="197"/>
      <c r="S255" s="197"/>
      <c r="T255" s="198"/>
      <c r="AT255" s="192" t="s">
        <v>236</v>
      </c>
      <c r="AU255" s="192" t="s">
        <v>87</v>
      </c>
      <c r="AV255" s="14" t="s">
        <v>155</v>
      </c>
      <c r="AW255" s="14" t="s">
        <v>32</v>
      </c>
      <c r="AX255" s="14" t="s">
        <v>77</v>
      </c>
      <c r="AY255" s="192" t="s">
        <v>140</v>
      </c>
    </row>
    <row r="256" spans="1:65" s="13" customFormat="1">
      <c r="B256" s="173"/>
      <c r="D256" s="156" t="s">
        <v>236</v>
      </c>
      <c r="E256" s="174" t="s">
        <v>1</v>
      </c>
      <c r="F256" s="175" t="s">
        <v>247</v>
      </c>
      <c r="H256" s="176">
        <v>960</v>
      </c>
      <c r="I256" s="177"/>
      <c r="L256" s="173"/>
      <c r="M256" s="178"/>
      <c r="N256" s="179"/>
      <c r="O256" s="179"/>
      <c r="P256" s="179"/>
      <c r="Q256" s="179"/>
      <c r="R256" s="179"/>
      <c r="S256" s="179"/>
      <c r="T256" s="180"/>
      <c r="AT256" s="174" t="s">
        <v>236</v>
      </c>
      <c r="AU256" s="174" t="s">
        <v>87</v>
      </c>
      <c r="AV256" s="13" t="s">
        <v>159</v>
      </c>
      <c r="AW256" s="13" t="s">
        <v>32</v>
      </c>
      <c r="AX256" s="13" t="s">
        <v>85</v>
      </c>
      <c r="AY256" s="174" t="s">
        <v>140</v>
      </c>
    </row>
    <row r="257" spans="1:65" s="1" customFormat="1" ht="24">
      <c r="A257" s="31"/>
      <c r="B257" s="142"/>
      <c r="C257" s="143" t="s">
        <v>383</v>
      </c>
      <c r="D257" s="143" t="s">
        <v>143</v>
      </c>
      <c r="E257" s="144" t="s">
        <v>1824</v>
      </c>
      <c r="F257" s="145" t="s">
        <v>1825</v>
      </c>
      <c r="G257" s="146" t="s">
        <v>284</v>
      </c>
      <c r="H257" s="147">
        <v>270.89999999999998</v>
      </c>
      <c r="I257" s="148">
        <v>36.81</v>
      </c>
      <c r="J257" s="149">
        <f>ROUND(I257*H257,2)</f>
        <v>9971.83</v>
      </c>
      <c r="K257" s="145" t="s">
        <v>147</v>
      </c>
      <c r="L257" s="32"/>
      <c r="M257" s="150" t="s">
        <v>1</v>
      </c>
      <c r="N257" s="151" t="s">
        <v>42</v>
      </c>
      <c r="O257" s="57"/>
      <c r="P257" s="152">
        <f>O257*H257</f>
        <v>0</v>
      </c>
      <c r="Q257" s="152">
        <v>0</v>
      </c>
      <c r="R257" s="152">
        <f>Q257*H257</f>
        <v>0</v>
      </c>
      <c r="S257" s="152">
        <v>0</v>
      </c>
      <c r="T257" s="153">
        <f>S257*H257</f>
        <v>0</v>
      </c>
      <c r="U257" s="31"/>
      <c r="V257" s="31"/>
      <c r="W257" s="31"/>
      <c r="X257" s="31"/>
      <c r="Y257" s="31"/>
      <c r="Z257" s="31"/>
      <c r="AA257" s="31"/>
      <c r="AB257" s="31"/>
      <c r="AC257" s="31"/>
      <c r="AD257" s="31"/>
      <c r="AE257" s="31"/>
      <c r="AR257" s="154" t="s">
        <v>159</v>
      </c>
      <c r="AT257" s="154" t="s">
        <v>143</v>
      </c>
      <c r="AU257" s="154" t="s">
        <v>87</v>
      </c>
      <c r="AY257" s="16" t="s">
        <v>140</v>
      </c>
      <c r="BE257" s="155">
        <f>IF(N257="základní",J257,0)</f>
        <v>9971.83</v>
      </c>
      <c r="BF257" s="155">
        <f>IF(N257="snížená",J257,0)</f>
        <v>0</v>
      </c>
      <c r="BG257" s="155">
        <f>IF(N257="zákl. přenesená",J257,0)</f>
        <v>0</v>
      </c>
      <c r="BH257" s="155">
        <f>IF(N257="sníž. přenesená",J257,0)</f>
        <v>0</v>
      </c>
      <c r="BI257" s="155">
        <f>IF(N257="nulová",J257,0)</f>
        <v>0</v>
      </c>
      <c r="BJ257" s="16" t="s">
        <v>85</v>
      </c>
      <c r="BK257" s="155">
        <f>ROUND(I257*H257,2)</f>
        <v>9971.83</v>
      </c>
      <c r="BL257" s="16" t="s">
        <v>159</v>
      </c>
      <c r="BM257" s="154" t="s">
        <v>1826</v>
      </c>
    </row>
    <row r="258" spans="1:65" s="12" customFormat="1">
      <c r="B258" s="165"/>
      <c r="D258" s="156" t="s">
        <v>236</v>
      </c>
      <c r="E258" s="166" t="s">
        <v>1</v>
      </c>
      <c r="F258" s="167" t="s">
        <v>1827</v>
      </c>
      <c r="H258" s="168">
        <v>11.52</v>
      </c>
      <c r="I258" s="169"/>
      <c r="L258" s="165"/>
      <c r="M258" s="170"/>
      <c r="N258" s="171"/>
      <c r="O258" s="171"/>
      <c r="P258" s="171"/>
      <c r="Q258" s="171"/>
      <c r="R258" s="171"/>
      <c r="S258" s="171"/>
      <c r="T258" s="172"/>
      <c r="AT258" s="166" t="s">
        <v>236</v>
      </c>
      <c r="AU258" s="166" t="s">
        <v>87</v>
      </c>
      <c r="AV258" s="12" t="s">
        <v>87</v>
      </c>
      <c r="AW258" s="12" t="s">
        <v>32</v>
      </c>
      <c r="AX258" s="12" t="s">
        <v>77</v>
      </c>
      <c r="AY258" s="166" t="s">
        <v>140</v>
      </c>
    </row>
    <row r="259" spans="1:65" s="12" customFormat="1">
      <c r="B259" s="165"/>
      <c r="D259" s="156" t="s">
        <v>236</v>
      </c>
      <c r="E259" s="166" t="s">
        <v>1</v>
      </c>
      <c r="F259" s="167" t="s">
        <v>1828</v>
      </c>
      <c r="H259" s="168">
        <v>40.32</v>
      </c>
      <c r="I259" s="169"/>
      <c r="L259" s="165"/>
      <c r="M259" s="170"/>
      <c r="N259" s="171"/>
      <c r="O259" s="171"/>
      <c r="P259" s="171"/>
      <c r="Q259" s="171"/>
      <c r="R259" s="171"/>
      <c r="S259" s="171"/>
      <c r="T259" s="172"/>
      <c r="AT259" s="166" t="s">
        <v>236</v>
      </c>
      <c r="AU259" s="166" t="s">
        <v>87</v>
      </c>
      <c r="AV259" s="12" t="s">
        <v>87</v>
      </c>
      <c r="AW259" s="12" t="s">
        <v>32</v>
      </c>
      <c r="AX259" s="12" t="s">
        <v>77</v>
      </c>
      <c r="AY259" s="166" t="s">
        <v>140</v>
      </c>
    </row>
    <row r="260" spans="1:65" s="12" customFormat="1">
      <c r="B260" s="165"/>
      <c r="D260" s="156" t="s">
        <v>236</v>
      </c>
      <c r="E260" s="166" t="s">
        <v>1</v>
      </c>
      <c r="F260" s="167" t="s">
        <v>1829</v>
      </c>
      <c r="H260" s="168">
        <v>18.62</v>
      </c>
      <c r="I260" s="169"/>
      <c r="L260" s="165"/>
      <c r="M260" s="170"/>
      <c r="N260" s="171"/>
      <c r="O260" s="171"/>
      <c r="P260" s="171"/>
      <c r="Q260" s="171"/>
      <c r="R260" s="171"/>
      <c r="S260" s="171"/>
      <c r="T260" s="172"/>
      <c r="AT260" s="166" t="s">
        <v>236</v>
      </c>
      <c r="AU260" s="166" t="s">
        <v>87</v>
      </c>
      <c r="AV260" s="12" t="s">
        <v>87</v>
      </c>
      <c r="AW260" s="12" t="s">
        <v>32</v>
      </c>
      <c r="AX260" s="12" t="s">
        <v>77</v>
      </c>
      <c r="AY260" s="166" t="s">
        <v>140</v>
      </c>
    </row>
    <row r="261" spans="1:65" s="14" customFormat="1">
      <c r="B261" s="191"/>
      <c r="D261" s="156" t="s">
        <v>236</v>
      </c>
      <c r="E261" s="192" t="s">
        <v>1</v>
      </c>
      <c r="F261" s="193" t="s">
        <v>1819</v>
      </c>
      <c r="H261" s="194">
        <v>70.460000000000008</v>
      </c>
      <c r="I261" s="195"/>
      <c r="L261" s="191"/>
      <c r="M261" s="196"/>
      <c r="N261" s="197"/>
      <c r="O261" s="197"/>
      <c r="P261" s="197"/>
      <c r="Q261" s="197"/>
      <c r="R261" s="197"/>
      <c r="S261" s="197"/>
      <c r="T261" s="198"/>
      <c r="AT261" s="192" t="s">
        <v>236</v>
      </c>
      <c r="AU261" s="192" t="s">
        <v>87</v>
      </c>
      <c r="AV261" s="14" t="s">
        <v>155</v>
      </c>
      <c r="AW261" s="14" t="s">
        <v>32</v>
      </c>
      <c r="AX261" s="14" t="s">
        <v>77</v>
      </c>
      <c r="AY261" s="192" t="s">
        <v>140</v>
      </c>
    </row>
    <row r="262" spans="1:65" s="12" customFormat="1">
      <c r="B262" s="165"/>
      <c r="D262" s="156" t="s">
        <v>236</v>
      </c>
      <c r="E262" s="166" t="s">
        <v>1</v>
      </c>
      <c r="F262" s="167" t="s">
        <v>1830</v>
      </c>
      <c r="H262" s="168">
        <v>6.3</v>
      </c>
      <c r="I262" s="169"/>
      <c r="L262" s="165"/>
      <c r="M262" s="170"/>
      <c r="N262" s="171"/>
      <c r="O262" s="171"/>
      <c r="P262" s="171"/>
      <c r="Q262" s="171"/>
      <c r="R262" s="171"/>
      <c r="S262" s="171"/>
      <c r="T262" s="172"/>
      <c r="AT262" s="166" t="s">
        <v>236</v>
      </c>
      <c r="AU262" s="166" t="s">
        <v>87</v>
      </c>
      <c r="AV262" s="12" t="s">
        <v>87</v>
      </c>
      <c r="AW262" s="12" t="s">
        <v>32</v>
      </c>
      <c r="AX262" s="12" t="s">
        <v>77</v>
      </c>
      <c r="AY262" s="166" t="s">
        <v>140</v>
      </c>
    </row>
    <row r="263" spans="1:65" s="12" customFormat="1">
      <c r="B263" s="165"/>
      <c r="D263" s="156" t="s">
        <v>236</v>
      </c>
      <c r="E263" s="166" t="s">
        <v>1</v>
      </c>
      <c r="F263" s="167" t="s">
        <v>1831</v>
      </c>
      <c r="H263" s="168">
        <v>22.68</v>
      </c>
      <c r="I263" s="169"/>
      <c r="L263" s="165"/>
      <c r="M263" s="170"/>
      <c r="N263" s="171"/>
      <c r="O263" s="171"/>
      <c r="P263" s="171"/>
      <c r="Q263" s="171"/>
      <c r="R263" s="171"/>
      <c r="S263" s="171"/>
      <c r="T263" s="172"/>
      <c r="AT263" s="166" t="s">
        <v>236</v>
      </c>
      <c r="AU263" s="166" t="s">
        <v>87</v>
      </c>
      <c r="AV263" s="12" t="s">
        <v>87</v>
      </c>
      <c r="AW263" s="12" t="s">
        <v>32</v>
      </c>
      <c r="AX263" s="12" t="s">
        <v>77</v>
      </c>
      <c r="AY263" s="166" t="s">
        <v>140</v>
      </c>
    </row>
    <row r="264" spans="1:65" s="12" customFormat="1">
      <c r="B264" s="165"/>
      <c r="D264" s="156" t="s">
        <v>236</v>
      </c>
      <c r="E264" s="166" t="s">
        <v>1</v>
      </c>
      <c r="F264" s="167" t="s">
        <v>1832</v>
      </c>
      <c r="H264" s="168">
        <v>4.32</v>
      </c>
      <c r="I264" s="169"/>
      <c r="L264" s="165"/>
      <c r="M264" s="170"/>
      <c r="N264" s="171"/>
      <c r="O264" s="171"/>
      <c r="P264" s="171"/>
      <c r="Q264" s="171"/>
      <c r="R264" s="171"/>
      <c r="S264" s="171"/>
      <c r="T264" s="172"/>
      <c r="AT264" s="166" t="s">
        <v>236</v>
      </c>
      <c r="AU264" s="166" t="s">
        <v>87</v>
      </c>
      <c r="AV264" s="12" t="s">
        <v>87</v>
      </c>
      <c r="AW264" s="12" t="s">
        <v>32</v>
      </c>
      <c r="AX264" s="12" t="s">
        <v>77</v>
      </c>
      <c r="AY264" s="166" t="s">
        <v>140</v>
      </c>
    </row>
    <row r="265" spans="1:65" s="12" customFormat="1">
      <c r="B265" s="165"/>
      <c r="D265" s="156" t="s">
        <v>236</v>
      </c>
      <c r="E265" s="166" t="s">
        <v>1</v>
      </c>
      <c r="F265" s="167" t="s">
        <v>1833</v>
      </c>
      <c r="H265" s="168">
        <v>2.88</v>
      </c>
      <c r="I265" s="169"/>
      <c r="L265" s="165"/>
      <c r="M265" s="170"/>
      <c r="N265" s="171"/>
      <c r="O265" s="171"/>
      <c r="P265" s="171"/>
      <c r="Q265" s="171"/>
      <c r="R265" s="171"/>
      <c r="S265" s="171"/>
      <c r="T265" s="172"/>
      <c r="AT265" s="166" t="s">
        <v>236</v>
      </c>
      <c r="AU265" s="166" t="s">
        <v>87</v>
      </c>
      <c r="AV265" s="12" t="s">
        <v>87</v>
      </c>
      <c r="AW265" s="12" t="s">
        <v>32</v>
      </c>
      <c r="AX265" s="12" t="s">
        <v>77</v>
      </c>
      <c r="AY265" s="166" t="s">
        <v>140</v>
      </c>
    </row>
    <row r="266" spans="1:65" s="12" customFormat="1">
      <c r="B266" s="165"/>
      <c r="D266" s="156" t="s">
        <v>236</v>
      </c>
      <c r="E266" s="166" t="s">
        <v>1</v>
      </c>
      <c r="F266" s="167" t="s">
        <v>1834</v>
      </c>
      <c r="H266" s="168">
        <v>3.2</v>
      </c>
      <c r="I266" s="169"/>
      <c r="L266" s="165"/>
      <c r="M266" s="170"/>
      <c r="N266" s="171"/>
      <c r="O266" s="171"/>
      <c r="P266" s="171"/>
      <c r="Q266" s="171"/>
      <c r="R266" s="171"/>
      <c r="S266" s="171"/>
      <c r="T266" s="172"/>
      <c r="AT266" s="166" t="s">
        <v>236</v>
      </c>
      <c r="AU266" s="166" t="s">
        <v>87</v>
      </c>
      <c r="AV266" s="12" t="s">
        <v>87</v>
      </c>
      <c r="AW266" s="12" t="s">
        <v>32</v>
      </c>
      <c r="AX266" s="12" t="s">
        <v>77</v>
      </c>
      <c r="AY266" s="166" t="s">
        <v>140</v>
      </c>
    </row>
    <row r="267" spans="1:65" s="14" customFormat="1">
      <c r="B267" s="191"/>
      <c r="D267" s="156" t="s">
        <v>236</v>
      </c>
      <c r="E267" s="192" t="s">
        <v>1</v>
      </c>
      <c r="F267" s="193" t="s">
        <v>1823</v>
      </c>
      <c r="H267" s="194">
        <v>39.380000000000003</v>
      </c>
      <c r="I267" s="195"/>
      <c r="L267" s="191"/>
      <c r="M267" s="196"/>
      <c r="N267" s="197"/>
      <c r="O267" s="197"/>
      <c r="P267" s="197"/>
      <c r="Q267" s="197"/>
      <c r="R267" s="197"/>
      <c r="S267" s="197"/>
      <c r="T267" s="198"/>
      <c r="AT267" s="192" t="s">
        <v>236</v>
      </c>
      <c r="AU267" s="192" t="s">
        <v>87</v>
      </c>
      <c r="AV267" s="14" t="s">
        <v>155</v>
      </c>
      <c r="AW267" s="14" t="s">
        <v>32</v>
      </c>
      <c r="AX267" s="14" t="s">
        <v>77</v>
      </c>
      <c r="AY267" s="192" t="s">
        <v>140</v>
      </c>
    </row>
    <row r="268" spans="1:65" s="12" customFormat="1">
      <c r="B268" s="165"/>
      <c r="D268" s="156" t="s">
        <v>236</v>
      </c>
      <c r="E268" s="166" t="s">
        <v>1</v>
      </c>
      <c r="F268" s="167" t="s">
        <v>1835</v>
      </c>
      <c r="H268" s="168">
        <v>70.56</v>
      </c>
      <c r="I268" s="169"/>
      <c r="L268" s="165"/>
      <c r="M268" s="170"/>
      <c r="N268" s="171"/>
      <c r="O268" s="171"/>
      <c r="P268" s="171"/>
      <c r="Q268" s="171"/>
      <c r="R268" s="171"/>
      <c r="S268" s="171"/>
      <c r="T268" s="172"/>
      <c r="AT268" s="166" t="s">
        <v>236</v>
      </c>
      <c r="AU268" s="166" t="s">
        <v>87</v>
      </c>
      <c r="AV268" s="12" t="s">
        <v>87</v>
      </c>
      <c r="AW268" s="12" t="s">
        <v>32</v>
      </c>
      <c r="AX268" s="12" t="s">
        <v>77</v>
      </c>
      <c r="AY268" s="166" t="s">
        <v>140</v>
      </c>
    </row>
    <row r="269" spans="1:65" s="12" customFormat="1">
      <c r="B269" s="165"/>
      <c r="D269" s="156" t="s">
        <v>236</v>
      </c>
      <c r="E269" s="166" t="s">
        <v>1</v>
      </c>
      <c r="F269" s="167" t="s">
        <v>1836</v>
      </c>
      <c r="H269" s="168">
        <v>7.2</v>
      </c>
      <c r="I269" s="169"/>
      <c r="L269" s="165"/>
      <c r="M269" s="170"/>
      <c r="N269" s="171"/>
      <c r="O269" s="171"/>
      <c r="P269" s="171"/>
      <c r="Q269" s="171"/>
      <c r="R269" s="171"/>
      <c r="S269" s="171"/>
      <c r="T269" s="172"/>
      <c r="AT269" s="166" t="s">
        <v>236</v>
      </c>
      <c r="AU269" s="166" t="s">
        <v>87</v>
      </c>
      <c r="AV269" s="12" t="s">
        <v>87</v>
      </c>
      <c r="AW269" s="12" t="s">
        <v>32</v>
      </c>
      <c r="AX269" s="12" t="s">
        <v>77</v>
      </c>
      <c r="AY269" s="166" t="s">
        <v>140</v>
      </c>
    </row>
    <row r="270" spans="1:65" s="12" customFormat="1">
      <c r="B270" s="165"/>
      <c r="D270" s="156" t="s">
        <v>236</v>
      </c>
      <c r="E270" s="166" t="s">
        <v>1</v>
      </c>
      <c r="F270" s="167" t="s">
        <v>1837</v>
      </c>
      <c r="H270" s="168">
        <v>3.72</v>
      </c>
      <c r="I270" s="169"/>
      <c r="L270" s="165"/>
      <c r="M270" s="170"/>
      <c r="N270" s="171"/>
      <c r="O270" s="171"/>
      <c r="P270" s="171"/>
      <c r="Q270" s="171"/>
      <c r="R270" s="171"/>
      <c r="S270" s="171"/>
      <c r="T270" s="172"/>
      <c r="AT270" s="166" t="s">
        <v>236</v>
      </c>
      <c r="AU270" s="166" t="s">
        <v>87</v>
      </c>
      <c r="AV270" s="12" t="s">
        <v>87</v>
      </c>
      <c r="AW270" s="12" t="s">
        <v>32</v>
      </c>
      <c r="AX270" s="12" t="s">
        <v>77</v>
      </c>
      <c r="AY270" s="166" t="s">
        <v>140</v>
      </c>
    </row>
    <row r="271" spans="1:65" s="12" customFormat="1">
      <c r="B271" s="165"/>
      <c r="D271" s="156" t="s">
        <v>236</v>
      </c>
      <c r="E271" s="166" t="s">
        <v>1</v>
      </c>
      <c r="F271" s="167" t="s">
        <v>1838</v>
      </c>
      <c r="H271" s="168">
        <v>4.92</v>
      </c>
      <c r="I271" s="169"/>
      <c r="L271" s="165"/>
      <c r="M271" s="170"/>
      <c r="N271" s="171"/>
      <c r="O271" s="171"/>
      <c r="P271" s="171"/>
      <c r="Q271" s="171"/>
      <c r="R271" s="171"/>
      <c r="S271" s="171"/>
      <c r="T271" s="172"/>
      <c r="AT271" s="166" t="s">
        <v>236</v>
      </c>
      <c r="AU271" s="166" t="s">
        <v>87</v>
      </c>
      <c r="AV271" s="12" t="s">
        <v>87</v>
      </c>
      <c r="AW271" s="12" t="s">
        <v>32</v>
      </c>
      <c r="AX271" s="12" t="s">
        <v>77</v>
      </c>
      <c r="AY271" s="166" t="s">
        <v>140</v>
      </c>
    </row>
    <row r="272" spans="1:65" s="14" customFormat="1">
      <c r="B272" s="191"/>
      <c r="D272" s="156" t="s">
        <v>236</v>
      </c>
      <c r="E272" s="192" t="s">
        <v>1</v>
      </c>
      <c r="F272" s="193" t="s">
        <v>1812</v>
      </c>
      <c r="H272" s="194">
        <v>86.4</v>
      </c>
      <c r="I272" s="195"/>
      <c r="L272" s="191"/>
      <c r="M272" s="196"/>
      <c r="N272" s="197"/>
      <c r="O272" s="197"/>
      <c r="P272" s="197"/>
      <c r="Q272" s="197"/>
      <c r="R272" s="197"/>
      <c r="S272" s="197"/>
      <c r="T272" s="198"/>
      <c r="AT272" s="192" t="s">
        <v>236</v>
      </c>
      <c r="AU272" s="192" t="s">
        <v>87</v>
      </c>
      <c r="AV272" s="14" t="s">
        <v>155</v>
      </c>
      <c r="AW272" s="14" t="s">
        <v>32</v>
      </c>
      <c r="AX272" s="14" t="s">
        <v>77</v>
      </c>
      <c r="AY272" s="192" t="s">
        <v>140</v>
      </c>
    </row>
    <row r="273" spans="1:65" s="12" customFormat="1">
      <c r="B273" s="165"/>
      <c r="D273" s="156" t="s">
        <v>236</v>
      </c>
      <c r="E273" s="166" t="s">
        <v>1</v>
      </c>
      <c r="F273" s="167" t="s">
        <v>1839</v>
      </c>
      <c r="H273" s="168">
        <v>50.4</v>
      </c>
      <c r="I273" s="169"/>
      <c r="L273" s="165"/>
      <c r="M273" s="170"/>
      <c r="N273" s="171"/>
      <c r="O273" s="171"/>
      <c r="P273" s="171"/>
      <c r="Q273" s="171"/>
      <c r="R273" s="171"/>
      <c r="S273" s="171"/>
      <c r="T273" s="172"/>
      <c r="AT273" s="166" t="s">
        <v>236</v>
      </c>
      <c r="AU273" s="166" t="s">
        <v>87</v>
      </c>
      <c r="AV273" s="12" t="s">
        <v>87</v>
      </c>
      <c r="AW273" s="12" t="s">
        <v>32</v>
      </c>
      <c r="AX273" s="12" t="s">
        <v>77</v>
      </c>
      <c r="AY273" s="166" t="s">
        <v>140</v>
      </c>
    </row>
    <row r="274" spans="1:65" s="12" customFormat="1">
      <c r="B274" s="165"/>
      <c r="D274" s="156" t="s">
        <v>236</v>
      </c>
      <c r="E274" s="166" t="s">
        <v>1</v>
      </c>
      <c r="F274" s="167" t="s">
        <v>1840</v>
      </c>
      <c r="H274" s="168">
        <v>3.15</v>
      </c>
      <c r="I274" s="169"/>
      <c r="L274" s="165"/>
      <c r="M274" s="170"/>
      <c r="N274" s="171"/>
      <c r="O274" s="171"/>
      <c r="P274" s="171"/>
      <c r="Q274" s="171"/>
      <c r="R274" s="171"/>
      <c r="S274" s="171"/>
      <c r="T274" s="172"/>
      <c r="AT274" s="166" t="s">
        <v>236</v>
      </c>
      <c r="AU274" s="166" t="s">
        <v>87</v>
      </c>
      <c r="AV274" s="12" t="s">
        <v>87</v>
      </c>
      <c r="AW274" s="12" t="s">
        <v>32</v>
      </c>
      <c r="AX274" s="12" t="s">
        <v>77</v>
      </c>
      <c r="AY274" s="166" t="s">
        <v>140</v>
      </c>
    </row>
    <row r="275" spans="1:65" s="12" customFormat="1">
      <c r="B275" s="165"/>
      <c r="D275" s="156" t="s">
        <v>236</v>
      </c>
      <c r="E275" s="166" t="s">
        <v>1</v>
      </c>
      <c r="F275" s="167" t="s">
        <v>1841</v>
      </c>
      <c r="H275" s="168">
        <v>17.36</v>
      </c>
      <c r="I275" s="169"/>
      <c r="L275" s="165"/>
      <c r="M275" s="170"/>
      <c r="N275" s="171"/>
      <c r="O275" s="171"/>
      <c r="P275" s="171"/>
      <c r="Q275" s="171"/>
      <c r="R275" s="171"/>
      <c r="S275" s="171"/>
      <c r="T275" s="172"/>
      <c r="AT275" s="166" t="s">
        <v>236</v>
      </c>
      <c r="AU275" s="166" t="s">
        <v>87</v>
      </c>
      <c r="AV275" s="12" t="s">
        <v>87</v>
      </c>
      <c r="AW275" s="12" t="s">
        <v>32</v>
      </c>
      <c r="AX275" s="12" t="s">
        <v>77</v>
      </c>
      <c r="AY275" s="166" t="s">
        <v>140</v>
      </c>
    </row>
    <row r="276" spans="1:65" s="12" customFormat="1">
      <c r="B276" s="165"/>
      <c r="D276" s="156" t="s">
        <v>236</v>
      </c>
      <c r="E276" s="166" t="s">
        <v>1</v>
      </c>
      <c r="F276" s="167" t="s">
        <v>1842</v>
      </c>
      <c r="H276" s="168">
        <v>3.75</v>
      </c>
      <c r="I276" s="169"/>
      <c r="L276" s="165"/>
      <c r="M276" s="170"/>
      <c r="N276" s="171"/>
      <c r="O276" s="171"/>
      <c r="P276" s="171"/>
      <c r="Q276" s="171"/>
      <c r="R276" s="171"/>
      <c r="S276" s="171"/>
      <c r="T276" s="172"/>
      <c r="AT276" s="166" t="s">
        <v>236</v>
      </c>
      <c r="AU276" s="166" t="s">
        <v>87</v>
      </c>
      <c r="AV276" s="12" t="s">
        <v>87</v>
      </c>
      <c r="AW276" s="12" t="s">
        <v>32</v>
      </c>
      <c r="AX276" s="12" t="s">
        <v>77</v>
      </c>
      <c r="AY276" s="166" t="s">
        <v>140</v>
      </c>
    </row>
    <row r="277" spans="1:65" s="14" customFormat="1">
      <c r="B277" s="191"/>
      <c r="D277" s="156" t="s">
        <v>236</v>
      </c>
      <c r="E277" s="192" t="s">
        <v>1</v>
      </c>
      <c r="F277" s="193" t="s">
        <v>1816</v>
      </c>
      <c r="H277" s="194">
        <v>74.66</v>
      </c>
      <c r="I277" s="195"/>
      <c r="L277" s="191"/>
      <c r="M277" s="196"/>
      <c r="N277" s="197"/>
      <c r="O277" s="197"/>
      <c r="P277" s="197"/>
      <c r="Q277" s="197"/>
      <c r="R277" s="197"/>
      <c r="S277" s="197"/>
      <c r="T277" s="198"/>
      <c r="AT277" s="192" t="s">
        <v>236</v>
      </c>
      <c r="AU277" s="192" t="s">
        <v>87</v>
      </c>
      <c r="AV277" s="14" t="s">
        <v>155</v>
      </c>
      <c r="AW277" s="14" t="s">
        <v>32</v>
      </c>
      <c r="AX277" s="14" t="s">
        <v>77</v>
      </c>
      <c r="AY277" s="192" t="s">
        <v>140</v>
      </c>
    </row>
    <row r="278" spans="1:65" s="13" customFormat="1">
      <c r="B278" s="173"/>
      <c r="D278" s="156" t="s">
        <v>236</v>
      </c>
      <c r="E278" s="174" t="s">
        <v>1</v>
      </c>
      <c r="F278" s="175" t="s">
        <v>247</v>
      </c>
      <c r="H278" s="176">
        <v>270.89999999999998</v>
      </c>
      <c r="I278" s="177"/>
      <c r="L278" s="173"/>
      <c r="M278" s="178"/>
      <c r="N278" s="179"/>
      <c r="O278" s="179"/>
      <c r="P278" s="179"/>
      <c r="Q278" s="179"/>
      <c r="R278" s="179"/>
      <c r="S278" s="179"/>
      <c r="T278" s="180"/>
      <c r="AT278" s="174" t="s">
        <v>236</v>
      </c>
      <c r="AU278" s="174" t="s">
        <v>87</v>
      </c>
      <c r="AV278" s="13" t="s">
        <v>159</v>
      </c>
      <c r="AW278" s="13" t="s">
        <v>32</v>
      </c>
      <c r="AX278" s="13" t="s">
        <v>85</v>
      </c>
      <c r="AY278" s="174" t="s">
        <v>140</v>
      </c>
    </row>
    <row r="279" spans="1:65" s="1" customFormat="1" ht="36">
      <c r="A279" s="31"/>
      <c r="B279" s="142"/>
      <c r="C279" s="143" t="s">
        <v>388</v>
      </c>
      <c r="D279" s="143" t="s">
        <v>143</v>
      </c>
      <c r="E279" s="144" t="s">
        <v>1843</v>
      </c>
      <c r="F279" s="145" t="s">
        <v>1844</v>
      </c>
      <c r="G279" s="146" t="s">
        <v>284</v>
      </c>
      <c r="H279" s="147">
        <v>110</v>
      </c>
      <c r="I279" s="148">
        <v>647.28</v>
      </c>
      <c r="J279" s="149">
        <f>ROUND(I279*H279,2)</f>
        <v>71200.800000000003</v>
      </c>
      <c r="K279" s="145" t="s">
        <v>147</v>
      </c>
      <c r="L279" s="32"/>
      <c r="M279" s="150" t="s">
        <v>1</v>
      </c>
      <c r="N279" s="151" t="s">
        <v>42</v>
      </c>
      <c r="O279" s="57"/>
      <c r="P279" s="152">
        <f>O279*H279</f>
        <v>0</v>
      </c>
      <c r="Q279" s="152">
        <v>8.6E-3</v>
      </c>
      <c r="R279" s="152">
        <f>Q279*H279</f>
        <v>0.94599999999999995</v>
      </c>
      <c r="S279" s="152">
        <v>0</v>
      </c>
      <c r="T279" s="153">
        <f>S279*H279</f>
        <v>0</v>
      </c>
      <c r="U279" s="31"/>
      <c r="V279" s="31"/>
      <c r="W279" s="31"/>
      <c r="X279" s="31"/>
      <c r="Y279" s="31"/>
      <c r="Z279" s="31"/>
      <c r="AA279" s="31"/>
      <c r="AB279" s="31"/>
      <c r="AC279" s="31"/>
      <c r="AD279" s="31"/>
      <c r="AE279" s="31"/>
      <c r="AR279" s="154" t="s">
        <v>159</v>
      </c>
      <c r="AT279" s="154" t="s">
        <v>143</v>
      </c>
      <c r="AU279" s="154" t="s">
        <v>87</v>
      </c>
      <c r="AY279" s="16" t="s">
        <v>140</v>
      </c>
      <c r="BE279" s="155">
        <f>IF(N279="základní",J279,0)</f>
        <v>71200.800000000003</v>
      </c>
      <c r="BF279" s="155">
        <f>IF(N279="snížená",J279,0)</f>
        <v>0</v>
      </c>
      <c r="BG279" s="155">
        <f>IF(N279="zákl. přenesená",J279,0)</f>
        <v>0</v>
      </c>
      <c r="BH279" s="155">
        <f>IF(N279="sníž. přenesená",J279,0)</f>
        <v>0</v>
      </c>
      <c r="BI279" s="155">
        <f>IF(N279="nulová",J279,0)</f>
        <v>0</v>
      </c>
      <c r="BJ279" s="16" t="s">
        <v>85</v>
      </c>
      <c r="BK279" s="155">
        <f>ROUND(I279*H279,2)</f>
        <v>71200.800000000003</v>
      </c>
      <c r="BL279" s="16" t="s">
        <v>159</v>
      </c>
      <c r="BM279" s="154" t="s">
        <v>1845</v>
      </c>
    </row>
    <row r="280" spans="1:65" s="12" customFormat="1">
      <c r="B280" s="165"/>
      <c r="D280" s="156" t="s">
        <v>236</v>
      </c>
      <c r="E280" s="166" t="s">
        <v>1</v>
      </c>
      <c r="F280" s="167" t="s">
        <v>1846</v>
      </c>
      <c r="H280" s="168">
        <v>28.98</v>
      </c>
      <c r="I280" s="169"/>
      <c r="L280" s="165"/>
      <c r="M280" s="170"/>
      <c r="N280" s="171"/>
      <c r="O280" s="171"/>
      <c r="P280" s="171"/>
      <c r="Q280" s="171"/>
      <c r="R280" s="171"/>
      <c r="S280" s="171"/>
      <c r="T280" s="172"/>
      <c r="AT280" s="166" t="s">
        <v>236</v>
      </c>
      <c r="AU280" s="166" t="s">
        <v>87</v>
      </c>
      <c r="AV280" s="12" t="s">
        <v>87</v>
      </c>
      <c r="AW280" s="12" t="s">
        <v>32</v>
      </c>
      <c r="AX280" s="12" t="s">
        <v>77</v>
      </c>
      <c r="AY280" s="166" t="s">
        <v>140</v>
      </c>
    </row>
    <row r="281" spans="1:65" s="12" customFormat="1">
      <c r="B281" s="165"/>
      <c r="D281" s="156" t="s">
        <v>236</v>
      </c>
      <c r="E281" s="166" t="s">
        <v>1</v>
      </c>
      <c r="F281" s="167" t="s">
        <v>1847</v>
      </c>
      <c r="H281" s="168">
        <v>24.66</v>
      </c>
      <c r="I281" s="169"/>
      <c r="L281" s="165"/>
      <c r="M281" s="170"/>
      <c r="N281" s="171"/>
      <c r="O281" s="171"/>
      <c r="P281" s="171"/>
      <c r="Q281" s="171"/>
      <c r="R281" s="171"/>
      <c r="S281" s="171"/>
      <c r="T281" s="172"/>
      <c r="AT281" s="166" t="s">
        <v>236</v>
      </c>
      <c r="AU281" s="166" t="s">
        <v>87</v>
      </c>
      <c r="AV281" s="12" t="s">
        <v>87</v>
      </c>
      <c r="AW281" s="12" t="s">
        <v>32</v>
      </c>
      <c r="AX281" s="12" t="s">
        <v>77</v>
      </c>
      <c r="AY281" s="166" t="s">
        <v>140</v>
      </c>
    </row>
    <row r="282" spans="1:65" s="12" customFormat="1">
      <c r="B282" s="165"/>
      <c r="D282" s="156" t="s">
        <v>236</v>
      </c>
      <c r="E282" s="166" t="s">
        <v>1</v>
      </c>
      <c r="F282" s="167" t="s">
        <v>1848</v>
      </c>
      <c r="H282" s="168">
        <v>30.42</v>
      </c>
      <c r="I282" s="169"/>
      <c r="L282" s="165"/>
      <c r="M282" s="170"/>
      <c r="N282" s="171"/>
      <c r="O282" s="171"/>
      <c r="P282" s="171"/>
      <c r="Q282" s="171"/>
      <c r="R282" s="171"/>
      <c r="S282" s="171"/>
      <c r="T282" s="172"/>
      <c r="AT282" s="166" t="s">
        <v>236</v>
      </c>
      <c r="AU282" s="166" t="s">
        <v>87</v>
      </c>
      <c r="AV282" s="12" t="s">
        <v>87</v>
      </c>
      <c r="AW282" s="12" t="s">
        <v>32</v>
      </c>
      <c r="AX282" s="12" t="s">
        <v>77</v>
      </c>
      <c r="AY282" s="166" t="s">
        <v>140</v>
      </c>
    </row>
    <row r="283" spans="1:65" s="12" customFormat="1">
      <c r="B283" s="165"/>
      <c r="D283" s="156" t="s">
        <v>236</v>
      </c>
      <c r="E283" s="166" t="s">
        <v>1</v>
      </c>
      <c r="F283" s="167" t="s">
        <v>1849</v>
      </c>
      <c r="H283" s="168">
        <v>25.94</v>
      </c>
      <c r="I283" s="169"/>
      <c r="L283" s="165"/>
      <c r="M283" s="170"/>
      <c r="N283" s="171"/>
      <c r="O283" s="171"/>
      <c r="P283" s="171"/>
      <c r="Q283" s="171"/>
      <c r="R283" s="171"/>
      <c r="S283" s="171"/>
      <c r="T283" s="172"/>
      <c r="AT283" s="166" t="s">
        <v>236</v>
      </c>
      <c r="AU283" s="166" t="s">
        <v>87</v>
      </c>
      <c r="AV283" s="12" t="s">
        <v>87</v>
      </c>
      <c r="AW283" s="12" t="s">
        <v>32</v>
      </c>
      <c r="AX283" s="12" t="s">
        <v>77</v>
      </c>
      <c r="AY283" s="166" t="s">
        <v>140</v>
      </c>
    </row>
    <row r="284" spans="1:65" s="13" customFormat="1">
      <c r="B284" s="173"/>
      <c r="D284" s="156" t="s">
        <v>236</v>
      </c>
      <c r="E284" s="174" t="s">
        <v>1</v>
      </c>
      <c r="F284" s="175" t="s">
        <v>247</v>
      </c>
      <c r="H284" s="176">
        <v>110</v>
      </c>
      <c r="I284" s="177"/>
      <c r="L284" s="173"/>
      <c r="M284" s="178"/>
      <c r="N284" s="179"/>
      <c r="O284" s="179"/>
      <c r="P284" s="179"/>
      <c r="Q284" s="179"/>
      <c r="R284" s="179"/>
      <c r="S284" s="179"/>
      <c r="T284" s="180"/>
      <c r="AT284" s="174" t="s">
        <v>236</v>
      </c>
      <c r="AU284" s="174" t="s">
        <v>87</v>
      </c>
      <c r="AV284" s="13" t="s">
        <v>159</v>
      </c>
      <c r="AW284" s="13" t="s">
        <v>32</v>
      </c>
      <c r="AX284" s="13" t="s">
        <v>85</v>
      </c>
      <c r="AY284" s="174" t="s">
        <v>140</v>
      </c>
    </row>
    <row r="285" spans="1:65" s="1" customFormat="1" ht="24">
      <c r="A285" s="31"/>
      <c r="B285" s="142"/>
      <c r="C285" s="181" t="s">
        <v>394</v>
      </c>
      <c r="D285" s="181" t="s">
        <v>296</v>
      </c>
      <c r="E285" s="182" t="s">
        <v>1850</v>
      </c>
      <c r="F285" s="183" t="s">
        <v>1851</v>
      </c>
      <c r="G285" s="184" t="s">
        <v>284</v>
      </c>
      <c r="H285" s="185">
        <v>115.5</v>
      </c>
      <c r="I285" s="186">
        <v>370.86</v>
      </c>
      <c r="J285" s="187">
        <f>ROUND(I285*H285,2)</f>
        <v>42834.33</v>
      </c>
      <c r="K285" s="183" t="s">
        <v>147</v>
      </c>
      <c r="L285" s="188"/>
      <c r="M285" s="189" t="s">
        <v>1</v>
      </c>
      <c r="N285" s="190" t="s">
        <v>42</v>
      </c>
      <c r="O285" s="57"/>
      <c r="P285" s="152">
        <f>O285*H285</f>
        <v>0</v>
      </c>
      <c r="Q285" s="152">
        <v>4.8999999999999998E-3</v>
      </c>
      <c r="R285" s="152">
        <f>Q285*H285</f>
        <v>0.56594999999999995</v>
      </c>
      <c r="S285" s="152">
        <v>0</v>
      </c>
      <c r="T285" s="153">
        <f>S285*H285</f>
        <v>0</v>
      </c>
      <c r="U285" s="31"/>
      <c r="V285" s="31"/>
      <c r="W285" s="31"/>
      <c r="X285" s="31"/>
      <c r="Y285" s="31"/>
      <c r="Z285" s="31"/>
      <c r="AA285" s="31"/>
      <c r="AB285" s="31"/>
      <c r="AC285" s="31"/>
      <c r="AD285" s="31"/>
      <c r="AE285" s="31"/>
      <c r="AR285" s="154" t="s">
        <v>182</v>
      </c>
      <c r="AT285" s="154" t="s">
        <v>296</v>
      </c>
      <c r="AU285" s="154" t="s">
        <v>87</v>
      </c>
      <c r="AY285" s="16" t="s">
        <v>140</v>
      </c>
      <c r="BE285" s="155">
        <f>IF(N285="základní",J285,0)</f>
        <v>42834.33</v>
      </c>
      <c r="BF285" s="155">
        <f>IF(N285="snížená",J285,0)</f>
        <v>0</v>
      </c>
      <c r="BG285" s="155">
        <f>IF(N285="zákl. přenesená",J285,0)</f>
        <v>0</v>
      </c>
      <c r="BH285" s="155">
        <f>IF(N285="sníž. přenesená",J285,0)</f>
        <v>0</v>
      </c>
      <c r="BI285" s="155">
        <f>IF(N285="nulová",J285,0)</f>
        <v>0</v>
      </c>
      <c r="BJ285" s="16" t="s">
        <v>85</v>
      </c>
      <c r="BK285" s="155">
        <f>ROUND(I285*H285,2)</f>
        <v>42834.33</v>
      </c>
      <c r="BL285" s="16" t="s">
        <v>159</v>
      </c>
      <c r="BM285" s="154" t="s">
        <v>1852</v>
      </c>
    </row>
    <row r="286" spans="1:65" s="12" customFormat="1">
      <c r="B286" s="165"/>
      <c r="D286" s="156" t="s">
        <v>236</v>
      </c>
      <c r="E286" s="166" t="s">
        <v>1</v>
      </c>
      <c r="F286" s="167" t="s">
        <v>1853</v>
      </c>
      <c r="H286" s="168">
        <v>115.5</v>
      </c>
      <c r="I286" s="169"/>
      <c r="L286" s="165"/>
      <c r="M286" s="170"/>
      <c r="N286" s="171"/>
      <c r="O286" s="171"/>
      <c r="P286" s="171"/>
      <c r="Q286" s="171"/>
      <c r="R286" s="171"/>
      <c r="S286" s="171"/>
      <c r="T286" s="172"/>
      <c r="AT286" s="166" t="s">
        <v>236</v>
      </c>
      <c r="AU286" s="166" t="s">
        <v>87</v>
      </c>
      <c r="AV286" s="12" t="s">
        <v>87</v>
      </c>
      <c r="AW286" s="12" t="s">
        <v>32</v>
      </c>
      <c r="AX286" s="12" t="s">
        <v>85</v>
      </c>
      <c r="AY286" s="166" t="s">
        <v>140</v>
      </c>
    </row>
    <row r="287" spans="1:65" s="1" customFormat="1" ht="36">
      <c r="A287" s="31"/>
      <c r="B287" s="142"/>
      <c r="C287" s="143" t="s">
        <v>399</v>
      </c>
      <c r="D287" s="143" t="s">
        <v>143</v>
      </c>
      <c r="E287" s="144" t="s">
        <v>1854</v>
      </c>
      <c r="F287" s="145" t="s">
        <v>1855</v>
      </c>
      <c r="G287" s="146" t="s">
        <v>284</v>
      </c>
      <c r="H287" s="147">
        <v>10.53</v>
      </c>
      <c r="I287" s="148">
        <v>567.55999999999995</v>
      </c>
      <c r="J287" s="149">
        <f>ROUND(I287*H287,2)</f>
        <v>5976.41</v>
      </c>
      <c r="K287" s="145" t="s">
        <v>147</v>
      </c>
      <c r="L287" s="32"/>
      <c r="M287" s="150" t="s">
        <v>1</v>
      </c>
      <c r="N287" s="151" t="s">
        <v>42</v>
      </c>
      <c r="O287" s="57"/>
      <c r="P287" s="152">
        <f>O287*H287</f>
        <v>0</v>
      </c>
      <c r="Q287" s="152">
        <v>8.2699999999999996E-3</v>
      </c>
      <c r="R287" s="152">
        <f>Q287*H287</f>
        <v>8.7083099999999997E-2</v>
      </c>
      <c r="S287" s="152">
        <v>0</v>
      </c>
      <c r="T287" s="153">
        <f>S287*H287</f>
        <v>0</v>
      </c>
      <c r="U287" s="31"/>
      <c r="V287" s="31"/>
      <c r="W287" s="31"/>
      <c r="X287" s="31"/>
      <c r="Y287" s="31"/>
      <c r="Z287" s="31"/>
      <c r="AA287" s="31"/>
      <c r="AB287" s="31"/>
      <c r="AC287" s="31"/>
      <c r="AD287" s="31"/>
      <c r="AE287" s="31"/>
      <c r="AR287" s="154" t="s">
        <v>159</v>
      </c>
      <c r="AT287" s="154" t="s">
        <v>143</v>
      </c>
      <c r="AU287" s="154" t="s">
        <v>87</v>
      </c>
      <c r="AY287" s="16" t="s">
        <v>140</v>
      </c>
      <c r="BE287" s="155">
        <f>IF(N287="základní",J287,0)</f>
        <v>5976.41</v>
      </c>
      <c r="BF287" s="155">
        <f>IF(N287="snížená",J287,0)</f>
        <v>0</v>
      </c>
      <c r="BG287" s="155">
        <f>IF(N287="zákl. přenesená",J287,0)</f>
        <v>0</v>
      </c>
      <c r="BH287" s="155">
        <f>IF(N287="sníž. přenesená",J287,0)</f>
        <v>0</v>
      </c>
      <c r="BI287" s="155">
        <f>IF(N287="nulová",J287,0)</f>
        <v>0</v>
      </c>
      <c r="BJ287" s="16" t="s">
        <v>85</v>
      </c>
      <c r="BK287" s="155">
        <f>ROUND(I287*H287,2)</f>
        <v>5976.41</v>
      </c>
      <c r="BL287" s="16" t="s">
        <v>159</v>
      </c>
      <c r="BM287" s="154" t="s">
        <v>1856</v>
      </c>
    </row>
    <row r="288" spans="1:65" s="12" customFormat="1">
      <c r="B288" s="165"/>
      <c r="D288" s="156" t="s">
        <v>236</v>
      </c>
      <c r="E288" s="166" t="s">
        <v>1</v>
      </c>
      <c r="F288" s="167" t="s">
        <v>1857</v>
      </c>
      <c r="H288" s="168">
        <v>10.53</v>
      </c>
      <c r="I288" s="169"/>
      <c r="L288" s="165"/>
      <c r="M288" s="170"/>
      <c r="N288" s="171"/>
      <c r="O288" s="171"/>
      <c r="P288" s="171"/>
      <c r="Q288" s="171"/>
      <c r="R288" s="171"/>
      <c r="S288" s="171"/>
      <c r="T288" s="172"/>
      <c r="AT288" s="166" t="s">
        <v>236</v>
      </c>
      <c r="AU288" s="166" t="s">
        <v>87</v>
      </c>
      <c r="AV288" s="12" t="s">
        <v>87</v>
      </c>
      <c r="AW288" s="12" t="s">
        <v>32</v>
      </c>
      <c r="AX288" s="12" t="s">
        <v>85</v>
      </c>
      <c r="AY288" s="166" t="s">
        <v>140</v>
      </c>
    </row>
    <row r="289" spans="1:65" s="1" customFormat="1" ht="16.5" customHeight="1">
      <c r="A289" s="31"/>
      <c r="B289" s="142"/>
      <c r="C289" s="181" t="s">
        <v>411</v>
      </c>
      <c r="D289" s="181" t="s">
        <v>296</v>
      </c>
      <c r="E289" s="182" t="s">
        <v>1858</v>
      </c>
      <c r="F289" s="183" t="s">
        <v>1859</v>
      </c>
      <c r="G289" s="184" t="s">
        <v>284</v>
      </c>
      <c r="H289" s="185">
        <v>11.583</v>
      </c>
      <c r="I289" s="186">
        <v>44.71</v>
      </c>
      <c r="J289" s="187">
        <f>ROUND(I289*H289,2)</f>
        <v>517.88</v>
      </c>
      <c r="K289" s="183" t="s">
        <v>147</v>
      </c>
      <c r="L289" s="188"/>
      <c r="M289" s="189" t="s">
        <v>1</v>
      </c>
      <c r="N289" s="190" t="s">
        <v>42</v>
      </c>
      <c r="O289" s="57"/>
      <c r="P289" s="152">
        <f>O289*H289</f>
        <v>0</v>
      </c>
      <c r="Q289" s="152">
        <v>4.4999999999999999E-4</v>
      </c>
      <c r="R289" s="152">
        <f>Q289*H289</f>
        <v>5.2123500000000001E-3</v>
      </c>
      <c r="S289" s="152">
        <v>0</v>
      </c>
      <c r="T289" s="153">
        <f>S289*H289</f>
        <v>0</v>
      </c>
      <c r="U289" s="31"/>
      <c r="V289" s="31"/>
      <c r="W289" s="31"/>
      <c r="X289" s="31"/>
      <c r="Y289" s="31"/>
      <c r="Z289" s="31"/>
      <c r="AA289" s="31"/>
      <c r="AB289" s="31"/>
      <c r="AC289" s="31"/>
      <c r="AD289" s="31"/>
      <c r="AE289" s="31"/>
      <c r="AR289" s="154" t="s">
        <v>182</v>
      </c>
      <c r="AT289" s="154" t="s">
        <v>296</v>
      </c>
      <c r="AU289" s="154" t="s">
        <v>87</v>
      </c>
      <c r="AY289" s="16" t="s">
        <v>140</v>
      </c>
      <c r="BE289" s="155">
        <f>IF(N289="základní",J289,0)</f>
        <v>517.88</v>
      </c>
      <c r="BF289" s="155">
        <f>IF(N289="snížená",J289,0)</f>
        <v>0</v>
      </c>
      <c r="BG289" s="155">
        <f>IF(N289="zákl. přenesená",J289,0)</f>
        <v>0</v>
      </c>
      <c r="BH289" s="155">
        <f>IF(N289="sníž. přenesená",J289,0)</f>
        <v>0</v>
      </c>
      <c r="BI289" s="155">
        <f>IF(N289="nulová",J289,0)</f>
        <v>0</v>
      </c>
      <c r="BJ289" s="16" t="s">
        <v>85</v>
      </c>
      <c r="BK289" s="155">
        <f>ROUND(I289*H289,2)</f>
        <v>517.88</v>
      </c>
      <c r="BL289" s="16" t="s">
        <v>159</v>
      </c>
      <c r="BM289" s="154" t="s">
        <v>1860</v>
      </c>
    </row>
    <row r="290" spans="1:65" s="12" customFormat="1">
      <c r="B290" s="165"/>
      <c r="D290" s="156" t="s">
        <v>236</v>
      </c>
      <c r="E290" s="166" t="s">
        <v>1</v>
      </c>
      <c r="F290" s="167" t="s">
        <v>1861</v>
      </c>
      <c r="H290" s="168">
        <v>11.583</v>
      </c>
      <c r="I290" s="169"/>
      <c r="L290" s="165"/>
      <c r="M290" s="170"/>
      <c r="N290" s="171"/>
      <c r="O290" s="171"/>
      <c r="P290" s="171"/>
      <c r="Q290" s="171"/>
      <c r="R290" s="171"/>
      <c r="S290" s="171"/>
      <c r="T290" s="172"/>
      <c r="AT290" s="166" t="s">
        <v>236</v>
      </c>
      <c r="AU290" s="166" t="s">
        <v>87</v>
      </c>
      <c r="AV290" s="12" t="s">
        <v>87</v>
      </c>
      <c r="AW290" s="12" t="s">
        <v>32</v>
      </c>
      <c r="AX290" s="12" t="s">
        <v>85</v>
      </c>
      <c r="AY290" s="166" t="s">
        <v>140</v>
      </c>
    </row>
    <row r="291" spans="1:65" s="1" customFormat="1" ht="36">
      <c r="A291" s="31"/>
      <c r="B291" s="142"/>
      <c r="C291" s="143" t="s">
        <v>417</v>
      </c>
      <c r="D291" s="143" t="s">
        <v>143</v>
      </c>
      <c r="E291" s="144" t="s">
        <v>1862</v>
      </c>
      <c r="F291" s="145" t="s">
        <v>1863</v>
      </c>
      <c r="G291" s="146" t="s">
        <v>284</v>
      </c>
      <c r="H291" s="147">
        <v>2.1840000000000002</v>
      </c>
      <c r="I291" s="148">
        <v>582.6</v>
      </c>
      <c r="J291" s="149">
        <f>ROUND(I291*H291,2)</f>
        <v>1272.4000000000001</v>
      </c>
      <c r="K291" s="145" t="s">
        <v>147</v>
      </c>
      <c r="L291" s="32"/>
      <c r="M291" s="150" t="s">
        <v>1</v>
      </c>
      <c r="N291" s="151" t="s">
        <v>42</v>
      </c>
      <c r="O291" s="57"/>
      <c r="P291" s="152">
        <f>O291*H291</f>
        <v>0</v>
      </c>
      <c r="Q291" s="152">
        <v>8.3499999999999998E-3</v>
      </c>
      <c r="R291" s="152">
        <f>Q291*H291</f>
        <v>1.82364E-2</v>
      </c>
      <c r="S291" s="152">
        <v>0</v>
      </c>
      <c r="T291" s="153">
        <f>S291*H291</f>
        <v>0</v>
      </c>
      <c r="U291" s="31"/>
      <c r="V291" s="31"/>
      <c r="W291" s="31"/>
      <c r="X291" s="31"/>
      <c r="Y291" s="31"/>
      <c r="Z291" s="31"/>
      <c r="AA291" s="31"/>
      <c r="AB291" s="31"/>
      <c r="AC291" s="31"/>
      <c r="AD291" s="31"/>
      <c r="AE291" s="31"/>
      <c r="AR291" s="154" t="s">
        <v>159</v>
      </c>
      <c r="AT291" s="154" t="s">
        <v>143</v>
      </c>
      <c r="AU291" s="154" t="s">
        <v>87</v>
      </c>
      <c r="AY291" s="16" t="s">
        <v>140</v>
      </c>
      <c r="BE291" s="155">
        <f>IF(N291="základní",J291,0)</f>
        <v>1272.4000000000001</v>
      </c>
      <c r="BF291" s="155">
        <f>IF(N291="snížená",J291,0)</f>
        <v>0</v>
      </c>
      <c r="BG291" s="155">
        <f>IF(N291="zákl. přenesená",J291,0)</f>
        <v>0</v>
      </c>
      <c r="BH291" s="155">
        <f>IF(N291="sníž. přenesená",J291,0)</f>
        <v>0</v>
      </c>
      <c r="BI291" s="155">
        <f>IF(N291="nulová",J291,0)</f>
        <v>0</v>
      </c>
      <c r="BJ291" s="16" t="s">
        <v>85</v>
      </c>
      <c r="BK291" s="155">
        <f>ROUND(I291*H291,2)</f>
        <v>1272.4000000000001</v>
      </c>
      <c r="BL291" s="16" t="s">
        <v>159</v>
      </c>
      <c r="BM291" s="154" t="s">
        <v>1864</v>
      </c>
    </row>
    <row r="292" spans="1:65" s="12" customFormat="1">
      <c r="B292" s="165"/>
      <c r="D292" s="156" t="s">
        <v>236</v>
      </c>
      <c r="E292" s="166" t="s">
        <v>1</v>
      </c>
      <c r="F292" s="167" t="s">
        <v>1865</v>
      </c>
      <c r="H292" s="168">
        <v>2.1840000000000002</v>
      </c>
      <c r="I292" s="169"/>
      <c r="L292" s="165"/>
      <c r="M292" s="170"/>
      <c r="N292" s="171"/>
      <c r="O292" s="171"/>
      <c r="P292" s="171"/>
      <c r="Q292" s="171"/>
      <c r="R292" s="171"/>
      <c r="S292" s="171"/>
      <c r="T292" s="172"/>
      <c r="AT292" s="166" t="s">
        <v>236</v>
      </c>
      <c r="AU292" s="166" t="s">
        <v>87</v>
      </c>
      <c r="AV292" s="12" t="s">
        <v>87</v>
      </c>
      <c r="AW292" s="12" t="s">
        <v>32</v>
      </c>
      <c r="AX292" s="12" t="s">
        <v>77</v>
      </c>
      <c r="AY292" s="166" t="s">
        <v>140</v>
      </c>
    </row>
    <row r="293" spans="1:65" s="14" customFormat="1">
      <c r="B293" s="191"/>
      <c r="D293" s="156" t="s">
        <v>236</v>
      </c>
      <c r="E293" s="192" t="s">
        <v>1</v>
      </c>
      <c r="F293" s="193" t="s">
        <v>1812</v>
      </c>
      <c r="H293" s="194">
        <v>2.1840000000000002</v>
      </c>
      <c r="I293" s="195"/>
      <c r="L293" s="191"/>
      <c r="M293" s="196"/>
      <c r="N293" s="197"/>
      <c r="O293" s="197"/>
      <c r="P293" s="197"/>
      <c r="Q293" s="197"/>
      <c r="R293" s="197"/>
      <c r="S293" s="197"/>
      <c r="T293" s="198"/>
      <c r="AT293" s="192" t="s">
        <v>236</v>
      </c>
      <c r="AU293" s="192" t="s">
        <v>87</v>
      </c>
      <c r="AV293" s="14" t="s">
        <v>155</v>
      </c>
      <c r="AW293" s="14" t="s">
        <v>32</v>
      </c>
      <c r="AX293" s="14" t="s">
        <v>77</v>
      </c>
      <c r="AY293" s="192" t="s">
        <v>140</v>
      </c>
    </row>
    <row r="294" spans="1:65" s="13" customFormat="1">
      <c r="B294" s="173"/>
      <c r="D294" s="156" t="s">
        <v>236</v>
      </c>
      <c r="E294" s="174" t="s">
        <v>1</v>
      </c>
      <c r="F294" s="175" t="s">
        <v>247</v>
      </c>
      <c r="H294" s="176">
        <v>2.1840000000000002</v>
      </c>
      <c r="I294" s="177"/>
      <c r="L294" s="173"/>
      <c r="M294" s="178"/>
      <c r="N294" s="179"/>
      <c r="O294" s="179"/>
      <c r="P294" s="179"/>
      <c r="Q294" s="179"/>
      <c r="R294" s="179"/>
      <c r="S294" s="179"/>
      <c r="T294" s="180"/>
      <c r="AT294" s="174" t="s">
        <v>236</v>
      </c>
      <c r="AU294" s="174" t="s">
        <v>87</v>
      </c>
      <c r="AV294" s="13" t="s">
        <v>159</v>
      </c>
      <c r="AW294" s="13" t="s">
        <v>32</v>
      </c>
      <c r="AX294" s="13" t="s">
        <v>85</v>
      </c>
      <c r="AY294" s="174" t="s">
        <v>140</v>
      </c>
    </row>
    <row r="295" spans="1:65" s="1" customFormat="1" ht="16.5" customHeight="1">
      <c r="A295" s="31"/>
      <c r="B295" s="142"/>
      <c r="C295" s="181" t="s">
        <v>422</v>
      </c>
      <c r="D295" s="181" t="s">
        <v>296</v>
      </c>
      <c r="E295" s="182" t="s">
        <v>1866</v>
      </c>
      <c r="F295" s="183" t="s">
        <v>1867</v>
      </c>
      <c r="G295" s="184" t="s">
        <v>284</v>
      </c>
      <c r="H295" s="185">
        <v>3</v>
      </c>
      <c r="I295" s="186">
        <v>89.64</v>
      </c>
      <c r="J295" s="187">
        <f>ROUND(I295*H295,2)</f>
        <v>268.92</v>
      </c>
      <c r="K295" s="183" t="s">
        <v>147</v>
      </c>
      <c r="L295" s="188"/>
      <c r="M295" s="189" t="s">
        <v>1</v>
      </c>
      <c r="N295" s="190" t="s">
        <v>42</v>
      </c>
      <c r="O295" s="57"/>
      <c r="P295" s="152">
        <f>O295*H295</f>
        <v>0</v>
      </c>
      <c r="Q295" s="152">
        <v>8.9999999999999998E-4</v>
      </c>
      <c r="R295" s="152">
        <f>Q295*H295</f>
        <v>2.7000000000000001E-3</v>
      </c>
      <c r="S295" s="152">
        <v>0</v>
      </c>
      <c r="T295" s="153">
        <f>S295*H295</f>
        <v>0</v>
      </c>
      <c r="U295" s="31"/>
      <c r="V295" s="31"/>
      <c r="W295" s="31"/>
      <c r="X295" s="31"/>
      <c r="Y295" s="31"/>
      <c r="Z295" s="31"/>
      <c r="AA295" s="31"/>
      <c r="AB295" s="31"/>
      <c r="AC295" s="31"/>
      <c r="AD295" s="31"/>
      <c r="AE295" s="31"/>
      <c r="AR295" s="154" t="s">
        <v>182</v>
      </c>
      <c r="AT295" s="154" t="s">
        <v>296</v>
      </c>
      <c r="AU295" s="154" t="s">
        <v>87</v>
      </c>
      <c r="AY295" s="16" t="s">
        <v>140</v>
      </c>
      <c r="BE295" s="155">
        <f>IF(N295="základní",J295,0)</f>
        <v>268.92</v>
      </c>
      <c r="BF295" s="155">
        <f>IF(N295="snížená",J295,0)</f>
        <v>0</v>
      </c>
      <c r="BG295" s="155">
        <f>IF(N295="zákl. přenesená",J295,0)</f>
        <v>0</v>
      </c>
      <c r="BH295" s="155">
        <f>IF(N295="sníž. přenesená",J295,0)</f>
        <v>0</v>
      </c>
      <c r="BI295" s="155">
        <f>IF(N295="nulová",J295,0)</f>
        <v>0</v>
      </c>
      <c r="BJ295" s="16" t="s">
        <v>85</v>
      </c>
      <c r="BK295" s="155">
        <f>ROUND(I295*H295,2)</f>
        <v>268.92</v>
      </c>
      <c r="BL295" s="16" t="s">
        <v>159</v>
      </c>
      <c r="BM295" s="154" t="s">
        <v>1868</v>
      </c>
    </row>
    <row r="296" spans="1:65" s="1" customFormat="1" ht="36">
      <c r="A296" s="31"/>
      <c r="B296" s="142"/>
      <c r="C296" s="143" t="s">
        <v>427</v>
      </c>
      <c r="D296" s="143" t="s">
        <v>143</v>
      </c>
      <c r="E296" s="144" t="s">
        <v>1843</v>
      </c>
      <c r="F296" s="145" t="s">
        <v>1844</v>
      </c>
      <c r="G296" s="146" t="s">
        <v>284</v>
      </c>
      <c r="H296" s="147">
        <v>830</v>
      </c>
      <c r="I296" s="148">
        <v>647.74</v>
      </c>
      <c r="J296" s="149">
        <f>ROUND(I296*H296,2)</f>
        <v>537624.19999999995</v>
      </c>
      <c r="K296" s="145" t="s">
        <v>147</v>
      </c>
      <c r="L296" s="32"/>
      <c r="M296" s="150" t="s">
        <v>1</v>
      </c>
      <c r="N296" s="151" t="s">
        <v>42</v>
      </c>
      <c r="O296" s="57"/>
      <c r="P296" s="152">
        <f>O296*H296</f>
        <v>0</v>
      </c>
      <c r="Q296" s="152">
        <v>8.6E-3</v>
      </c>
      <c r="R296" s="152">
        <f>Q296*H296</f>
        <v>7.1379999999999999</v>
      </c>
      <c r="S296" s="152">
        <v>0</v>
      </c>
      <c r="T296" s="153">
        <f>S296*H296</f>
        <v>0</v>
      </c>
      <c r="U296" s="31"/>
      <c r="V296" s="31"/>
      <c r="W296" s="31"/>
      <c r="X296" s="31"/>
      <c r="Y296" s="31"/>
      <c r="Z296" s="31"/>
      <c r="AA296" s="31"/>
      <c r="AB296" s="31"/>
      <c r="AC296" s="31"/>
      <c r="AD296" s="31"/>
      <c r="AE296" s="31"/>
      <c r="AR296" s="154" t="s">
        <v>159</v>
      </c>
      <c r="AT296" s="154" t="s">
        <v>143</v>
      </c>
      <c r="AU296" s="154" t="s">
        <v>87</v>
      </c>
      <c r="AY296" s="16" t="s">
        <v>140</v>
      </c>
      <c r="BE296" s="155">
        <f>IF(N296="základní",J296,0)</f>
        <v>537624.19999999995</v>
      </c>
      <c r="BF296" s="155">
        <f>IF(N296="snížená",J296,0)</f>
        <v>0</v>
      </c>
      <c r="BG296" s="155">
        <f>IF(N296="zákl. přenesená",J296,0)</f>
        <v>0</v>
      </c>
      <c r="BH296" s="155">
        <f>IF(N296="sníž. přenesená",J296,0)</f>
        <v>0</v>
      </c>
      <c r="BI296" s="155">
        <f>IF(N296="nulová",J296,0)</f>
        <v>0</v>
      </c>
      <c r="BJ296" s="16" t="s">
        <v>85</v>
      </c>
      <c r="BK296" s="155">
        <f>ROUND(I296*H296,2)</f>
        <v>537624.19999999995</v>
      </c>
      <c r="BL296" s="16" t="s">
        <v>159</v>
      </c>
      <c r="BM296" s="154" t="s">
        <v>1869</v>
      </c>
    </row>
    <row r="297" spans="1:65" s="12" customFormat="1">
      <c r="B297" s="165"/>
      <c r="D297" s="156" t="s">
        <v>236</v>
      </c>
      <c r="E297" s="166" t="s">
        <v>1</v>
      </c>
      <c r="F297" s="167" t="s">
        <v>1870</v>
      </c>
      <c r="H297" s="168">
        <v>265.68</v>
      </c>
      <c r="I297" s="169"/>
      <c r="L297" s="165"/>
      <c r="M297" s="170"/>
      <c r="N297" s="171"/>
      <c r="O297" s="171"/>
      <c r="P297" s="171"/>
      <c r="Q297" s="171"/>
      <c r="R297" s="171"/>
      <c r="S297" s="171"/>
      <c r="T297" s="172"/>
      <c r="AT297" s="166" t="s">
        <v>236</v>
      </c>
      <c r="AU297" s="166" t="s">
        <v>87</v>
      </c>
      <c r="AV297" s="12" t="s">
        <v>87</v>
      </c>
      <c r="AW297" s="12" t="s">
        <v>32</v>
      </c>
      <c r="AX297" s="12" t="s">
        <v>77</v>
      </c>
      <c r="AY297" s="166" t="s">
        <v>140</v>
      </c>
    </row>
    <row r="298" spans="1:65" s="12" customFormat="1">
      <c r="B298" s="165"/>
      <c r="D298" s="156" t="s">
        <v>236</v>
      </c>
      <c r="E298" s="166" t="s">
        <v>1</v>
      </c>
      <c r="F298" s="167" t="s">
        <v>1871</v>
      </c>
      <c r="H298" s="168">
        <v>-85.98</v>
      </c>
      <c r="I298" s="169"/>
      <c r="L298" s="165"/>
      <c r="M298" s="170"/>
      <c r="N298" s="171"/>
      <c r="O298" s="171"/>
      <c r="P298" s="171"/>
      <c r="Q298" s="171"/>
      <c r="R298" s="171"/>
      <c r="S298" s="171"/>
      <c r="T298" s="172"/>
      <c r="AT298" s="166" t="s">
        <v>236</v>
      </c>
      <c r="AU298" s="166" t="s">
        <v>87</v>
      </c>
      <c r="AV298" s="12" t="s">
        <v>87</v>
      </c>
      <c r="AW298" s="12" t="s">
        <v>32</v>
      </c>
      <c r="AX298" s="12" t="s">
        <v>77</v>
      </c>
      <c r="AY298" s="166" t="s">
        <v>140</v>
      </c>
    </row>
    <row r="299" spans="1:65" s="14" customFormat="1">
      <c r="B299" s="191"/>
      <c r="D299" s="156" t="s">
        <v>236</v>
      </c>
      <c r="E299" s="192" t="s">
        <v>1</v>
      </c>
      <c r="F299" s="193" t="s">
        <v>1812</v>
      </c>
      <c r="H299" s="194">
        <v>179.7</v>
      </c>
      <c r="I299" s="195"/>
      <c r="L299" s="191"/>
      <c r="M299" s="196"/>
      <c r="N299" s="197"/>
      <c r="O299" s="197"/>
      <c r="P299" s="197"/>
      <c r="Q299" s="197"/>
      <c r="R299" s="197"/>
      <c r="S299" s="197"/>
      <c r="T299" s="198"/>
      <c r="AT299" s="192" t="s">
        <v>236</v>
      </c>
      <c r="AU299" s="192" t="s">
        <v>87</v>
      </c>
      <c r="AV299" s="14" t="s">
        <v>155</v>
      </c>
      <c r="AW299" s="14" t="s">
        <v>32</v>
      </c>
      <c r="AX299" s="14" t="s">
        <v>77</v>
      </c>
      <c r="AY299" s="192" t="s">
        <v>140</v>
      </c>
    </row>
    <row r="300" spans="1:65" s="12" customFormat="1">
      <c r="B300" s="165"/>
      <c r="D300" s="156" t="s">
        <v>236</v>
      </c>
      <c r="E300" s="166" t="s">
        <v>1</v>
      </c>
      <c r="F300" s="167" t="s">
        <v>1872</v>
      </c>
      <c r="H300" s="168">
        <v>282.47000000000003</v>
      </c>
      <c r="I300" s="169"/>
      <c r="L300" s="165"/>
      <c r="M300" s="170"/>
      <c r="N300" s="171"/>
      <c r="O300" s="171"/>
      <c r="P300" s="171"/>
      <c r="Q300" s="171"/>
      <c r="R300" s="171"/>
      <c r="S300" s="171"/>
      <c r="T300" s="172"/>
      <c r="AT300" s="166" t="s">
        <v>236</v>
      </c>
      <c r="AU300" s="166" t="s">
        <v>87</v>
      </c>
      <c r="AV300" s="12" t="s">
        <v>87</v>
      </c>
      <c r="AW300" s="12" t="s">
        <v>32</v>
      </c>
      <c r="AX300" s="12" t="s">
        <v>77</v>
      </c>
      <c r="AY300" s="166" t="s">
        <v>140</v>
      </c>
    </row>
    <row r="301" spans="1:65" s="12" customFormat="1">
      <c r="B301" s="165"/>
      <c r="D301" s="156" t="s">
        <v>236</v>
      </c>
      <c r="E301" s="166" t="s">
        <v>1</v>
      </c>
      <c r="F301" s="167" t="s">
        <v>1873</v>
      </c>
      <c r="H301" s="168">
        <v>-82.27</v>
      </c>
      <c r="I301" s="169"/>
      <c r="L301" s="165"/>
      <c r="M301" s="170"/>
      <c r="N301" s="171"/>
      <c r="O301" s="171"/>
      <c r="P301" s="171"/>
      <c r="Q301" s="171"/>
      <c r="R301" s="171"/>
      <c r="S301" s="171"/>
      <c r="T301" s="172"/>
      <c r="AT301" s="166" t="s">
        <v>236</v>
      </c>
      <c r="AU301" s="166" t="s">
        <v>87</v>
      </c>
      <c r="AV301" s="12" t="s">
        <v>87</v>
      </c>
      <c r="AW301" s="12" t="s">
        <v>32</v>
      </c>
      <c r="AX301" s="12" t="s">
        <v>77</v>
      </c>
      <c r="AY301" s="166" t="s">
        <v>140</v>
      </c>
    </row>
    <row r="302" spans="1:65" s="14" customFormat="1">
      <c r="B302" s="191"/>
      <c r="D302" s="156" t="s">
        <v>236</v>
      </c>
      <c r="E302" s="192" t="s">
        <v>1</v>
      </c>
      <c r="F302" s="193" t="s">
        <v>1816</v>
      </c>
      <c r="H302" s="194">
        <v>200.20000000000005</v>
      </c>
      <c r="I302" s="195"/>
      <c r="L302" s="191"/>
      <c r="M302" s="196"/>
      <c r="N302" s="197"/>
      <c r="O302" s="197"/>
      <c r="P302" s="197"/>
      <c r="Q302" s="197"/>
      <c r="R302" s="197"/>
      <c r="S302" s="197"/>
      <c r="T302" s="198"/>
      <c r="AT302" s="192" t="s">
        <v>236</v>
      </c>
      <c r="AU302" s="192" t="s">
        <v>87</v>
      </c>
      <c r="AV302" s="14" t="s">
        <v>155</v>
      </c>
      <c r="AW302" s="14" t="s">
        <v>32</v>
      </c>
      <c r="AX302" s="14" t="s">
        <v>77</v>
      </c>
      <c r="AY302" s="192" t="s">
        <v>140</v>
      </c>
    </row>
    <row r="303" spans="1:65" s="12" customFormat="1">
      <c r="B303" s="165"/>
      <c r="D303" s="156" t="s">
        <v>236</v>
      </c>
      <c r="E303" s="166" t="s">
        <v>1</v>
      </c>
      <c r="F303" s="167" t="s">
        <v>1874</v>
      </c>
      <c r="H303" s="168">
        <v>278.8</v>
      </c>
      <c r="I303" s="169"/>
      <c r="L303" s="165"/>
      <c r="M303" s="170"/>
      <c r="N303" s="171"/>
      <c r="O303" s="171"/>
      <c r="P303" s="171"/>
      <c r="Q303" s="171"/>
      <c r="R303" s="171"/>
      <c r="S303" s="171"/>
      <c r="T303" s="172"/>
      <c r="AT303" s="166" t="s">
        <v>236</v>
      </c>
      <c r="AU303" s="166" t="s">
        <v>87</v>
      </c>
      <c r="AV303" s="12" t="s">
        <v>87</v>
      </c>
      <c r="AW303" s="12" t="s">
        <v>32</v>
      </c>
      <c r="AX303" s="12" t="s">
        <v>77</v>
      </c>
      <c r="AY303" s="166" t="s">
        <v>140</v>
      </c>
    </row>
    <row r="304" spans="1:65" s="12" customFormat="1">
      <c r="B304" s="165"/>
      <c r="D304" s="156" t="s">
        <v>236</v>
      </c>
      <c r="E304" s="166" t="s">
        <v>1</v>
      </c>
      <c r="F304" s="167" t="s">
        <v>1875</v>
      </c>
      <c r="H304" s="168">
        <v>-73.655000000000001</v>
      </c>
      <c r="I304" s="169"/>
      <c r="L304" s="165"/>
      <c r="M304" s="170"/>
      <c r="N304" s="171"/>
      <c r="O304" s="171"/>
      <c r="P304" s="171"/>
      <c r="Q304" s="171"/>
      <c r="R304" s="171"/>
      <c r="S304" s="171"/>
      <c r="T304" s="172"/>
      <c r="AT304" s="166" t="s">
        <v>236</v>
      </c>
      <c r="AU304" s="166" t="s">
        <v>87</v>
      </c>
      <c r="AV304" s="12" t="s">
        <v>87</v>
      </c>
      <c r="AW304" s="12" t="s">
        <v>32</v>
      </c>
      <c r="AX304" s="12" t="s">
        <v>77</v>
      </c>
      <c r="AY304" s="166" t="s">
        <v>140</v>
      </c>
    </row>
    <row r="305" spans="1:65" s="14" customFormat="1">
      <c r="B305" s="191"/>
      <c r="D305" s="156" t="s">
        <v>236</v>
      </c>
      <c r="E305" s="192" t="s">
        <v>1</v>
      </c>
      <c r="F305" s="193" t="s">
        <v>1819</v>
      </c>
      <c r="H305" s="194">
        <v>205.14500000000001</v>
      </c>
      <c r="I305" s="195"/>
      <c r="L305" s="191"/>
      <c r="M305" s="196"/>
      <c r="N305" s="197"/>
      <c r="O305" s="197"/>
      <c r="P305" s="197"/>
      <c r="Q305" s="197"/>
      <c r="R305" s="197"/>
      <c r="S305" s="197"/>
      <c r="T305" s="198"/>
      <c r="AT305" s="192" t="s">
        <v>236</v>
      </c>
      <c r="AU305" s="192" t="s">
        <v>87</v>
      </c>
      <c r="AV305" s="14" t="s">
        <v>155</v>
      </c>
      <c r="AW305" s="14" t="s">
        <v>32</v>
      </c>
      <c r="AX305" s="14" t="s">
        <v>77</v>
      </c>
      <c r="AY305" s="192" t="s">
        <v>140</v>
      </c>
    </row>
    <row r="306" spans="1:65" s="12" customFormat="1">
      <c r="B306" s="165"/>
      <c r="D306" s="156" t="s">
        <v>236</v>
      </c>
      <c r="E306" s="166" t="s">
        <v>1</v>
      </c>
      <c r="F306" s="167" t="s">
        <v>1872</v>
      </c>
      <c r="H306" s="168">
        <v>282.47000000000003</v>
      </c>
      <c r="I306" s="169"/>
      <c r="L306" s="165"/>
      <c r="M306" s="170"/>
      <c r="N306" s="171"/>
      <c r="O306" s="171"/>
      <c r="P306" s="171"/>
      <c r="Q306" s="171"/>
      <c r="R306" s="171"/>
      <c r="S306" s="171"/>
      <c r="T306" s="172"/>
      <c r="AT306" s="166" t="s">
        <v>236</v>
      </c>
      <c r="AU306" s="166" t="s">
        <v>87</v>
      </c>
      <c r="AV306" s="12" t="s">
        <v>87</v>
      </c>
      <c r="AW306" s="12" t="s">
        <v>32</v>
      </c>
      <c r="AX306" s="12" t="s">
        <v>77</v>
      </c>
      <c r="AY306" s="166" t="s">
        <v>140</v>
      </c>
    </row>
    <row r="307" spans="1:65" s="12" customFormat="1">
      <c r="B307" s="165"/>
      <c r="D307" s="156" t="s">
        <v>236</v>
      </c>
      <c r="E307" s="166" t="s">
        <v>1</v>
      </c>
      <c r="F307" s="167" t="s">
        <v>1876</v>
      </c>
      <c r="H307" s="168">
        <v>-37.515000000000001</v>
      </c>
      <c r="I307" s="169"/>
      <c r="L307" s="165"/>
      <c r="M307" s="170"/>
      <c r="N307" s="171"/>
      <c r="O307" s="171"/>
      <c r="P307" s="171"/>
      <c r="Q307" s="171"/>
      <c r="R307" s="171"/>
      <c r="S307" s="171"/>
      <c r="T307" s="172"/>
      <c r="AT307" s="166" t="s">
        <v>236</v>
      </c>
      <c r="AU307" s="166" t="s">
        <v>87</v>
      </c>
      <c r="AV307" s="12" t="s">
        <v>87</v>
      </c>
      <c r="AW307" s="12" t="s">
        <v>32</v>
      </c>
      <c r="AX307" s="12" t="s">
        <v>77</v>
      </c>
      <c r="AY307" s="166" t="s">
        <v>140</v>
      </c>
    </row>
    <row r="308" spans="1:65" s="14" customFormat="1">
      <c r="B308" s="191"/>
      <c r="D308" s="156" t="s">
        <v>236</v>
      </c>
      <c r="E308" s="192" t="s">
        <v>1</v>
      </c>
      <c r="F308" s="193" t="s">
        <v>1823</v>
      </c>
      <c r="H308" s="194">
        <v>244.95500000000004</v>
      </c>
      <c r="I308" s="195"/>
      <c r="L308" s="191"/>
      <c r="M308" s="196"/>
      <c r="N308" s="197"/>
      <c r="O308" s="197"/>
      <c r="P308" s="197"/>
      <c r="Q308" s="197"/>
      <c r="R308" s="197"/>
      <c r="S308" s="197"/>
      <c r="T308" s="198"/>
      <c r="AT308" s="192" t="s">
        <v>236</v>
      </c>
      <c r="AU308" s="192" t="s">
        <v>87</v>
      </c>
      <c r="AV308" s="14" t="s">
        <v>155</v>
      </c>
      <c r="AW308" s="14" t="s">
        <v>32</v>
      </c>
      <c r="AX308" s="14" t="s">
        <v>77</v>
      </c>
      <c r="AY308" s="192" t="s">
        <v>140</v>
      </c>
    </row>
    <row r="309" spans="1:65" s="13" customFormat="1">
      <c r="B309" s="173"/>
      <c r="D309" s="156" t="s">
        <v>236</v>
      </c>
      <c r="E309" s="174" t="s">
        <v>1</v>
      </c>
      <c r="F309" s="175" t="s">
        <v>247</v>
      </c>
      <c r="H309" s="176">
        <v>830.00000000000011</v>
      </c>
      <c r="I309" s="177"/>
      <c r="L309" s="173"/>
      <c r="M309" s="178"/>
      <c r="N309" s="179"/>
      <c r="O309" s="179"/>
      <c r="P309" s="179"/>
      <c r="Q309" s="179"/>
      <c r="R309" s="179"/>
      <c r="S309" s="179"/>
      <c r="T309" s="180"/>
      <c r="AT309" s="174" t="s">
        <v>236</v>
      </c>
      <c r="AU309" s="174" t="s">
        <v>87</v>
      </c>
      <c r="AV309" s="13" t="s">
        <v>159</v>
      </c>
      <c r="AW309" s="13" t="s">
        <v>32</v>
      </c>
      <c r="AX309" s="13" t="s">
        <v>85</v>
      </c>
      <c r="AY309" s="174" t="s">
        <v>140</v>
      </c>
    </row>
    <row r="310" spans="1:65" s="1" customFormat="1" ht="16.5" customHeight="1">
      <c r="A310" s="31"/>
      <c r="B310" s="142"/>
      <c r="C310" s="181" t="s">
        <v>432</v>
      </c>
      <c r="D310" s="181" t="s">
        <v>296</v>
      </c>
      <c r="E310" s="182" t="s">
        <v>1877</v>
      </c>
      <c r="F310" s="183" t="s">
        <v>1878</v>
      </c>
      <c r="G310" s="184" t="s">
        <v>284</v>
      </c>
      <c r="H310" s="185">
        <v>871.5</v>
      </c>
      <c r="I310" s="186">
        <v>238.9</v>
      </c>
      <c r="J310" s="187">
        <f>ROUND(I310*H310,2)</f>
        <v>208201.35</v>
      </c>
      <c r="K310" s="183" t="s">
        <v>147</v>
      </c>
      <c r="L310" s="188"/>
      <c r="M310" s="189" t="s">
        <v>1</v>
      </c>
      <c r="N310" s="190" t="s">
        <v>42</v>
      </c>
      <c r="O310" s="57"/>
      <c r="P310" s="152">
        <f>O310*H310</f>
        <v>0</v>
      </c>
      <c r="Q310" s="152">
        <v>2.3999999999999998E-3</v>
      </c>
      <c r="R310" s="152">
        <f>Q310*H310</f>
        <v>2.0915999999999997</v>
      </c>
      <c r="S310" s="152">
        <v>0</v>
      </c>
      <c r="T310" s="153">
        <f>S310*H310</f>
        <v>0</v>
      </c>
      <c r="U310" s="31"/>
      <c r="V310" s="31"/>
      <c r="W310" s="31"/>
      <c r="X310" s="31"/>
      <c r="Y310" s="31"/>
      <c r="Z310" s="31"/>
      <c r="AA310" s="31"/>
      <c r="AB310" s="31"/>
      <c r="AC310" s="31"/>
      <c r="AD310" s="31"/>
      <c r="AE310" s="31"/>
      <c r="AR310" s="154" t="s">
        <v>182</v>
      </c>
      <c r="AT310" s="154" t="s">
        <v>296</v>
      </c>
      <c r="AU310" s="154" t="s">
        <v>87</v>
      </c>
      <c r="AY310" s="16" t="s">
        <v>140</v>
      </c>
      <c r="BE310" s="155">
        <f>IF(N310="základní",J310,0)</f>
        <v>208201.35</v>
      </c>
      <c r="BF310" s="155">
        <f>IF(N310="snížená",J310,0)</f>
        <v>0</v>
      </c>
      <c r="BG310" s="155">
        <f>IF(N310="zákl. přenesená",J310,0)</f>
        <v>0</v>
      </c>
      <c r="BH310" s="155">
        <f>IF(N310="sníž. přenesená",J310,0)</f>
        <v>0</v>
      </c>
      <c r="BI310" s="155">
        <f>IF(N310="nulová",J310,0)</f>
        <v>0</v>
      </c>
      <c r="BJ310" s="16" t="s">
        <v>85</v>
      </c>
      <c r="BK310" s="155">
        <f>ROUND(I310*H310,2)</f>
        <v>208201.35</v>
      </c>
      <c r="BL310" s="16" t="s">
        <v>159</v>
      </c>
      <c r="BM310" s="154" t="s">
        <v>1879</v>
      </c>
    </row>
    <row r="311" spans="1:65" s="12" customFormat="1">
      <c r="B311" s="165"/>
      <c r="D311" s="156" t="s">
        <v>236</v>
      </c>
      <c r="E311" s="166" t="s">
        <v>1</v>
      </c>
      <c r="F311" s="167" t="s">
        <v>1880</v>
      </c>
      <c r="H311" s="168">
        <v>871.5</v>
      </c>
      <c r="I311" s="169"/>
      <c r="L311" s="165"/>
      <c r="M311" s="170"/>
      <c r="N311" s="171"/>
      <c r="O311" s="171"/>
      <c r="P311" s="171"/>
      <c r="Q311" s="171"/>
      <c r="R311" s="171"/>
      <c r="S311" s="171"/>
      <c r="T311" s="172"/>
      <c r="AT311" s="166" t="s">
        <v>236</v>
      </c>
      <c r="AU311" s="166" t="s">
        <v>87</v>
      </c>
      <c r="AV311" s="12" t="s">
        <v>87</v>
      </c>
      <c r="AW311" s="12" t="s">
        <v>32</v>
      </c>
      <c r="AX311" s="12" t="s">
        <v>85</v>
      </c>
      <c r="AY311" s="166" t="s">
        <v>140</v>
      </c>
    </row>
    <row r="312" spans="1:65" s="1" customFormat="1" ht="36">
      <c r="A312" s="31"/>
      <c r="B312" s="142"/>
      <c r="C312" s="143" t="s">
        <v>439</v>
      </c>
      <c r="D312" s="143" t="s">
        <v>143</v>
      </c>
      <c r="E312" s="144" t="s">
        <v>1881</v>
      </c>
      <c r="F312" s="145" t="s">
        <v>1882</v>
      </c>
      <c r="G312" s="146" t="s">
        <v>284</v>
      </c>
      <c r="H312" s="147">
        <v>10.4</v>
      </c>
      <c r="I312" s="148">
        <v>672.92</v>
      </c>
      <c r="J312" s="149">
        <f>ROUND(I312*H312,2)</f>
        <v>6998.37</v>
      </c>
      <c r="K312" s="145" t="s">
        <v>147</v>
      </c>
      <c r="L312" s="32"/>
      <c r="M312" s="150" t="s">
        <v>1</v>
      </c>
      <c r="N312" s="151" t="s">
        <v>42</v>
      </c>
      <c r="O312" s="57"/>
      <c r="P312" s="152">
        <f>O312*H312</f>
        <v>0</v>
      </c>
      <c r="Q312" s="152">
        <v>8.6199999999999992E-3</v>
      </c>
      <c r="R312" s="152">
        <f>Q312*H312</f>
        <v>8.9647999999999992E-2</v>
      </c>
      <c r="S312" s="152">
        <v>0</v>
      </c>
      <c r="T312" s="153">
        <f>S312*H312</f>
        <v>0</v>
      </c>
      <c r="U312" s="31"/>
      <c r="V312" s="31"/>
      <c r="W312" s="31"/>
      <c r="X312" s="31"/>
      <c r="Y312" s="31"/>
      <c r="Z312" s="31"/>
      <c r="AA312" s="31"/>
      <c r="AB312" s="31"/>
      <c r="AC312" s="31"/>
      <c r="AD312" s="31"/>
      <c r="AE312" s="31"/>
      <c r="AR312" s="154" t="s">
        <v>159</v>
      </c>
      <c r="AT312" s="154" t="s">
        <v>143</v>
      </c>
      <c r="AU312" s="154" t="s">
        <v>87</v>
      </c>
      <c r="AY312" s="16" t="s">
        <v>140</v>
      </c>
      <c r="BE312" s="155">
        <f>IF(N312="základní",J312,0)</f>
        <v>6998.37</v>
      </c>
      <c r="BF312" s="155">
        <f>IF(N312="snížená",J312,0)</f>
        <v>0</v>
      </c>
      <c r="BG312" s="155">
        <f>IF(N312="zákl. přenesená",J312,0)</f>
        <v>0</v>
      </c>
      <c r="BH312" s="155">
        <f>IF(N312="sníž. přenesená",J312,0)</f>
        <v>0</v>
      </c>
      <c r="BI312" s="155">
        <f>IF(N312="nulová",J312,0)</f>
        <v>0</v>
      </c>
      <c r="BJ312" s="16" t="s">
        <v>85</v>
      </c>
      <c r="BK312" s="155">
        <f>ROUND(I312*H312,2)</f>
        <v>6998.37</v>
      </c>
      <c r="BL312" s="16" t="s">
        <v>159</v>
      </c>
      <c r="BM312" s="154" t="s">
        <v>1883</v>
      </c>
    </row>
    <row r="313" spans="1:65" s="12" customFormat="1">
      <c r="B313" s="165"/>
      <c r="D313" s="156" t="s">
        <v>236</v>
      </c>
      <c r="E313" s="166" t="s">
        <v>1</v>
      </c>
      <c r="F313" s="167" t="s">
        <v>1884</v>
      </c>
      <c r="H313" s="168">
        <v>28</v>
      </c>
      <c r="I313" s="169"/>
      <c r="L313" s="165"/>
      <c r="M313" s="170"/>
      <c r="N313" s="171"/>
      <c r="O313" s="171"/>
      <c r="P313" s="171"/>
      <c r="Q313" s="171"/>
      <c r="R313" s="171"/>
      <c r="S313" s="171"/>
      <c r="T313" s="172"/>
      <c r="AT313" s="166" t="s">
        <v>236</v>
      </c>
      <c r="AU313" s="166" t="s">
        <v>87</v>
      </c>
      <c r="AV313" s="12" t="s">
        <v>87</v>
      </c>
      <c r="AW313" s="12" t="s">
        <v>32</v>
      </c>
      <c r="AX313" s="12" t="s">
        <v>77</v>
      </c>
      <c r="AY313" s="166" t="s">
        <v>140</v>
      </c>
    </row>
    <row r="314" spans="1:65" s="12" customFormat="1">
      <c r="B314" s="165"/>
      <c r="D314" s="156" t="s">
        <v>236</v>
      </c>
      <c r="E314" s="166" t="s">
        <v>1</v>
      </c>
      <c r="F314" s="167" t="s">
        <v>1885</v>
      </c>
      <c r="H314" s="168">
        <v>-17.600000000000001</v>
      </c>
      <c r="I314" s="169"/>
      <c r="L314" s="165"/>
      <c r="M314" s="170"/>
      <c r="N314" s="171"/>
      <c r="O314" s="171"/>
      <c r="P314" s="171"/>
      <c r="Q314" s="171"/>
      <c r="R314" s="171"/>
      <c r="S314" s="171"/>
      <c r="T314" s="172"/>
      <c r="AT314" s="166" t="s">
        <v>236</v>
      </c>
      <c r="AU314" s="166" t="s">
        <v>87</v>
      </c>
      <c r="AV314" s="12" t="s">
        <v>87</v>
      </c>
      <c r="AW314" s="12" t="s">
        <v>32</v>
      </c>
      <c r="AX314" s="12" t="s">
        <v>77</v>
      </c>
      <c r="AY314" s="166" t="s">
        <v>140</v>
      </c>
    </row>
    <row r="315" spans="1:65" s="14" customFormat="1">
      <c r="B315" s="191"/>
      <c r="D315" s="156" t="s">
        <v>236</v>
      </c>
      <c r="E315" s="192" t="s">
        <v>1</v>
      </c>
      <c r="F315" s="193" t="s">
        <v>1816</v>
      </c>
      <c r="H315" s="194">
        <v>10.399999999999999</v>
      </c>
      <c r="I315" s="195"/>
      <c r="L315" s="191"/>
      <c r="M315" s="196"/>
      <c r="N315" s="197"/>
      <c r="O315" s="197"/>
      <c r="P315" s="197"/>
      <c r="Q315" s="197"/>
      <c r="R315" s="197"/>
      <c r="S315" s="197"/>
      <c r="T315" s="198"/>
      <c r="AT315" s="192" t="s">
        <v>236</v>
      </c>
      <c r="AU315" s="192" t="s">
        <v>87</v>
      </c>
      <c r="AV315" s="14" t="s">
        <v>155</v>
      </c>
      <c r="AW315" s="14" t="s">
        <v>32</v>
      </c>
      <c r="AX315" s="14" t="s">
        <v>77</v>
      </c>
      <c r="AY315" s="192" t="s">
        <v>140</v>
      </c>
    </row>
    <row r="316" spans="1:65" s="13" customFormat="1">
      <c r="B316" s="173"/>
      <c r="D316" s="156" t="s">
        <v>236</v>
      </c>
      <c r="E316" s="174" t="s">
        <v>1</v>
      </c>
      <c r="F316" s="175" t="s">
        <v>247</v>
      </c>
      <c r="H316" s="176">
        <v>10.399999999999999</v>
      </c>
      <c r="I316" s="177"/>
      <c r="L316" s="173"/>
      <c r="M316" s="178"/>
      <c r="N316" s="179"/>
      <c r="O316" s="179"/>
      <c r="P316" s="179"/>
      <c r="Q316" s="179"/>
      <c r="R316" s="179"/>
      <c r="S316" s="179"/>
      <c r="T316" s="180"/>
      <c r="AT316" s="174" t="s">
        <v>236</v>
      </c>
      <c r="AU316" s="174" t="s">
        <v>87</v>
      </c>
      <c r="AV316" s="13" t="s">
        <v>159</v>
      </c>
      <c r="AW316" s="13" t="s">
        <v>32</v>
      </c>
      <c r="AX316" s="13" t="s">
        <v>85</v>
      </c>
      <c r="AY316" s="174" t="s">
        <v>140</v>
      </c>
    </row>
    <row r="317" spans="1:65" s="1" customFormat="1" ht="16.5" customHeight="1">
      <c r="A317" s="31"/>
      <c r="B317" s="142"/>
      <c r="C317" s="181" t="s">
        <v>446</v>
      </c>
      <c r="D317" s="181" t="s">
        <v>296</v>
      </c>
      <c r="E317" s="182" t="s">
        <v>1886</v>
      </c>
      <c r="F317" s="183" t="s">
        <v>1887</v>
      </c>
      <c r="G317" s="184" t="s">
        <v>284</v>
      </c>
      <c r="H317" s="185">
        <v>11.44</v>
      </c>
      <c r="I317" s="186">
        <v>327.63</v>
      </c>
      <c r="J317" s="187">
        <f>ROUND(I317*H317,2)</f>
        <v>3748.09</v>
      </c>
      <c r="K317" s="183" t="s">
        <v>147</v>
      </c>
      <c r="L317" s="188"/>
      <c r="M317" s="189" t="s">
        <v>1</v>
      </c>
      <c r="N317" s="190" t="s">
        <v>42</v>
      </c>
      <c r="O317" s="57"/>
      <c r="P317" s="152">
        <f>O317*H317</f>
        <v>0</v>
      </c>
      <c r="Q317" s="152">
        <v>3.3E-3</v>
      </c>
      <c r="R317" s="152">
        <f>Q317*H317</f>
        <v>3.7752000000000001E-2</v>
      </c>
      <c r="S317" s="152">
        <v>0</v>
      </c>
      <c r="T317" s="153">
        <f>S317*H317</f>
        <v>0</v>
      </c>
      <c r="U317" s="31"/>
      <c r="V317" s="31"/>
      <c r="W317" s="31"/>
      <c r="X317" s="31"/>
      <c r="Y317" s="31"/>
      <c r="Z317" s="31"/>
      <c r="AA317" s="31"/>
      <c r="AB317" s="31"/>
      <c r="AC317" s="31"/>
      <c r="AD317" s="31"/>
      <c r="AE317" s="31"/>
      <c r="AR317" s="154" t="s">
        <v>182</v>
      </c>
      <c r="AT317" s="154" t="s">
        <v>296</v>
      </c>
      <c r="AU317" s="154" t="s">
        <v>87</v>
      </c>
      <c r="AY317" s="16" t="s">
        <v>140</v>
      </c>
      <c r="BE317" s="155">
        <f>IF(N317="základní",J317,0)</f>
        <v>3748.09</v>
      </c>
      <c r="BF317" s="155">
        <f>IF(N317="snížená",J317,0)</f>
        <v>0</v>
      </c>
      <c r="BG317" s="155">
        <f>IF(N317="zákl. přenesená",J317,0)</f>
        <v>0</v>
      </c>
      <c r="BH317" s="155">
        <f>IF(N317="sníž. přenesená",J317,0)</f>
        <v>0</v>
      </c>
      <c r="BI317" s="155">
        <f>IF(N317="nulová",J317,0)</f>
        <v>0</v>
      </c>
      <c r="BJ317" s="16" t="s">
        <v>85</v>
      </c>
      <c r="BK317" s="155">
        <f>ROUND(I317*H317,2)</f>
        <v>3748.09</v>
      </c>
      <c r="BL317" s="16" t="s">
        <v>159</v>
      </c>
      <c r="BM317" s="154" t="s">
        <v>1888</v>
      </c>
    </row>
    <row r="318" spans="1:65" s="12" customFormat="1">
      <c r="B318" s="165"/>
      <c r="D318" s="156" t="s">
        <v>236</v>
      </c>
      <c r="E318" s="166" t="s">
        <v>1</v>
      </c>
      <c r="F318" s="167" t="s">
        <v>1889</v>
      </c>
      <c r="H318" s="168">
        <v>11.44</v>
      </c>
      <c r="I318" s="169"/>
      <c r="L318" s="165"/>
      <c r="M318" s="170"/>
      <c r="N318" s="171"/>
      <c r="O318" s="171"/>
      <c r="P318" s="171"/>
      <c r="Q318" s="171"/>
      <c r="R318" s="171"/>
      <c r="S318" s="171"/>
      <c r="T318" s="172"/>
      <c r="AT318" s="166" t="s">
        <v>236</v>
      </c>
      <c r="AU318" s="166" t="s">
        <v>87</v>
      </c>
      <c r="AV318" s="12" t="s">
        <v>87</v>
      </c>
      <c r="AW318" s="12" t="s">
        <v>32</v>
      </c>
      <c r="AX318" s="12" t="s">
        <v>85</v>
      </c>
      <c r="AY318" s="166" t="s">
        <v>140</v>
      </c>
    </row>
    <row r="319" spans="1:65" s="1" customFormat="1" ht="36">
      <c r="A319" s="31"/>
      <c r="B319" s="142"/>
      <c r="C319" s="143" t="s">
        <v>453</v>
      </c>
      <c r="D319" s="143" t="s">
        <v>143</v>
      </c>
      <c r="E319" s="144" t="s">
        <v>1890</v>
      </c>
      <c r="F319" s="145" t="s">
        <v>1891</v>
      </c>
      <c r="G319" s="146" t="s">
        <v>284</v>
      </c>
      <c r="H319" s="147">
        <v>963.11400000000003</v>
      </c>
      <c r="I319" s="148">
        <v>39.82</v>
      </c>
      <c r="J319" s="149">
        <f>ROUND(I319*H319,2)</f>
        <v>38351.199999999997</v>
      </c>
      <c r="K319" s="145" t="s">
        <v>1</v>
      </c>
      <c r="L319" s="32"/>
      <c r="M319" s="150" t="s">
        <v>1</v>
      </c>
      <c r="N319" s="151" t="s">
        <v>42</v>
      </c>
      <c r="O319" s="57"/>
      <c r="P319" s="152">
        <f>O319*H319</f>
        <v>0</v>
      </c>
      <c r="Q319" s="152">
        <v>0</v>
      </c>
      <c r="R319" s="152">
        <f>Q319*H319</f>
        <v>0</v>
      </c>
      <c r="S319" s="152">
        <v>0</v>
      </c>
      <c r="T319" s="153">
        <f>S319*H319</f>
        <v>0</v>
      </c>
      <c r="U319" s="31"/>
      <c r="V319" s="31"/>
      <c r="W319" s="31"/>
      <c r="X319" s="31"/>
      <c r="Y319" s="31"/>
      <c r="Z319" s="31"/>
      <c r="AA319" s="31"/>
      <c r="AB319" s="31"/>
      <c r="AC319" s="31"/>
      <c r="AD319" s="31"/>
      <c r="AE319" s="31"/>
      <c r="AR319" s="154" t="s">
        <v>159</v>
      </c>
      <c r="AT319" s="154" t="s">
        <v>143</v>
      </c>
      <c r="AU319" s="154" t="s">
        <v>87</v>
      </c>
      <c r="AY319" s="16" t="s">
        <v>140</v>
      </c>
      <c r="BE319" s="155">
        <f>IF(N319="základní",J319,0)</f>
        <v>38351.199999999997</v>
      </c>
      <c r="BF319" s="155">
        <f>IF(N319="snížená",J319,0)</f>
        <v>0</v>
      </c>
      <c r="BG319" s="155">
        <f>IF(N319="zákl. přenesená",J319,0)</f>
        <v>0</v>
      </c>
      <c r="BH319" s="155">
        <f>IF(N319="sníž. přenesená",J319,0)</f>
        <v>0</v>
      </c>
      <c r="BI319" s="155">
        <f>IF(N319="nulová",J319,0)</f>
        <v>0</v>
      </c>
      <c r="BJ319" s="16" t="s">
        <v>85</v>
      </c>
      <c r="BK319" s="155">
        <f>ROUND(I319*H319,2)</f>
        <v>38351.199999999997</v>
      </c>
      <c r="BL319" s="16" t="s">
        <v>159</v>
      </c>
      <c r="BM319" s="154" t="s">
        <v>1892</v>
      </c>
    </row>
    <row r="320" spans="1:65" s="12" customFormat="1">
      <c r="B320" s="165"/>
      <c r="D320" s="156" t="s">
        <v>236</v>
      </c>
      <c r="E320" s="166" t="s">
        <v>1</v>
      </c>
      <c r="F320" s="167" t="s">
        <v>1893</v>
      </c>
      <c r="H320" s="168">
        <v>963.11400000000003</v>
      </c>
      <c r="I320" s="169"/>
      <c r="L320" s="165"/>
      <c r="M320" s="170"/>
      <c r="N320" s="171"/>
      <c r="O320" s="171"/>
      <c r="P320" s="171"/>
      <c r="Q320" s="171"/>
      <c r="R320" s="171"/>
      <c r="S320" s="171"/>
      <c r="T320" s="172"/>
      <c r="AT320" s="166" t="s">
        <v>236</v>
      </c>
      <c r="AU320" s="166" t="s">
        <v>87</v>
      </c>
      <c r="AV320" s="12" t="s">
        <v>87</v>
      </c>
      <c r="AW320" s="12" t="s">
        <v>32</v>
      </c>
      <c r="AX320" s="12" t="s">
        <v>85</v>
      </c>
      <c r="AY320" s="166" t="s">
        <v>140</v>
      </c>
    </row>
    <row r="321" spans="1:65" s="1" customFormat="1" ht="24">
      <c r="A321" s="31"/>
      <c r="B321" s="142"/>
      <c r="C321" s="143" t="s">
        <v>459</v>
      </c>
      <c r="D321" s="143" t="s">
        <v>143</v>
      </c>
      <c r="E321" s="144" t="s">
        <v>1894</v>
      </c>
      <c r="F321" s="145" t="s">
        <v>1895</v>
      </c>
      <c r="G321" s="146" t="s">
        <v>284</v>
      </c>
      <c r="H321" s="147">
        <v>963.11400000000003</v>
      </c>
      <c r="I321" s="148">
        <v>15.61</v>
      </c>
      <c r="J321" s="149">
        <f>ROUND(I321*H321,2)</f>
        <v>15034.21</v>
      </c>
      <c r="K321" s="145" t="s">
        <v>147</v>
      </c>
      <c r="L321" s="32"/>
      <c r="M321" s="150" t="s">
        <v>1</v>
      </c>
      <c r="N321" s="151" t="s">
        <v>42</v>
      </c>
      <c r="O321" s="57"/>
      <c r="P321" s="152">
        <f>O321*H321</f>
        <v>0</v>
      </c>
      <c r="Q321" s="152">
        <v>6.0000000000000002E-5</v>
      </c>
      <c r="R321" s="152">
        <f>Q321*H321</f>
        <v>5.7786840000000006E-2</v>
      </c>
      <c r="S321" s="152">
        <v>0</v>
      </c>
      <c r="T321" s="153">
        <f>S321*H321</f>
        <v>0</v>
      </c>
      <c r="U321" s="31"/>
      <c r="V321" s="31"/>
      <c r="W321" s="31"/>
      <c r="X321" s="31"/>
      <c r="Y321" s="31"/>
      <c r="Z321" s="31"/>
      <c r="AA321" s="31"/>
      <c r="AB321" s="31"/>
      <c r="AC321" s="31"/>
      <c r="AD321" s="31"/>
      <c r="AE321" s="31"/>
      <c r="AR321" s="154" t="s">
        <v>159</v>
      </c>
      <c r="AT321" s="154" t="s">
        <v>143</v>
      </c>
      <c r="AU321" s="154" t="s">
        <v>87</v>
      </c>
      <c r="AY321" s="16" t="s">
        <v>140</v>
      </c>
      <c r="BE321" s="155">
        <f>IF(N321="základní",J321,0)</f>
        <v>15034.21</v>
      </c>
      <c r="BF321" s="155">
        <f>IF(N321="snížená",J321,0)</f>
        <v>0</v>
      </c>
      <c r="BG321" s="155">
        <f>IF(N321="zákl. přenesená",J321,0)</f>
        <v>0</v>
      </c>
      <c r="BH321" s="155">
        <f>IF(N321="sníž. přenesená",J321,0)</f>
        <v>0</v>
      </c>
      <c r="BI321" s="155">
        <f>IF(N321="nulová",J321,0)</f>
        <v>0</v>
      </c>
      <c r="BJ321" s="16" t="s">
        <v>85</v>
      </c>
      <c r="BK321" s="155">
        <f>ROUND(I321*H321,2)</f>
        <v>15034.21</v>
      </c>
      <c r="BL321" s="16" t="s">
        <v>159</v>
      </c>
      <c r="BM321" s="154" t="s">
        <v>1896</v>
      </c>
    </row>
    <row r="322" spans="1:65" s="12" customFormat="1">
      <c r="B322" s="165"/>
      <c r="D322" s="156" t="s">
        <v>236</v>
      </c>
      <c r="E322" s="166" t="s">
        <v>1</v>
      </c>
      <c r="F322" s="167" t="s">
        <v>1893</v>
      </c>
      <c r="H322" s="168">
        <v>963.11400000000003</v>
      </c>
      <c r="I322" s="169"/>
      <c r="L322" s="165"/>
      <c r="M322" s="170"/>
      <c r="N322" s="171"/>
      <c r="O322" s="171"/>
      <c r="P322" s="171"/>
      <c r="Q322" s="171"/>
      <c r="R322" s="171"/>
      <c r="S322" s="171"/>
      <c r="T322" s="172"/>
      <c r="AT322" s="166" t="s">
        <v>236</v>
      </c>
      <c r="AU322" s="166" t="s">
        <v>87</v>
      </c>
      <c r="AV322" s="12" t="s">
        <v>87</v>
      </c>
      <c r="AW322" s="12" t="s">
        <v>32</v>
      </c>
      <c r="AX322" s="12" t="s">
        <v>85</v>
      </c>
      <c r="AY322" s="166" t="s">
        <v>140</v>
      </c>
    </row>
    <row r="323" spans="1:65" s="1" customFormat="1" ht="36">
      <c r="A323" s="31"/>
      <c r="B323" s="142"/>
      <c r="C323" s="143" t="s">
        <v>464</v>
      </c>
      <c r="D323" s="143" t="s">
        <v>143</v>
      </c>
      <c r="E323" s="144" t="s">
        <v>1897</v>
      </c>
      <c r="F323" s="145" t="s">
        <v>1898</v>
      </c>
      <c r="G323" s="146" t="s">
        <v>414</v>
      </c>
      <c r="H323" s="147">
        <v>541.29999999999995</v>
      </c>
      <c r="I323" s="148">
        <v>189.48</v>
      </c>
      <c r="J323" s="149">
        <f>ROUND(I323*H323,2)</f>
        <v>102565.52</v>
      </c>
      <c r="K323" s="145" t="s">
        <v>147</v>
      </c>
      <c r="L323" s="32"/>
      <c r="M323" s="150" t="s">
        <v>1</v>
      </c>
      <c r="N323" s="151" t="s">
        <v>42</v>
      </c>
      <c r="O323" s="57"/>
      <c r="P323" s="152">
        <f>O323*H323</f>
        <v>0</v>
      </c>
      <c r="Q323" s="152">
        <v>4.4999999999999997E-3</v>
      </c>
      <c r="R323" s="152">
        <f>Q323*H323</f>
        <v>2.4358499999999994</v>
      </c>
      <c r="S323" s="152">
        <v>0</v>
      </c>
      <c r="T323" s="153">
        <f>S323*H323</f>
        <v>0</v>
      </c>
      <c r="U323" s="31"/>
      <c r="V323" s="31"/>
      <c r="W323" s="31"/>
      <c r="X323" s="31"/>
      <c r="Y323" s="31"/>
      <c r="Z323" s="31"/>
      <c r="AA323" s="31"/>
      <c r="AB323" s="31"/>
      <c r="AC323" s="31"/>
      <c r="AD323" s="31"/>
      <c r="AE323" s="31"/>
      <c r="AR323" s="154" t="s">
        <v>159</v>
      </c>
      <c r="AT323" s="154" t="s">
        <v>143</v>
      </c>
      <c r="AU323" s="154" t="s">
        <v>87</v>
      </c>
      <c r="AY323" s="16" t="s">
        <v>140</v>
      </c>
      <c r="BE323" s="155">
        <f>IF(N323="základní",J323,0)</f>
        <v>102565.52</v>
      </c>
      <c r="BF323" s="155">
        <f>IF(N323="snížená",J323,0)</f>
        <v>0</v>
      </c>
      <c r="BG323" s="155">
        <f>IF(N323="zákl. přenesená",J323,0)</f>
        <v>0</v>
      </c>
      <c r="BH323" s="155">
        <f>IF(N323="sníž. přenesená",J323,0)</f>
        <v>0</v>
      </c>
      <c r="BI323" s="155">
        <f>IF(N323="nulová",J323,0)</f>
        <v>0</v>
      </c>
      <c r="BJ323" s="16" t="s">
        <v>85</v>
      </c>
      <c r="BK323" s="155">
        <f>ROUND(I323*H323,2)</f>
        <v>102565.52</v>
      </c>
      <c r="BL323" s="16" t="s">
        <v>159</v>
      </c>
      <c r="BM323" s="154" t="s">
        <v>1899</v>
      </c>
    </row>
    <row r="324" spans="1:65" s="12" customFormat="1">
      <c r="B324" s="165"/>
      <c r="D324" s="156" t="s">
        <v>236</v>
      </c>
      <c r="E324" s="166" t="s">
        <v>1</v>
      </c>
      <c r="F324" s="167" t="s">
        <v>1900</v>
      </c>
      <c r="H324" s="168">
        <v>28.8</v>
      </c>
      <c r="I324" s="169"/>
      <c r="L324" s="165"/>
      <c r="M324" s="170"/>
      <c r="N324" s="171"/>
      <c r="O324" s="171"/>
      <c r="P324" s="171"/>
      <c r="Q324" s="171"/>
      <c r="R324" s="171"/>
      <c r="S324" s="171"/>
      <c r="T324" s="172"/>
      <c r="AT324" s="166" t="s">
        <v>236</v>
      </c>
      <c r="AU324" s="166" t="s">
        <v>87</v>
      </c>
      <c r="AV324" s="12" t="s">
        <v>87</v>
      </c>
      <c r="AW324" s="12" t="s">
        <v>32</v>
      </c>
      <c r="AX324" s="12" t="s">
        <v>77</v>
      </c>
      <c r="AY324" s="166" t="s">
        <v>140</v>
      </c>
    </row>
    <row r="325" spans="1:65" s="12" customFormat="1">
      <c r="B325" s="165"/>
      <c r="D325" s="156" t="s">
        <v>236</v>
      </c>
      <c r="E325" s="166" t="s">
        <v>1</v>
      </c>
      <c r="F325" s="167" t="s">
        <v>1901</v>
      </c>
      <c r="H325" s="168">
        <v>86.4</v>
      </c>
      <c r="I325" s="169"/>
      <c r="L325" s="165"/>
      <c r="M325" s="170"/>
      <c r="N325" s="171"/>
      <c r="O325" s="171"/>
      <c r="P325" s="171"/>
      <c r="Q325" s="171"/>
      <c r="R325" s="171"/>
      <c r="S325" s="171"/>
      <c r="T325" s="172"/>
      <c r="AT325" s="166" t="s">
        <v>236</v>
      </c>
      <c r="AU325" s="166" t="s">
        <v>87</v>
      </c>
      <c r="AV325" s="12" t="s">
        <v>87</v>
      </c>
      <c r="AW325" s="12" t="s">
        <v>32</v>
      </c>
      <c r="AX325" s="12" t="s">
        <v>77</v>
      </c>
      <c r="AY325" s="166" t="s">
        <v>140</v>
      </c>
    </row>
    <row r="326" spans="1:65" s="12" customFormat="1">
      <c r="B326" s="165"/>
      <c r="D326" s="156" t="s">
        <v>236</v>
      </c>
      <c r="E326" s="166" t="s">
        <v>1</v>
      </c>
      <c r="F326" s="167" t="s">
        <v>1902</v>
      </c>
      <c r="H326" s="168">
        <v>9.9</v>
      </c>
      <c r="I326" s="169"/>
      <c r="L326" s="165"/>
      <c r="M326" s="170"/>
      <c r="N326" s="171"/>
      <c r="O326" s="171"/>
      <c r="P326" s="171"/>
      <c r="Q326" s="171"/>
      <c r="R326" s="171"/>
      <c r="S326" s="171"/>
      <c r="T326" s="172"/>
      <c r="AT326" s="166" t="s">
        <v>236</v>
      </c>
      <c r="AU326" s="166" t="s">
        <v>87</v>
      </c>
      <c r="AV326" s="12" t="s">
        <v>87</v>
      </c>
      <c r="AW326" s="12" t="s">
        <v>32</v>
      </c>
      <c r="AX326" s="12" t="s">
        <v>77</v>
      </c>
      <c r="AY326" s="166" t="s">
        <v>140</v>
      </c>
    </row>
    <row r="327" spans="1:65" s="12" customFormat="1">
      <c r="B327" s="165"/>
      <c r="D327" s="156" t="s">
        <v>236</v>
      </c>
      <c r="E327" s="166" t="s">
        <v>1</v>
      </c>
      <c r="F327" s="167" t="s">
        <v>1903</v>
      </c>
      <c r="H327" s="168">
        <v>7.4</v>
      </c>
      <c r="I327" s="169"/>
      <c r="L327" s="165"/>
      <c r="M327" s="170"/>
      <c r="N327" s="171"/>
      <c r="O327" s="171"/>
      <c r="P327" s="171"/>
      <c r="Q327" s="171"/>
      <c r="R327" s="171"/>
      <c r="S327" s="171"/>
      <c r="T327" s="172"/>
      <c r="AT327" s="166" t="s">
        <v>236</v>
      </c>
      <c r="AU327" s="166" t="s">
        <v>87</v>
      </c>
      <c r="AV327" s="12" t="s">
        <v>87</v>
      </c>
      <c r="AW327" s="12" t="s">
        <v>32</v>
      </c>
      <c r="AX327" s="12" t="s">
        <v>77</v>
      </c>
      <c r="AY327" s="166" t="s">
        <v>140</v>
      </c>
    </row>
    <row r="328" spans="1:65" s="14" customFormat="1">
      <c r="B328" s="191"/>
      <c r="D328" s="156" t="s">
        <v>236</v>
      </c>
      <c r="E328" s="192" t="s">
        <v>1</v>
      </c>
      <c r="F328" s="193" t="s">
        <v>1819</v>
      </c>
      <c r="H328" s="194">
        <v>132.5</v>
      </c>
      <c r="I328" s="195"/>
      <c r="L328" s="191"/>
      <c r="M328" s="196"/>
      <c r="N328" s="197"/>
      <c r="O328" s="197"/>
      <c r="P328" s="197"/>
      <c r="Q328" s="197"/>
      <c r="R328" s="197"/>
      <c r="S328" s="197"/>
      <c r="T328" s="198"/>
      <c r="AT328" s="192" t="s">
        <v>236</v>
      </c>
      <c r="AU328" s="192" t="s">
        <v>87</v>
      </c>
      <c r="AV328" s="14" t="s">
        <v>155</v>
      </c>
      <c r="AW328" s="14" t="s">
        <v>32</v>
      </c>
      <c r="AX328" s="14" t="s">
        <v>77</v>
      </c>
      <c r="AY328" s="192" t="s">
        <v>140</v>
      </c>
    </row>
    <row r="329" spans="1:65" s="12" customFormat="1">
      <c r="B329" s="165"/>
      <c r="D329" s="156" t="s">
        <v>236</v>
      </c>
      <c r="E329" s="166" t="s">
        <v>1</v>
      </c>
      <c r="F329" s="167" t="s">
        <v>1904</v>
      </c>
      <c r="H329" s="168">
        <v>11.4</v>
      </c>
      <c r="I329" s="169"/>
      <c r="L329" s="165"/>
      <c r="M329" s="170"/>
      <c r="N329" s="171"/>
      <c r="O329" s="171"/>
      <c r="P329" s="171"/>
      <c r="Q329" s="171"/>
      <c r="R329" s="171"/>
      <c r="S329" s="171"/>
      <c r="T329" s="172"/>
      <c r="AT329" s="166" t="s">
        <v>236</v>
      </c>
      <c r="AU329" s="166" t="s">
        <v>87</v>
      </c>
      <c r="AV329" s="12" t="s">
        <v>87</v>
      </c>
      <c r="AW329" s="12" t="s">
        <v>32</v>
      </c>
      <c r="AX329" s="12" t="s">
        <v>77</v>
      </c>
      <c r="AY329" s="166" t="s">
        <v>140</v>
      </c>
    </row>
    <row r="330" spans="1:65" s="12" customFormat="1">
      <c r="B330" s="165"/>
      <c r="D330" s="156" t="s">
        <v>236</v>
      </c>
      <c r="E330" s="166" t="s">
        <v>1</v>
      </c>
      <c r="F330" s="167" t="s">
        <v>1905</v>
      </c>
      <c r="H330" s="168">
        <v>48.6</v>
      </c>
      <c r="I330" s="169"/>
      <c r="L330" s="165"/>
      <c r="M330" s="170"/>
      <c r="N330" s="171"/>
      <c r="O330" s="171"/>
      <c r="P330" s="171"/>
      <c r="Q330" s="171"/>
      <c r="R330" s="171"/>
      <c r="S330" s="171"/>
      <c r="T330" s="172"/>
      <c r="AT330" s="166" t="s">
        <v>236</v>
      </c>
      <c r="AU330" s="166" t="s">
        <v>87</v>
      </c>
      <c r="AV330" s="12" t="s">
        <v>87</v>
      </c>
      <c r="AW330" s="12" t="s">
        <v>32</v>
      </c>
      <c r="AX330" s="12" t="s">
        <v>77</v>
      </c>
      <c r="AY330" s="166" t="s">
        <v>140</v>
      </c>
    </row>
    <row r="331" spans="1:65" s="12" customFormat="1">
      <c r="B331" s="165"/>
      <c r="D331" s="156" t="s">
        <v>236</v>
      </c>
      <c r="E331" s="166" t="s">
        <v>1</v>
      </c>
      <c r="F331" s="167" t="s">
        <v>1906</v>
      </c>
      <c r="H331" s="168">
        <v>10.8</v>
      </c>
      <c r="I331" s="169"/>
      <c r="L331" s="165"/>
      <c r="M331" s="170"/>
      <c r="N331" s="171"/>
      <c r="O331" s="171"/>
      <c r="P331" s="171"/>
      <c r="Q331" s="171"/>
      <c r="R331" s="171"/>
      <c r="S331" s="171"/>
      <c r="T331" s="172"/>
      <c r="AT331" s="166" t="s">
        <v>236</v>
      </c>
      <c r="AU331" s="166" t="s">
        <v>87</v>
      </c>
      <c r="AV331" s="12" t="s">
        <v>87</v>
      </c>
      <c r="AW331" s="12" t="s">
        <v>32</v>
      </c>
      <c r="AX331" s="12" t="s">
        <v>77</v>
      </c>
      <c r="AY331" s="166" t="s">
        <v>140</v>
      </c>
    </row>
    <row r="332" spans="1:65" s="12" customFormat="1">
      <c r="B332" s="165"/>
      <c r="D332" s="156" t="s">
        <v>236</v>
      </c>
      <c r="E332" s="166" t="s">
        <v>1</v>
      </c>
      <c r="F332" s="167" t="s">
        <v>1907</v>
      </c>
      <c r="H332" s="168">
        <v>12</v>
      </c>
      <c r="I332" s="169"/>
      <c r="L332" s="165"/>
      <c r="M332" s="170"/>
      <c r="N332" s="171"/>
      <c r="O332" s="171"/>
      <c r="P332" s="171"/>
      <c r="Q332" s="171"/>
      <c r="R332" s="171"/>
      <c r="S332" s="171"/>
      <c r="T332" s="172"/>
      <c r="AT332" s="166" t="s">
        <v>236</v>
      </c>
      <c r="AU332" s="166" t="s">
        <v>87</v>
      </c>
      <c r="AV332" s="12" t="s">
        <v>87</v>
      </c>
      <c r="AW332" s="12" t="s">
        <v>32</v>
      </c>
      <c r="AX332" s="12" t="s">
        <v>77</v>
      </c>
      <c r="AY332" s="166" t="s">
        <v>140</v>
      </c>
    </row>
    <row r="333" spans="1:65" s="12" customFormat="1">
      <c r="B333" s="165"/>
      <c r="D333" s="156" t="s">
        <v>236</v>
      </c>
      <c r="E333" s="166" t="s">
        <v>1</v>
      </c>
      <c r="F333" s="167" t="s">
        <v>1908</v>
      </c>
      <c r="H333" s="168">
        <v>6</v>
      </c>
      <c r="I333" s="169"/>
      <c r="L333" s="165"/>
      <c r="M333" s="170"/>
      <c r="N333" s="171"/>
      <c r="O333" s="171"/>
      <c r="P333" s="171"/>
      <c r="Q333" s="171"/>
      <c r="R333" s="171"/>
      <c r="S333" s="171"/>
      <c r="T333" s="172"/>
      <c r="AT333" s="166" t="s">
        <v>236</v>
      </c>
      <c r="AU333" s="166" t="s">
        <v>87</v>
      </c>
      <c r="AV333" s="12" t="s">
        <v>87</v>
      </c>
      <c r="AW333" s="12" t="s">
        <v>32</v>
      </c>
      <c r="AX333" s="12" t="s">
        <v>77</v>
      </c>
      <c r="AY333" s="166" t="s">
        <v>140</v>
      </c>
    </row>
    <row r="334" spans="1:65" s="14" customFormat="1">
      <c r="B334" s="191"/>
      <c r="D334" s="156" t="s">
        <v>236</v>
      </c>
      <c r="E334" s="192" t="s">
        <v>1</v>
      </c>
      <c r="F334" s="193" t="s">
        <v>1823</v>
      </c>
      <c r="H334" s="194">
        <v>88.8</v>
      </c>
      <c r="I334" s="195"/>
      <c r="L334" s="191"/>
      <c r="M334" s="196"/>
      <c r="N334" s="197"/>
      <c r="O334" s="197"/>
      <c r="P334" s="197"/>
      <c r="Q334" s="197"/>
      <c r="R334" s="197"/>
      <c r="S334" s="197"/>
      <c r="T334" s="198"/>
      <c r="AT334" s="192" t="s">
        <v>236</v>
      </c>
      <c r="AU334" s="192" t="s">
        <v>87</v>
      </c>
      <c r="AV334" s="14" t="s">
        <v>155</v>
      </c>
      <c r="AW334" s="14" t="s">
        <v>32</v>
      </c>
      <c r="AX334" s="14" t="s">
        <v>77</v>
      </c>
      <c r="AY334" s="192" t="s">
        <v>140</v>
      </c>
    </row>
    <row r="335" spans="1:65" s="12" customFormat="1">
      <c r="B335" s="165"/>
      <c r="D335" s="156" t="s">
        <v>236</v>
      </c>
      <c r="E335" s="166" t="s">
        <v>1</v>
      </c>
      <c r="F335" s="167" t="s">
        <v>1909</v>
      </c>
      <c r="H335" s="168">
        <v>151.19999999999999</v>
      </c>
      <c r="I335" s="169"/>
      <c r="L335" s="165"/>
      <c r="M335" s="170"/>
      <c r="N335" s="171"/>
      <c r="O335" s="171"/>
      <c r="P335" s="171"/>
      <c r="Q335" s="171"/>
      <c r="R335" s="171"/>
      <c r="S335" s="171"/>
      <c r="T335" s="172"/>
      <c r="AT335" s="166" t="s">
        <v>236</v>
      </c>
      <c r="AU335" s="166" t="s">
        <v>87</v>
      </c>
      <c r="AV335" s="12" t="s">
        <v>87</v>
      </c>
      <c r="AW335" s="12" t="s">
        <v>32</v>
      </c>
      <c r="AX335" s="12" t="s">
        <v>77</v>
      </c>
      <c r="AY335" s="166" t="s">
        <v>140</v>
      </c>
    </row>
    <row r="336" spans="1:65" s="12" customFormat="1">
      <c r="B336" s="165"/>
      <c r="D336" s="156" t="s">
        <v>236</v>
      </c>
      <c r="E336" s="166" t="s">
        <v>1</v>
      </c>
      <c r="F336" s="167" t="s">
        <v>1910</v>
      </c>
      <c r="H336" s="168">
        <v>18</v>
      </c>
      <c r="I336" s="169"/>
      <c r="L336" s="165"/>
      <c r="M336" s="170"/>
      <c r="N336" s="171"/>
      <c r="O336" s="171"/>
      <c r="P336" s="171"/>
      <c r="Q336" s="171"/>
      <c r="R336" s="171"/>
      <c r="S336" s="171"/>
      <c r="T336" s="172"/>
      <c r="AT336" s="166" t="s">
        <v>236</v>
      </c>
      <c r="AU336" s="166" t="s">
        <v>87</v>
      </c>
      <c r="AV336" s="12" t="s">
        <v>87</v>
      </c>
      <c r="AW336" s="12" t="s">
        <v>32</v>
      </c>
      <c r="AX336" s="12" t="s">
        <v>77</v>
      </c>
      <c r="AY336" s="166" t="s">
        <v>140</v>
      </c>
    </row>
    <row r="337" spans="1:65" s="12" customFormat="1">
      <c r="B337" s="165"/>
      <c r="D337" s="156" t="s">
        <v>236</v>
      </c>
      <c r="E337" s="166" t="s">
        <v>1</v>
      </c>
      <c r="F337" s="167" t="s">
        <v>1911</v>
      </c>
      <c r="H337" s="168">
        <v>7.4</v>
      </c>
      <c r="I337" s="169"/>
      <c r="L337" s="165"/>
      <c r="M337" s="170"/>
      <c r="N337" s="171"/>
      <c r="O337" s="171"/>
      <c r="P337" s="171"/>
      <c r="Q337" s="171"/>
      <c r="R337" s="171"/>
      <c r="S337" s="171"/>
      <c r="T337" s="172"/>
      <c r="AT337" s="166" t="s">
        <v>236</v>
      </c>
      <c r="AU337" s="166" t="s">
        <v>87</v>
      </c>
      <c r="AV337" s="12" t="s">
        <v>87</v>
      </c>
      <c r="AW337" s="12" t="s">
        <v>32</v>
      </c>
      <c r="AX337" s="12" t="s">
        <v>77</v>
      </c>
      <c r="AY337" s="166" t="s">
        <v>140</v>
      </c>
    </row>
    <row r="338" spans="1:65" s="12" customFormat="1">
      <c r="B338" s="165"/>
      <c r="D338" s="156" t="s">
        <v>236</v>
      </c>
      <c r="E338" s="166" t="s">
        <v>1</v>
      </c>
      <c r="F338" s="167" t="s">
        <v>1912</v>
      </c>
      <c r="H338" s="168">
        <v>3.9</v>
      </c>
      <c r="I338" s="169"/>
      <c r="L338" s="165"/>
      <c r="M338" s="170"/>
      <c r="N338" s="171"/>
      <c r="O338" s="171"/>
      <c r="P338" s="171"/>
      <c r="Q338" s="171"/>
      <c r="R338" s="171"/>
      <c r="S338" s="171"/>
      <c r="T338" s="172"/>
      <c r="AT338" s="166" t="s">
        <v>236</v>
      </c>
      <c r="AU338" s="166" t="s">
        <v>87</v>
      </c>
      <c r="AV338" s="12" t="s">
        <v>87</v>
      </c>
      <c r="AW338" s="12" t="s">
        <v>32</v>
      </c>
      <c r="AX338" s="12" t="s">
        <v>77</v>
      </c>
      <c r="AY338" s="166" t="s">
        <v>140</v>
      </c>
    </row>
    <row r="339" spans="1:65" s="12" customFormat="1">
      <c r="B339" s="165"/>
      <c r="D339" s="156" t="s">
        <v>236</v>
      </c>
      <c r="E339" s="166" t="s">
        <v>1</v>
      </c>
      <c r="F339" s="167" t="s">
        <v>1913</v>
      </c>
      <c r="H339" s="168">
        <v>5</v>
      </c>
      <c r="I339" s="169"/>
      <c r="L339" s="165"/>
      <c r="M339" s="170"/>
      <c r="N339" s="171"/>
      <c r="O339" s="171"/>
      <c r="P339" s="171"/>
      <c r="Q339" s="171"/>
      <c r="R339" s="171"/>
      <c r="S339" s="171"/>
      <c r="T339" s="172"/>
      <c r="AT339" s="166" t="s">
        <v>236</v>
      </c>
      <c r="AU339" s="166" t="s">
        <v>87</v>
      </c>
      <c r="AV339" s="12" t="s">
        <v>87</v>
      </c>
      <c r="AW339" s="12" t="s">
        <v>32</v>
      </c>
      <c r="AX339" s="12" t="s">
        <v>77</v>
      </c>
      <c r="AY339" s="166" t="s">
        <v>140</v>
      </c>
    </row>
    <row r="340" spans="1:65" s="14" customFormat="1">
      <c r="B340" s="191"/>
      <c r="D340" s="156" t="s">
        <v>236</v>
      </c>
      <c r="E340" s="192" t="s">
        <v>1</v>
      </c>
      <c r="F340" s="193" t="s">
        <v>1812</v>
      </c>
      <c r="H340" s="194">
        <v>185.5</v>
      </c>
      <c r="I340" s="195"/>
      <c r="L340" s="191"/>
      <c r="M340" s="196"/>
      <c r="N340" s="197"/>
      <c r="O340" s="197"/>
      <c r="P340" s="197"/>
      <c r="Q340" s="197"/>
      <c r="R340" s="197"/>
      <c r="S340" s="197"/>
      <c r="T340" s="198"/>
      <c r="AT340" s="192" t="s">
        <v>236</v>
      </c>
      <c r="AU340" s="192" t="s">
        <v>87</v>
      </c>
      <c r="AV340" s="14" t="s">
        <v>155</v>
      </c>
      <c r="AW340" s="14" t="s">
        <v>32</v>
      </c>
      <c r="AX340" s="14" t="s">
        <v>77</v>
      </c>
      <c r="AY340" s="192" t="s">
        <v>140</v>
      </c>
    </row>
    <row r="341" spans="1:65" s="12" customFormat="1">
      <c r="B341" s="165"/>
      <c r="D341" s="156" t="s">
        <v>236</v>
      </c>
      <c r="E341" s="166" t="s">
        <v>1</v>
      </c>
      <c r="F341" s="167" t="s">
        <v>1914</v>
      </c>
      <c r="H341" s="168">
        <v>108</v>
      </c>
      <c r="I341" s="169"/>
      <c r="L341" s="165"/>
      <c r="M341" s="170"/>
      <c r="N341" s="171"/>
      <c r="O341" s="171"/>
      <c r="P341" s="171"/>
      <c r="Q341" s="171"/>
      <c r="R341" s="171"/>
      <c r="S341" s="171"/>
      <c r="T341" s="172"/>
      <c r="AT341" s="166" t="s">
        <v>236</v>
      </c>
      <c r="AU341" s="166" t="s">
        <v>87</v>
      </c>
      <c r="AV341" s="12" t="s">
        <v>87</v>
      </c>
      <c r="AW341" s="12" t="s">
        <v>32</v>
      </c>
      <c r="AX341" s="12" t="s">
        <v>77</v>
      </c>
      <c r="AY341" s="166" t="s">
        <v>140</v>
      </c>
    </row>
    <row r="342" spans="1:65" s="12" customFormat="1">
      <c r="B342" s="165"/>
      <c r="D342" s="156" t="s">
        <v>236</v>
      </c>
      <c r="E342" s="166" t="s">
        <v>1</v>
      </c>
      <c r="F342" s="167" t="s">
        <v>1915</v>
      </c>
      <c r="H342" s="168">
        <v>5.7</v>
      </c>
      <c r="I342" s="169"/>
      <c r="L342" s="165"/>
      <c r="M342" s="170"/>
      <c r="N342" s="171"/>
      <c r="O342" s="171"/>
      <c r="P342" s="171"/>
      <c r="Q342" s="171"/>
      <c r="R342" s="171"/>
      <c r="S342" s="171"/>
      <c r="T342" s="172"/>
      <c r="AT342" s="166" t="s">
        <v>236</v>
      </c>
      <c r="AU342" s="166" t="s">
        <v>87</v>
      </c>
      <c r="AV342" s="12" t="s">
        <v>87</v>
      </c>
      <c r="AW342" s="12" t="s">
        <v>32</v>
      </c>
      <c r="AX342" s="12" t="s">
        <v>77</v>
      </c>
      <c r="AY342" s="166" t="s">
        <v>140</v>
      </c>
    </row>
    <row r="343" spans="1:65" s="12" customFormat="1">
      <c r="B343" s="165"/>
      <c r="D343" s="156" t="s">
        <v>236</v>
      </c>
      <c r="E343" s="166" t="s">
        <v>1</v>
      </c>
      <c r="F343" s="167" t="s">
        <v>1916</v>
      </c>
      <c r="H343" s="168">
        <v>14.3</v>
      </c>
      <c r="I343" s="169"/>
      <c r="L343" s="165"/>
      <c r="M343" s="170"/>
      <c r="N343" s="171"/>
      <c r="O343" s="171"/>
      <c r="P343" s="171"/>
      <c r="Q343" s="171"/>
      <c r="R343" s="171"/>
      <c r="S343" s="171"/>
      <c r="T343" s="172"/>
      <c r="AT343" s="166" t="s">
        <v>236</v>
      </c>
      <c r="AU343" s="166" t="s">
        <v>87</v>
      </c>
      <c r="AV343" s="12" t="s">
        <v>87</v>
      </c>
      <c r="AW343" s="12" t="s">
        <v>32</v>
      </c>
      <c r="AX343" s="12" t="s">
        <v>77</v>
      </c>
      <c r="AY343" s="166" t="s">
        <v>140</v>
      </c>
    </row>
    <row r="344" spans="1:65" s="12" customFormat="1">
      <c r="B344" s="165"/>
      <c r="D344" s="156" t="s">
        <v>236</v>
      </c>
      <c r="E344" s="166" t="s">
        <v>1</v>
      </c>
      <c r="F344" s="167" t="s">
        <v>1917</v>
      </c>
      <c r="H344" s="168">
        <v>6.5</v>
      </c>
      <c r="I344" s="169"/>
      <c r="L344" s="165"/>
      <c r="M344" s="170"/>
      <c r="N344" s="171"/>
      <c r="O344" s="171"/>
      <c r="P344" s="171"/>
      <c r="Q344" s="171"/>
      <c r="R344" s="171"/>
      <c r="S344" s="171"/>
      <c r="T344" s="172"/>
      <c r="AT344" s="166" t="s">
        <v>236</v>
      </c>
      <c r="AU344" s="166" t="s">
        <v>87</v>
      </c>
      <c r="AV344" s="12" t="s">
        <v>87</v>
      </c>
      <c r="AW344" s="12" t="s">
        <v>32</v>
      </c>
      <c r="AX344" s="12" t="s">
        <v>77</v>
      </c>
      <c r="AY344" s="166" t="s">
        <v>140</v>
      </c>
    </row>
    <row r="345" spans="1:65" s="14" customFormat="1">
      <c r="B345" s="191"/>
      <c r="D345" s="156" t="s">
        <v>236</v>
      </c>
      <c r="E345" s="192" t="s">
        <v>1</v>
      </c>
      <c r="F345" s="193" t="s">
        <v>1816</v>
      </c>
      <c r="H345" s="194">
        <v>134.5</v>
      </c>
      <c r="I345" s="195"/>
      <c r="L345" s="191"/>
      <c r="M345" s="196"/>
      <c r="N345" s="197"/>
      <c r="O345" s="197"/>
      <c r="P345" s="197"/>
      <c r="Q345" s="197"/>
      <c r="R345" s="197"/>
      <c r="S345" s="197"/>
      <c r="T345" s="198"/>
      <c r="AT345" s="192" t="s">
        <v>236</v>
      </c>
      <c r="AU345" s="192" t="s">
        <v>87</v>
      </c>
      <c r="AV345" s="14" t="s">
        <v>155</v>
      </c>
      <c r="AW345" s="14" t="s">
        <v>32</v>
      </c>
      <c r="AX345" s="14" t="s">
        <v>77</v>
      </c>
      <c r="AY345" s="192" t="s">
        <v>140</v>
      </c>
    </row>
    <row r="346" spans="1:65" s="13" customFormat="1">
      <c r="B346" s="173"/>
      <c r="D346" s="156" t="s">
        <v>236</v>
      </c>
      <c r="E346" s="174" t="s">
        <v>1</v>
      </c>
      <c r="F346" s="175" t="s">
        <v>247</v>
      </c>
      <c r="H346" s="176">
        <v>541.29999999999995</v>
      </c>
      <c r="I346" s="177"/>
      <c r="L346" s="173"/>
      <c r="M346" s="178"/>
      <c r="N346" s="179"/>
      <c r="O346" s="179"/>
      <c r="P346" s="179"/>
      <c r="Q346" s="179"/>
      <c r="R346" s="179"/>
      <c r="S346" s="179"/>
      <c r="T346" s="180"/>
      <c r="AT346" s="174" t="s">
        <v>236</v>
      </c>
      <c r="AU346" s="174" t="s">
        <v>87</v>
      </c>
      <c r="AV346" s="13" t="s">
        <v>159</v>
      </c>
      <c r="AW346" s="13" t="s">
        <v>32</v>
      </c>
      <c r="AX346" s="13" t="s">
        <v>85</v>
      </c>
      <c r="AY346" s="174" t="s">
        <v>140</v>
      </c>
    </row>
    <row r="347" spans="1:65" s="1" customFormat="1" ht="16.5" customHeight="1">
      <c r="A347" s="31"/>
      <c r="B347" s="142"/>
      <c r="C347" s="181" t="s">
        <v>470</v>
      </c>
      <c r="D347" s="181" t="s">
        <v>296</v>
      </c>
      <c r="E347" s="182" t="s">
        <v>1858</v>
      </c>
      <c r="F347" s="183" t="s">
        <v>1859</v>
      </c>
      <c r="G347" s="184" t="s">
        <v>284</v>
      </c>
      <c r="H347" s="185">
        <v>238.172</v>
      </c>
      <c r="I347" s="186">
        <v>44.71</v>
      </c>
      <c r="J347" s="187">
        <f>ROUND(I347*H347,2)</f>
        <v>10648.67</v>
      </c>
      <c r="K347" s="183" t="s">
        <v>147</v>
      </c>
      <c r="L347" s="188"/>
      <c r="M347" s="189" t="s">
        <v>1</v>
      </c>
      <c r="N347" s="190" t="s">
        <v>42</v>
      </c>
      <c r="O347" s="57"/>
      <c r="P347" s="152">
        <f>O347*H347</f>
        <v>0</v>
      </c>
      <c r="Q347" s="152">
        <v>4.4999999999999999E-4</v>
      </c>
      <c r="R347" s="152">
        <f>Q347*H347</f>
        <v>0.10717739999999999</v>
      </c>
      <c r="S347" s="152">
        <v>0</v>
      </c>
      <c r="T347" s="153">
        <f>S347*H347</f>
        <v>0</v>
      </c>
      <c r="U347" s="31"/>
      <c r="V347" s="31"/>
      <c r="W347" s="31"/>
      <c r="X347" s="31"/>
      <c r="Y347" s="31"/>
      <c r="Z347" s="31"/>
      <c r="AA347" s="31"/>
      <c r="AB347" s="31"/>
      <c r="AC347" s="31"/>
      <c r="AD347" s="31"/>
      <c r="AE347" s="31"/>
      <c r="AR347" s="154" t="s">
        <v>182</v>
      </c>
      <c r="AT347" s="154" t="s">
        <v>296</v>
      </c>
      <c r="AU347" s="154" t="s">
        <v>87</v>
      </c>
      <c r="AY347" s="16" t="s">
        <v>140</v>
      </c>
      <c r="BE347" s="155">
        <f>IF(N347="základní",J347,0)</f>
        <v>10648.67</v>
      </c>
      <c r="BF347" s="155">
        <f>IF(N347="snížená",J347,0)</f>
        <v>0</v>
      </c>
      <c r="BG347" s="155">
        <f>IF(N347="zákl. přenesená",J347,0)</f>
        <v>0</v>
      </c>
      <c r="BH347" s="155">
        <f>IF(N347="sníž. přenesená",J347,0)</f>
        <v>0</v>
      </c>
      <c r="BI347" s="155">
        <f>IF(N347="nulová",J347,0)</f>
        <v>0</v>
      </c>
      <c r="BJ347" s="16" t="s">
        <v>85</v>
      </c>
      <c r="BK347" s="155">
        <f>ROUND(I347*H347,2)</f>
        <v>10648.67</v>
      </c>
      <c r="BL347" s="16" t="s">
        <v>159</v>
      </c>
      <c r="BM347" s="154" t="s">
        <v>1918</v>
      </c>
    </row>
    <row r="348" spans="1:65" s="12" customFormat="1">
      <c r="B348" s="165"/>
      <c r="D348" s="156" t="s">
        <v>236</v>
      </c>
      <c r="E348" s="166" t="s">
        <v>1</v>
      </c>
      <c r="F348" s="167" t="s">
        <v>1919</v>
      </c>
      <c r="H348" s="168">
        <v>238.172</v>
      </c>
      <c r="I348" s="169"/>
      <c r="L348" s="165"/>
      <c r="M348" s="170"/>
      <c r="N348" s="171"/>
      <c r="O348" s="171"/>
      <c r="P348" s="171"/>
      <c r="Q348" s="171"/>
      <c r="R348" s="171"/>
      <c r="S348" s="171"/>
      <c r="T348" s="172"/>
      <c r="AT348" s="166" t="s">
        <v>236</v>
      </c>
      <c r="AU348" s="166" t="s">
        <v>87</v>
      </c>
      <c r="AV348" s="12" t="s">
        <v>87</v>
      </c>
      <c r="AW348" s="12" t="s">
        <v>32</v>
      </c>
      <c r="AX348" s="12" t="s">
        <v>85</v>
      </c>
      <c r="AY348" s="166" t="s">
        <v>140</v>
      </c>
    </row>
    <row r="349" spans="1:65" s="1" customFormat="1" ht="24">
      <c r="A349" s="31"/>
      <c r="B349" s="142"/>
      <c r="C349" s="143" t="s">
        <v>474</v>
      </c>
      <c r="D349" s="143" t="s">
        <v>143</v>
      </c>
      <c r="E349" s="144" t="s">
        <v>1920</v>
      </c>
      <c r="F349" s="145" t="s">
        <v>1921</v>
      </c>
      <c r="G349" s="146" t="s">
        <v>284</v>
      </c>
      <c r="H349" s="147">
        <v>114</v>
      </c>
      <c r="I349" s="148">
        <v>595.34</v>
      </c>
      <c r="J349" s="149">
        <f>ROUND(I349*H349,2)</f>
        <v>67868.759999999995</v>
      </c>
      <c r="K349" s="145" t="s">
        <v>147</v>
      </c>
      <c r="L349" s="32"/>
      <c r="M349" s="150" t="s">
        <v>1</v>
      </c>
      <c r="N349" s="151" t="s">
        <v>42</v>
      </c>
      <c r="O349" s="57"/>
      <c r="P349" s="152">
        <f>O349*H349</f>
        <v>0</v>
      </c>
      <c r="Q349" s="152">
        <v>6.28E-3</v>
      </c>
      <c r="R349" s="152">
        <f>Q349*H349</f>
        <v>0.71592</v>
      </c>
      <c r="S349" s="152">
        <v>0</v>
      </c>
      <c r="T349" s="153">
        <f>S349*H349</f>
        <v>0</v>
      </c>
      <c r="U349" s="31"/>
      <c r="V349" s="31"/>
      <c r="W349" s="31"/>
      <c r="X349" s="31"/>
      <c r="Y349" s="31"/>
      <c r="Z349" s="31"/>
      <c r="AA349" s="31"/>
      <c r="AB349" s="31"/>
      <c r="AC349" s="31"/>
      <c r="AD349" s="31"/>
      <c r="AE349" s="31"/>
      <c r="AR349" s="154" t="s">
        <v>159</v>
      </c>
      <c r="AT349" s="154" t="s">
        <v>143</v>
      </c>
      <c r="AU349" s="154" t="s">
        <v>87</v>
      </c>
      <c r="AY349" s="16" t="s">
        <v>140</v>
      </c>
      <c r="BE349" s="155">
        <f>IF(N349="základní",J349,0)</f>
        <v>67868.759999999995</v>
      </c>
      <c r="BF349" s="155">
        <f>IF(N349="snížená",J349,0)</f>
        <v>0</v>
      </c>
      <c r="BG349" s="155">
        <f>IF(N349="zákl. přenesená",J349,0)</f>
        <v>0</v>
      </c>
      <c r="BH349" s="155">
        <f>IF(N349="sníž. přenesená",J349,0)</f>
        <v>0</v>
      </c>
      <c r="BI349" s="155">
        <f>IF(N349="nulová",J349,0)</f>
        <v>0</v>
      </c>
      <c r="BJ349" s="16" t="s">
        <v>85</v>
      </c>
      <c r="BK349" s="155">
        <f>ROUND(I349*H349,2)</f>
        <v>67868.759999999995</v>
      </c>
      <c r="BL349" s="16" t="s">
        <v>159</v>
      </c>
      <c r="BM349" s="154" t="s">
        <v>1922</v>
      </c>
    </row>
    <row r="350" spans="1:65" s="12" customFormat="1">
      <c r="B350" s="165"/>
      <c r="D350" s="156" t="s">
        <v>236</v>
      </c>
      <c r="E350" s="166" t="s">
        <v>1</v>
      </c>
      <c r="F350" s="167" t="s">
        <v>1923</v>
      </c>
      <c r="H350" s="168">
        <v>29.56</v>
      </c>
      <c r="I350" s="169"/>
      <c r="L350" s="165"/>
      <c r="M350" s="170"/>
      <c r="N350" s="171"/>
      <c r="O350" s="171"/>
      <c r="P350" s="171"/>
      <c r="Q350" s="171"/>
      <c r="R350" s="171"/>
      <c r="S350" s="171"/>
      <c r="T350" s="172"/>
      <c r="AT350" s="166" t="s">
        <v>236</v>
      </c>
      <c r="AU350" s="166" t="s">
        <v>87</v>
      </c>
      <c r="AV350" s="12" t="s">
        <v>87</v>
      </c>
      <c r="AW350" s="12" t="s">
        <v>32</v>
      </c>
      <c r="AX350" s="12" t="s">
        <v>77</v>
      </c>
      <c r="AY350" s="166" t="s">
        <v>140</v>
      </c>
    </row>
    <row r="351" spans="1:65" s="12" customFormat="1">
      <c r="B351" s="165"/>
      <c r="D351" s="156" t="s">
        <v>236</v>
      </c>
      <c r="E351" s="166" t="s">
        <v>1</v>
      </c>
      <c r="F351" s="167" t="s">
        <v>1924</v>
      </c>
      <c r="H351" s="168">
        <v>25.152999999999999</v>
      </c>
      <c r="I351" s="169"/>
      <c r="L351" s="165"/>
      <c r="M351" s="170"/>
      <c r="N351" s="171"/>
      <c r="O351" s="171"/>
      <c r="P351" s="171"/>
      <c r="Q351" s="171"/>
      <c r="R351" s="171"/>
      <c r="S351" s="171"/>
      <c r="T351" s="172"/>
      <c r="AT351" s="166" t="s">
        <v>236</v>
      </c>
      <c r="AU351" s="166" t="s">
        <v>87</v>
      </c>
      <c r="AV351" s="12" t="s">
        <v>87</v>
      </c>
      <c r="AW351" s="12" t="s">
        <v>32</v>
      </c>
      <c r="AX351" s="12" t="s">
        <v>77</v>
      </c>
      <c r="AY351" s="166" t="s">
        <v>140</v>
      </c>
    </row>
    <row r="352" spans="1:65" s="12" customFormat="1">
      <c r="B352" s="165"/>
      <c r="D352" s="156" t="s">
        <v>236</v>
      </c>
      <c r="E352" s="166" t="s">
        <v>1</v>
      </c>
      <c r="F352" s="167" t="s">
        <v>1925</v>
      </c>
      <c r="H352" s="168">
        <v>31.027999999999999</v>
      </c>
      <c r="I352" s="169"/>
      <c r="L352" s="165"/>
      <c r="M352" s="170"/>
      <c r="N352" s="171"/>
      <c r="O352" s="171"/>
      <c r="P352" s="171"/>
      <c r="Q352" s="171"/>
      <c r="R352" s="171"/>
      <c r="S352" s="171"/>
      <c r="T352" s="172"/>
      <c r="AT352" s="166" t="s">
        <v>236</v>
      </c>
      <c r="AU352" s="166" t="s">
        <v>87</v>
      </c>
      <c r="AV352" s="12" t="s">
        <v>87</v>
      </c>
      <c r="AW352" s="12" t="s">
        <v>32</v>
      </c>
      <c r="AX352" s="12" t="s">
        <v>77</v>
      </c>
      <c r="AY352" s="166" t="s">
        <v>140</v>
      </c>
    </row>
    <row r="353" spans="1:65" s="12" customFormat="1">
      <c r="B353" s="165"/>
      <c r="D353" s="156" t="s">
        <v>236</v>
      </c>
      <c r="E353" s="166" t="s">
        <v>1</v>
      </c>
      <c r="F353" s="167" t="s">
        <v>1926</v>
      </c>
      <c r="H353" s="168">
        <v>28.259</v>
      </c>
      <c r="I353" s="169"/>
      <c r="L353" s="165"/>
      <c r="M353" s="170"/>
      <c r="N353" s="171"/>
      <c r="O353" s="171"/>
      <c r="P353" s="171"/>
      <c r="Q353" s="171"/>
      <c r="R353" s="171"/>
      <c r="S353" s="171"/>
      <c r="T353" s="172"/>
      <c r="AT353" s="166" t="s">
        <v>236</v>
      </c>
      <c r="AU353" s="166" t="s">
        <v>87</v>
      </c>
      <c r="AV353" s="12" t="s">
        <v>87</v>
      </c>
      <c r="AW353" s="12" t="s">
        <v>32</v>
      </c>
      <c r="AX353" s="12" t="s">
        <v>77</v>
      </c>
      <c r="AY353" s="166" t="s">
        <v>140</v>
      </c>
    </row>
    <row r="354" spans="1:65" s="13" customFormat="1">
      <c r="B354" s="173"/>
      <c r="D354" s="156" t="s">
        <v>236</v>
      </c>
      <c r="E354" s="174" t="s">
        <v>1</v>
      </c>
      <c r="F354" s="175" t="s">
        <v>247</v>
      </c>
      <c r="H354" s="176">
        <v>113.99999999999999</v>
      </c>
      <c r="I354" s="177"/>
      <c r="L354" s="173"/>
      <c r="M354" s="178"/>
      <c r="N354" s="179"/>
      <c r="O354" s="179"/>
      <c r="P354" s="179"/>
      <c r="Q354" s="179"/>
      <c r="R354" s="179"/>
      <c r="S354" s="179"/>
      <c r="T354" s="180"/>
      <c r="AT354" s="174" t="s">
        <v>236</v>
      </c>
      <c r="AU354" s="174" t="s">
        <v>87</v>
      </c>
      <c r="AV354" s="13" t="s">
        <v>159</v>
      </c>
      <c r="AW354" s="13" t="s">
        <v>32</v>
      </c>
      <c r="AX354" s="13" t="s">
        <v>85</v>
      </c>
      <c r="AY354" s="174" t="s">
        <v>140</v>
      </c>
    </row>
    <row r="355" spans="1:65" s="1" customFormat="1" ht="44.25" customHeight="1">
      <c r="A355" s="31"/>
      <c r="B355" s="142"/>
      <c r="C355" s="143" t="s">
        <v>479</v>
      </c>
      <c r="D355" s="143" t="s">
        <v>143</v>
      </c>
      <c r="E355" s="144" t="s">
        <v>1927</v>
      </c>
      <c r="F355" s="145" t="s">
        <v>1928</v>
      </c>
      <c r="G355" s="146" t="s">
        <v>284</v>
      </c>
      <c r="H355" s="147">
        <v>1123.116</v>
      </c>
      <c r="I355" s="148">
        <v>426.6</v>
      </c>
      <c r="J355" s="149">
        <f>ROUND(I355*H355,2)</f>
        <v>479121.29</v>
      </c>
      <c r="K355" s="145" t="s">
        <v>1</v>
      </c>
      <c r="L355" s="32"/>
      <c r="M355" s="150" t="s">
        <v>1</v>
      </c>
      <c r="N355" s="151" t="s">
        <v>42</v>
      </c>
      <c r="O355" s="57"/>
      <c r="P355" s="152">
        <f>O355*H355</f>
        <v>0</v>
      </c>
      <c r="Q355" s="152">
        <v>2.6800000000000001E-3</v>
      </c>
      <c r="R355" s="152">
        <f>Q355*H355</f>
        <v>3.0099508799999999</v>
      </c>
      <c r="S355" s="152">
        <v>0</v>
      </c>
      <c r="T355" s="153">
        <f>S355*H355</f>
        <v>0</v>
      </c>
      <c r="U355" s="31"/>
      <c r="V355" s="31"/>
      <c r="W355" s="31"/>
      <c r="X355" s="31"/>
      <c r="Y355" s="31"/>
      <c r="Z355" s="31"/>
      <c r="AA355" s="31"/>
      <c r="AB355" s="31"/>
      <c r="AC355" s="31"/>
      <c r="AD355" s="31"/>
      <c r="AE355" s="31"/>
      <c r="AR355" s="154" t="s">
        <v>159</v>
      </c>
      <c r="AT355" s="154" t="s">
        <v>143</v>
      </c>
      <c r="AU355" s="154" t="s">
        <v>87</v>
      </c>
      <c r="AY355" s="16" t="s">
        <v>140</v>
      </c>
      <c r="BE355" s="155">
        <f>IF(N355="základní",J355,0)</f>
        <v>479121.29</v>
      </c>
      <c r="BF355" s="155">
        <f>IF(N355="snížená",J355,0)</f>
        <v>0</v>
      </c>
      <c r="BG355" s="155">
        <f>IF(N355="zákl. přenesená",J355,0)</f>
        <v>0</v>
      </c>
      <c r="BH355" s="155">
        <f>IF(N355="sníž. přenesená",J355,0)</f>
        <v>0</v>
      </c>
      <c r="BI355" s="155">
        <f>IF(N355="nulová",J355,0)</f>
        <v>0</v>
      </c>
      <c r="BJ355" s="16" t="s">
        <v>85</v>
      </c>
      <c r="BK355" s="155">
        <f>ROUND(I355*H355,2)</f>
        <v>479121.29</v>
      </c>
      <c r="BL355" s="16" t="s">
        <v>159</v>
      </c>
      <c r="BM355" s="154" t="s">
        <v>1929</v>
      </c>
    </row>
    <row r="356" spans="1:65" s="12" customFormat="1">
      <c r="B356" s="165"/>
      <c r="D356" s="156" t="s">
        <v>236</v>
      </c>
      <c r="E356" s="166" t="s">
        <v>1</v>
      </c>
      <c r="F356" s="167" t="s">
        <v>1930</v>
      </c>
      <c r="H356" s="168">
        <v>1123.116</v>
      </c>
      <c r="I356" s="169"/>
      <c r="L356" s="165"/>
      <c r="M356" s="170"/>
      <c r="N356" s="171"/>
      <c r="O356" s="171"/>
      <c r="P356" s="171"/>
      <c r="Q356" s="171"/>
      <c r="R356" s="171"/>
      <c r="S356" s="171"/>
      <c r="T356" s="172"/>
      <c r="AT356" s="166" t="s">
        <v>236</v>
      </c>
      <c r="AU356" s="166" t="s">
        <v>87</v>
      </c>
      <c r="AV356" s="12" t="s">
        <v>87</v>
      </c>
      <c r="AW356" s="12" t="s">
        <v>32</v>
      </c>
      <c r="AX356" s="12" t="s">
        <v>85</v>
      </c>
      <c r="AY356" s="166" t="s">
        <v>140</v>
      </c>
    </row>
    <row r="357" spans="1:65" s="1" customFormat="1" ht="33" customHeight="1">
      <c r="A357" s="31"/>
      <c r="B357" s="142"/>
      <c r="C357" s="143" t="s">
        <v>483</v>
      </c>
      <c r="D357" s="143" t="s">
        <v>143</v>
      </c>
      <c r="E357" s="144" t="s">
        <v>1931</v>
      </c>
      <c r="F357" s="145" t="s">
        <v>1932</v>
      </c>
      <c r="G357" s="146" t="s">
        <v>284</v>
      </c>
      <c r="H357" s="147">
        <v>60.283999999999999</v>
      </c>
      <c r="I357" s="148">
        <v>216.77</v>
      </c>
      <c r="J357" s="149">
        <f>ROUND(I357*H357,2)</f>
        <v>13067.76</v>
      </c>
      <c r="K357" s="145" t="s">
        <v>1</v>
      </c>
      <c r="L357" s="32"/>
      <c r="M357" s="150" t="s">
        <v>1</v>
      </c>
      <c r="N357" s="151" t="s">
        <v>42</v>
      </c>
      <c r="O357" s="57"/>
      <c r="P357" s="152">
        <f>O357*H357</f>
        <v>0</v>
      </c>
      <c r="Q357" s="152">
        <v>0</v>
      </c>
      <c r="R357" s="152">
        <f>Q357*H357</f>
        <v>0</v>
      </c>
      <c r="S357" s="152">
        <v>0</v>
      </c>
      <c r="T357" s="153">
        <f>S357*H357</f>
        <v>0</v>
      </c>
      <c r="U357" s="31"/>
      <c r="V357" s="31"/>
      <c r="W357" s="31"/>
      <c r="X357" s="31"/>
      <c r="Y357" s="31"/>
      <c r="Z357" s="31"/>
      <c r="AA357" s="31"/>
      <c r="AB357" s="31"/>
      <c r="AC357" s="31"/>
      <c r="AD357" s="31"/>
      <c r="AE357" s="31"/>
      <c r="AR357" s="154" t="s">
        <v>159</v>
      </c>
      <c r="AT357" s="154" t="s">
        <v>143</v>
      </c>
      <c r="AU357" s="154" t="s">
        <v>87</v>
      </c>
      <c r="AY357" s="16" t="s">
        <v>140</v>
      </c>
      <c r="BE357" s="155">
        <f>IF(N357="základní",J357,0)</f>
        <v>13067.76</v>
      </c>
      <c r="BF357" s="155">
        <f>IF(N357="snížená",J357,0)</f>
        <v>0</v>
      </c>
      <c r="BG357" s="155">
        <f>IF(N357="zákl. přenesená",J357,0)</f>
        <v>0</v>
      </c>
      <c r="BH357" s="155">
        <f>IF(N357="sníž. přenesená",J357,0)</f>
        <v>0</v>
      </c>
      <c r="BI357" s="155">
        <f>IF(N357="nulová",J357,0)</f>
        <v>0</v>
      </c>
      <c r="BJ357" s="16" t="s">
        <v>85</v>
      </c>
      <c r="BK357" s="155">
        <f>ROUND(I357*H357,2)</f>
        <v>13067.76</v>
      </c>
      <c r="BL357" s="16" t="s">
        <v>159</v>
      </c>
      <c r="BM357" s="154" t="s">
        <v>1933</v>
      </c>
    </row>
    <row r="358" spans="1:65" s="12" customFormat="1">
      <c r="B358" s="165"/>
      <c r="D358" s="156" t="s">
        <v>236</v>
      </c>
      <c r="E358" s="166" t="s">
        <v>1</v>
      </c>
      <c r="F358" s="167" t="s">
        <v>1934</v>
      </c>
      <c r="H358" s="168">
        <v>1.17</v>
      </c>
      <c r="I358" s="169"/>
      <c r="L358" s="165"/>
      <c r="M358" s="170"/>
      <c r="N358" s="171"/>
      <c r="O358" s="171"/>
      <c r="P358" s="171"/>
      <c r="Q358" s="171"/>
      <c r="R358" s="171"/>
      <c r="S358" s="171"/>
      <c r="T358" s="172"/>
      <c r="AT358" s="166" t="s">
        <v>236</v>
      </c>
      <c r="AU358" s="166" t="s">
        <v>87</v>
      </c>
      <c r="AV358" s="12" t="s">
        <v>87</v>
      </c>
      <c r="AW358" s="12" t="s">
        <v>32</v>
      </c>
      <c r="AX358" s="12" t="s">
        <v>77</v>
      </c>
      <c r="AY358" s="166" t="s">
        <v>140</v>
      </c>
    </row>
    <row r="359" spans="1:65" s="12" customFormat="1">
      <c r="B359" s="165"/>
      <c r="D359" s="156" t="s">
        <v>236</v>
      </c>
      <c r="E359" s="166" t="s">
        <v>1</v>
      </c>
      <c r="F359" s="167" t="s">
        <v>1935</v>
      </c>
      <c r="H359" s="168">
        <v>50.063000000000002</v>
      </c>
      <c r="I359" s="169"/>
      <c r="L359" s="165"/>
      <c r="M359" s="170"/>
      <c r="N359" s="171"/>
      <c r="O359" s="171"/>
      <c r="P359" s="171"/>
      <c r="Q359" s="171"/>
      <c r="R359" s="171"/>
      <c r="S359" s="171"/>
      <c r="T359" s="172"/>
      <c r="AT359" s="166" t="s">
        <v>236</v>
      </c>
      <c r="AU359" s="166" t="s">
        <v>87</v>
      </c>
      <c r="AV359" s="12" t="s">
        <v>87</v>
      </c>
      <c r="AW359" s="12" t="s">
        <v>32</v>
      </c>
      <c r="AX359" s="12" t="s">
        <v>77</v>
      </c>
      <c r="AY359" s="166" t="s">
        <v>140</v>
      </c>
    </row>
    <row r="360" spans="1:65" s="12" customFormat="1">
      <c r="B360" s="165"/>
      <c r="D360" s="156" t="s">
        <v>236</v>
      </c>
      <c r="E360" s="166" t="s">
        <v>1</v>
      </c>
      <c r="F360" s="167" t="s">
        <v>1936</v>
      </c>
      <c r="H360" s="168">
        <v>2.093</v>
      </c>
      <c r="I360" s="169"/>
      <c r="L360" s="165"/>
      <c r="M360" s="170"/>
      <c r="N360" s="171"/>
      <c r="O360" s="171"/>
      <c r="P360" s="171"/>
      <c r="Q360" s="171"/>
      <c r="R360" s="171"/>
      <c r="S360" s="171"/>
      <c r="T360" s="172"/>
      <c r="AT360" s="166" t="s">
        <v>236</v>
      </c>
      <c r="AU360" s="166" t="s">
        <v>87</v>
      </c>
      <c r="AV360" s="12" t="s">
        <v>87</v>
      </c>
      <c r="AW360" s="12" t="s">
        <v>32</v>
      </c>
      <c r="AX360" s="12" t="s">
        <v>77</v>
      </c>
      <c r="AY360" s="166" t="s">
        <v>140</v>
      </c>
    </row>
    <row r="361" spans="1:65" s="12" customFormat="1">
      <c r="B361" s="165"/>
      <c r="D361" s="156" t="s">
        <v>236</v>
      </c>
      <c r="E361" s="166" t="s">
        <v>1</v>
      </c>
      <c r="F361" s="167" t="s">
        <v>1937</v>
      </c>
      <c r="H361" s="168">
        <v>1.208</v>
      </c>
      <c r="I361" s="169"/>
      <c r="L361" s="165"/>
      <c r="M361" s="170"/>
      <c r="N361" s="171"/>
      <c r="O361" s="171"/>
      <c r="P361" s="171"/>
      <c r="Q361" s="171"/>
      <c r="R361" s="171"/>
      <c r="S361" s="171"/>
      <c r="T361" s="172"/>
      <c r="AT361" s="166" t="s">
        <v>236</v>
      </c>
      <c r="AU361" s="166" t="s">
        <v>87</v>
      </c>
      <c r="AV361" s="12" t="s">
        <v>87</v>
      </c>
      <c r="AW361" s="12" t="s">
        <v>32</v>
      </c>
      <c r="AX361" s="12" t="s">
        <v>77</v>
      </c>
      <c r="AY361" s="166" t="s">
        <v>140</v>
      </c>
    </row>
    <row r="362" spans="1:65" s="12" customFormat="1">
      <c r="B362" s="165"/>
      <c r="D362" s="156" t="s">
        <v>236</v>
      </c>
      <c r="E362" s="166" t="s">
        <v>1</v>
      </c>
      <c r="F362" s="167" t="s">
        <v>1938</v>
      </c>
      <c r="H362" s="168">
        <v>0.66</v>
      </c>
      <c r="I362" s="169"/>
      <c r="L362" s="165"/>
      <c r="M362" s="170"/>
      <c r="N362" s="171"/>
      <c r="O362" s="171"/>
      <c r="P362" s="171"/>
      <c r="Q362" s="171"/>
      <c r="R362" s="171"/>
      <c r="S362" s="171"/>
      <c r="T362" s="172"/>
      <c r="AT362" s="166" t="s">
        <v>236</v>
      </c>
      <c r="AU362" s="166" t="s">
        <v>87</v>
      </c>
      <c r="AV362" s="12" t="s">
        <v>87</v>
      </c>
      <c r="AW362" s="12" t="s">
        <v>32</v>
      </c>
      <c r="AX362" s="12" t="s">
        <v>77</v>
      </c>
      <c r="AY362" s="166" t="s">
        <v>140</v>
      </c>
    </row>
    <row r="363" spans="1:65" s="12" customFormat="1">
      <c r="B363" s="165"/>
      <c r="D363" s="156" t="s">
        <v>236</v>
      </c>
      <c r="E363" s="166" t="s">
        <v>1</v>
      </c>
      <c r="F363" s="167" t="s">
        <v>1939</v>
      </c>
      <c r="H363" s="168">
        <v>0.9</v>
      </c>
      <c r="I363" s="169"/>
      <c r="L363" s="165"/>
      <c r="M363" s="170"/>
      <c r="N363" s="171"/>
      <c r="O363" s="171"/>
      <c r="P363" s="171"/>
      <c r="Q363" s="171"/>
      <c r="R363" s="171"/>
      <c r="S363" s="171"/>
      <c r="T363" s="172"/>
      <c r="AT363" s="166" t="s">
        <v>236</v>
      </c>
      <c r="AU363" s="166" t="s">
        <v>87</v>
      </c>
      <c r="AV363" s="12" t="s">
        <v>87</v>
      </c>
      <c r="AW363" s="12" t="s">
        <v>32</v>
      </c>
      <c r="AX363" s="12" t="s">
        <v>77</v>
      </c>
      <c r="AY363" s="166" t="s">
        <v>140</v>
      </c>
    </row>
    <row r="364" spans="1:65" s="12" customFormat="1">
      <c r="B364" s="165"/>
      <c r="D364" s="156" t="s">
        <v>236</v>
      </c>
      <c r="E364" s="166" t="s">
        <v>1</v>
      </c>
      <c r="F364" s="167" t="s">
        <v>1940</v>
      </c>
      <c r="H364" s="168">
        <v>0.27</v>
      </c>
      <c r="I364" s="169"/>
      <c r="L364" s="165"/>
      <c r="M364" s="170"/>
      <c r="N364" s="171"/>
      <c r="O364" s="171"/>
      <c r="P364" s="171"/>
      <c r="Q364" s="171"/>
      <c r="R364" s="171"/>
      <c r="S364" s="171"/>
      <c r="T364" s="172"/>
      <c r="AT364" s="166" t="s">
        <v>236</v>
      </c>
      <c r="AU364" s="166" t="s">
        <v>87</v>
      </c>
      <c r="AV364" s="12" t="s">
        <v>87</v>
      </c>
      <c r="AW364" s="12" t="s">
        <v>32</v>
      </c>
      <c r="AX364" s="12" t="s">
        <v>77</v>
      </c>
      <c r="AY364" s="166" t="s">
        <v>140</v>
      </c>
    </row>
    <row r="365" spans="1:65" s="12" customFormat="1">
      <c r="B365" s="165"/>
      <c r="D365" s="156" t="s">
        <v>236</v>
      </c>
      <c r="E365" s="166" t="s">
        <v>1</v>
      </c>
      <c r="F365" s="167" t="s">
        <v>1941</v>
      </c>
      <c r="H365" s="168">
        <v>1.47</v>
      </c>
      <c r="I365" s="169"/>
      <c r="L365" s="165"/>
      <c r="M365" s="170"/>
      <c r="N365" s="171"/>
      <c r="O365" s="171"/>
      <c r="P365" s="171"/>
      <c r="Q365" s="171"/>
      <c r="R365" s="171"/>
      <c r="S365" s="171"/>
      <c r="T365" s="172"/>
      <c r="AT365" s="166" t="s">
        <v>236</v>
      </c>
      <c r="AU365" s="166" t="s">
        <v>87</v>
      </c>
      <c r="AV365" s="12" t="s">
        <v>87</v>
      </c>
      <c r="AW365" s="12" t="s">
        <v>32</v>
      </c>
      <c r="AX365" s="12" t="s">
        <v>77</v>
      </c>
      <c r="AY365" s="166" t="s">
        <v>140</v>
      </c>
    </row>
    <row r="366" spans="1:65" s="12" customFormat="1">
      <c r="B366" s="165"/>
      <c r="D366" s="156" t="s">
        <v>236</v>
      </c>
      <c r="E366" s="166" t="s">
        <v>1</v>
      </c>
      <c r="F366" s="167" t="s">
        <v>1942</v>
      </c>
      <c r="H366" s="168">
        <v>2.4500000000000002</v>
      </c>
      <c r="I366" s="169"/>
      <c r="L366" s="165"/>
      <c r="M366" s="170"/>
      <c r="N366" s="171"/>
      <c r="O366" s="171"/>
      <c r="P366" s="171"/>
      <c r="Q366" s="171"/>
      <c r="R366" s="171"/>
      <c r="S366" s="171"/>
      <c r="T366" s="172"/>
      <c r="AT366" s="166" t="s">
        <v>236</v>
      </c>
      <c r="AU366" s="166" t="s">
        <v>87</v>
      </c>
      <c r="AV366" s="12" t="s">
        <v>87</v>
      </c>
      <c r="AW366" s="12" t="s">
        <v>32</v>
      </c>
      <c r="AX366" s="12" t="s">
        <v>77</v>
      </c>
      <c r="AY366" s="166" t="s">
        <v>140</v>
      </c>
    </row>
    <row r="367" spans="1:65" s="13" customFormat="1">
      <c r="B367" s="173"/>
      <c r="D367" s="156" t="s">
        <v>236</v>
      </c>
      <c r="E367" s="174" t="s">
        <v>1</v>
      </c>
      <c r="F367" s="175" t="s">
        <v>247</v>
      </c>
      <c r="H367" s="176">
        <v>60.284000000000006</v>
      </c>
      <c r="I367" s="177"/>
      <c r="L367" s="173"/>
      <c r="M367" s="178"/>
      <c r="N367" s="179"/>
      <c r="O367" s="179"/>
      <c r="P367" s="179"/>
      <c r="Q367" s="179"/>
      <c r="R367" s="179"/>
      <c r="S367" s="179"/>
      <c r="T367" s="180"/>
      <c r="AT367" s="174" t="s">
        <v>236</v>
      </c>
      <c r="AU367" s="174" t="s">
        <v>87</v>
      </c>
      <c r="AV367" s="13" t="s">
        <v>159</v>
      </c>
      <c r="AW367" s="13" t="s">
        <v>32</v>
      </c>
      <c r="AX367" s="13" t="s">
        <v>85</v>
      </c>
      <c r="AY367" s="174" t="s">
        <v>140</v>
      </c>
    </row>
    <row r="368" spans="1:65" s="11" customFormat="1" ht="22.9" customHeight="1">
      <c r="B368" s="129"/>
      <c r="D368" s="130" t="s">
        <v>76</v>
      </c>
      <c r="E368" s="140" t="s">
        <v>182</v>
      </c>
      <c r="F368" s="140" t="s">
        <v>639</v>
      </c>
      <c r="I368" s="132"/>
      <c r="J368" s="141">
        <f>BK368</f>
        <v>2007.46</v>
      </c>
      <c r="L368" s="129"/>
      <c r="M368" s="134"/>
      <c r="N368" s="135"/>
      <c r="O368" s="135"/>
      <c r="P368" s="136">
        <f>SUM(P369:P371)</f>
        <v>0</v>
      </c>
      <c r="Q368" s="135"/>
      <c r="R368" s="136">
        <f>SUM(R369:R371)</f>
        <v>1.5E-3</v>
      </c>
      <c r="S368" s="135"/>
      <c r="T368" s="137">
        <f>SUM(T369:T371)</f>
        <v>0</v>
      </c>
      <c r="AR368" s="130" t="s">
        <v>85</v>
      </c>
      <c r="AT368" s="138" t="s">
        <v>76</v>
      </c>
      <c r="AU368" s="138" t="s">
        <v>85</v>
      </c>
      <c r="AY368" s="130" t="s">
        <v>140</v>
      </c>
      <c r="BK368" s="139">
        <f>SUM(BK369:BK371)</f>
        <v>2007.46</v>
      </c>
    </row>
    <row r="369" spans="1:65" s="1" customFormat="1" ht="24">
      <c r="A369" s="31"/>
      <c r="B369" s="142"/>
      <c r="C369" s="143" t="s">
        <v>490</v>
      </c>
      <c r="D369" s="143" t="s">
        <v>143</v>
      </c>
      <c r="E369" s="144" t="s">
        <v>1943</v>
      </c>
      <c r="F369" s="145" t="s">
        <v>1944</v>
      </c>
      <c r="G369" s="146" t="s">
        <v>344</v>
      </c>
      <c r="H369" s="147">
        <v>1</v>
      </c>
      <c r="I369" s="148">
        <v>218.02</v>
      </c>
      <c r="J369" s="149">
        <f>ROUND(I369*H369,2)</f>
        <v>218.02</v>
      </c>
      <c r="K369" s="145" t="s">
        <v>147</v>
      </c>
      <c r="L369" s="32"/>
      <c r="M369" s="150" t="s">
        <v>1</v>
      </c>
      <c r="N369" s="151" t="s">
        <v>42</v>
      </c>
      <c r="O369" s="57"/>
      <c r="P369" s="152">
        <f>O369*H369</f>
        <v>0</v>
      </c>
      <c r="Q369" s="152">
        <v>0</v>
      </c>
      <c r="R369" s="152">
        <f>Q369*H369</f>
        <v>0</v>
      </c>
      <c r="S369" s="152">
        <v>0</v>
      </c>
      <c r="T369" s="153">
        <f>S369*H369</f>
        <v>0</v>
      </c>
      <c r="U369" s="31"/>
      <c r="V369" s="31"/>
      <c r="W369" s="31"/>
      <c r="X369" s="31"/>
      <c r="Y369" s="31"/>
      <c r="Z369" s="31"/>
      <c r="AA369" s="31"/>
      <c r="AB369" s="31"/>
      <c r="AC369" s="31"/>
      <c r="AD369" s="31"/>
      <c r="AE369" s="31"/>
      <c r="AR369" s="154" t="s">
        <v>159</v>
      </c>
      <c r="AT369" s="154" t="s">
        <v>143</v>
      </c>
      <c r="AU369" s="154" t="s">
        <v>87</v>
      </c>
      <c r="AY369" s="16" t="s">
        <v>140</v>
      </c>
      <c r="BE369" s="155">
        <f>IF(N369="základní",J369,0)</f>
        <v>218.02</v>
      </c>
      <c r="BF369" s="155">
        <f>IF(N369="snížená",J369,0)</f>
        <v>0</v>
      </c>
      <c r="BG369" s="155">
        <f>IF(N369="zákl. přenesená",J369,0)</f>
        <v>0</v>
      </c>
      <c r="BH369" s="155">
        <f>IF(N369="sníž. přenesená",J369,0)</f>
        <v>0</v>
      </c>
      <c r="BI369" s="155">
        <f>IF(N369="nulová",J369,0)</f>
        <v>0</v>
      </c>
      <c r="BJ369" s="16" t="s">
        <v>85</v>
      </c>
      <c r="BK369" s="155">
        <f>ROUND(I369*H369,2)</f>
        <v>218.02</v>
      </c>
      <c r="BL369" s="16" t="s">
        <v>159</v>
      </c>
      <c r="BM369" s="154" t="s">
        <v>1945</v>
      </c>
    </row>
    <row r="370" spans="1:65" s="1" customFormat="1" ht="24">
      <c r="A370" s="31"/>
      <c r="B370" s="142"/>
      <c r="C370" s="181" t="s">
        <v>494</v>
      </c>
      <c r="D370" s="181" t="s">
        <v>296</v>
      </c>
      <c r="E370" s="182" t="s">
        <v>1946</v>
      </c>
      <c r="F370" s="183" t="s">
        <v>1947</v>
      </c>
      <c r="G370" s="184" t="s">
        <v>344</v>
      </c>
      <c r="H370" s="185">
        <v>1</v>
      </c>
      <c r="I370" s="186">
        <v>424.32</v>
      </c>
      <c r="J370" s="187">
        <f>ROUND(I370*H370,2)</f>
        <v>424.32</v>
      </c>
      <c r="K370" s="183" t="s">
        <v>147</v>
      </c>
      <c r="L370" s="188"/>
      <c r="M370" s="189" t="s">
        <v>1</v>
      </c>
      <c r="N370" s="190" t="s">
        <v>42</v>
      </c>
      <c r="O370" s="57"/>
      <c r="P370" s="152">
        <f>O370*H370</f>
        <v>0</v>
      </c>
      <c r="Q370" s="152">
        <v>1.5E-3</v>
      </c>
      <c r="R370" s="152">
        <f>Q370*H370</f>
        <v>1.5E-3</v>
      </c>
      <c r="S370" s="152">
        <v>0</v>
      </c>
      <c r="T370" s="153">
        <f>S370*H370</f>
        <v>0</v>
      </c>
      <c r="U370" s="31"/>
      <c r="V370" s="31"/>
      <c r="W370" s="31"/>
      <c r="X370" s="31"/>
      <c r="Y370" s="31"/>
      <c r="Z370" s="31"/>
      <c r="AA370" s="31"/>
      <c r="AB370" s="31"/>
      <c r="AC370" s="31"/>
      <c r="AD370" s="31"/>
      <c r="AE370" s="31"/>
      <c r="AR370" s="154" t="s">
        <v>182</v>
      </c>
      <c r="AT370" s="154" t="s">
        <v>296</v>
      </c>
      <c r="AU370" s="154" t="s">
        <v>87</v>
      </c>
      <c r="AY370" s="16" t="s">
        <v>140</v>
      </c>
      <c r="BE370" s="155">
        <f>IF(N370="základní",J370,0)</f>
        <v>424.32</v>
      </c>
      <c r="BF370" s="155">
        <f>IF(N370="snížená",J370,0)</f>
        <v>0</v>
      </c>
      <c r="BG370" s="155">
        <f>IF(N370="zákl. přenesená",J370,0)</f>
        <v>0</v>
      </c>
      <c r="BH370" s="155">
        <f>IF(N370="sníž. přenesená",J370,0)</f>
        <v>0</v>
      </c>
      <c r="BI370" s="155">
        <f>IF(N370="nulová",J370,0)</f>
        <v>0</v>
      </c>
      <c r="BJ370" s="16" t="s">
        <v>85</v>
      </c>
      <c r="BK370" s="155">
        <f>ROUND(I370*H370,2)</f>
        <v>424.32</v>
      </c>
      <c r="BL370" s="16" t="s">
        <v>159</v>
      </c>
      <c r="BM370" s="154" t="s">
        <v>1948</v>
      </c>
    </row>
    <row r="371" spans="1:65" s="1" customFormat="1" ht="21.75" customHeight="1">
      <c r="A371" s="31"/>
      <c r="B371" s="142"/>
      <c r="C371" s="143" t="s">
        <v>501</v>
      </c>
      <c r="D371" s="143" t="s">
        <v>143</v>
      </c>
      <c r="E371" s="144" t="s">
        <v>1949</v>
      </c>
      <c r="F371" s="145" t="s">
        <v>1950</v>
      </c>
      <c r="G371" s="146" t="s">
        <v>344</v>
      </c>
      <c r="H371" s="147">
        <v>1</v>
      </c>
      <c r="I371" s="148">
        <v>1365.12</v>
      </c>
      <c r="J371" s="149">
        <f>ROUND(I371*H371,2)</f>
        <v>1365.12</v>
      </c>
      <c r="K371" s="145" t="s">
        <v>1</v>
      </c>
      <c r="L371" s="32"/>
      <c r="M371" s="150" t="s">
        <v>1</v>
      </c>
      <c r="N371" s="151" t="s">
        <v>42</v>
      </c>
      <c r="O371" s="57"/>
      <c r="P371" s="152">
        <f>O371*H371</f>
        <v>0</v>
      </c>
      <c r="Q371" s="152">
        <v>0</v>
      </c>
      <c r="R371" s="152">
        <f>Q371*H371</f>
        <v>0</v>
      </c>
      <c r="S371" s="152">
        <v>0</v>
      </c>
      <c r="T371" s="153">
        <f>S371*H371</f>
        <v>0</v>
      </c>
      <c r="U371" s="31"/>
      <c r="V371" s="31"/>
      <c r="W371" s="31"/>
      <c r="X371" s="31"/>
      <c r="Y371" s="31"/>
      <c r="Z371" s="31"/>
      <c r="AA371" s="31"/>
      <c r="AB371" s="31"/>
      <c r="AC371" s="31"/>
      <c r="AD371" s="31"/>
      <c r="AE371" s="31"/>
      <c r="AR371" s="154" t="s">
        <v>159</v>
      </c>
      <c r="AT371" s="154" t="s">
        <v>143</v>
      </c>
      <c r="AU371" s="154" t="s">
        <v>87</v>
      </c>
      <c r="AY371" s="16" t="s">
        <v>140</v>
      </c>
      <c r="BE371" s="155">
        <f>IF(N371="základní",J371,0)</f>
        <v>1365.12</v>
      </c>
      <c r="BF371" s="155">
        <f>IF(N371="snížená",J371,0)</f>
        <v>0</v>
      </c>
      <c r="BG371" s="155">
        <f>IF(N371="zákl. přenesená",J371,0)</f>
        <v>0</v>
      </c>
      <c r="BH371" s="155">
        <f>IF(N371="sníž. přenesená",J371,0)</f>
        <v>0</v>
      </c>
      <c r="BI371" s="155">
        <f>IF(N371="nulová",J371,0)</f>
        <v>0</v>
      </c>
      <c r="BJ371" s="16" t="s">
        <v>85</v>
      </c>
      <c r="BK371" s="155">
        <f>ROUND(I371*H371,2)</f>
        <v>1365.12</v>
      </c>
      <c r="BL371" s="16" t="s">
        <v>159</v>
      </c>
      <c r="BM371" s="154" t="s">
        <v>1951</v>
      </c>
    </row>
    <row r="372" spans="1:65" s="11" customFormat="1" ht="22.9" customHeight="1">
      <c r="B372" s="129"/>
      <c r="D372" s="130" t="s">
        <v>76</v>
      </c>
      <c r="E372" s="140" t="s">
        <v>189</v>
      </c>
      <c r="F372" s="140" t="s">
        <v>654</v>
      </c>
      <c r="I372" s="132"/>
      <c r="J372" s="141">
        <f>BK372</f>
        <v>37277.480000000003</v>
      </c>
      <c r="L372" s="129"/>
      <c r="M372" s="134"/>
      <c r="N372" s="135"/>
      <c r="O372" s="135"/>
      <c r="P372" s="136">
        <f>SUM(P373:P382)</f>
        <v>0</v>
      </c>
      <c r="Q372" s="135"/>
      <c r="R372" s="136">
        <f>SUM(R373:R382)</f>
        <v>5.2000000000000006E-3</v>
      </c>
      <c r="S372" s="135"/>
      <c r="T372" s="137">
        <f>SUM(T373:T382)</f>
        <v>0</v>
      </c>
      <c r="AR372" s="130" t="s">
        <v>85</v>
      </c>
      <c r="AT372" s="138" t="s">
        <v>76</v>
      </c>
      <c r="AU372" s="138" t="s">
        <v>85</v>
      </c>
      <c r="AY372" s="130" t="s">
        <v>140</v>
      </c>
      <c r="BK372" s="139">
        <f>SUM(BK373:BK382)</f>
        <v>37277.480000000003</v>
      </c>
    </row>
    <row r="373" spans="1:65" s="1" customFormat="1" ht="24">
      <c r="A373" s="31"/>
      <c r="B373" s="142"/>
      <c r="C373" s="143" t="s">
        <v>506</v>
      </c>
      <c r="D373" s="143" t="s">
        <v>143</v>
      </c>
      <c r="E373" s="144" t="s">
        <v>662</v>
      </c>
      <c r="F373" s="145" t="s">
        <v>663</v>
      </c>
      <c r="G373" s="146" t="s">
        <v>284</v>
      </c>
      <c r="H373" s="147">
        <v>130</v>
      </c>
      <c r="I373" s="148">
        <v>118.56</v>
      </c>
      <c r="J373" s="149">
        <f>ROUND(I373*H373,2)</f>
        <v>15412.8</v>
      </c>
      <c r="K373" s="145" t="s">
        <v>147</v>
      </c>
      <c r="L373" s="32"/>
      <c r="M373" s="150" t="s">
        <v>1</v>
      </c>
      <c r="N373" s="151" t="s">
        <v>42</v>
      </c>
      <c r="O373" s="57"/>
      <c r="P373" s="152">
        <f>O373*H373</f>
        <v>0</v>
      </c>
      <c r="Q373" s="152">
        <v>4.0000000000000003E-5</v>
      </c>
      <c r="R373" s="152">
        <f>Q373*H373</f>
        <v>5.2000000000000006E-3</v>
      </c>
      <c r="S373" s="152">
        <v>0</v>
      </c>
      <c r="T373" s="153">
        <f>S373*H373</f>
        <v>0</v>
      </c>
      <c r="U373" s="31"/>
      <c r="V373" s="31"/>
      <c r="W373" s="31"/>
      <c r="X373" s="31"/>
      <c r="Y373" s="31"/>
      <c r="Z373" s="31"/>
      <c r="AA373" s="31"/>
      <c r="AB373" s="31"/>
      <c r="AC373" s="31"/>
      <c r="AD373" s="31"/>
      <c r="AE373" s="31"/>
      <c r="AR373" s="154" t="s">
        <v>159</v>
      </c>
      <c r="AT373" s="154" t="s">
        <v>143</v>
      </c>
      <c r="AU373" s="154" t="s">
        <v>87</v>
      </c>
      <c r="AY373" s="16" t="s">
        <v>140</v>
      </c>
      <c r="BE373" s="155">
        <f>IF(N373="základní",J373,0)</f>
        <v>15412.8</v>
      </c>
      <c r="BF373" s="155">
        <f>IF(N373="snížená",J373,0)</f>
        <v>0</v>
      </c>
      <c r="BG373" s="155">
        <f>IF(N373="zákl. přenesená",J373,0)</f>
        <v>0</v>
      </c>
      <c r="BH373" s="155">
        <f>IF(N373="sníž. přenesená",J373,0)</f>
        <v>0</v>
      </c>
      <c r="BI373" s="155">
        <f>IF(N373="nulová",J373,0)</f>
        <v>0</v>
      </c>
      <c r="BJ373" s="16" t="s">
        <v>85</v>
      </c>
      <c r="BK373" s="155">
        <f>ROUND(I373*H373,2)</f>
        <v>15412.8</v>
      </c>
      <c r="BL373" s="16" t="s">
        <v>159</v>
      </c>
      <c r="BM373" s="154" t="s">
        <v>1952</v>
      </c>
    </row>
    <row r="374" spans="1:65" s="1" customFormat="1" ht="19.5">
      <c r="A374" s="31"/>
      <c r="B374" s="32"/>
      <c r="C374" s="31"/>
      <c r="D374" s="156" t="s">
        <v>153</v>
      </c>
      <c r="E374" s="31"/>
      <c r="F374" s="157" t="s">
        <v>1953</v>
      </c>
      <c r="G374" s="31"/>
      <c r="H374" s="31"/>
      <c r="I374" s="158"/>
      <c r="J374" s="31"/>
      <c r="K374" s="31"/>
      <c r="L374" s="32"/>
      <c r="M374" s="159"/>
      <c r="N374" s="160"/>
      <c r="O374" s="57"/>
      <c r="P374" s="57"/>
      <c r="Q374" s="57"/>
      <c r="R374" s="57"/>
      <c r="S374" s="57"/>
      <c r="T374" s="58"/>
      <c r="U374" s="31"/>
      <c r="V374" s="31"/>
      <c r="W374" s="31"/>
      <c r="X374" s="31"/>
      <c r="Y374" s="31"/>
      <c r="Z374" s="31"/>
      <c r="AA374" s="31"/>
      <c r="AB374" s="31"/>
      <c r="AC374" s="31"/>
      <c r="AD374" s="31"/>
      <c r="AE374" s="31"/>
      <c r="AT374" s="16" t="s">
        <v>153</v>
      </c>
      <c r="AU374" s="16" t="s">
        <v>87</v>
      </c>
    </row>
    <row r="375" spans="1:65" s="12" customFormat="1">
      <c r="B375" s="165"/>
      <c r="D375" s="156" t="s">
        <v>236</v>
      </c>
      <c r="E375" s="166" t="s">
        <v>1</v>
      </c>
      <c r="F375" s="167" t="s">
        <v>1954</v>
      </c>
      <c r="H375" s="168">
        <v>65.8</v>
      </c>
      <c r="I375" s="169"/>
      <c r="L375" s="165"/>
      <c r="M375" s="170"/>
      <c r="N375" s="171"/>
      <c r="O375" s="171"/>
      <c r="P375" s="171"/>
      <c r="Q375" s="171"/>
      <c r="R375" s="171"/>
      <c r="S375" s="171"/>
      <c r="T375" s="172"/>
      <c r="AT375" s="166" t="s">
        <v>236</v>
      </c>
      <c r="AU375" s="166" t="s">
        <v>87</v>
      </c>
      <c r="AV375" s="12" t="s">
        <v>87</v>
      </c>
      <c r="AW375" s="12" t="s">
        <v>32</v>
      </c>
      <c r="AX375" s="12" t="s">
        <v>77</v>
      </c>
      <c r="AY375" s="166" t="s">
        <v>140</v>
      </c>
    </row>
    <row r="376" spans="1:65" s="12" customFormat="1">
      <c r="B376" s="165"/>
      <c r="D376" s="156" t="s">
        <v>236</v>
      </c>
      <c r="E376" s="166" t="s">
        <v>1</v>
      </c>
      <c r="F376" s="167" t="s">
        <v>1955</v>
      </c>
      <c r="H376" s="168">
        <v>64.2</v>
      </c>
      <c r="I376" s="169"/>
      <c r="L376" s="165"/>
      <c r="M376" s="170"/>
      <c r="N376" s="171"/>
      <c r="O376" s="171"/>
      <c r="P376" s="171"/>
      <c r="Q376" s="171"/>
      <c r="R376" s="171"/>
      <c r="S376" s="171"/>
      <c r="T376" s="172"/>
      <c r="AT376" s="166" t="s">
        <v>236</v>
      </c>
      <c r="AU376" s="166" t="s">
        <v>87</v>
      </c>
      <c r="AV376" s="12" t="s">
        <v>87</v>
      </c>
      <c r="AW376" s="12" t="s">
        <v>32</v>
      </c>
      <c r="AX376" s="12" t="s">
        <v>77</v>
      </c>
      <c r="AY376" s="166" t="s">
        <v>140</v>
      </c>
    </row>
    <row r="377" spans="1:65" s="13" customFormat="1">
      <c r="B377" s="173"/>
      <c r="D377" s="156" t="s">
        <v>236</v>
      </c>
      <c r="E377" s="174" t="s">
        <v>1</v>
      </c>
      <c r="F377" s="175" t="s">
        <v>247</v>
      </c>
      <c r="H377" s="176">
        <v>130</v>
      </c>
      <c r="I377" s="177"/>
      <c r="L377" s="173"/>
      <c r="M377" s="178"/>
      <c r="N377" s="179"/>
      <c r="O377" s="179"/>
      <c r="P377" s="179"/>
      <c r="Q377" s="179"/>
      <c r="R377" s="179"/>
      <c r="S377" s="179"/>
      <c r="T377" s="180"/>
      <c r="AT377" s="174" t="s">
        <v>236</v>
      </c>
      <c r="AU377" s="174" t="s">
        <v>87</v>
      </c>
      <c r="AV377" s="13" t="s">
        <v>159</v>
      </c>
      <c r="AW377" s="13" t="s">
        <v>32</v>
      </c>
      <c r="AX377" s="13" t="s">
        <v>85</v>
      </c>
      <c r="AY377" s="174" t="s">
        <v>140</v>
      </c>
    </row>
    <row r="378" spans="1:65" s="1" customFormat="1" ht="16.5" customHeight="1">
      <c r="A378" s="31"/>
      <c r="B378" s="142"/>
      <c r="C378" s="143" t="s">
        <v>512</v>
      </c>
      <c r="D378" s="143" t="s">
        <v>143</v>
      </c>
      <c r="E378" s="144" t="s">
        <v>1956</v>
      </c>
      <c r="F378" s="145" t="s">
        <v>1957</v>
      </c>
      <c r="G378" s="146" t="s">
        <v>344</v>
      </c>
      <c r="H378" s="147">
        <v>1</v>
      </c>
      <c r="I378" s="148">
        <v>13651.2</v>
      </c>
      <c r="J378" s="149">
        <f>ROUND(I378*H378,2)</f>
        <v>13651.2</v>
      </c>
      <c r="K378" s="145" t="s">
        <v>1</v>
      </c>
      <c r="L378" s="32"/>
      <c r="M378" s="150" t="s">
        <v>1</v>
      </c>
      <c r="N378" s="151" t="s">
        <v>42</v>
      </c>
      <c r="O378" s="57"/>
      <c r="P378" s="152">
        <f>O378*H378</f>
        <v>0</v>
      </c>
      <c r="Q378" s="152">
        <v>0</v>
      </c>
      <c r="R378" s="152">
        <f>Q378*H378</f>
        <v>0</v>
      </c>
      <c r="S378" s="152">
        <v>0</v>
      </c>
      <c r="T378" s="153">
        <f>S378*H378</f>
        <v>0</v>
      </c>
      <c r="U378" s="31"/>
      <c r="V378" s="31"/>
      <c r="W378" s="31"/>
      <c r="X378" s="31"/>
      <c r="Y378" s="31"/>
      <c r="Z378" s="31"/>
      <c r="AA378" s="31"/>
      <c r="AB378" s="31"/>
      <c r="AC378" s="31"/>
      <c r="AD378" s="31"/>
      <c r="AE378" s="31"/>
      <c r="AR378" s="154" t="s">
        <v>159</v>
      </c>
      <c r="AT378" s="154" t="s">
        <v>143</v>
      </c>
      <c r="AU378" s="154" t="s">
        <v>87</v>
      </c>
      <c r="AY378" s="16" t="s">
        <v>140</v>
      </c>
      <c r="BE378" s="155">
        <f>IF(N378="základní",J378,0)</f>
        <v>13651.2</v>
      </c>
      <c r="BF378" s="155">
        <f>IF(N378="snížená",J378,0)</f>
        <v>0</v>
      </c>
      <c r="BG378" s="155">
        <f>IF(N378="zákl. přenesená",J378,0)</f>
        <v>0</v>
      </c>
      <c r="BH378" s="155">
        <f>IF(N378="sníž. přenesená",J378,0)</f>
        <v>0</v>
      </c>
      <c r="BI378" s="155">
        <f>IF(N378="nulová",J378,0)</f>
        <v>0</v>
      </c>
      <c r="BJ378" s="16" t="s">
        <v>85</v>
      </c>
      <c r="BK378" s="155">
        <f>ROUND(I378*H378,2)</f>
        <v>13651.2</v>
      </c>
      <c r="BL378" s="16" t="s">
        <v>159</v>
      </c>
      <c r="BM378" s="154" t="s">
        <v>1958</v>
      </c>
    </row>
    <row r="379" spans="1:65" s="1" customFormat="1" ht="39">
      <c r="A379" s="31"/>
      <c r="B379" s="32"/>
      <c r="C379" s="31"/>
      <c r="D379" s="156" t="s">
        <v>153</v>
      </c>
      <c r="E379" s="31"/>
      <c r="F379" s="157" t="s">
        <v>1959</v>
      </c>
      <c r="G379" s="31"/>
      <c r="H379" s="31"/>
      <c r="I379" s="158"/>
      <c r="J379" s="31"/>
      <c r="K379" s="31"/>
      <c r="L379" s="32"/>
      <c r="M379" s="159"/>
      <c r="N379" s="160"/>
      <c r="O379" s="57"/>
      <c r="P379" s="57"/>
      <c r="Q379" s="57"/>
      <c r="R379" s="57"/>
      <c r="S379" s="57"/>
      <c r="T379" s="58"/>
      <c r="U379" s="31"/>
      <c r="V379" s="31"/>
      <c r="W379" s="31"/>
      <c r="X379" s="31"/>
      <c r="Y379" s="31"/>
      <c r="Z379" s="31"/>
      <c r="AA379" s="31"/>
      <c r="AB379" s="31"/>
      <c r="AC379" s="31"/>
      <c r="AD379" s="31"/>
      <c r="AE379" s="31"/>
      <c r="AT379" s="16" t="s">
        <v>153</v>
      </c>
      <c r="AU379" s="16" t="s">
        <v>87</v>
      </c>
    </row>
    <row r="380" spans="1:65" s="1" customFormat="1" ht="33" customHeight="1">
      <c r="A380" s="31"/>
      <c r="B380" s="142"/>
      <c r="C380" s="143" t="s">
        <v>517</v>
      </c>
      <c r="D380" s="143" t="s">
        <v>143</v>
      </c>
      <c r="E380" s="144" t="s">
        <v>1960</v>
      </c>
      <c r="F380" s="145" t="s">
        <v>1961</v>
      </c>
      <c r="G380" s="146" t="s">
        <v>344</v>
      </c>
      <c r="H380" s="147">
        <v>2</v>
      </c>
      <c r="I380" s="148">
        <v>1330.99</v>
      </c>
      <c r="J380" s="149">
        <f>ROUND(I380*H380,2)</f>
        <v>2661.98</v>
      </c>
      <c r="K380" s="145" t="s">
        <v>1</v>
      </c>
      <c r="L380" s="32"/>
      <c r="M380" s="150" t="s">
        <v>1</v>
      </c>
      <c r="N380" s="151" t="s">
        <v>42</v>
      </c>
      <c r="O380" s="57"/>
      <c r="P380" s="152">
        <f>O380*H380</f>
        <v>0</v>
      </c>
      <c r="Q380" s="152">
        <v>0</v>
      </c>
      <c r="R380" s="152">
        <f>Q380*H380</f>
        <v>0</v>
      </c>
      <c r="S380" s="152">
        <v>0</v>
      </c>
      <c r="T380" s="153">
        <f>S380*H380</f>
        <v>0</v>
      </c>
      <c r="U380" s="31"/>
      <c r="V380" s="31"/>
      <c r="W380" s="31"/>
      <c r="X380" s="31"/>
      <c r="Y380" s="31"/>
      <c r="Z380" s="31"/>
      <c r="AA380" s="31"/>
      <c r="AB380" s="31"/>
      <c r="AC380" s="31"/>
      <c r="AD380" s="31"/>
      <c r="AE380" s="31"/>
      <c r="AR380" s="154" t="s">
        <v>159</v>
      </c>
      <c r="AT380" s="154" t="s">
        <v>143</v>
      </c>
      <c r="AU380" s="154" t="s">
        <v>87</v>
      </c>
      <c r="AY380" s="16" t="s">
        <v>140</v>
      </c>
      <c r="BE380" s="155">
        <f>IF(N380="základní",J380,0)</f>
        <v>2661.98</v>
      </c>
      <c r="BF380" s="155">
        <f>IF(N380="snížená",J380,0)</f>
        <v>0</v>
      </c>
      <c r="BG380" s="155">
        <f>IF(N380="zákl. přenesená",J380,0)</f>
        <v>0</v>
      </c>
      <c r="BH380" s="155">
        <f>IF(N380="sníž. přenesená",J380,0)</f>
        <v>0</v>
      </c>
      <c r="BI380" s="155">
        <f>IF(N380="nulová",J380,0)</f>
        <v>0</v>
      </c>
      <c r="BJ380" s="16" t="s">
        <v>85</v>
      </c>
      <c r="BK380" s="155">
        <f>ROUND(I380*H380,2)</f>
        <v>2661.98</v>
      </c>
      <c r="BL380" s="16" t="s">
        <v>159</v>
      </c>
      <c r="BM380" s="154" t="s">
        <v>1962</v>
      </c>
    </row>
    <row r="381" spans="1:65" s="1" customFormat="1" ht="33" customHeight="1">
      <c r="A381" s="31"/>
      <c r="B381" s="142"/>
      <c r="C381" s="143" t="s">
        <v>522</v>
      </c>
      <c r="D381" s="143" t="s">
        <v>143</v>
      </c>
      <c r="E381" s="144" t="s">
        <v>1963</v>
      </c>
      <c r="F381" s="145" t="s">
        <v>1964</v>
      </c>
      <c r="G381" s="146" t="s">
        <v>344</v>
      </c>
      <c r="H381" s="147">
        <v>1</v>
      </c>
      <c r="I381" s="148">
        <v>1547.14</v>
      </c>
      <c r="J381" s="149">
        <f>ROUND(I381*H381,2)</f>
        <v>1547.14</v>
      </c>
      <c r="K381" s="145" t="s">
        <v>1</v>
      </c>
      <c r="L381" s="32"/>
      <c r="M381" s="150" t="s">
        <v>1</v>
      </c>
      <c r="N381" s="151" t="s">
        <v>42</v>
      </c>
      <c r="O381" s="57"/>
      <c r="P381" s="152">
        <f>O381*H381</f>
        <v>0</v>
      </c>
      <c r="Q381" s="152">
        <v>0</v>
      </c>
      <c r="R381" s="152">
        <f>Q381*H381</f>
        <v>0</v>
      </c>
      <c r="S381" s="152">
        <v>0</v>
      </c>
      <c r="T381" s="153">
        <f>S381*H381</f>
        <v>0</v>
      </c>
      <c r="U381" s="31"/>
      <c r="V381" s="31"/>
      <c r="W381" s="31"/>
      <c r="X381" s="31"/>
      <c r="Y381" s="31"/>
      <c r="Z381" s="31"/>
      <c r="AA381" s="31"/>
      <c r="AB381" s="31"/>
      <c r="AC381" s="31"/>
      <c r="AD381" s="31"/>
      <c r="AE381" s="31"/>
      <c r="AR381" s="154" t="s">
        <v>159</v>
      </c>
      <c r="AT381" s="154" t="s">
        <v>143</v>
      </c>
      <c r="AU381" s="154" t="s">
        <v>87</v>
      </c>
      <c r="AY381" s="16" t="s">
        <v>140</v>
      </c>
      <c r="BE381" s="155">
        <f>IF(N381="základní",J381,0)</f>
        <v>1547.14</v>
      </c>
      <c r="BF381" s="155">
        <f>IF(N381="snížená",J381,0)</f>
        <v>0</v>
      </c>
      <c r="BG381" s="155">
        <f>IF(N381="zákl. přenesená",J381,0)</f>
        <v>0</v>
      </c>
      <c r="BH381" s="155">
        <f>IF(N381="sníž. přenesená",J381,0)</f>
        <v>0</v>
      </c>
      <c r="BI381" s="155">
        <f>IF(N381="nulová",J381,0)</f>
        <v>0</v>
      </c>
      <c r="BJ381" s="16" t="s">
        <v>85</v>
      </c>
      <c r="BK381" s="155">
        <f>ROUND(I381*H381,2)</f>
        <v>1547.14</v>
      </c>
      <c r="BL381" s="16" t="s">
        <v>159</v>
      </c>
      <c r="BM381" s="154" t="s">
        <v>1965</v>
      </c>
    </row>
    <row r="382" spans="1:65" s="1" customFormat="1" ht="24">
      <c r="A382" s="31"/>
      <c r="B382" s="142"/>
      <c r="C382" s="143" t="s">
        <v>531</v>
      </c>
      <c r="D382" s="143" t="s">
        <v>143</v>
      </c>
      <c r="E382" s="144" t="s">
        <v>1966</v>
      </c>
      <c r="F382" s="145" t="s">
        <v>1967</v>
      </c>
      <c r="G382" s="146" t="s">
        <v>344</v>
      </c>
      <c r="H382" s="147">
        <v>4</v>
      </c>
      <c r="I382" s="148">
        <v>1001.09</v>
      </c>
      <c r="J382" s="149">
        <f>ROUND(I382*H382,2)</f>
        <v>4004.36</v>
      </c>
      <c r="K382" s="145" t="s">
        <v>1</v>
      </c>
      <c r="L382" s="32"/>
      <c r="M382" s="150" t="s">
        <v>1</v>
      </c>
      <c r="N382" s="151" t="s">
        <v>42</v>
      </c>
      <c r="O382" s="57"/>
      <c r="P382" s="152">
        <f>O382*H382</f>
        <v>0</v>
      </c>
      <c r="Q382" s="152">
        <v>0</v>
      </c>
      <c r="R382" s="152">
        <f>Q382*H382</f>
        <v>0</v>
      </c>
      <c r="S382" s="152">
        <v>0</v>
      </c>
      <c r="T382" s="153">
        <f>S382*H382</f>
        <v>0</v>
      </c>
      <c r="U382" s="31"/>
      <c r="V382" s="31"/>
      <c r="W382" s="31"/>
      <c r="X382" s="31"/>
      <c r="Y382" s="31"/>
      <c r="Z382" s="31"/>
      <c r="AA382" s="31"/>
      <c r="AB382" s="31"/>
      <c r="AC382" s="31"/>
      <c r="AD382" s="31"/>
      <c r="AE382" s="31"/>
      <c r="AR382" s="154" t="s">
        <v>159</v>
      </c>
      <c r="AT382" s="154" t="s">
        <v>143</v>
      </c>
      <c r="AU382" s="154" t="s">
        <v>87</v>
      </c>
      <c r="AY382" s="16" t="s">
        <v>140</v>
      </c>
      <c r="BE382" s="155">
        <f>IF(N382="základní",J382,0)</f>
        <v>4004.36</v>
      </c>
      <c r="BF382" s="155">
        <f>IF(N382="snížená",J382,0)</f>
        <v>0</v>
      </c>
      <c r="BG382" s="155">
        <f>IF(N382="zákl. přenesená",J382,0)</f>
        <v>0</v>
      </c>
      <c r="BH382" s="155">
        <f>IF(N382="sníž. přenesená",J382,0)</f>
        <v>0</v>
      </c>
      <c r="BI382" s="155">
        <f>IF(N382="nulová",J382,0)</f>
        <v>0</v>
      </c>
      <c r="BJ382" s="16" t="s">
        <v>85</v>
      </c>
      <c r="BK382" s="155">
        <f>ROUND(I382*H382,2)</f>
        <v>4004.36</v>
      </c>
      <c r="BL382" s="16" t="s">
        <v>159</v>
      </c>
      <c r="BM382" s="154" t="s">
        <v>1968</v>
      </c>
    </row>
    <row r="383" spans="1:65" s="11" customFormat="1" ht="22.9" customHeight="1">
      <c r="B383" s="129"/>
      <c r="D383" s="130" t="s">
        <v>76</v>
      </c>
      <c r="E383" s="140" t="s">
        <v>763</v>
      </c>
      <c r="F383" s="140" t="s">
        <v>1969</v>
      </c>
      <c r="I383" s="132"/>
      <c r="J383" s="141">
        <f>BK383</f>
        <v>444707.49000000005</v>
      </c>
      <c r="L383" s="129"/>
      <c r="M383" s="134"/>
      <c r="N383" s="135"/>
      <c r="O383" s="135"/>
      <c r="P383" s="136">
        <f>SUM(P384:P398)</f>
        <v>0</v>
      </c>
      <c r="Q383" s="135"/>
      <c r="R383" s="136">
        <f>SUM(R384:R398)</f>
        <v>3.4272</v>
      </c>
      <c r="S383" s="135"/>
      <c r="T383" s="137">
        <f>SUM(T384:T398)</f>
        <v>0</v>
      </c>
      <c r="AR383" s="130" t="s">
        <v>85</v>
      </c>
      <c r="AT383" s="138" t="s">
        <v>76</v>
      </c>
      <c r="AU383" s="138" t="s">
        <v>85</v>
      </c>
      <c r="AY383" s="130" t="s">
        <v>140</v>
      </c>
      <c r="BK383" s="139">
        <f>SUM(BK384:BK398)</f>
        <v>444707.49000000005</v>
      </c>
    </row>
    <row r="384" spans="1:65" s="1" customFormat="1" ht="33" customHeight="1">
      <c r="A384" s="31"/>
      <c r="B384" s="142"/>
      <c r="C384" s="143" t="s">
        <v>535</v>
      </c>
      <c r="D384" s="143" t="s">
        <v>143</v>
      </c>
      <c r="E384" s="144" t="s">
        <v>1970</v>
      </c>
      <c r="F384" s="145" t="s">
        <v>1971</v>
      </c>
      <c r="G384" s="146" t="s">
        <v>284</v>
      </c>
      <c r="H384" s="147">
        <v>1020</v>
      </c>
      <c r="I384" s="148">
        <v>68.84</v>
      </c>
      <c r="J384" s="149">
        <f>ROUND(I384*H384,2)</f>
        <v>70216.800000000003</v>
      </c>
      <c r="K384" s="145" t="s">
        <v>147</v>
      </c>
      <c r="L384" s="32"/>
      <c r="M384" s="150" t="s">
        <v>1</v>
      </c>
      <c r="N384" s="151" t="s">
        <v>42</v>
      </c>
      <c r="O384" s="57"/>
      <c r="P384" s="152">
        <f>O384*H384</f>
        <v>0</v>
      </c>
      <c r="Q384" s="152">
        <v>0</v>
      </c>
      <c r="R384" s="152">
        <f>Q384*H384</f>
        <v>0</v>
      </c>
      <c r="S384" s="152">
        <v>0</v>
      </c>
      <c r="T384" s="153">
        <f>S384*H384</f>
        <v>0</v>
      </c>
      <c r="U384" s="31"/>
      <c r="V384" s="31"/>
      <c r="W384" s="31"/>
      <c r="X384" s="31"/>
      <c r="Y384" s="31"/>
      <c r="Z384" s="31"/>
      <c r="AA384" s="31"/>
      <c r="AB384" s="31"/>
      <c r="AC384" s="31"/>
      <c r="AD384" s="31"/>
      <c r="AE384" s="31"/>
      <c r="AR384" s="154" t="s">
        <v>159</v>
      </c>
      <c r="AT384" s="154" t="s">
        <v>143</v>
      </c>
      <c r="AU384" s="154" t="s">
        <v>87</v>
      </c>
      <c r="AY384" s="16" t="s">
        <v>140</v>
      </c>
      <c r="BE384" s="155">
        <f>IF(N384="základní",J384,0)</f>
        <v>70216.800000000003</v>
      </c>
      <c r="BF384" s="155">
        <f>IF(N384="snížená",J384,0)</f>
        <v>0</v>
      </c>
      <c r="BG384" s="155">
        <f>IF(N384="zákl. přenesená",J384,0)</f>
        <v>0</v>
      </c>
      <c r="BH384" s="155">
        <f>IF(N384="sníž. přenesená",J384,0)</f>
        <v>0</v>
      </c>
      <c r="BI384" s="155">
        <f>IF(N384="nulová",J384,0)</f>
        <v>0</v>
      </c>
      <c r="BJ384" s="16" t="s">
        <v>85</v>
      </c>
      <c r="BK384" s="155">
        <f>ROUND(I384*H384,2)</f>
        <v>70216.800000000003</v>
      </c>
      <c r="BL384" s="16" t="s">
        <v>159</v>
      </c>
      <c r="BM384" s="154" t="s">
        <v>1972</v>
      </c>
    </row>
    <row r="385" spans="1:65" s="12" customFormat="1">
      <c r="B385" s="165"/>
      <c r="D385" s="156" t="s">
        <v>236</v>
      </c>
      <c r="E385" s="166" t="s">
        <v>1</v>
      </c>
      <c r="F385" s="167" t="s">
        <v>1973</v>
      </c>
      <c r="H385" s="168">
        <v>822.71</v>
      </c>
      <c r="I385" s="169"/>
      <c r="L385" s="165"/>
      <c r="M385" s="170"/>
      <c r="N385" s="171"/>
      <c r="O385" s="171"/>
      <c r="P385" s="171"/>
      <c r="Q385" s="171"/>
      <c r="R385" s="171"/>
      <c r="S385" s="171"/>
      <c r="T385" s="172"/>
      <c r="AT385" s="166" t="s">
        <v>236</v>
      </c>
      <c r="AU385" s="166" t="s">
        <v>87</v>
      </c>
      <c r="AV385" s="12" t="s">
        <v>87</v>
      </c>
      <c r="AW385" s="12" t="s">
        <v>32</v>
      </c>
      <c r="AX385" s="12" t="s">
        <v>77</v>
      </c>
      <c r="AY385" s="166" t="s">
        <v>140</v>
      </c>
    </row>
    <row r="386" spans="1:65" s="12" customFormat="1">
      <c r="B386" s="165"/>
      <c r="D386" s="156" t="s">
        <v>236</v>
      </c>
      <c r="E386" s="166" t="s">
        <v>1</v>
      </c>
      <c r="F386" s="167" t="s">
        <v>1974</v>
      </c>
      <c r="H386" s="168">
        <v>197.29</v>
      </c>
      <c r="I386" s="169"/>
      <c r="L386" s="165"/>
      <c r="M386" s="170"/>
      <c r="N386" s="171"/>
      <c r="O386" s="171"/>
      <c r="P386" s="171"/>
      <c r="Q386" s="171"/>
      <c r="R386" s="171"/>
      <c r="S386" s="171"/>
      <c r="T386" s="172"/>
      <c r="AT386" s="166" t="s">
        <v>236</v>
      </c>
      <c r="AU386" s="166" t="s">
        <v>87</v>
      </c>
      <c r="AV386" s="12" t="s">
        <v>87</v>
      </c>
      <c r="AW386" s="12" t="s">
        <v>32</v>
      </c>
      <c r="AX386" s="12" t="s">
        <v>77</v>
      </c>
      <c r="AY386" s="166" t="s">
        <v>140</v>
      </c>
    </row>
    <row r="387" spans="1:65" s="13" customFormat="1">
      <c r="B387" s="173"/>
      <c r="D387" s="156" t="s">
        <v>236</v>
      </c>
      <c r="E387" s="174" t="s">
        <v>1</v>
      </c>
      <c r="F387" s="175" t="s">
        <v>247</v>
      </c>
      <c r="H387" s="176">
        <v>1020</v>
      </c>
      <c r="I387" s="177"/>
      <c r="L387" s="173"/>
      <c r="M387" s="178"/>
      <c r="N387" s="179"/>
      <c r="O387" s="179"/>
      <c r="P387" s="179"/>
      <c r="Q387" s="179"/>
      <c r="R387" s="179"/>
      <c r="S387" s="179"/>
      <c r="T387" s="180"/>
      <c r="AT387" s="174" t="s">
        <v>236</v>
      </c>
      <c r="AU387" s="174" t="s">
        <v>87</v>
      </c>
      <c r="AV387" s="13" t="s">
        <v>159</v>
      </c>
      <c r="AW387" s="13" t="s">
        <v>32</v>
      </c>
      <c r="AX387" s="13" t="s">
        <v>85</v>
      </c>
      <c r="AY387" s="174" t="s">
        <v>140</v>
      </c>
    </row>
    <row r="388" spans="1:65" s="1" customFormat="1" ht="33" customHeight="1">
      <c r="A388" s="31"/>
      <c r="B388" s="142"/>
      <c r="C388" s="143" t="s">
        <v>540</v>
      </c>
      <c r="D388" s="143" t="s">
        <v>143</v>
      </c>
      <c r="E388" s="144" t="s">
        <v>1975</v>
      </c>
      <c r="F388" s="145" t="s">
        <v>1976</v>
      </c>
      <c r="G388" s="146" t="s">
        <v>284</v>
      </c>
      <c r="H388" s="147">
        <v>183600</v>
      </c>
      <c r="I388" s="148">
        <v>1.42</v>
      </c>
      <c r="J388" s="149">
        <f>ROUND(I388*H388,2)</f>
        <v>260712</v>
      </c>
      <c r="K388" s="145" t="s">
        <v>147</v>
      </c>
      <c r="L388" s="32"/>
      <c r="M388" s="150" t="s">
        <v>1</v>
      </c>
      <c r="N388" s="151" t="s">
        <v>42</v>
      </c>
      <c r="O388" s="57"/>
      <c r="P388" s="152">
        <f>O388*H388</f>
        <v>0</v>
      </c>
      <c r="Q388" s="152">
        <v>0</v>
      </c>
      <c r="R388" s="152">
        <f>Q388*H388</f>
        <v>0</v>
      </c>
      <c r="S388" s="152">
        <v>0</v>
      </c>
      <c r="T388" s="153">
        <f>S388*H388</f>
        <v>0</v>
      </c>
      <c r="U388" s="31"/>
      <c r="V388" s="31"/>
      <c r="W388" s="31"/>
      <c r="X388" s="31"/>
      <c r="Y388" s="31"/>
      <c r="Z388" s="31"/>
      <c r="AA388" s="31"/>
      <c r="AB388" s="31"/>
      <c r="AC388" s="31"/>
      <c r="AD388" s="31"/>
      <c r="AE388" s="31"/>
      <c r="AR388" s="154" t="s">
        <v>159</v>
      </c>
      <c r="AT388" s="154" t="s">
        <v>143</v>
      </c>
      <c r="AU388" s="154" t="s">
        <v>87</v>
      </c>
      <c r="AY388" s="16" t="s">
        <v>140</v>
      </c>
      <c r="BE388" s="155">
        <f>IF(N388="základní",J388,0)</f>
        <v>260712</v>
      </c>
      <c r="BF388" s="155">
        <f>IF(N388="snížená",J388,0)</f>
        <v>0</v>
      </c>
      <c r="BG388" s="155">
        <f>IF(N388="zákl. přenesená",J388,0)</f>
        <v>0</v>
      </c>
      <c r="BH388" s="155">
        <f>IF(N388="sníž. přenesená",J388,0)</f>
        <v>0</v>
      </c>
      <c r="BI388" s="155">
        <f>IF(N388="nulová",J388,0)</f>
        <v>0</v>
      </c>
      <c r="BJ388" s="16" t="s">
        <v>85</v>
      </c>
      <c r="BK388" s="155">
        <f>ROUND(I388*H388,2)</f>
        <v>260712</v>
      </c>
      <c r="BL388" s="16" t="s">
        <v>159</v>
      </c>
      <c r="BM388" s="154" t="s">
        <v>1977</v>
      </c>
    </row>
    <row r="389" spans="1:65" s="12" customFormat="1">
      <c r="B389" s="165"/>
      <c r="D389" s="156" t="s">
        <v>236</v>
      </c>
      <c r="E389" s="166" t="s">
        <v>1</v>
      </c>
      <c r="F389" s="167" t="s">
        <v>1978</v>
      </c>
      <c r="H389" s="168">
        <v>183600</v>
      </c>
      <c r="I389" s="169"/>
      <c r="L389" s="165"/>
      <c r="M389" s="170"/>
      <c r="N389" s="171"/>
      <c r="O389" s="171"/>
      <c r="P389" s="171"/>
      <c r="Q389" s="171"/>
      <c r="R389" s="171"/>
      <c r="S389" s="171"/>
      <c r="T389" s="172"/>
      <c r="AT389" s="166" t="s">
        <v>236</v>
      </c>
      <c r="AU389" s="166" t="s">
        <v>87</v>
      </c>
      <c r="AV389" s="12" t="s">
        <v>87</v>
      </c>
      <c r="AW389" s="12" t="s">
        <v>32</v>
      </c>
      <c r="AX389" s="12" t="s">
        <v>85</v>
      </c>
      <c r="AY389" s="166" t="s">
        <v>140</v>
      </c>
    </row>
    <row r="390" spans="1:65" s="1" customFormat="1" ht="33" customHeight="1">
      <c r="A390" s="31"/>
      <c r="B390" s="142"/>
      <c r="C390" s="143" t="s">
        <v>544</v>
      </c>
      <c r="D390" s="143" t="s">
        <v>143</v>
      </c>
      <c r="E390" s="144" t="s">
        <v>1979</v>
      </c>
      <c r="F390" s="145" t="s">
        <v>1980</v>
      </c>
      <c r="G390" s="146" t="s">
        <v>284</v>
      </c>
      <c r="H390" s="147">
        <v>1020</v>
      </c>
      <c r="I390" s="148">
        <v>42.42</v>
      </c>
      <c r="J390" s="149">
        <f>ROUND(I390*H390,2)</f>
        <v>43268.4</v>
      </c>
      <c r="K390" s="145" t="s">
        <v>147</v>
      </c>
      <c r="L390" s="32"/>
      <c r="M390" s="150" t="s">
        <v>1</v>
      </c>
      <c r="N390" s="151" t="s">
        <v>42</v>
      </c>
      <c r="O390" s="57"/>
      <c r="P390" s="152">
        <f>O390*H390</f>
        <v>0</v>
      </c>
      <c r="Q390" s="152">
        <v>0</v>
      </c>
      <c r="R390" s="152">
        <f>Q390*H390</f>
        <v>0</v>
      </c>
      <c r="S390" s="152">
        <v>0</v>
      </c>
      <c r="T390" s="153">
        <f>S390*H390</f>
        <v>0</v>
      </c>
      <c r="U390" s="31"/>
      <c r="V390" s="31"/>
      <c r="W390" s="31"/>
      <c r="X390" s="31"/>
      <c r="Y390" s="31"/>
      <c r="Z390" s="31"/>
      <c r="AA390" s="31"/>
      <c r="AB390" s="31"/>
      <c r="AC390" s="31"/>
      <c r="AD390" s="31"/>
      <c r="AE390" s="31"/>
      <c r="AR390" s="154" t="s">
        <v>159</v>
      </c>
      <c r="AT390" s="154" t="s">
        <v>143</v>
      </c>
      <c r="AU390" s="154" t="s">
        <v>87</v>
      </c>
      <c r="AY390" s="16" t="s">
        <v>140</v>
      </c>
      <c r="BE390" s="155">
        <f>IF(N390="základní",J390,0)</f>
        <v>43268.4</v>
      </c>
      <c r="BF390" s="155">
        <f>IF(N390="snížená",J390,0)</f>
        <v>0</v>
      </c>
      <c r="BG390" s="155">
        <f>IF(N390="zákl. přenesená",J390,0)</f>
        <v>0</v>
      </c>
      <c r="BH390" s="155">
        <f>IF(N390="sníž. přenesená",J390,0)</f>
        <v>0</v>
      </c>
      <c r="BI390" s="155">
        <f>IF(N390="nulová",J390,0)</f>
        <v>0</v>
      </c>
      <c r="BJ390" s="16" t="s">
        <v>85</v>
      </c>
      <c r="BK390" s="155">
        <f>ROUND(I390*H390,2)</f>
        <v>43268.4</v>
      </c>
      <c r="BL390" s="16" t="s">
        <v>159</v>
      </c>
      <c r="BM390" s="154" t="s">
        <v>1981</v>
      </c>
    </row>
    <row r="391" spans="1:65" s="1" customFormat="1" ht="16.5" customHeight="1">
      <c r="A391" s="31"/>
      <c r="B391" s="142"/>
      <c r="C391" s="143" t="s">
        <v>549</v>
      </c>
      <c r="D391" s="143" t="s">
        <v>143</v>
      </c>
      <c r="E391" s="144" t="s">
        <v>1982</v>
      </c>
      <c r="F391" s="145" t="s">
        <v>1983</v>
      </c>
      <c r="G391" s="146" t="s">
        <v>284</v>
      </c>
      <c r="H391" s="147">
        <v>1020</v>
      </c>
      <c r="I391" s="148">
        <v>18.649999999999999</v>
      </c>
      <c r="J391" s="149">
        <f>ROUND(I391*H391,2)</f>
        <v>19023</v>
      </c>
      <c r="K391" s="145" t="s">
        <v>147</v>
      </c>
      <c r="L391" s="32"/>
      <c r="M391" s="150" t="s">
        <v>1</v>
      </c>
      <c r="N391" s="151" t="s">
        <v>42</v>
      </c>
      <c r="O391" s="57"/>
      <c r="P391" s="152">
        <f>O391*H391</f>
        <v>0</v>
      </c>
      <c r="Q391" s="152">
        <v>0</v>
      </c>
      <c r="R391" s="152">
        <f>Q391*H391</f>
        <v>0</v>
      </c>
      <c r="S391" s="152">
        <v>0</v>
      </c>
      <c r="T391" s="153">
        <f>S391*H391</f>
        <v>0</v>
      </c>
      <c r="U391" s="31"/>
      <c r="V391" s="31"/>
      <c r="W391" s="31"/>
      <c r="X391" s="31"/>
      <c r="Y391" s="31"/>
      <c r="Z391" s="31"/>
      <c r="AA391" s="31"/>
      <c r="AB391" s="31"/>
      <c r="AC391" s="31"/>
      <c r="AD391" s="31"/>
      <c r="AE391" s="31"/>
      <c r="AR391" s="154" t="s">
        <v>159</v>
      </c>
      <c r="AT391" s="154" t="s">
        <v>143</v>
      </c>
      <c r="AU391" s="154" t="s">
        <v>87</v>
      </c>
      <c r="AY391" s="16" t="s">
        <v>140</v>
      </c>
      <c r="BE391" s="155">
        <f>IF(N391="základní",J391,0)</f>
        <v>19023</v>
      </c>
      <c r="BF391" s="155">
        <f>IF(N391="snížená",J391,0)</f>
        <v>0</v>
      </c>
      <c r="BG391" s="155">
        <f>IF(N391="zákl. přenesená",J391,0)</f>
        <v>0</v>
      </c>
      <c r="BH391" s="155">
        <f>IF(N391="sníž. přenesená",J391,0)</f>
        <v>0</v>
      </c>
      <c r="BI391" s="155">
        <f>IF(N391="nulová",J391,0)</f>
        <v>0</v>
      </c>
      <c r="BJ391" s="16" t="s">
        <v>85</v>
      </c>
      <c r="BK391" s="155">
        <f>ROUND(I391*H391,2)</f>
        <v>19023</v>
      </c>
      <c r="BL391" s="16" t="s">
        <v>159</v>
      </c>
      <c r="BM391" s="154" t="s">
        <v>1984</v>
      </c>
    </row>
    <row r="392" spans="1:65" s="1" customFormat="1" ht="16.5" customHeight="1">
      <c r="A392" s="31"/>
      <c r="B392" s="142"/>
      <c r="C392" s="181" t="s">
        <v>554</v>
      </c>
      <c r="D392" s="181" t="s">
        <v>296</v>
      </c>
      <c r="E392" s="182" t="s">
        <v>1985</v>
      </c>
      <c r="F392" s="183" t="s">
        <v>1986</v>
      </c>
      <c r="G392" s="184" t="s">
        <v>284</v>
      </c>
      <c r="H392" s="185">
        <v>1071</v>
      </c>
      <c r="I392" s="186">
        <v>27.87</v>
      </c>
      <c r="J392" s="187">
        <f>ROUND(I392*H392,2)</f>
        <v>29848.77</v>
      </c>
      <c r="K392" s="183" t="s">
        <v>147</v>
      </c>
      <c r="L392" s="188"/>
      <c r="M392" s="189" t="s">
        <v>1</v>
      </c>
      <c r="N392" s="190" t="s">
        <v>42</v>
      </c>
      <c r="O392" s="57"/>
      <c r="P392" s="152">
        <f>O392*H392</f>
        <v>0</v>
      </c>
      <c r="Q392" s="152">
        <v>3.2000000000000002E-3</v>
      </c>
      <c r="R392" s="152">
        <f>Q392*H392</f>
        <v>3.4272</v>
      </c>
      <c r="S392" s="152">
        <v>0</v>
      </c>
      <c r="T392" s="153">
        <f>S392*H392</f>
        <v>0</v>
      </c>
      <c r="U392" s="31"/>
      <c r="V392" s="31"/>
      <c r="W392" s="31"/>
      <c r="X392" s="31"/>
      <c r="Y392" s="31"/>
      <c r="Z392" s="31"/>
      <c r="AA392" s="31"/>
      <c r="AB392" s="31"/>
      <c r="AC392" s="31"/>
      <c r="AD392" s="31"/>
      <c r="AE392" s="31"/>
      <c r="AR392" s="154" t="s">
        <v>182</v>
      </c>
      <c r="AT392" s="154" t="s">
        <v>296</v>
      </c>
      <c r="AU392" s="154" t="s">
        <v>87</v>
      </c>
      <c r="AY392" s="16" t="s">
        <v>140</v>
      </c>
      <c r="BE392" s="155">
        <f>IF(N392="základní",J392,0)</f>
        <v>29848.77</v>
      </c>
      <c r="BF392" s="155">
        <f>IF(N392="snížená",J392,0)</f>
        <v>0</v>
      </c>
      <c r="BG392" s="155">
        <f>IF(N392="zákl. přenesená",J392,0)</f>
        <v>0</v>
      </c>
      <c r="BH392" s="155">
        <f>IF(N392="sníž. přenesená",J392,0)</f>
        <v>0</v>
      </c>
      <c r="BI392" s="155">
        <f>IF(N392="nulová",J392,0)</f>
        <v>0</v>
      </c>
      <c r="BJ392" s="16" t="s">
        <v>85</v>
      </c>
      <c r="BK392" s="155">
        <f>ROUND(I392*H392,2)</f>
        <v>29848.77</v>
      </c>
      <c r="BL392" s="16" t="s">
        <v>159</v>
      </c>
      <c r="BM392" s="154" t="s">
        <v>1987</v>
      </c>
    </row>
    <row r="393" spans="1:65" s="12" customFormat="1">
      <c r="B393" s="165"/>
      <c r="D393" s="156" t="s">
        <v>236</v>
      </c>
      <c r="E393" s="166" t="s">
        <v>1</v>
      </c>
      <c r="F393" s="167" t="s">
        <v>1988</v>
      </c>
      <c r="H393" s="168">
        <v>1071</v>
      </c>
      <c r="I393" s="169"/>
      <c r="L393" s="165"/>
      <c r="M393" s="170"/>
      <c r="N393" s="171"/>
      <c r="O393" s="171"/>
      <c r="P393" s="171"/>
      <c r="Q393" s="171"/>
      <c r="R393" s="171"/>
      <c r="S393" s="171"/>
      <c r="T393" s="172"/>
      <c r="AT393" s="166" t="s">
        <v>236</v>
      </c>
      <c r="AU393" s="166" t="s">
        <v>87</v>
      </c>
      <c r="AV393" s="12" t="s">
        <v>87</v>
      </c>
      <c r="AW393" s="12" t="s">
        <v>32</v>
      </c>
      <c r="AX393" s="12" t="s">
        <v>85</v>
      </c>
      <c r="AY393" s="166" t="s">
        <v>140</v>
      </c>
    </row>
    <row r="394" spans="1:65" s="1" customFormat="1" ht="21.75" customHeight="1">
      <c r="A394" s="31"/>
      <c r="B394" s="142"/>
      <c r="C394" s="143" t="s">
        <v>559</v>
      </c>
      <c r="D394" s="143" t="s">
        <v>143</v>
      </c>
      <c r="E394" s="144" t="s">
        <v>1989</v>
      </c>
      <c r="F394" s="145" t="s">
        <v>1990</v>
      </c>
      <c r="G394" s="146" t="s">
        <v>284</v>
      </c>
      <c r="H394" s="147">
        <v>1020</v>
      </c>
      <c r="I394" s="148">
        <v>12.56</v>
      </c>
      <c r="J394" s="149">
        <f>ROUND(I394*H394,2)</f>
        <v>12811.2</v>
      </c>
      <c r="K394" s="145" t="s">
        <v>147</v>
      </c>
      <c r="L394" s="32"/>
      <c r="M394" s="150" t="s">
        <v>1</v>
      </c>
      <c r="N394" s="151" t="s">
        <v>42</v>
      </c>
      <c r="O394" s="57"/>
      <c r="P394" s="152">
        <f>O394*H394</f>
        <v>0</v>
      </c>
      <c r="Q394" s="152">
        <v>0</v>
      </c>
      <c r="R394" s="152">
        <f>Q394*H394</f>
        <v>0</v>
      </c>
      <c r="S394" s="152">
        <v>0</v>
      </c>
      <c r="T394" s="153">
        <f>S394*H394</f>
        <v>0</v>
      </c>
      <c r="U394" s="31"/>
      <c r="V394" s="31"/>
      <c r="W394" s="31"/>
      <c r="X394" s="31"/>
      <c r="Y394" s="31"/>
      <c r="Z394" s="31"/>
      <c r="AA394" s="31"/>
      <c r="AB394" s="31"/>
      <c r="AC394" s="31"/>
      <c r="AD394" s="31"/>
      <c r="AE394" s="31"/>
      <c r="AR394" s="154" t="s">
        <v>159</v>
      </c>
      <c r="AT394" s="154" t="s">
        <v>143</v>
      </c>
      <c r="AU394" s="154" t="s">
        <v>87</v>
      </c>
      <c r="AY394" s="16" t="s">
        <v>140</v>
      </c>
      <c r="BE394" s="155">
        <f>IF(N394="základní",J394,0)</f>
        <v>12811.2</v>
      </c>
      <c r="BF394" s="155">
        <f>IF(N394="snížená",J394,0)</f>
        <v>0</v>
      </c>
      <c r="BG394" s="155">
        <f>IF(N394="zákl. přenesená",J394,0)</f>
        <v>0</v>
      </c>
      <c r="BH394" s="155">
        <f>IF(N394="sníž. přenesená",J394,0)</f>
        <v>0</v>
      </c>
      <c r="BI394" s="155">
        <f>IF(N394="nulová",J394,0)</f>
        <v>0</v>
      </c>
      <c r="BJ394" s="16" t="s">
        <v>85</v>
      </c>
      <c r="BK394" s="155">
        <f>ROUND(I394*H394,2)</f>
        <v>12811.2</v>
      </c>
      <c r="BL394" s="16" t="s">
        <v>159</v>
      </c>
      <c r="BM394" s="154" t="s">
        <v>1991</v>
      </c>
    </row>
    <row r="395" spans="1:65" s="1" customFormat="1" ht="21.75" customHeight="1">
      <c r="A395" s="31"/>
      <c r="B395" s="142"/>
      <c r="C395" s="143" t="s">
        <v>564</v>
      </c>
      <c r="D395" s="143" t="s">
        <v>143</v>
      </c>
      <c r="E395" s="144" t="s">
        <v>1992</v>
      </c>
      <c r="F395" s="145" t="s">
        <v>1993</v>
      </c>
      <c r="G395" s="146" t="s">
        <v>1994</v>
      </c>
      <c r="H395" s="147">
        <v>2</v>
      </c>
      <c r="I395" s="148">
        <v>265.89</v>
      </c>
      <c r="J395" s="149">
        <f>ROUND(I395*H395,2)</f>
        <v>531.78</v>
      </c>
      <c r="K395" s="145" t="s">
        <v>147</v>
      </c>
      <c r="L395" s="32"/>
      <c r="M395" s="150" t="s">
        <v>1</v>
      </c>
      <c r="N395" s="151" t="s">
        <v>42</v>
      </c>
      <c r="O395" s="57"/>
      <c r="P395" s="152">
        <f>O395*H395</f>
        <v>0</v>
      </c>
      <c r="Q395" s="152">
        <v>0</v>
      </c>
      <c r="R395" s="152">
        <f>Q395*H395</f>
        <v>0</v>
      </c>
      <c r="S395" s="152">
        <v>0</v>
      </c>
      <c r="T395" s="153">
        <f>S395*H395</f>
        <v>0</v>
      </c>
      <c r="U395" s="31"/>
      <c r="V395" s="31"/>
      <c r="W395" s="31"/>
      <c r="X395" s="31"/>
      <c r="Y395" s="31"/>
      <c r="Z395" s="31"/>
      <c r="AA395" s="31"/>
      <c r="AB395" s="31"/>
      <c r="AC395" s="31"/>
      <c r="AD395" s="31"/>
      <c r="AE395" s="31"/>
      <c r="AR395" s="154" t="s">
        <v>159</v>
      </c>
      <c r="AT395" s="154" t="s">
        <v>143</v>
      </c>
      <c r="AU395" s="154" t="s">
        <v>87</v>
      </c>
      <c r="AY395" s="16" t="s">
        <v>140</v>
      </c>
      <c r="BE395" s="155">
        <f>IF(N395="základní",J395,0)</f>
        <v>531.78</v>
      </c>
      <c r="BF395" s="155">
        <f>IF(N395="snížená",J395,0)</f>
        <v>0</v>
      </c>
      <c r="BG395" s="155">
        <f>IF(N395="zákl. přenesená",J395,0)</f>
        <v>0</v>
      </c>
      <c r="BH395" s="155">
        <f>IF(N395="sníž. přenesená",J395,0)</f>
        <v>0</v>
      </c>
      <c r="BI395" s="155">
        <f>IF(N395="nulová",J395,0)</f>
        <v>0</v>
      </c>
      <c r="BJ395" s="16" t="s">
        <v>85</v>
      </c>
      <c r="BK395" s="155">
        <f>ROUND(I395*H395,2)</f>
        <v>531.78</v>
      </c>
      <c r="BL395" s="16" t="s">
        <v>159</v>
      </c>
      <c r="BM395" s="154" t="s">
        <v>1995</v>
      </c>
    </row>
    <row r="396" spans="1:65" s="1" customFormat="1" ht="24">
      <c r="A396" s="31"/>
      <c r="B396" s="142"/>
      <c r="C396" s="143" t="s">
        <v>569</v>
      </c>
      <c r="D396" s="143" t="s">
        <v>143</v>
      </c>
      <c r="E396" s="144" t="s">
        <v>1996</v>
      </c>
      <c r="F396" s="145" t="s">
        <v>1997</v>
      </c>
      <c r="G396" s="146" t="s">
        <v>1994</v>
      </c>
      <c r="H396" s="147">
        <v>360</v>
      </c>
      <c r="I396" s="148">
        <v>22.05</v>
      </c>
      <c r="J396" s="149">
        <f>ROUND(I396*H396,2)</f>
        <v>7938</v>
      </c>
      <c r="K396" s="145" t="s">
        <v>147</v>
      </c>
      <c r="L396" s="32"/>
      <c r="M396" s="150" t="s">
        <v>1</v>
      </c>
      <c r="N396" s="151" t="s">
        <v>42</v>
      </c>
      <c r="O396" s="57"/>
      <c r="P396" s="152">
        <f>O396*H396</f>
        <v>0</v>
      </c>
      <c r="Q396" s="152">
        <v>0</v>
      </c>
      <c r="R396" s="152">
        <f>Q396*H396</f>
        <v>0</v>
      </c>
      <c r="S396" s="152">
        <v>0</v>
      </c>
      <c r="T396" s="153">
        <f>S396*H396</f>
        <v>0</v>
      </c>
      <c r="U396" s="31"/>
      <c r="V396" s="31"/>
      <c r="W396" s="31"/>
      <c r="X396" s="31"/>
      <c r="Y396" s="31"/>
      <c r="Z396" s="31"/>
      <c r="AA396" s="31"/>
      <c r="AB396" s="31"/>
      <c r="AC396" s="31"/>
      <c r="AD396" s="31"/>
      <c r="AE396" s="31"/>
      <c r="AR396" s="154" t="s">
        <v>159</v>
      </c>
      <c r="AT396" s="154" t="s">
        <v>143</v>
      </c>
      <c r="AU396" s="154" t="s">
        <v>87</v>
      </c>
      <c r="AY396" s="16" t="s">
        <v>140</v>
      </c>
      <c r="BE396" s="155">
        <f>IF(N396="základní",J396,0)</f>
        <v>7938</v>
      </c>
      <c r="BF396" s="155">
        <f>IF(N396="snížená",J396,0)</f>
        <v>0</v>
      </c>
      <c r="BG396" s="155">
        <f>IF(N396="zákl. přenesená",J396,0)</f>
        <v>0</v>
      </c>
      <c r="BH396" s="155">
        <f>IF(N396="sníž. přenesená",J396,0)</f>
        <v>0</v>
      </c>
      <c r="BI396" s="155">
        <f>IF(N396="nulová",J396,0)</f>
        <v>0</v>
      </c>
      <c r="BJ396" s="16" t="s">
        <v>85</v>
      </c>
      <c r="BK396" s="155">
        <f>ROUND(I396*H396,2)</f>
        <v>7938</v>
      </c>
      <c r="BL396" s="16" t="s">
        <v>159</v>
      </c>
      <c r="BM396" s="154" t="s">
        <v>1998</v>
      </c>
    </row>
    <row r="397" spans="1:65" s="12" customFormat="1">
      <c r="B397" s="165"/>
      <c r="D397" s="156" t="s">
        <v>236</v>
      </c>
      <c r="E397" s="166" t="s">
        <v>1</v>
      </c>
      <c r="F397" s="167" t="s">
        <v>1999</v>
      </c>
      <c r="H397" s="168">
        <v>360</v>
      </c>
      <c r="I397" s="169"/>
      <c r="L397" s="165"/>
      <c r="M397" s="170"/>
      <c r="N397" s="171"/>
      <c r="O397" s="171"/>
      <c r="P397" s="171"/>
      <c r="Q397" s="171"/>
      <c r="R397" s="171"/>
      <c r="S397" s="171"/>
      <c r="T397" s="172"/>
      <c r="AT397" s="166" t="s">
        <v>236</v>
      </c>
      <c r="AU397" s="166" t="s">
        <v>87</v>
      </c>
      <c r="AV397" s="12" t="s">
        <v>87</v>
      </c>
      <c r="AW397" s="12" t="s">
        <v>32</v>
      </c>
      <c r="AX397" s="12" t="s">
        <v>85</v>
      </c>
      <c r="AY397" s="166" t="s">
        <v>140</v>
      </c>
    </row>
    <row r="398" spans="1:65" s="1" customFormat="1" ht="24">
      <c r="A398" s="31"/>
      <c r="B398" s="142"/>
      <c r="C398" s="143" t="s">
        <v>574</v>
      </c>
      <c r="D398" s="143" t="s">
        <v>143</v>
      </c>
      <c r="E398" s="144" t="s">
        <v>2000</v>
      </c>
      <c r="F398" s="145" t="s">
        <v>2001</v>
      </c>
      <c r="G398" s="146" t="s">
        <v>1994</v>
      </c>
      <c r="H398" s="147">
        <v>2</v>
      </c>
      <c r="I398" s="148">
        <v>178.77</v>
      </c>
      <c r="J398" s="149">
        <f>ROUND(I398*H398,2)</f>
        <v>357.54</v>
      </c>
      <c r="K398" s="145" t="s">
        <v>147</v>
      </c>
      <c r="L398" s="32"/>
      <c r="M398" s="150" t="s">
        <v>1</v>
      </c>
      <c r="N398" s="151" t="s">
        <v>42</v>
      </c>
      <c r="O398" s="57"/>
      <c r="P398" s="152">
        <f>O398*H398</f>
        <v>0</v>
      </c>
      <c r="Q398" s="152">
        <v>0</v>
      </c>
      <c r="R398" s="152">
        <f>Q398*H398</f>
        <v>0</v>
      </c>
      <c r="S398" s="152">
        <v>0</v>
      </c>
      <c r="T398" s="153">
        <f>S398*H398</f>
        <v>0</v>
      </c>
      <c r="U398" s="31"/>
      <c r="V398" s="31"/>
      <c r="W398" s="31"/>
      <c r="X398" s="31"/>
      <c r="Y398" s="31"/>
      <c r="Z398" s="31"/>
      <c r="AA398" s="31"/>
      <c r="AB398" s="31"/>
      <c r="AC398" s="31"/>
      <c r="AD398" s="31"/>
      <c r="AE398" s="31"/>
      <c r="AR398" s="154" t="s">
        <v>159</v>
      </c>
      <c r="AT398" s="154" t="s">
        <v>143</v>
      </c>
      <c r="AU398" s="154" t="s">
        <v>87</v>
      </c>
      <c r="AY398" s="16" t="s">
        <v>140</v>
      </c>
      <c r="BE398" s="155">
        <f>IF(N398="základní",J398,0)</f>
        <v>357.54</v>
      </c>
      <c r="BF398" s="155">
        <f>IF(N398="snížená",J398,0)</f>
        <v>0</v>
      </c>
      <c r="BG398" s="155">
        <f>IF(N398="zákl. přenesená",J398,0)</f>
        <v>0</v>
      </c>
      <c r="BH398" s="155">
        <f>IF(N398="sníž. přenesená",J398,0)</f>
        <v>0</v>
      </c>
      <c r="BI398" s="155">
        <f>IF(N398="nulová",J398,0)</f>
        <v>0</v>
      </c>
      <c r="BJ398" s="16" t="s">
        <v>85</v>
      </c>
      <c r="BK398" s="155">
        <f>ROUND(I398*H398,2)</f>
        <v>357.54</v>
      </c>
      <c r="BL398" s="16" t="s">
        <v>159</v>
      </c>
      <c r="BM398" s="154" t="s">
        <v>2002</v>
      </c>
    </row>
    <row r="399" spans="1:65" s="11" customFormat="1" ht="22.9" customHeight="1">
      <c r="B399" s="129"/>
      <c r="D399" s="130" t="s">
        <v>76</v>
      </c>
      <c r="E399" s="140" t="s">
        <v>686</v>
      </c>
      <c r="F399" s="140" t="s">
        <v>687</v>
      </c>
      <c r="I399" s="132"/>
      <c r="J399" s="141">
        <f>BK399</f>
        <v>48716.450000000012</v>
      </c>
      <c r="L399" s="129"/>
      <c r="M399" s="134"/>
      <c r="N399" s="135"/>
      <c r="O399" s="135"/>
      <c r="P399" s="136">
        <f>SUM(P400:P436)</f>
        <v>0</v>
      </c>
      <c r="Q399" s="135"/>
      <c r="R399" s="136">
        <f>SUM(R400:R436)</f>
        <v>4.1105999999999998E-3</v>
      </c>
      <c r="S399" s="135"/>
      <c r="T399" s="137">
        <f>SUM(T400:T436)</f>
        <v>21.833086000000002</v>
      </c>
      <c r="AR399" s="130" t="s">
        <v>85</v>
      </c>
      <c r="AT399" s="138" t="s">
        <v>76</v>
      </c>
      <c r="AU399" s="138" t="s">
        <v>85</v>
      </c>
      <c r="AY399" s="130" t="s">
        <v>140</v>
      </c>
      <c r="BK399" s="139">
        <f>SUM(BK400:BK436)</f>
        <v>48716.450000000012</v>
      </c>
    </row>
    <row r="400" spans="1:65" s="1" customFormat="1" ht="16.5" customHeight="1">
      <c r="A400" s="31"/>
      <c r="B400" s="142"/>
      <c r="C400" s="143" t="s">
        <v>593</v>
      </c>
      <c r="D400" s="143" t="s">
        <v>143</v>
      </c>
      <c r="E400" s="144" t="s">
        <v>2003</v>
      </c>
      <c r="F400" s="145" t="s">
        <v>2004</v>
      </c>
      <c r="G400" s="146" t="s">
        <v>234</v>
      </c>
      <c r="H400" s="147">
        <v>0.66</v>
      </c>
      <c r="I400" s="148">
        <v>5034.08</v>
      </c>
      <c r="J400" s="149">
        <f>ROUND(I400*H400,2)</f>
        <v>3322.49</v>
      </c>
      <c r="K400" s="145" t="s">
        <v>147</v>
      </c>
      <c r="L400" s="32"/>
      <c r="M400" s="150" t="s">
        <v>1</v>
      </c>
      <c r="N400" s="151" t="s">
        <v>42</v>
      </c>
      <c r="O400" s="57"/>
      <c r="P400" s="152">
        <f>O400*H400</f>
        <v>0</v>
      </c>
      <c r="Q400" s="152">
        <v>0</v>
      </c>
      <c r="R400" s="152">
        <f>Q400*H400</f>
        <v>0</v>
      </c>
      <c r="S400" s="152">
        <v>2.4</v>
      </c>
      <c r="T400" s="153">
        <f>S400*H400</f>
        <v>1.5840000000000001</v>
      </c>
      <c r="U400" s="31"/>
      <c r="V400" s="31"/>
      <c r="W400" s="31"/>
      <c r="X400" s="31"/>
      <c r="Y400" s="31"/>
      <c r="Z400" s="31"/>
      <c r="AA400" s="31"/>
      <c r="AB400" s="31"/>
      <c r="AC400" s="31"/>
      <c r="AD400" s="31"/>
      <c r="AE400" s="31"/>
      <c r="AR400" s="154" t="s">
        <v>159</v>
      </c>
      <c r="AT400" s="154" t="s">
        <v>143</v>
      </c>
      <c r="AU400" s="154" t="s">
        <v>87</v>
      </c>
      <c r="AY400" s="16" t="s">
        <v>140</v>
      </c>
      <c r="BE400" s="155">
        <f>IF(N400="základní",J400,0)</f>
        <v>3322.49</v>
      </c>
      <c r="BF400" s="155">
        <f>IF(N400="snížená",J400,0)</f>
        <v>0</v>
      </c>
      <c r="BG400" s="155">
        <f>IF(N400="zákl. přenesená",J400,0)</f>
        <v>0</v>
      </c>
      <c r="BH400" s="155">
        <f>IF(N400="sníž. přenesená",J400,0)</f>
        <v>0</v>
      </c>
      <c r="BI400" s="155">
        <f>IF(N400="nulová",J400,0)</f>
        <v>0</v>
      </c>
      <c r="BJ400" s="16" t="s">
        <v>85</v>
      </c>
      <c r="BK400" s="155">
        <f>ROUND(I400*H400,2)</f>
        <v>3322.49</v>
      </c>
      <c r="BL400" s="16" t="s">
        <v>159</v>
      </c>
      <c r="BM400" s="154" t="s">
        <v>2005</v>
      </c>
    </row>
    <row r="401" spans="1:65" s="12" customFormat="1">
      <c r="B401" s="165"/>
      <c r="D401" s="156" t="s">
        <v>236</v>
      </c>
      <c r="E401" s="166" t="s">
        <v>1</v>
      </c>
      <c r="F401" s="167" t="s">
        <v>2006</v>
      </c>
      <c r="H401" s="168">
        <v>0.66</v>
      </c>
      <c r="I401" s="169"/>
      <c r="L401" s="165"/>
      <c r="M401" s="170"/>
      <c r="N401" s="171"/>
      <c r="O401" s="171"/>
      <c r="P401" s="171"/>
      <c r="Q401" s="171"/>
      <c r="R401" s="171"/>
      <c r="S401" s="171"/>
      <c r="T401" s="172"/>
      <c r="AT401" s="166" t="s">
        <v>236</v>
      </c>
      <c r="AU401" s="166" t="s">
        <v>87</v>
      </c>
      <c r="AV401" s="12" t="s">
        <v>87</v>
      </c>
      <c r="AW401" s="12" t="s">
        <v>32</v>
      </c>
      <c r="AX401" s="12" t="s">
        <v>85</v>
      </c>
      <c r="AY401" s="166" t="s">
        <v>140</v>
      </c>
    </row>
    <row r="402" spans="1:65" s="1" customFormat="1" ht="21.75" customHeight="1">
      <c r="A402" s="31"/>
      <c r="B402" s="142"/>
      <c r="C402" s="143" t="s">
        <v>598</v>
      </c>
      <c r="D402" s="143" t="s">
        <v>143</v>
      </c>
      <c r="E402" s="144" t="s">
        <v>2007</v>
      </c>
      <c r="F402" s="145" t="s">
        <v>2008</v>
      </c>
      <c r="G402" s="146" t="s">
        <v>284</v>
      </c>
      <c r="H402" s="147">
        <v>27.538</v>
      </c>
      <c r="I402" s="148">
        <v>228.32</v>
      </c>
      <c r="J402" s="149">
        <f>ROUND(I402*H402,2)</f>
        <v>6287.48</v>
      </c>
      <c r="K402" s="145" t="s">
        <v>147</v>
      </c>
      <c r="L402" s="32"/>
      <c r="M402" s="150" t="s">
        <v>1</v>
      </c>
      <c r="N402" s="151" t="s">
        <v>42</v>
      </c>
      <c r="O402" s="57"/>
      <c r="P402" s="152">
        <f>O402*H402</f>
        <v>0</v>
      </c>
      <c r="Q402" s="152">
        <v>0</v>
      </c>
      <c r="R402" s="152">
        <f>Q402*H402</f>
        <v>0</v>
      </c>
      <c r="S402" s="152">
        <v>8.2000000000000003E-2</v>
      </c>
      <c r="T402" s="153">
        <f>S402*H402</f>
        <v>2.2581160000000002</v>
      </c>
      <c r="U402" s="31"/>
      <c r="V402" s="31"/>
      <c r="W402" s="31"/>
      <c r="X402" s="31"/>
      <c r="Y402" s="31"/>
      <c r="Z402" s="31"/>
      <c r="AA402" s="31"/>
      <c r="AB402" s="31"/>
      <c r="AC402" s="31"/>
      <c r="AD402" s="31"/>
      <c r="AE402" s="31"/>
      <c r="AR402" s="154" t="s">
        <v>159</v>
      </c>
      <c r="AT402" s="154" t="s">
        <v>143</v>
      </c>
      <c r="AU402" s="154" t="s">
        <v>87</v>
      </c>
      <c r="AY402" s="16" t="s">
        <v>140</v>
      </c>
      <c r="BE402" s="155">
        <f>IF(N402="základní",J402,0)</f>
        <v>6287.48</v>
      </c>
      <c r="BF402" s="155">
        <f>IF(N402="snížená",J402,0)</f>
        <v>0</v>
      </c>
      <c r="BG402" s="155">
        <f>IF(N402="zákl. přenesená",J402,0)</f>
        <v>0</v>
      </c>
      <c r="BH402" s="155">
        <f>IF(N402="sníž. přenesená",J402,0)</f>
        <v>0</v>
      </c>
      <c r="BI402" s="155">
        <f>IF(N402="nulová",J402,0)</f>
        <v>0</v>
      </c>
      <c r="BJ402" s="16" t="s">
        <v>85</v>
      </c>
      <c r="BK402" s="155">
        <f>ROUND(I402*H402,2)</f>
        <v>6287.48</v>
      </c>
      <c r="BL402" s="16" t="s">
        <v>159</v>
      </c>
      <c r="BM402" s="154" t="s">
        <v>2009</v>
      </c>
    </row>
    <row r="403" spans="1:65" s="12" customFormat="1">
      <c r="B403" s="165"/>
      <c r="D403" s="156" t="s">
        <v>236</v>
      </c>
      <c r="E403" s="166" t="s">
        <v>1</v>
      </c>
      <c r="F403" s="167" t="s">
        <v>2010</v>
      </c>
      <c r="H403" s="168">
        <v>27.538</v>
      </c>
      <c r="I403" s="169"/>
      <c r="L403" s="165"/>
      <c r="M403" s="170"/>
      <c r="N403" s="171"/>
      <c r="O403" s="171"/>
      <c r="P403" s="171"/>
      <c r="Q403" s="171"/>
      <c r="R403" s="171"/>
      <c r="S403" s="171"/>
      <c r="T403" s="172"/>
      <c r="AT403" s="166" t="s">
        <v>236</v>
      </c>
      <c r="AU403" s="166" t="s">
        <v>87</v>
      </c>
      <c r="AV403" s="12" t="s">
        <v>87</v>
      </c>
      <c r="AW403" s="12" t="s">
        <v>32</v>
      </c>
      <c r="AX403" s="12" t="s">
        <v>85</v>
      </c>
      <c r="AY403" s="166" t="s">
        <v>140</v>
      </c>
    </row>
    <row r="404" spans="1:65" s="1" customFormat="1" ht="24">
      <c r="A404" s="31"/>
      <c r="B404" s="142"/>
      <c r="C404" s="143" t="s">
        <v>603</v>
      </c>
      <c r="D404" s="143" t="s">
        <v>143</v>
      </c>
      <c r="E404" s="144" t="s">
        <v>2011</v>
      </c>
      <c r="F404" s="145" t="s">
        <v>2012</v>
      </c>
      <c r="G404" s="146" t="s">
        <v>284</v>
      </c>
      <c r="H404" s="147">
        <v>2.88</v>
      </c>
      <c r="I404" s="148">
        <v>179.23</v>
      </c>
      <c r="J404" s="149">
        <f>ROUND(I404*H404,2)</f>
        <v>516.17999999999995</v>
      </c>
      <c r="K404" s="145" t="s">
        <v>147</v>
      </c>
      <c r="L404" s="32"/>
      <c r="M404" s="150" t="s">
        <v>1</v>
      </c>
      <c r="N404" s="151" t="s">
        <v>42</v>
      </c>
      <c r="O404" s="57"/>
      <c r="P404" s="152">
        <f>O404*H404</f>
        <v>0</v>
      </c>
      <c r="Q404" s="152">
        <v>0</v>
      </c>
      <c r="R404" s="152">
        <f>Q404*H404</f>
        <v>0</v>
      </c>
      <c r="S404" s="152">
        <v>3.7999999999999999E-2</v>
      </c>
      <c r="T404" s="153">
        <f>S404*H404</f>
        <v>0.10944</v>
      </c>
      <c r="U404" s="31"/>
      <c r="V404" s="31"/>
      <c r="W404" s="31"/>
      <c r="X404" s="31"/>
      <c r="Y404" s="31"/>
      <c r="Z404" s="31"/>
      <c r="AA404" s="31"/>
      <c r="AB404" s="31"/>
      <c r="AC404" s="31"/>
      <c r="AD404" s="31"/>
      <c r="AE404" s="31"/>
      <c r="AR404" s="154" t="s">
        <v>159</v>
      </c>
      <c r="AT404" s="154" t="s">
        <v>143</v>
      </c>
      <c r="AU404" s="154" t="s">
        <v>87</v>
      </c>
      <c r="AY404" s="16" t="s">
        <v>140</v>
      </c>
      <c r="BE404" s="155">
        <f>IF(N404="základní",J404,0)</f>
        <v>516.17999999999995</v>
      </c>
      <c r="BF404" s="155">
        <f>IF(N404="snížená",J404,0)</f>
        <v>0</v>
      </c>
      <c r="BG404" s="155">
        <f>IF(N404="zákl. přenesená",J404,0)</f>
        <v>0</v>
      </c>
      <c r="BH404" s="155">
        <f>IF(N404="sníž. přenesená",J404,0)</f>
        <v>0</v>
      </c>
      <c r="BI404" s="155">
        <f>IF(N404="nulová",J404,0)</f>
        <v>0</v>
      </c>
      <c r="BJ404" s="16" t="s">
        <v>85</v>
      </c>
      <c r="BK404" s="155">
        <f>ROUND(I404*H404,2)</f>
        <v>516.17999999999995</v>
      </c>
      <c r="BL404" s="16" t="s">
        <v>159</v>
      </c>
      <c r="BM404" s="154" t="s">
        <v>2013</v>
      </c>
    </row>
    <row r="405" spans="1:65" s="12" customFormat="1">
      <c r="B405" s="165"/>
      <c r="D405" s="156" t="s">
        <v>236</v>
      </c>
      <c r="E405" s="166" t="s">
        <v>1</v>
      </c>
      <c r="F405" s="167" t="s">
        <v>2014</v>
      </c>
      <c r="H405" s="168">
        <v>2.88</v>
      </c>
      <c r="I405" s="169"/>
      <c r="L405" s="165"/>
      <c r="M405" s="170"/>
      <c r="N405" s="171"/>
      <c r="O405" s="171"/>
      <c r="P405" s="171"/>
      <c r="Q405" s="171"/>
      <c r="R405" s="171"/>
      <c r="S405" s="171"/>
      <c r="T405" s="172"/>
      <c r="AT405" s="166" t="s">
        <v>236</v>
      </c>
      <c r="AU405" s="166" t="s">
        <v>87</v>
      </c>
      <c r="AV405" s="12" t="s">
        <v>87</v>
      </c>
      <c r="AW405" s="12" t="s">
        <v>32</v>
      </c>
      <c r="AX405" s="12" t="s">
        <v>85</v>
      </c>
      <c r="AY405" s="166" t="s">
        <v>140</v>
      </c>
    </row>
    <row r="406" spans="1:65" s="1" customFormat="1" ht="21.75" customHeight="1">
      <c r="A406" s="31"/>
      <c r="B406" s="142"/>
      <c r="C406" s="143" t="s">
        <v>630</v>
      </c>
      <c r="D406" s="143" t="s">
        <v>143</v>
      </c>
      <c r="E406" s="144" t="s">
        <v>786</v>
      </c>
      <c r="F406" s="145" t="s">
        <v>787</v>
      </c>
      <c r="G406" s="146" t="s">
        <v>284</v>
      </c>
      <c r="H406" s="147">
        <v>7.53</v>
      </c>
      <c r="I406" s="148">
        <v>273.22000000000003</v>
      </c>
      <c r="J406" s="149">
        <f>ROUND(I406*H406,2)</f>
        <v>2057.35</v>
      </c>
      <c r="K406" s="145" t="s">
        <v>147</v>
      </c>
      <c r="L406" s="32"/>
      <c r="M406" s="150" t="s">
        <v>1</v>
      </c>
      <c r="N406" s="151" t="s">
        <v>42</v>
      </c>
      <c r="O406" s="57"/>
      <c r="P406" s="152">
        <f>O406*H406</f>
        <v>0</v>
      </c>
      <c r="Q406" s="152">
        <v>0</v>
      </c>
      <c r="R406" s="152">
        <f>Q406*H406</f>
        <v>0</v>
      </c>
      <c r="S406" s="152">
        <v>6.3E-2</v>
      </c>
      <c r="T406" s="153">
        <f>S406*H406</f>
        <v>0.47439000000000003</v>
      </c>
      <c r="U406" s="31"/>
      <c r="V406" s="31"/>
      <c r="W406" s="31"/>
      <c r="X406" s="31"/>
      <c r="Y406" s="31"/>
      <c r="Z406" s="31"/>
      <c r="AA406" s="31"/>
      <c r="AB406" s="31"/>
      <c r="AC406" s="31"/>
      <c r="AD406" s="31"/>
      <c r="AE406" s="31"/>
      <c r="AR406" s="154" t="s">
        <v>159</v>
      </c>
      <c r="AT406" s="154" t="s">
        <v>143</v>
      </c>
      <c r="AU406" s="154" t="s">
        <v>87</v>
      </c>
      <c r="AY406" s="16" t="s">
        <v>140</v>
      </c>
      <c r="BE406" s="155">
        <f>IF(N406="základní",J406,0)</f>
        <v>2057.35</v>
      </c>
      <c r="BF406" s="155">
        <f>IF(N406="snížená",J406,0)</f>
        <v>0</v>
      </c>
      <c r="BG406" s="155">
        <f>IF(N406="zákl. přenesená",J406,0)</f>
        <v>0</v>
      </c>
      <c r="BH406" s="155">
        <f>IF(N406="sníž. přenesená",J406,0)</f>
        <v>0</v>
      </c>
      <c r="BI406" s="155">
        <f>IF(N406="nulová",J406,0)</f>
        <v>0</v>
      </c>
      <c r="BJ406" s="16" t="s">
        <v>85</v>
      </c>
      <c r="BK406" s="155">
        <f>ROUND(I406*H406,2)</f>
        <v>2057.35</v>
      </c>
      <c r="BL406" s="16" t="s">
        <v>159</v>
      </c>
      <c r="BM406" s="154" t="s">
        <v>2015</v>
      </c>
    </row>
    <row r="407" spans="1:65" s="12" customFormat="1">
      <c r="B407" s="165"/>
      <c r="D407" s="156" t="s">
        <v>236</v>
      </c>
      <c r="E407" s="166" t="s">
        <v>1</v>
      </c>
      <c r="F407" s="167" t="s">
        <v>2016</v>
      </c>
      <c r="H407" s="168">
        <v>3.75</v>
      </c>
      <c r="I407" s="169"/>
      <c r="L407" s="165"/>
      <c r="M407" s="170"/>
      <c r="N407" s="171"/>
      <c r="O407" s="171"/>
      <c r="P407" s="171"/>
      <c r="Q407" s="171"/>
      <c r="R407" s="171"/>
      <c r="S407" s="171"/>
      <c r="T407" s="172"/>
      <c r="AT407" s="166" t="s">
        <v>236</v>
      </c>
      <c r="AU407" s="166" t="s">
        <v>87</v>
      </c>
      <c r="AV407" s="12" t="s">
        <v>87</v>
      </c>
      <c r="AW407" s="12" t="s">
        <v>32</v>
      </c>
      <c r="AX407" s="12" t="s">
        <v>77</v>
      </c>
      <c r="AY407" s="166" t="s">
        <v>140</v>
      </c>
    </row>
    <row r="408" spans="1:65" s="12" customFormat="1">
      <c r="B408" s="165"/>
      <c r="D408" s="156" t="s">
        <v>236</v>
      </c>
      <c r="E408" s="166" t="s">
        <v>1</v>
      </c>
      <c r="F408" s="167" t="s">
        <v>2017</v>
      </c>
      <c r="H408" s="168">
        <v>3.78</v>
      </c>
      <c r="I408" s="169"/>
      <c r="L408" s="165"/>
      <c r="M408" s="170"/>
      <c r="N408" s="171"/>
      <c r="O408" s="171"/>
      <c r="P408" s="171"/>
      <c r="Q408" s="171"/>
      <c r="R408" s="171"/>
      <c r="S408" s="171"/>
      <c r="T408" s="172"/>
      <c r="AT408" s="166" t="s">
        <v>236</v>
      </c>
      <c r="AU408" s="166" t="s">
        <v>87</v>
      </c>
      <c r="AV408" s="12" t="s">
        <v>87</v>
      </c>
      <c r="AW408" s="12" t="s">
        <v>32</v>
      </c>
      <c r="AX408" s="12" t="s">
        <v>77</v>
      </c>
      <c r="AY408" s="166" t="s">
        <v>140</v>
      </c>
    </row>
    <row r="409" spans="1:65" s="13" customFormat="1">
      <c r="B409" s="173"/>
      <c r="D409" s="156" t="s">
        <v>236</v>
      </c>
      <c r="E409" s="174" t="s">
        <v>1</v>
      </c>
      <c r="F409" s="175" t="s">
        <v>247</v>
      </c>
      <c r="H409" s="176">
        <v>7.5299999999999994</v>
      </c>
      <c r="I409" s="177"/>
      <c r="L409" s="173"/>
      <c r="M409" s="178"/>
      <c r="N409" s="179"/>
      <c r="O409" s="179"/>
      <c r="P409" s="179"/>
      <c r="Q409" s="179"/>
      <c r="R409" s="179"/>
      <c r="S409" s="179"/>
      <c r="T409" s="180"/>
      <c r="AT409" s="174" t="s">
        <v>236</v>
      </c>
      <c r="AU409" s="174" t="s">
        <v>87</v>
      </c>
      <c r="AV409" s="13" t="s">
        <v>159</v>
      </c>
      <c r="AW409" s="13" t="s">
        <v>32</v>
      </c>
      <c r="AX409" s="13" t="s">
        <v>85</v>
      </c>
      <c r="AY409" s="174" t="s">
        <v>140</v>
      </c>
    </row>
    <row r="410" spans="1:65" s="1" customFormat="1" ht="16.5" customHeight="1">
      <c r="A410" s="31"/>
      <c r="B410" s="142"/>
      <c r="C410" s="143" t="s">
        <v>635</v>
      </c>
      <c r="D410" s="143" t="s">
        <v>143</v>
      </c>
      <c r="E410" s="144" t="s">
        <v>2018</v>
      </c>
      <c r="F410" s="145" t="s">
        <v>2019</v>
      </c>
      <c r="G410" s="146" t="s">
        <v>284</v>
      </c>
      <c r="H410" s="147">
        <v>4.62</v>
      </c>
      <c r="I410" s="148">
        <v>84.85</v>
      </c>
      <c r="J410" s="149">
        <f>ROUND(I410*H410,2)</f>
        <v>392.01</v>
      </c>
      <c r="K410" s="145" t="s">
        <v>147</v>
      </c>
      <c r="L410" s="32"/>
      <c r="M410" s="150" t="s">
        <v>1</v>
      </c>
      <c r="N410" s="151" t="s">
        <v>42</v>
      </c>
      <c r="O410" s="57"/>
      <c r="P410" s="152">
        <f>O410*H410</f>
        <v>0</v>
      </c>
      <c r="Q410" s="152">
        <v>0</v>
      </c>
      <c r="R410" s="152">
        <f>Q410*H410</f>
        <v>0</v>
      </c>
      <c r="S410" s="152">
        <v>2E-3</v>
      </c>
      <c r="T410" s="153">
        <f>S410*H410</f>
        <v>9.2399999999999999E-3</v>
      </c>
      <c r="U410" s="31"/>
      <c r="V410" s="31"/>
      <c r="W410" s="31"/>
      <c r="X410" s="31"/>
      <c r="Y410" s="31"/>
      <c r="Z410" s="31"/>
      <c r="AA410" s="31"/>
      <c r="AB410" s="31"/>
      <c r="AC410" s="31"/>
      <c r="AD410" s="31"/>
      <c r="AE410" s="31"/>
      <c r="AR410" s="154" t="s">
        <v>159</v>
      </c>
      <c r="AT410" s="154" t="s">
        <v>143</v>
      </c>
      <c r="AU410" s="154" t="s">
        <v>87</v>
      </c>
      <c r="AY410" s="16" t="s">
        <v>140</v>
      </c>
      <c r="BE410" s="155">
        <f>IF(N410="základní",J410,0)</f>
        <v>392.01</v>
      </c>
      <c r="BF410" s="155">
        <f>IF(N410="snížená",J410,0)</f>
        <v>0</v>
      </c>
      <c r="BG410" s="155">
        <f>IF(N410="zákl. přenesená",J410,0)</f>
        <v>0</v>
      </c>
      <c r="BH410" s="155">
        <f>IF(N410="sníž. přenesená",J410,0)</f>
        <v>0</v>
      </c>
      <c r="BI410" s="155">
        <f>IF(N410="nulová",J410,0)</f>
        <v>0</v>
      </c>
      <c r="BJ410" s="16" t="s">
        <v>85</v>
      </c>
      <c r="BK410" s="155">
        <f>ROUND(I410*H410,2)</f>
        <v>392.01</v>
      </c>
      <c r="BL410" s="16" t="s">
        <v>159</v>
      </c>
      <c r="BM410" s="154" t="s">
        <v>2020</v>
      </c>
    </row>
    <row r="411" spans="1:65" s="12" customFormat="1">
      <c r="B411" s="165"/>
      <c r="D411" s="156" t="s">
        <v>236</v>
      </c>
      <c r="E411" s="166" t="s">
        <v>1</v>
      </c>
      <c r="F411" s="167" t="s">
        <v>2021</v>
      </c>
      <c r="H411" s="168">
        <v>4.62</v>
      </c>
      <c r="I411" s="169"/>
      <c r="L411" s="165"/>
      <c r="M411" s="170"/>
      <c r="N411" s="171"/>
      <c r="O411" s="171"/>
      <c r="P411" s="171"/>
      <c r="Q411" s="171"/>
      <c r="R411" s="171"/>
      <c r="S411" s="171"/>
      <c r="T411" s="172"/>
      <c r="AT411" s="166" t="s">
        <v>236</v>
      </c>
      <c r="AU411" s="166" t="s">
        <v>87</v>
      </c>
      <c r="AV411" s="12" t="s">
        <v>87</v>
      </c>
      <c r="AW411" s="12" t="s">
        <v>32</v>
      </c>
      <c r="AX411" s="12" t="s">
        <v>85</v>
      </c>
      <c r="AY411" s="166" t="s">
        <v>140</v>
      </c>
    </row>
    <row r="412" spans="1:65" s="1" customFormat="1" ht="24">
      <c r="A412" s="31"/>
      <c r="B412" s="142"/>
      <c r="C412" s="143" t="s">
        <v>640</v>
      </c>
      <c r="D412" s="143" t="s">
        <v>143</v>
      </c>
      <c r="E412" s="144" t="s">
        <v>2022</v>
      </c>
      <c r="F412" s="145" t="s">
        <v>2023</v>
      </c>
      <c r="G412" s="146" t="s">
        <v>284</v>
      </c>
      <c r="H412" s="147">
        <v>5.04</v>
      </c>
      <c r="I412" s="148">
        <v>346.29</v>
      </c>
      <c r="J412" s="149">
        <f>ROUND(I412*H412,2)</f>
        <v>1745.3</v>
      </c>
      <c r="K412" s="145" t="s">
        <v>147</v>
      </c>
      <c r="L412" s="32"/>
      <c r="M412" s="150" t="s">
        <v>1</v>
      </c>
      <c r="N412" s="151" t="s">
        <v>42</v>
      </c>
      <c r="O412" s="57"/>
      <c r="P412" s="152">
        <f>O412*H412</f>
        <v>0</v>
      </c>
      <c r="Q412" s="152">
        <v>0</v>
      </c>
      <c r="R412" s="152">
        <f>Q412*H412</f>
        <v>0</v>
      </c>
      <c r="S412" s="152">
        <v>5.8999999999999997E-2</v>
      </c>
      <c r="T412" s="153">
        <f>S412*H412</f>
        <v>0.29736000000000001</v>
      </c>
      <c r="U412" s="31"/>
      <c r="V412" s="31"/>
      <c r="W412" s="31"/>
      <c r="X412" s="31"/>
      <c r="Y412" s="31"/>
      <c r="Z412" s="31"/>
      <c r="AA412" s="31"/>
      <c r="AB412" s="31"/>
      <c r="AC412" s="31"/>
      <c r="AD412" s="31"/>
      <c r="AE412" s="31"/>
      <c r="AR412" s="154" t="s">
        <v>159</v>
      </c>
      <c r="AT412" s="154" t="s">
        <v>143</v>
      </c>
      <c r="AU412" s="154" t="s">
        <v>87</v>
      </c>
      <c r="AY412" s="16" t="s">
        <v>140</v>
      </c>
      <c r="BE412" s="155">
        <f>IF(N412="základní",J412,0)</f>
        <v>1745.3</v>
      </c>
      <c r="BF412" s="155">
        <f>IF(N412="snížená",J412,0)</f>
        <v>0</v>
      </c>
      <c r="BG412" s="155">
        <f>IF(N412="zákl. přenesená",J412,0)</f>
        <v>0</v>
      </c>
      <c r="BH412" s="155">
        <f>IF(N412="sníž. přenesená",J412,0)</f>
        <v>0</v>
      </c>
      <c r="BI412" s="155">
        <f>IF(N412="nulová",J412,0)</f>
        <v>0</v>
      </c>
      <c r="BJ412" s="16" t="s">
        <v>85</v>
      </c>
      <c r="BK412" s="155">
        <f>ROUND(I412*H412,2)</f>
        <v>1745.3</v>
      </c>
      <c r="BL412" s="16" t="s">
        <v>159</v>
      </c>
      <c r="BM412" s="154" t="s">
        <v>2024</v>
      </c>
    </row>
    <row r="413" spans="1:65" s="12" customFormat="1">
      <c r="B413" s="165"/>
      <c r="D413" s="156" t="s">
        <v>236</v>
      </c>
      <c r="E413" s="166" t="s">
        <v>1</v>
      </c>
      <c r="F413" s="167" t="s">
        <v>2025</v>
      </c>
      <c r="H413" s="168">
        <v>5.04</v>
      </c>
      <c r="I413" s="169"/>
      <c r="L413" s="165"/>
      <c r="M413" s="170"/>
      <c r="N413" s="171"/>
      <c r="O413" s="171"/>
      <c r="P413" s="171"/>
      <c r="Q413" s="171"/>
      <c r="R413" s="171"/>
      <c r="S413" s="171"/>
      <c r="T413" s="172"/>
      <c r="AT413" s="166" t="s">
        <v>236</v>
      </c>
      <c r="AU413" s="166" t="s">
        <v>87</v>
      </c>
      <c r="AV413" s="12" t="s">
        <v>87</v>
      </c>
      <c r="AW413" s="12" t="s">
        <v>32</v>
      </c>
      <c r="AX413" s="12" t="s">
        <v>85</v>
      </c>
      <c r="AY413" s="166" t="s">
        <v>140</v>
      </c>
    </row>
    <row r="414" spans="1:65" s="1" customFormat="1" ht="24">
      <c r="A414" s="31"/>
      <c r="B414" s="142"/>
      <c r="C414" s="143" t="s">
        <v>646</v>
      </c>
      <c r="D414" s="143" t="s">
        <v>143</v>
      </c>
      <c r="E414" s="144" t="s">
        <v>2026</v>
      </c>
      <c r="F414" s="145" t="s">
        <v>2027</v>
      </c>
      <c r="G414" s="146" t="s">
        <v>234</v>
      </c>
      <c r="H414" s="147">
        <v>0.63800000000000001</v>
      </c>
      <c r="I414" s="148">
        <v>2205.5300000000002</v>
      </c>
      <c r="J414" s="149">
        <f>ROUND(I414*H414,2)</f>
        <v>1407.13</v>
      </c>
      <c r="K414" s="145" t="s">
        <v>147</v>
      </c>
      <c r="L414" s="32"/>
      <c r="M414" s="150" t="s">
        <v>1</v>
      </c>
      <c r="N414" s="151" t="s">
        <v>42</v>
      </c>
      <c r="O414" s="57"/>
      <c r="P414" s="152">
        <f>O414*H414</f>
        <v>0</v>
      </c>
      <c r="Q414" s="152">
        <v>0</v>
      </c>
      <c r="R414" s="152">
        <f>Q414*H414</f>
        <v>0</v>
      </c>
      <c r="S414" s="152">
        <v>1.8</v>
      </c>
      <c r="T414" s="153">
        <f>S414*H414</f>
        <v>1.1484000000000001</v>
      </c>
      <c r="U414" s="31"/>
      <c r="V414" s="31"/>
      <c r="W414" s="31"/>
      <c r="X414" s="31"/>
      <c r="Y414" s="31"/>
      <c r="Z414" s="31"/>
      <c r="AA414" s="31"/>
      <c r="AB414" s="31"/>
      <c r="AC414" s="31"/>
      <c r="AD414" s="31"/>
      <c r="AE414" s="31"/>
      <c r="AR414" s="154" t="s">
        <v>159</v>
      </c>
      <c r="AT414" s="154" t="s">
        <v>143</v>
      </c>
      <c r="AU414" s="154" t="s">
        <v>87</v>
      </c>
      <c r="AY414" s="16" t="s">
        <v>140</v>
      </c>
      <c r="BE414" s="155">
        <f>IF(N414="základní",J414,0)</f>
        <v>1407.13</v>
      </c>
      <c r="BF414" s="155">
        <f>IF(N414="snížená",J414,0)</f>
        <v>0</v>
      </c>
      <c r="BG414" s="155">
        <f>IF(N414="zákl. přenesená",J414,0)</f>
        <v>0</v>
      </c>
      <c r="BH414" s="155">
        <f>IF(N414="sníž. přenesená",J414,0)</f>
        <v>0</v>
      </c>
      <c r="BI414" s="155">
        <f>IF(N414="nulová",J414,0)</f>
        <v>0</v>
      </c>
      <c r="BJ414" s="16" t="s">
        <v>85</v>
      </c>
      <c r="BK414" s="155">
        <f>ROUND(I414*H414,2)</f>
        <v>1407.13</v>
      </c>
      <c r="BL414" s="16" t="s">
        <v>159</v>
      </c>
      <c r="BM414" s="154" t="s">
        <v>2028</v>
      </c>
    </row>
    <row r="415" spans="1:65" s="12" customFormat="1">
      <c r="B415" s="165"/>
      <c r="D415" s="156" t="s">
        <v>236</v>
      </c>
      <c r="E415" s="166" t="s">
        <v>1</v>
      </c>
      <c r="F415" s="167" t="s">
        <v>2029</v>
      </c>
      <c r="H415" s="168">
        <v>0.63800000000000001</v>
      </c>
      <c r="I415" s="169"/>
      <c r="L415" s="165"/>
      <c r="M415" s="170"/>
      <c r="N415" s="171"/>
      <c r="O415" s="171"/>
      <c r="P415" s="171"/>
      <c r="Q415" s="171"/>
      <c r="R415" s="171"/>
      <c r="S415" s="171"/>
      <c r="T415" s="172"/>
      <c r="AT415" s="166" t="s">
        <v>236</v>
      </c>
      <c r="AU415" s="166" t="s">
        <v>87</v>
      </c>
      <c r="AV415" s="12" t="s">
        <v>87</v>
      </c>
      <c r="AW415" s="12" t="s">
        <v>32</v>
      </c>
      <c r="AX415" s="12" t="s">
        <v>77</v>
      </c>
      <c r="AY415" s="166" t="s">
        <v>140</v>
      </c>
    </row>
    <row r="416" spans="1:65" s="13" customFormat="1">
      <c r="B416" s="173"/>
      <c r="D416" s="156" t="s">
        <v>236</v>
      </c>
      <c r="E416" s="174" t="s">
        <v>1</v>
      </c>
      <c r="F416" s="175" t="s">
        <v>247</v>
      </c>
      <c r="H416" s="176">
        <v>0.63800000000000001</v>
      </c>
      <c r="I416" s="177"/>
      <c r="L416" s="173"/>
      <c r="M416" s="178"/>
      <c r="N416" s="179"/>
      <c r="O416" s="179"/>
      <c r="P416" s="179"/>
      <c r="Q416" s="179"/>
      <c r="R416" s="179"/>
      <c r="S416" s="179"/>
      <c r="T416" s="180"/>
      <c r="AT416" s="174" t="s">
        <v>236</v>
      </c>
      <c r="AU416" s="174" t="s">
        <v>87</v>
      </c>
      <c r="AV416" s="13" t="s">
        <v>159</v>
      </c>
      <c r="AW416" s="13" t="s">
        <v>32</v>
      </c>
      <c r="AX416" s="13" t="s">
        <v>85</v>
      </c>
      <c r="AY416" s="174" t="s">
        <v>140</v>
      </c>
    </row>
    <row r="417" spans="1:65" s="1" customFormat="1" ht="24">
      <c r="A417" s="31"/>
      <c r="B417" s="142"/>
      <c r="C417" s="143" t="s">
        <v>650</v>
      </c>
      <c r="D417" s="143" t="s">
        <v>143</v>
      </c>
      <c r="E417" s="144" t="s">
        <v>2030</v>
      </c>
      <c r="F417" s="145" t="s">
        <v>2031</v>
      </c>
      <c r="G417" s="146" t="s">
        <v>234</v>
      </c>
      <c r="H417" s="147">
        <v>3.222</v>
      </c>
      <c r="I417" s="148">
        <v>1372.95</v>
      </c>
      <c r="J417" s="149">
        <f>ROUND(I417*H417,2)</f>
        <v>4423.6400000000003</v>
      </c>
      <c r="K417" s="145" t="s">
        <v>147</v>
      </c>
      <c r="L417" s="32"/>
      <c r="M417" s="150" t="s">
        <v>1</v>
      </c>
      <c r="N417" s="151" t="s">
        <v>42</v>
      </c>
      <c r="O417" s="57"/>
      <c r="P417" s="152">
        <f>O417*H417</f>
        <v>0</v>
      </c>
      <c r="Q417" s="152">
        <v>0</v>
      </c>
      <c r="R417" s="152">
        <f>Q417*H417</f>
        <v>0</v>
      </c>
      <c r="S417" s="152">
        <v>1.8</v>
      </c>
      <c r="T417" s="153">
        <f>S417*H417</f>
        <v>5.7995999999999999</v>
      </c>
      <c r="U417" s="31"/>
      <c r="V417" s="31"/>
      <c r="W417" s="31"/>
      <c r="X417" s="31"/>
      <c r="Y417" s="31"/>
      <c r="Z417" s="31"/>
      <c r="AA417" s="31"/>
      <c r="AB417" s="31"/>
      <c r="AC417" s="31"/>
      <c r="AD417" s="31"/>
      <c r="AE417" s="31"/>
      <c r="AR417" s="154" t="s">
        <v>159</v>
      </c>
      <c r="AT417" s="154" t="s">
        <v>143</v>
      </c>
      <c r="AU417" s="154" t="s">
        <v>87</v>
      </c>
      <c r="AY417" s="16" t="s">
        <v>140</v>
      </c>
      <c r="BE417" s="155">
        <f>IF(N417="základní",J417,0)</f>
        <v>4423.6400000000003</v>
      </c>
      <c r="BF417" s="155">
        <f>IF(N417="snížená",J417,0)</f>
        <v>0</v>
      </c>
      <c r="BG417" s="155">
        <f>IF(N417="zákl. přenesená",J417,0)</f>
        <v>0</v>
      </c>
      <c r="BH417" s="155">
        <f>IF(N417="sníž. přenesená",J417,0)</f>
        <v>0</v>
      </c>
      <c r="BI417" s="155">
        <f>IF(N417="nulová",J417,0)</f>
        <v>0</v>
      </c>
      <c r="BJ417" s="16" t="s">
        <v>85</v>
      </c>
      <c r="BK417" s="155">
        <f>ROUND(I417*H417,2)</f>
        <v>4423.6400000000003</v>
      </c>
      <c r="BL417" s="16" t="s">
        <v>159</v>
      </c>
      <c r="BM417" s="154" t="s">
        <v>2032</v>
      </c>
    </row>
    <row r="418" spans="1:65" s="12" customFormat="1">
      <c r="B418" s="165"/>
      <c r="D418" s="156" t="s">
        <v>236</v>
      </c>
      <c r="E418" s="166" t="s">
        <v>1</v>
      </c>
      <c r="F418" s="167" t="s">
        <v>2033</v>
      </c>
      <c r="H418" s="168">
        <v>0.72</v>
      </c>
      <c r="I418" s="169"/>
      <c r="L418" s="165"/>
      <c r="M418" s="170"/>
      <c r="N418" s="171"/>
      <c r="O418" s="171"/>
      <c r="P418" s="171"/>
      <c r="Q418" s="171"/>
      <c r="R418" s="171"/>
      <c r="S418" s="171"/>
      <c r="T418" s="172"/>
      <c r="AT418" s="166" t="s">
        <v>236</v>
      </c>
      <c r="AU418" s="166" t="s">
        <v>87</v>
      </c>
      <c r="AV418" s="12" t="s">
        <v>87</v>
      </c>
      <c r="AW418" s="12" t="s">
        <v>32</v>
      </c>
      <c r="AX418" s="12" t="s">
        <v>77</v>
      </c>
      <c r="AY418" s="166" t="s">
        <v>140</v>
      </c>
    </row>
    <row r="419" spans="1:65" s="12" customFormat="1">
      <c r="B419" s="165"/>
      <c r="D419" s="156" t="s">
        <v>236</v>
      </c>
      <c r="E419" s="166" t="s">
        <v>1</v>
      </c>
      <c r="F419" s="167" t="s">
        <v>2034</v>
      </c>
      <c r="H419" s="168">
        <v>0.9</v>
      </c>
      <c r="I419" s="169"/>
      <c r="L419" s="165"/>
      <c r="M419" s="170"/>
      <c r="N419" s="171"/>
      <c r="O419" s="171"/>
      <c r="P419" s="171"/>
      <c r="Q419" s="171"/>
      <c r="R419" s="171"/>
      <c r="S419" s="171"/>
      <c r="T419" s="172"/>
      <c r="AT419" s="166" t="s">
        <v>236</v>
      </c>
      <c r="AU419" s="166" t="s">
        <v>87</v>
      </c>
      <c r="AV419" s="12" t="s">
        <v>87</v>
      </c>
      <c r="AW419" s="12" t="s">
        <v>32</v>
      </c>
      <c r="AX419" s="12" t="s">
        <v>77</v>
      </c>
      <c r="AY419" s="166" t="s">
        <v>140</v>
      </c>
    </row>
    <row r="420" spans="1:65" s="12" customFormat="1">
      <c r="B420" s="165"/>
      <c r="D420" s="156" t="s">
        <v>236</v>
      </c>
      <c r="E420" s="166" t="s">
        <v>1</v>
      </c>
      <c r="F420" s="167" t="s">
        <v>2035</v>
      </c>
      <c r="H420" s="168">
        <v>0.746</v>
      </c>
      <c r="I420" s="169"/>
      <c r="L420" s="165"/>
      <c r="M420" s="170"/>
      <c r="N420" s="171"/>
      <c r="O420" s="171"/>
      <c r="P420" s="171"/>
      <c r="Q420" s="171"/>
      <c r="R420" s="171"/>
      <c r="S420" s="171"/>
      <c r="T420" s="172"/>
      <c r="AT420" s="166" t="s">
        <v>236</v>
      </c>
      <c r="AU420" s="166" t="s">
        <v>87</v>
      </c>
      <c r="AV420" s="12" t="s">
        <v>87</v>
      </c>
      <c r="AW420" s="12" t="s">
        <v>32</v>
      </c>
      <c r="AX420" s="12" t="s">
        <v>77</v>
      </c>
      <c r="AY420" s="166" t="s">
        <v>140</v>
      </c>
    </row>
    <row r="421" spans="1:65" s="12" customFormat="1">
      <c r="B421" s="165"/>
      <c r="D421" s="156" t="s">
        <v>236</v>
      </c>
      <c r="E421" s="166" t="s">
        <v>1</v>
      </c>
      <c r="F421" s="167" t="s">
        <v>2036</v>
      </c>
      <c r="H421" s="168">
        <v>0.85599999999999998</v>
      </c>
      <c r="I421" s="169"/>
      <c r="L421" s="165"/>
      <c r="M421" s="170"/>
      <c r="N421" s="171"/>
      <c r="O421" s="171"/>
      <c r="P421" s="171"/>
      <c r="Q421" s="171"/>
      <c r="R421" s="171"/>
      <c r="S421" s="171"/>
      <c r="T421" s="172"/>
      <c r="AT421" s="166" t="s">
        <v>236</v>
      </c>
      <c r="AU421" s="166" t="s">
        <v>87</v>
      </c>
      <c r="AV421" s="12" t="s">
        <v>87</v>
      </c>
      <c r="AW421" s="12" t="s">
        <v>32</v>
      </c>
      <c r="AX421" s="12" t="s">
        <v>77</v>
      </c>
      <c r="AY421" s="166" t="s">
        <v>140</v>
      </c>
    </row>
    <row r="422" spans="1:65" s="13" customFormat="1">
      <c r="B422" s="173"/>
      <c r="D422" s="156" t="s">
        <v>236</v>
      </c>
      <c r="E422" s="174" t="s">
        <v>1</v>
      </c>
      <c r="F422" s="175" t="s">
        <v>247</v>
      </c>
      <c r="H422" s="176">
        <v>3.222</v>
      </c>
      <c r="I422" s="177"/>
      <c r="L422" s="173"/>
      <c r="M422" s="178"/>
      <c r="N422" s="179"/>
      <c r="O422" s="179"/>
      <c r="P422" s="179"/>
      <c r="Q422" s="179"/>
      <c r="R422" s="179"/>
      <c r="S422" s="179"/>
      <c r="T422" s="180"/>
      <c r="AT422" s="174" t="s">
        <v>236</v>
      </c>
      <c r="AU422" s="174" t="s">
        <v>87</v>
      </c>
      <c r="AV422" s="13" t="s">
        <v>159</v>
      </c>
      <c r="AW422" s="13" t="s">
        <v>32</v>
      </c>
      <c r="AX422" s="13" t="s">
        <v>85</v>
      </c>
      <c r="AY422" s="174" t="s">
        <v>140</v>
      </c>
    </row>
    <row r="423" spans="1:65" s="1" customFormat="1" ht="24">
      <c r="A423" s="31"/>
      <c r="B423" s="142"/>
      <c r="C423" s="143" t="s">
        <v>655</v>
      </c>
      <c r="D423" s="143" t="s">
        <v>143</v>
      </c>
      <c r="E423" s="144" t="s">
        <v>824</v>
      </c>
      <c r="F423" s="145" t="s">
        <v>825</v>
      </c>
      <c r="G423" s="146" t="s">
        <v>414</v>
      </c>
      <c r="H423" s="147">
        <v>16.600000000000001</v>
      </c>
      <c r="I423" s="148">
        <v>272.08</v>
      </c>
      <c r="J423" s="149">
        <f>ROUND(I423*H423,2)</f>
        <v>4516.53</v>
      </c>
      <c r="K423" s="145" t="s">
        <v>147</v>
      </c>
      <c r="L423" s="32"/>
      <c r="M423" s="150" t="s">
        <v>1</v>
      </c>
      <c r="N423" s="151" t="s">
        <v>42</v>
      </c>
      <c r="O423" s="57"/>
      <c r="P423" s="152">
        <f>O423*H423</f>
        <v>0</v>
      </c>
      <c r="Q423" s="152">
        <v>0</v>
      </c>
      <c r="R423" s="152">
        <f>Q423*H423</f>
        <v>0</v>
      </c>
      <c r="S423" s="152">
        <v>4.2000000000000003E-2</v>
      </c>
      <c r="T423" s="153">
        <f>S423*H423</f>
        <v>0.69720000000000015</v>
      </c>
      <c r="U423" s="31"/>
      <c r="V423" s="31"/>
      <c r="W423" s="31"/>
      <c r="X423" s="31"/>
      <c r="Y423" s="31"/>
      <c r="Z423" s="31"/>
      <c r="AA423" s="31"/>
      <c r="AB423" s="31"/>
      <c r="AC423" s="31"/>
      <c r="AD423" s="31"/>
      <c r="AE423" s="31"/>
      <c r="AR423" s="154" t="s">
        <v>159</v>
      </c>
      <c r="AT423" s="154" t="s">
        <v>143</v>
      </c>
      <c r="AU423" s="154" t="s">
        <v>87</v>
      </c>
      <c r="AY423" s="16" t="s">
        <v>140</v>
      </c>
      <c r="BE423" s="155">
        <f>IF(N423="základní",J423,0)</f>
        <v>4516.53</v>
      </c>
      <c r="BF423" s="155">
        <f>IF(N423="snížená",J423,0)</f>
        <v>0</v>
      </c>
      <c r="BG423" s="155">
        <f>IF(N423="zákl. přenesená",J423,0)</f>
        <v>0</v>
      </c>
      <c r="BH423" s="155">
        <f>IF(N423="sníž. přenesená",J423,0)</f>
        <v>0</v>
      </c>
      <c r="BI423" s="155">
        <f>IF(N423="nulová",J423,0)</f>
        <v>0</v>
      </c>
      <c r="BJ423" s="16" t="s">
        <v>85</v>
      </c>
      <c r="BK423" s="155">
        <f>ROUND(I423*H423,2)</f>
        <v>4516.53</v>
      </c>
      <c r="BL423" s="16" t="s">
        <v>159</v>
      </c>
      <c r="BM423" s="154" t="s">
        <v>2037</v>
      </c>
    </row>
    <row r="424" spans="1:65" s="12" customFormat="1">
      <c r="B424" s="165"/>
      <c r="D424" s="156" t="s">
        <v>236</v>
      </c>
      <c r="E424" s="166" t="s">
        <v>1</v>
      </c>
      <c r="F424" s="167" t="s">
        <v>833</v>
      </c>
      <c r="H424" s="168">
        <v>5.4</v>
      </c>
      <c r="I424" s="169"/>
      <c r="L424" s="165"/>
      <c r="M424" s="170"/>
      <c r="N424" s="171"/>
      <c r="O424" s="171"/>
      <c r="P424" s="171"/>
      <c r="Q424" s="171"/>
      <c r="R424" s="171"/>
      <c r="S424" s="171"/>
      <c r="T424" s="172"/>
      <c r="AT424" s="166" t="s">
        <v>236</v>
      </c>
      <c r="AU424" s="166" t="s">
        <v>87</v>
      </c>
      <c r="AV424" s="12" t="s">
        <v>87</v>
      </c>
      <c r="AW424" s="12" t="s">
        <v>32</v>
      </c>
      <c r="AX424" s="12" t="s">
        <v>77</v>
      </c>
      <c r="AY424" s="166" t="s">
        <v>140</v>
      </c>
    </row>
    <row r="425" spans="1:65" s="12" customFormat="1">
      <c r="B425" s="165"/>
      <c r="D425" s="156" t="s">
        <v>236</v>
      </c>
      <c r="E425" s="166" t="s">
        <v>1</v>
      </c>
      <c r="F425" s="167" t="s">
        <v>2038</v>
      </c>
      <c r="H425" s="168">
        <v>8.1</v>
      </c>
      <c r="I425" s="169"/>
      <c r="L425" s="165"/>
      <c r="M425" s="170"/>
      <c r="N425" s="171"/>
      <c r="O425" s="171"/>
      <c r="P425" s="171"/>
      <c r="Q425" s="171"/>
      <c r="R425" s="171"/>
      <c r="S425" s="171"/>
      <c r="T425" s="172"/>
      <c r="AT425" s="166" t="s">
        <v>236</v>
      </c>
      <c r="AU425" s="166" t="s">
        <v>87</v>
      </c>
      <c r="AV425" s="12" t="s">
        <v>87</v>
      </c>
      <c r="AW425" s="12" t="s">
        <v>32</v>
      </c>
      <c r="AX425" s="12" t="s">
        <v>77</v>
      </c>
      <c r="AY425" s="166" t="s">
        <v>140</v>
      </c>
    </row>
    <row r="426" spans="1:65" s="12" customFormat="1">
      <c r="B426" s="165"/>
      <c r="D426" s="156" t="s">
        <v>236</v>
      </c>
      <c r="E426" s="166" t="s">
        <v>1</v>
      </c>
      <c r="F426" s="167" t="s">
        <v>2039</v>
      </c>
      <c r="H426" s="168">
        <v>2.6</v>
      </c>
      <c r="I426" s="169"/>
      <c r="L426" s="165"/>
      <c r="M426" s="170"/>
      <c r="N426" s="171"/>
      <c r="O426" s="171"/>
      <c r="P426" s="171"/>
      <c r="Q426" s="171"/>
      <c r="R426" s="171"/>
      <c r="S426" s="171"/>
      <c r="T426" s="172"/>
      <c r="AT426" s="166" t="s">
        <v>236</v>
      </c>
      <c r="AU426" s="166" t="s">
        <v>87</v>
      </c>
      <c r="AV426" s="12" t="s">
        <v>87</v>
      </c>
      <c r="AW426" s="12" t="s">
        <v>32</v>
      </c>
      <c r="AX426" s="12" t="s">
        <v>77</v>
      </c>
      <c r="AY426" s="166" t="s">
        <v>140</v>
      </c>
    </row>
    <row r="427" spans="1:65" s="12" customFormat="1">
      <c r="B427" s="165"/>
      <c r="D427" s="156" t="s">
        <v>236</v>
      </c>
      <c r="E427" s="166" t="s">
        <v>1</v>
      </c>
      <c r="F427" s="167" t="s">
        <v>2040</v>
      </c>
      <c r="H427" s="168">
        <v>0.5</v>
      </c>
      <c r="I427" s="169"/>
      <c r="L427" s="165"/>
      <c r="M427" s="170"/>
      <c r="N427" s="171"/>
      <c r="O427" s="171"/>
      <c r="P427" s="171"/>
      <c r="Q427" s="171"/>
      <c r="R427" s="171"/>
      <c r="S427" s="171"/>
      <c r="T427" s="172"/>
      <c r="AT427" s="166" t="s">
        <v>236</v>
      </c>
      <c r="AU427" s="166" t="s">
        <v>87</v>
      </c>
      <c r="AV427" s="12" t="s">
        <v>87</v>
      </c>
      <c r="AW427" s="12" t="s">
        <v>32</v>
      </c>
      <c r="AX427" s="12" t="s">
        <v>77</v>
      </c>
      <c r="AY427" s="166" t="s">
        <v>140</v>
      </c>
    </row>
    <row r="428" spans="1:65" s="13" customFormat="1">
      <c r="B428" s="173"/>
      <c r="D428" s="156" t="s">
        <v>236</v>
      </c>
      <c r="E428" s="174" t="s">
        <v>1</v>
      </c>
      <c r="F428" s="175" t="s">
        <v>247</v>
      </c>
      <c r="H428" s="176">
        <v>16.600000000000001</v>
      </c>
      <c r="I428" s="177"/>
      <c r="L428" s="173"/>
      <c r="M428" s="178"/>
      <c r="N428" s="179"/>
      <c r="O428" s="179"/>
      <c r="P428" s="179"/>
      <c r="Q428" s="179"/>
      <c r="R428" s="179"/>
      <c r="S428" s="179"/>
      <c r="T428" s="180"/>
      <c r="AT428" s="174" t="s">
        <v>236</v>
      </c>
      <c r="AU428" s="174" t="s">
        <v>87</v>
      </c>
      <c r="AV428" s="13" t="s">
        <v>159</v>
      </c>
      <c r="AW428" s="13" t="s">
        <v>32</v>
      </c>
      <c r="AX428" s="13" t="s">
        <v>85</v>
      </c>
      <c r="AY428" s="174" t="s">
        <v>140</v>
      </c>
    </row>
    <row r="429" spans="1:65" s="1" customFormat="1" ht="36">
      <c r="A429" s="31"/>
      <c r="B429" s="142"/>
      <c r="C429" s="143" t="s">
        <v>661</v>
      </c>
      <c r="D429" s="143" t="s">
        <v>143</v>
      </c>
      <c r="E429" s="144" t="s">
        <v>2041</v>
      </c>
      <c r="F429" s="145" t="s">
        <v>2042</v>
      </c>
      <c r="G429" s="146" t="s">
        <v>284</v>
      </c>
      <c r="H429" s="147">
        <v>50</v>
      </c>
      <c r="I429" s="148">
        <v>83.72</v>
      </c>
      <c r="J429" s="149">
        <f>ROUND(I429*H429,2)</f>
        <v>4186</v>
      </c>
      <c r="K429" s="145" t="s">
        <v>147</v>
      </c>
      <c r="L429" s="32"/>
      <c r="M429" s="150" t="s">
        <v>1</v>
      </c>
      <c r="N429" s="151" t="s">
        <v>42</v>
      </c>
      <c r="O429" s="57"/>
      <c r="P429" s="152">
        <f>O429*H429</f>
        <v>0</v>
      </c>
      <c r="Q429" s="152">
        <v>0</v>
      </c>
      <c r="R429" s="152">
        <f>Q429*H429</f>
        <v>0</v>
      </c>
      <c r="S429" s="152">
        <v>5.8999999999999997E-2</v>
      </c>
      <c r="T429" s="153">
        <f>S429*H429</f>
        <v>2.9499999999999997</v>
      </c>
      <c r="U429" s="31"/>
      <c r="V429" s="31"/>
      <c r="W429" s="31"/>
      <c r="X429" s="31"/>
      <c r="Y429" s="31"/>
      <c r="Z429" s="31"/>
      <c r="AA429" s="31"/>
      <c r="AB429" s="31"/>
      <c r="AC429" s="31"/>
      <c r="AD429" s="31"/>
      <c r="AE429" s="31"/>
      <c r="AR429" s="154" t="s">
        <v>159</v>
      </c>
      <c r="AT429" s="154" t="s">
        <v>143</v>
      </c>
      <c r="AU429" s="154" t="s">
        <v>87</v>
      </c>
      <c r="AY429" s="16" t="s">
        <v>140</v>
      </c>
      <c r="BE429" s="155">
        <f>IF(N429="základní",J429,0)</f>
        <v>4186</v>
      </c>
      <c r="BF429" s="155">
        <f>IF(N429="snížená",J429,0)</f>
        <v>0</v>
      </c>
      <c r="BG429" s="155">
        <f>IF(N429="zákl. přenesená",J429,0)</f>
        <v>0</v>
      </c>
      <c r="BH429" s="155">
        <f>IF(N429="sníž. přenesená",J429,0)</f>
        <v>0</v>
      </c>
      <c r="BI429" s="155">
        <f>IF(N429="nulová",J429,0)</f>
        <v>0</v>
      </c>
      <c r="BJ429" s="16" t="s">
        <v>85</v>
      </c>
      <c r="BK429" s="155">
        <f>ROUND(I429*H429,2)</f>
        <v>4186</v>
      </c>
      <c r="BL429" s="16" t="s">
        <v>159</v>
      </c>
      <c r="BM429" s="154" t="s">
        <v>2043</v>
      </c>
    </row>
    <row r="430" spans="1:65" s="12" customFormat="1">
      <c r="B430" s="165"/>
      <c r="D430" s="156" t="s">
        <v>236</v>
      </c>
      <c r="E430" s="166" t="s">
        <v>1</v>
      </c>
      <c r="F430" s="167" t="s">
        <v>2044</v>
      </c>
      <c r="H430" s="168">
        <v>50</v>
      </c>
      <c r="I430" s="169"/>
      <c r="L430" s="165"/>
      <c r="M430" s="170"/>
      <c r="N430" s="171"/>
      <c r="O430" s="171"/>
      <c r="P430" s="171"/>
      <c r="Q430" s="171"/>
      <c r="R430" s="171"/>
      <c r="S430" s="171"/>
      <c r="T430" s="172"/>
      <c r="AT430" s="166" t="s">
        <v>236</v>
      </c>
      <c r="AU430" s="166" t="s">
        <v>87</v>
      </c>
      <c r="AV430" s="12" t="s">
        <v>87</v>
      </c>
      <c r="AW430" s="12" t="s">
        <v>32</v>
      </c>
      <c r="AX430" s="12" t="s">
        <v>85</v>
      </c>
      <c r="AY430" s="166" t="s">
        <v>140</v>
      </c>
    </row>
    <row r="431" spans="1:65" s="1" customFormat="1" ht="24">
      <c r="A431" s="31"/>
      <c r="B431" s="142"/>
      <c r="C431" s="143" t="s">
        <v>665</v>
      </c>
      <c r="D431" s="143" t="s">
        <v>143</v>
      </c>
      <c r="E431" s="144" t="s">
        <v>2045</v>
      </c>
      <c r="F431" s="145" t="s">
        <v>2046</v>
      </c>
      <c r="G431" s="146" t="s">
        <v>284</v>
      </c>
      <c r="H431" s="147">
        <v>70</v>
      </c>
      <c r="I431" s="148">
        <v>148.41</v>
      </c>
      <c r="J431" s="149">
        <f>ROUND(I431*H431,2)</f>
        <v>10388.700000000001</v>
      </c>
      <c r="K431" s="145" t="s">
        <v>147</v>
      </c>
      <c r="L431" s="32"/>
      <c r="M431" s="150" t="s">
        <v>1</v>
      </c>
      <c r="N431" s="151" t="s">
        <v>42</v>
      </c>
      <c r="O431" s="57"/>
      <c r="P431" s="152">
        <f>O431*H431</f>
        <v>0</v>
      </c>
      <c r="Q431" s="152">
        <v>0</v>
      </c>
      <c r="R431" s="152">
        <f>Q431*H431</f>
        <v>0</v>
      </c>
      <c r="S431" s="152">
        <v>8.8999999999999996E-2</v>
      </c>
      <c r="T431" s="153">
        <f>S431*H431</f>
        <v>6.2299999999999995</v>
      </c>
      <c r="U431" s="31"/>
      <c r="V431" s="31"/>
      <c r="W431" s="31"/>
      <c r="X431" s="31"/>
      <c r="Y431" s="31"/>
      <c r="Z431" s="31"/>
      <c r="AA431" s="31"/>
      <c r="AB431" s="31"/>
      <c r="AC431" s="31"/>
      <c r="AD431" s="31"/>
      <c r="AE431" s="31"/>
      <c r="AR431" s="154" t="s">
        <v>159</v>
      </c>
      <c r="AT431" s="154" t="s">
        <v>143</v>
      </c>
      <c r="AU431" s="154" t="s">
        <v>87</v>
      </c>
      <c r="AY431" s="16" t="s">
        <v>140</v>
      </c>
      <c r="BE431" s="155">
        <f>IF(N431="základní",J431,0)</f>
        <v>10388.700000000001</v>
      </c>
      <c r="BF431" s="155">
        <f>IF(N431="snížená",J431,0)</f>
        <v>0</v>
      </c>
      <c r="BG431" s="155">
        <f>IF(N431="zákl. přenesená",J431,0)</f>
        <v>0</v>
      </c>
      <c r="BH431" s="155">
        <f>IF(N431="sníž. přenesená",J431,0)</f>
        <v>0</v>
      </c>
      <c r="BI431" s="155">
        <f>IF(N431="nulová",J431,0)</f>
        <v>0</v>
      </c>
      <c r="BJ431" s="16" t="s">
        <v>85</v>
      </c>
      <c r="BK431" s="155">
        <f>ROUND(I431*H431,2)</f>
        <v>10388.700000000001</v>
      </c>
      <c r="BL431" s="16" t="s">
        <v>159</v>
      </c>
      <c r="BM431" s="154" t="s">
        <v>2047</v>
      </c>
    </row>
    <row r="432" spans="1:65" s="12" customFormat="1">
      <c r="B432" s="165"/>
      <c r="D432" s="156" t="s">
        <v>236</v>
      </c>
      <c r="E432" s="166" t="s">
        <v>1</v>
      </c>
      <c r="F432" s="167" t="s">
        <v>2048</v>
      </c>
      <c r="H432" s="168">
        <v>70</v>
      </c>
      <c r="I432" s="169"/>
      <c r="L432" s="165"/>
      <c r="M432" s="170"/>
      <c r="N432" s="171"/>
      <c r="O432" s="171"/>
      <c r="P432" s="171"/>
      <c r="Q432" s="171"/>
      <c r="R432" s="171"/>
      <c r="S432" s="171"/>
      <c r="T432" s="172"/>
      <c r="AT432" s="166" t="s">
        <v>236</v>
      </c>
      <c r="AU432" s="166" t="s">
        <v>87</v>
      </c>
      <c r="AV432" s="12" t="s">
        <v>87</v>
      </c>
      <c r="AW432" s="12" t="s">
        <v>32</v>
      </c>
      <c r="AX432" s="12" t="s">
        <v>85</v>
      </c>
      <c r="AY432" s="166" t="s">
        <v>140</v>
      </c>
    </row>
    <row r="433" spans="1:65" s="1" customFormat="1" ht="24">
      <c r="A433" s="31"/>
      <c r="B433" s="142"/>
      <c r="C433" s="143" t="s">
        <v>669</v>
      </c>
      <c r="D433" s="143" t="s">
        <v>143</v>
      </c>
      <c r="E433" s="144" t="s">
        <v>2049</v>
      </c>
      <c r="F433" s="145" t="s">
        <v>2050</v>
      </c>
      <c r="G433" s="146" t="s">
        <v>414</v>
      </c>
      <c r="H433" s="147">
        <v>0.78</v>
      </c>
      <c r="I433" s="148">
        <v>3957.76</v>
      </c>
      <c r="J433" s="149">
        <f>ROUND(I433*H433,2)</f>
        <v>3087.05</v>
      </c>
      <c r="K433" s="145" t="s">
        <v>147</v>
      </c>
      <c r="L433" s="32"/>
      <c r="M433" s="150" t="s">
        <v>1</v>
      </c>
      <c r="N433" s="151" t="s">
        <v>42</v>
      </c>
      <c r="O433" s="57"/>
      <c r="P433" s="152">
        <f>O433*H433</f>
        <v>0</v>
      </c>
      <c r="Q433" s="152">
        <v>9.3000000000000005E-4</v>
      </c>
      <c r="R433" s="152">
        <f>Q433*H433</f>
        <v>7.2540000000000007E-4</v>
      </c>
      <c r="S433" s="152">
        <v>7.0000000000000007E-2</v>
      </c>
      <c r="T433" s="153">
        <f>S433*H433</f>
        <v>5.460000000000001E-2</v>
      </c>
      <c r="U433" s="31"/>
      <c r="V433" s="31"/>
      <c r="W433" s="31"/>
      <c r="X433" s="31"/>
      <c r="Y433" s="31"/>
      <c r="Z433" s="31"/>
      <c r="AA433" s="31"/>
      <c r="AB433" s="31"/>
      <c r="AC433" s="31"/>
      <c r="AD433" s="31"/>
      <c r="AE433" s="31"/>
      <c r="AR433" s="154" t="s">
        <v>159</v>
      </c>
      <c r="AT433" s="154" t="s">
        <v>143</v>
      </c>
      <c r="AU433" s="154" t="s">
        <v>87</v>
      </c>
      <c r="AY433" s="16" t="s">
        <v>140</v>
      </c>
      <c r="BE433" s="155">
        <f>IF(N433="základní",J433,0)</f>
        <v>3087.05</v>
      </c>
      <c r="BF433" s="155">
        <f>IF(N433="snížená",J433,0)</f>
        <v>0</v>
      </c>
      <c r="BG433" s="155">
        <f>IF(N433="zákl. přenesená",J433,0)</f>
        <v>0</v>
      </c>
      <c r="BH433" s="155">
        <f>IF(N433="sníž. přenesená",J433,0)</f>
        <v>0</v>
      </c>
      <c r="BI433" s="155">
        <f>IF(N433="nulová",J433,0)</f>
        <v>0</v>
      </c>
      <c r="BJ433" s="16" t="s">
        <v>85</v>
      </c>
      <c r="BK433" s="155">
        <f>ROUND(I433*H433,2)</f>
        <v>3087.05</v>
      </c>
      <c r="BL433" s="16" t="s">
        <v>159</v>
      </c>
      <c r="BM433" s="154" t="s">
        <v>2051</v>
      </c>
    </row>
    <row r="434" spans="1:65" s="12" customFormat="1">
      <c r="B434" s="165"/>
      <c r="D434" s="156" t="s">
        <v>236</v>
      </c>
      <c r="E434" s="166" t="s">
        <v>1</v>
      </c>
      <c r="F434" s="167" t="s">
        <v>2052</v>
      </c>
      <c r="H434" s="168">
        <v>0.78</v>
      </c>
      <c r="I434" s="169"/>
      <c r="L434" s="165"/>
      <c r="M434" s="170"/>
      <c r="N434" s="171"/>
      <c r="O434" s="171"/>
      <c r="P434" s="171"/>
      <c r="Q434" s="171"/>
      <c r="R434" s="171"/>
      <c r="S434" s="171"/>
      <c r="T434" s="172"/>
      <c r="AT434" s="166" t="s">
        <v>236</v>
      </c>
      <c r="AU434" s="166" t="s">
        <v>87</v>
      </c>
      <c r="AV434" s="12" t="s">
        <v>87</v>
      </c>
      <c r="AW434" s="12" t="s">
        <v>32</v>
      </c>
      <c r="AX434" s="12" t="s">
        <v>85</v>
      </c>
      <c r="AY434" s="166" t="s">
        <v>140</v>
      </c>
    </row>
    <row r="435" spans="1:65" s="1" customFormat="1" ht="24">
      <c r="A435" s="31"/>
      <c r="B435" s="142"/>
      <c r="C435" s="143" t="s">
        <v>673</v>
      </c>
      <c r="D435" s="143" t="s">
        <v>143</v>
      </c>
      <c r="E435" s="144" t="s">
        <v>2053</v>
      </c>
      <c r="F435" s="145" t="s">
        <v>2054</v>
      </c>
      <c r="G435" s="146" t="s">
        <v>414</v>
      </c>
      <c r="H435" s="147">
        <v>0.78</v>
      </c>
      <c r="I435" s="148">
        <v>8187.94</v>
      </c>
      <c r="J435" s="149">
        <f>ROUND(I435*H435,2)</f>
        <v>6386.59</v>
      </c>
      <c r="K435" s="145" t="s">
        <v>147</v>
      </c>
      <c r="L435" s="32"/>
      <c r="M435" s="150" t="s">
        <v>1</v>
      </c>
      <c r="N435" s="151" t="s">
        <v>42</v>
      </c>
      <c r="O435" s="57"/>
      <c r="P435" s="152">
        <f>O435*H435</f>
        <v>0</v>
      </c>
      <c r="Q435" s="152">
        <v>4.3400000000000001E-3</v>
      </c>
      <c r="R435" s="152">
        <f>Q435*H435</f>
        <v>3.3852000000000001E-3</v>
      </c>
      <c r="S435" s="152">
        <v>0.28299999999999997</v>
      </c>
      <c r="T435" s="153">
        <f>S435*H435</f>
        <v>0.22073999999999999</v>
      </c>
      <c r="U435" s="31"/>
      <c r="V435" s="31"/>
      <c r="W435" s="31"/>
      <c r="X435" s="31"/>
      <c r="Y435" s="31"/>
      <c r="Z435" s="31"/>
      <c r="AA435" s="31"/>
      <c r="AB435" s="31"/>
      <c r="AC435" s="31"/>
      <c r="AD435" s="31"/>
      <c r="AE435" s="31"/>
      <c r="AR435" s="154" t="s">
        <v>159</v>
      </c>
      <c r="AT435" s="154" t="s">
        <v>143</v>
      </c>
      <c r="AU435" s="154" t="s">
        <v>87</v>
      </c>
      <c r="AY435" s="16" t="s">
        <v>140</v>
      </c>
      <c r="BE435" s="155">
        <f>IF(N435="základní",J435,0)</f>
        <v>6386.59</v>
      </c>
      <c r="BF435" s="155">
        <f>IF(N435="snížená",J435,0)</f>
        <v>0</v>
      </c>
      <c r="BG435" s="155">
        <f>IF(N435="zákl. přenesená",J435,0)</f>
        <v>0</v>
      </c>
      <c r="BH435" s="155">
        <f>IF(N435="sníž. přenesená",J435,0)</f>
        <v>0</v>
      </c>
      <c r="BI435" s="155">
        <f>IF(N435="nulová",J435,0)</f>
        <v>0</v>
      </c>
      <c r="BJ435" s="16" t="s">
        <v>85</v>
      </c>
      <c r="BK435" s="155">
        <f>ROUND(I435*H435,2)</f>
        <v>6386.59</v>
      </c>
      <c r="BL435" s="16" t="s">
        <v>159</v>
      </c>
      <c r="BM435" s="154" t="s">
        <v>2055</v>
      </c>
    </row>
    <row r="436" spans="1:65" s="12" customFormat="1">
      <c r="B436" s="165"/>
      <c r="D436" s="156" t="s">
        <v>236</v>
      </c>
      <c r="E436" s="166" t="s">
        <v>1</v>
      </c>
      <c r="F436" s="167" t="s">
        <v>2056</v>
      </c>
      <c r="H436" s="168">
        <v>0.78</v>
      </c>
      <c r="I436" s="169"/>
      <c r="L436" s="165"/>
      <c r="M436" s="170"/>
      <c r="N436" s="171"/>
      <c r="O436" s="171"/>
      <c r="P436" s="171"/>
      <c r="Q436" s="171"/>
      <c r="R436" s="171"/>
      <c r="S436" s="171"/>
      <c r="T436" s="172"/>
      <c r="AT436" s="166" t="s">
        <v>236</v>
      </c>
      <c r="AU436" s="166" t="s">
        <v>87</v>
      </c>
      <c r="AV436" s="12" t="s">
        <v>87</v>
      </c>
      <c r="AW436" s="12" t="s">
        <v>32</v>
      </c>
      <c r="AX436" s="12" t="s">
        <v>85</v>
      </c>
      <c r="AY436" s="166" t="s">
        <v>140</v>
      </c>
    </row>
    <row r="437" spans="1:65" s="11" customFormat="1" ht="22.9" customHeight="1">
      <c r="B437" s="129"/>
      <c r="D437" s="130" t="s">
        <v>76</v>
      </c>
      <c r="E437" s="140" t="s">
        <v>913</v>
      </c>
      <c r="F437" s="140" t="s">
        <v>914</v>
      </c>
      <c r="I437" s="132"/>
      <c r="J437" s="141">
        <f>BK437</f>
        <v>121947.38</v>
      </c>
      <c r="L437" s="129"/>
      <c r="M437" s="134"/>
      <c r="N437" s="135"/>
      <c r="O437" s="135"/>
      <c r="P437" s="136">
        <f>SUM(P438:P444)</f>
        <v>0</v>
      </c>
      <c r="Q437" s="135"/>
      <c r="R437" s="136">
        <f>SUM(R438:R444)</f>
        <v>0</v>
      </c>
      <c r="S437" s="135"/>
      <c r="T437" s="137">
        <f>SUM(T438:T444)</f>
        <v>0</v>
      </c>
      <c r="AR437" s="130" t="s">
        <v>85</v>
      </c>
      <c r="AT437" s="138" t="s">
        <v>76</v>
      </c>
      <c r="AU437" s="138" t="s">
        <v>85</v>
      </c>
      <c r="AY437" s="130" t="s">
        <v>140</v>
      </c>
      <c r="BK437" s="139">
        <f>SUM(BK438:BK444)</f>
        <v>121947.38</v>
      </c>
    </row>
    <row r="438" spans="1:65" s="1" customFormat="1" ht="24">
      <c r="A438" s="31"/>
      <c r="B438" s="142"/>
      <c r="C438" s="143" t="s">
        <v>678</v>
      </c>
      <c r="D438" s="143" t="s">
        <v>143</v>
      </c>
      <c r="E438" s="144" t="s">
        <v>916</v>
      </c>
      <c r="F438" s="145" t="s">
        <v>917</v>
      </c>
      <c r="G438" s="146" t="s">
        <v>278</v>
      </c>
      <c r="H438" s="147">
        <v>30.524999999999999</v>
      </c>
      <c r="I438" s="148">
        <v>1617.25</v>
      </c>
      <c r="J438" s="149">
        <f>ROUND(I438*H438,2)</f>
        <v>49366.559999999998</v>
      </c>
      <c r="K438" s="145" t="s">
        <v>147</v>
      </c>
      <c r="L438" s="32"/>
      <c r="M438" s="150" t="s">
        <v>1</v>
      </c>
      <c r="N438" s="151" t="s">
        <v>42</v>
      </c>
      <c r="O438" s="57"/>
      <c r="P438" s="152">
        <f>O438*H438</f>
        <v>0</v>
      </c>
      <c r="Q438" s="152">
        <v>0</v>
      </c>
      <c r="R438" s="152">
        <f>Q438*H438</f>
        <v>0</v>
      </c>
      <c r="S438" s="152">
        <v>0</v>
      </c>
      <c r="T438" s="153">
        <f>S438*H438</f>
        <v>0</v>
      </c>
      <c r="U438" s="31"/>
      <c r="V438" s="31"/>
      <c r="W438" s="31"/>
      <c r="X438" s="31"/>
      <c r="Y438" s="31"/>
      <c r="Z438" s="31"/>
      <c r="AA438" s="31"/>
      <c r="AB438" s="31"/>
      <c r="AC438" s="31"/>
      <c r="AD438" s="31"/>
      <c r="AE438" s="31"/>
      <c r="AR438" s="154" t="s">
        <v>159</v>
      </c>
      <c r="AT438" s="154" t="s">
        <v>143</v>
      </c>
      <c r="AU438" s="154" t="s">
        <v>87</v>
      </c>
      <c r="AY438" s="16" t="s">
        <v>140</v>
      </c>
      <c r="BE438" s="155">
        <f>IF(N438="základní",J438,0)</f>
        <v>49366.559999999998</v>
      </c>
      <c r="BF438" s="155">
        <f>IF(N438="snížená",J438,0)</f>
        <v>0</v>
      </c>
      <c r="BG438" s="155">
        <f>IF(N438="zákl. přenesená",J438,0)</f>
        <v>0</v>
      </c>
      <c r="BH438" s="155">
        <f>IF(N438="sníž. přenesená",J438,0)</f>
        <v>0</v>
      </c>
      <c r="BI438" s="155">
        <f>IF(N438="nulová",J438,0)</f>
        <v>0</v>
      </c>
      <c r="BJ438" s="16" t="s">
        <v>85</v>
      </c>
      <c r="BK438" s="155">
        <f>ROUND(I438*H438,2)</f>
        <v>49366.559999999998</v>
      </c>
      <c r="BL438" s="16" t="s">
        <v>159</v>
      </c>
      <c r="BM438" s="154" t="s">
        <v>2057</v>
      </c>
    </row>
    <row r="439" spans="1:65" s="1" customFormat="1" ht="24">
      <c r="A439" s="31"/>
      <c r="B439" s="142"/>
      <c r="C439" s="143" t="s">
        <v>682</v>
      </c>
      <c r="D439" s="143" t="s">
        <v>143</v>
      </c>
      <c r="E439" s="144" t="s">
        <v>920</v>
      </c>
      <c r="F439" s="145" t="s">
        <v>921</v>
      </c>
      <c r="G439" s="146" t="s">
        <v>278</v>
      </c>
      <c r="H439" s="147">
        <v>30.524999999999999</v>
      </c>
      <c r="I439" s="148">
        <v>119.14</v>
      </c>
      <c r="J439" s="149">
        <f>ROUND(I439*H439,2)</f>
        <v>3636.75</v>
      </c>
      <c r="K439" s="145" t="s">
        <v>147</v>
      </c>
      <c r="L439" s="32"/>
      <c r="M439" s="150" t="s">
        <v>1</v>
      </c>
      <c r="N439" s="151" t="s">
        <v>42</v>
      </c>
      <c r="O439" s="57"/>
      <c r="P439" s="152">
        <f>O439*H439</f>
        <v>0</v>
      </c>
      <c r="Q439" s="152">
        <v>0</v>
      </c>
      <c r="R439" s="152">
        <f>Q439*H439</f>
        <v>0</v>
      </c>
      <c r="S439" s="152">
        <v>0</v>
      </c>
      <c r="T439" s="153">
        <f>S439*H439</f>
        <v>0</v>
      </c>
      <c r="U439" s="31"/>
      <c r="V439" s="31"/>
      <c r="W439" s="31"/>
      <c r="X439" s="31"/>
      <c r="Y439" s="31"/>
      <c r="Z439" s="31"/>
      <c r="AA439" s="31"/>
      <c r="AB439" s="31"/>
      <c r="AC439" s="31"/>
      <c r="AD439" s="31"/>
      <c r="AE439" s="31"/>
      <c r="AR439" s="154" t="s">
        <v>159</v>
      </c>
      <c r="AT439" s="154" t="s">
        <v>143</v>
      </c>
      <c r="AU439" s="154" t="s">
        <v>87</v>
      </c>
      <c r="AY439" s="16" t="s">
        <v>140</v>
      </c>
      <c r="BE439" s="155">
        <f>IF(N439="základní",J439,0)</f>
        <v>3636.75</v>
      </c>
      <c r="BF439" s="155">
        <f>IF(N439="snížená",J439,0)</f>
        <v>0</v>
      </c>
      <c r="BG439" s="155">
        <f>IF(N439="zákl. přenesená",J439,0)</f>
        <v>0</v>
      </c>
      <c r="BH439" s="155">
        <f>IF(N439="sníž. přenesená",J439,0)</f>
        <v>0</v>
      </c>
      <c r="BI439" s="155">
        <f>IF(N439="nulová",J439,0)</f>
        <v>0</v>
      </c>
      <c r="BJ439" s="16" t="s">
        <v>85</v>
      </c>
      <c r="BK439" s="155">
        <f>ROUND(I439*H439,2)</f>
        <v>3636.75</v>
      </c>
      <c r="BL439" s="16" t="s">
        <v>159</v>
      </c>
      <c r="BM439" s="154" t="s">
        <v>2058</v>
      </c>
    </row>
    <row r="440" spans="1:65" s="1" customFormat="1" ht="33" customHeight="1">
      <c r="A440" s="31"/>
      <c r="B440" s="142"/>
      <c r="C440" s="143" t="s">
        <v>688</v>
      </c>
      <c r="D440" s="143" t="s">
        <v>143</v>
      </c>
      <c r="E440" s="144" t="s">
        <v>924</v>
      </c>
      <c r="F440" s="145" t="s">
        <v>925</v>
      </c>
      <c r="G440" s="146" t="s">
        <v>278</v>
      </c>
      <c r="H440" s="147">
        <v>274.72500000000002</v>
      </c>
      <c r="I440" s="148">
        <v>189.88</v>
      </c>
      <c r="J440" s="149">
        <f>ROUND(I440*H440,2)</f>
        <v>52164.78</v>
      </c>
      <c r="K440" s="145" t="s">
        <v>147</v>
      </c>
      <c r="L440" s="32"/>
      <c r="M440" s="150" t="s">
        <v>1</v>
      </c>
      <c r="N440" s="151" t="s">
        <v>42</v>
      </c>
      <c r="O440" s="57"/>
      <c r="P440" s="152">
        <f>O440*H440</f>
        <v>0</v>
      </c>
      <c r="Q440" s="152">
        <v>0</v>
      </c>
      <c r="R440" s="152">
        <f>Q440*H440</f>
        <v>0</v>
      </c>
      <c r="S440" s="152">
        <v>0</v>
      </c>
      <c r="T440" s="153">
        <f>S440*H440</f>
        <v>0</v>
      </c>
      <c r="U440" s="31"/>
      <c r="V440" s="31"/>
      <c r="W440" s="31"/>
      <c r="X440" s="31"/>
      <c r="Y440" s="31"/>
      <c r="Z440" s="31"/>
      <c r="AA440" s="31"/>
      <c r="AB440" s="31"/>
      <c r="AC440" s="31"/>
      <c r="AD440" s="31"/>
      <c r="AE440" s="31"/>
      <c r="AR440" s="154" t="s">
        <v>159</v>
      </c>
      <c r="AT440" s="154" t="s">
        <v>143</v>
      </c>
      <c r="AU440" s="154" t="s">
        <v>87</v>
      </c>
      <c r="AY440" s="16" t="s">
        <v>140</v>
      </c>
      <c r="BE440" s="155">
        <f>IF(N440="základní",J440,0)</f>
        <v>52164.78</v>
      </c>
      <c r="BF440" s="155">
        <f>IF(N440="snížená",J440,0)</f>
        <v>0</v>
      </c>
      <c r="BG440" s="155">
        <f>IF(N440="zákl. přenesená",J440,0)</f>
        <v>0</v>
      </c>
      <c r="BH440" s="155">
        <f>IF(N440="sníž. přenesená",J440,0)</f>
        <v>0</v>
      </c>
      <c r="BI440" s="155">
        <f>IF(N440="nulová",J440,0)</f>
        <v>0</v>
      </c>
      <c r="BJ440" s="16" t="s">
        <v>85</v>
      </c>
      <c r="BK440" s="155">
        <f>ROUND(I440*H440,2)</f>
        <v>52164.78</v>
      </c>
      <c r="BL440" s="16" t="s">
        <v>159</v>
      </c>
      <c r="BM440" s="154" t="s">
        <v>2059</v>
      </c>
    </row>
    <row r="441" spans="1:65" s="12" customFormat="1">
      <c r="B441" s="165"/>
      <c r="D441" s="156" t="s">
        <v>236</v>
      </c>
      <c r="E441" s="166" t="s">
        <v>1</v>
      </c>
      <c r="F441" s="167" t="s">
        <v>2060</v>
      </c>
      <c r="H441" s="168">
        <v>274.72500000000002</v>
      </c>
      <c r="I441" s="169"/>
      <c r="L441" s="165"/>
      <c r="M441" s="170"/>
      <c r="N441" s="171"/>
      <c r="O441" s="171"/>
      <c r="P441" s="171"/>
      <c r="Q441" s="171"/>
      <c r="R441" s="171"/>
      <c r="S441" s="171"/>
      <c r="T441" s="172"/>
      <c r="AT441" s="166" t="s">
        <v>236</v>
      </c>
      <c r="AU441" s="166" t="s">
        <v>87</v>
      </c>
      <c r="AV441" s="12" t="s">
        <v>87</v>
      </c>
      <c r="AW441" s="12" t="s">
        <v>32</v>
      </c>
      <c r="AX441" s="12" t="s">
        <v>85</v>
      </c>
      <c r="AY441" s="166" t="s">
        <v>140</v>
      </c>
    </row>
    <row r="442" spans="1:65" s="1" customFormat="1" ht="33" customHeight="1">
      <c r="A442" s="31"/>
      <c r="B442" s="142"/>
      <c r="C442" s="143" t="s">
        <v>695</v>
      </c>
      <c r="D442" s="143" t="s">
        <v>143</v>
      </c>
      <c r="E442" s="144" t="s">
        <v>929</v>
      </c>
      <c r="F442" s="145" t="s">
        <v>930</v>
      </c>
      <c r="G442" s="146" t="s">
        <v>278</v>
      </c>
      <c r="H442" s="147">
        <v>17.878</v>
      </c>
      <c r="I442" s="148">
        <v>773.57</v>
      </c>
      <c r="J442" s="149">
        <f>ROUND(I442*H442,2)</f>
        <v>13829.88</v>
      </c>
      <c r="K442" s="145" t="s">
        <v>147</v>
      </c>
      <c r="L442" s="32"/>
      <c r="M442" s="150" t="s">
        <v>1</v>
      </c>
      <c r="N442" s="151" t="s">
        <v>42</v>
      </c>
      <c r="O442" s="57"/>
      <c r="P442" s="152">
        <f>O442*H442</f>
        <v>0</v>
      </c>
      <c r="Q442" s="152">
        <v>0</v>
      </c>
      <c r="R442" s="152">
        <f>Q442*H442</f>
        <v>0</v>
      </c>
      <c r="S442" s="152">
        <v>0</v>
      </c>
      <c r="T442" s="153">
        <f>S442*H442</f>
        <v>0</v>
      </c>
      <c r="U442" s="31"/>
      <c r="V442" s="31"/>
      <c r="W442" s="31"/>
      <c r="X442" s="31"/>
      <c r="Y442" s="31"/>
      <c r="Z442" s="31"/>
      <c r="AA442" s="31"/>
      <c r="AB442" s="31"/>
      <c r="AC442" s="31"/>
      <c r="AD442" s="31"/>
      <c r="AE442" s="31"/>
      <c r="AR442" s="154" t="s">
        <v>159</v>
      </c>
      <c r="AT442" s="154" t="s">
        <v>143</v>
      </c>
      <c r="AU442" s="154" t="s">
        <v>87</v>
      </c>
      <c r="AY442" s="16" t="s">
        <v>140</v>
      </c>
      <c r="BE442" s="155">
        <f>IF(N442="základní",J442,0)</f>
        <v>13829.88</v>
      </c>
      <c r="BF442" s="155">
        <f>IF(N442="snížená",J442,0)</f>
        <v>0</v>
      </c>
      <c r="BG442" s="155">
        <f>IF(N442="zákl. přenesená",J442,0)</f>
        <v>0</v>
      </c>
      <c r="BH442" s="155">
        <f>IF(N442="sníž. přenesená",J442,0)</f>
        <v>0</v>
      </c>
      <c r="BI442" s="155">
        <f>IF(N442="nulová",J442,0)</f>
        <v>0</v>
      </c>
      <c r="BJ442" s="16" t="s">
        <v>85</v>
      </c>
      <c r="BK442" s="155">
        <f>ROUND(I442*H442,2)</f>
        <v>13829.88</v>
      </c>
      <c r="BL442" s="16" t="s">
        <v>159</v>
      </c>
      <c r="BM442" s="154" t="s">
        <v>2061</v>
      </c>
    </row>
    <row r="443" spans="1:65" s="1" customFormat="1" ht="24">
      <c r="A443" s="31"/>
      <c r="B443" s="142"/>
      <c r="C443" s="143" t="s">
        <v>701</v>
      </c>
      <c r="D443" s="143" t="s">
        <v>143</v>
      </c>
      <c r="E443" s="144" t="s">
        <v>934</v>
      </c>
      <c r="F443" s="145" t="s">
        <v>935</v>
      </c>
      <c r="G443" s="146" t="s">
        <v>278</v>
      </c>
      <c r="H443" s="147">
        <v>12.647</v>
      </c>
      <c r="I443" s="148">
        <v>233.21</v>
      </c>
      <c r="J443" s="149">
        <f>ROUND(I443*H443,2)</f>
        <v>2949.41</v>
      </c>
      <c r="K443" s="145" t="s">
        <v>147</v>
      </c>
      <c r="L443" s="32"/>
      <c r="M443" s="150" t="s">
        <v>1</v>
      </c>
      <c r="N443" s="151" t="s">
        <v>42</v>
      </c>
      <c r="O443" s="57"/>
      <c r="P443" s="152">
        <f>O443*H443</f>
        <v>0</v>
      </c>
      <c r="Q443" s="152">
        <v>0</v>
      </c>
      <c r="R443" s="152">
        <f>Q443*H443</f>
        <v>0</v>
      </c>
      <c r="S443" s="152">
        <v>0</v>
      </c>
      <c r="T443" s="153">
        <f>S443*H443</f>
        <v>0</v>
      </c>
      <c r="U443" s="31"/>
      <c r="V443" s="31"/>
      <c r="W443" s="31"/>
      <c r="X443" s="31"/>
      <c r="Y443" s="31"/>
      <c r="Z443" s="31"/>
      <c r="AA443" s="31"/>
      <c r="AB443" s="31"/>
      <c r="AC443" s="31"/>
      <c r="AD443" s="31"/>
      <c r="AE443" s="31"/>
      <c r="AR443" s="154" t="s">
        <v>159</v>
      </c>
      <c r="AT443" s="154" t="s">
        <v>143</v>
      </c>
      <c r="AU443" s="154" t="s">
        <v>87</v>
      </c>
      <c r="AY443" s="16" t="s">
        <v>140</v>
      </c>
      <c r="BE443" s="155">
        <f>IF(N443="základní",J443,0)</f>
        <v>2949.41</v>
      </c>
      <c r="BF443" s="155">
        <f>IF(N443="snížená",J443,0)</f>
        <v>0</v>
      </c>
      <c r="BG443" s="155">
        <f>IF(N443="zákl. přenesená",J443,0)</f>
        <v>0</v>
      </c>
      <c r="BH443" s="155">
        <f>IF(N443="sníž. přenesená",J443,0)</f>
        <v>0</v>
      </c>
      <c r="BI443" s="155">
        <f>IF(N443="nulová",J443,0)</f>
        <v>0</v>
      </c>
      <c r="BJ443" s="16" t="s">
        <v>85</v>
      </c>
      <c r="BK443" s="155">
        <f>ROUND(I443*H443,2)</f>
        <v>2949.41</v>
      </c>
      <c r="BL443" s="16" t="s">
        <v>159</v>
      </c>
      <c r="BM443" s="154" t="s">
        <v>2062</v>
      </c>
    </row>
    <row r="444" spans="1:65" s="12" customFormat="1">
      <c r="B444" s="165"/>
      <c r="D444" s="156" t="s">
        <v>236</v>
      </c>
      <c r="E444" s="166" t="s">
        <v>1</v>
      </c>
      <c r="F444" s="167" t="s">
        <v>2063</v>
      </c>
      <c r="H444" s="168">
        <v>12.647</v>
      </c>
      <c r="I444" s="169"/>
      <c r="L444" s="165"/>
      <c r="M444" s="170"/>
      <c r="N444" s="171"/>
      <c r="O444" s="171"/>
      <c r="P444" s="171"/>
      <c r="Q444" s="171"/>
      <c r="R444" s="171"/>
      <c r="S444" s="171"/>
      <c r="T444" s="172"/>
      <c r="AT444" s="166" t="s">
        <v>236</v>
      </c>
      <c r="AU444" s="166" t="s">
        <v>87</v>
      </c>
      <c r="AV444" s="12" t="s">
        <v>87</v>
      </c>
      <c r="AW444" s="12" t="s">
        <v>32</v>
      </c>
      <c r="AX444" s="12" t="s">
        <v>85</v>
      </c>
      <c r="AY444" s="166" t="s">
        <v>140</v>
      </c>
    </row>
    <row r="445" spans="1:65" s="11" customFormat="1" ht="22.9" customHeight="1">
      <c r="B445" s="129"/>
      <c r="D445" s="130" t="s">
        <v>76</v>
      </c>
      <c r="E445" s="140" t="s">
        <v>938</v>
      </c>
      <c r="F445" s="140" t="s">
        <v>939</v>
      </c>
      <c r="I445" s="132"/>
      <c r="J445" s="141">
        <f>BK445</f>
        <v>109387.36</v>
      </c>
      <c r="L445" s="129"/>
      <c r="M445" s="134"/>
      <c r="N445" s="135"/>
      <c r="O445" s="135"/>
      <c r="P445" s="136">
        <f>P446</f>
        <v>0</v>
      </c>
      <c r="Q445" s="135"/>
      <c r="R445" s="136">
        <f>R446</f>
        <v>0</v>
      </c>
      <c r="S445" s="135"/>
      <c r="T445" s="137">
        <f>T446</f>
        <v>0</v>
      </c>
      <c r="AR445" s="130" t="s">
        <v>85</v>
      </c>
      <c r="AT445" s="138" t="s">
        <v>76</v>
      </c>
      <c r="AU445" s="138" t="s">
        <v>85</v>
      </c>
      <c r="AY445" s="130" t="s">
        <v>140</v>
      </c>
      <c r="BK445" s="139">
        <f>BK446</f>
        <v>109387.36</v>
      </c>
    </row>
    <row r="446" spans="1:65" s="1" customFormat="1" ht="24">
      <c r="A446" s="31"/>
      <c r="B446" s="142"/>
      <c r="C446" s="143" t="s">
        <v>718</v>
      </c>
      <c r="D446" s="143" t="s">
        <v>143</v>
      </c>
      <c r="E446" s="144" t="s">
        <v>2064</v>
      </c>
      <c r="F446" s="145" t="s">
        <v>2065</v>
      </c>
      <c r="G446" s="146" t="s">
        <v>278</v>
      </c>
      <c r="H446" s="147">
        <v>102.63500000000001</v>
      </c>
      <c r="I446" s="148">
        <v>1065.79</v>
      </c>
      <c r="J446" s="149">
        <f>ROUND(I446*H446,2)</f>
        <v>109387.36</v>
      </c>
      <c r="K446" s="145" t="s">
        <v>147</v>
      </c>
      <c r="L446" s="32"/>
      <c r="M446" s="150" t="s">
        <v>1</v>
      </c>
      <c r="N446" s="151" t="s">
        <v>42</v>
      </c>
      <c r="O446" s="57"/>
      <c r="P446" s="152">
        <f>O446*H446</f>
        <v>0</v>
      </c>
      <c r="Q446" s="152">
        <v>0</v>
      </c>
      <c r="R446" s="152">
        <f>Q446*H446</f>
        <v>0</v>
      </c>
      <c r="S446" s="152">
        <v>0</v>
      </c>
      <c r="T446" s="153">
        <f>S446*H446</f>
        <v>0</v>
      </c>
      <c r="U446" s="31"/>
      <c r="V446" s="31"/>
      <c r="W446" s="31"/>
      <c r="X446" s="31"/>
      <c r="Y446" s="31"/>
      <c r="Z446" s="31"/>
      <c r="AA446" s="31"/>
      <c r="AB446" s="31"/>
      <c r="AC446" s="31"/>
      <c r="AD446" s="31"/>
      <c r="AE446" s="31"/>
      <c r="AR446" s="154" t="s">
        <v>159</v>
      </c>
      <c r="AT446" s="154" t="s">
        <v>143</v>
      </c>
      <c r="AU446" s="154" t="s">
        <v>87</v>
      </c>
      <c r="AY446" s="16" t="s">
        <v>140</v>
      </c>
      <c r="BE446" s="155">
        <f>IF(N446="základní",J446,0)</f>
        <v>109387.36</v>
      </c>
      <c r="BF446" s="155">
        <f>IF(N446="snížená",J446,0)</f>
        <v>0</v>
      </c>
      <c r="BG446" s="155">
        <f>IF(N446="zákl. přenesená",J446,0)</f>
        <v>0</v>
      </c>
      <c r="BH446" s="155">
        <f>IF(N446="sníž. přenesená",J446,0)</f>
        <v>0</v>
      </c>
      <c r="BI446" s="155">
        <f>IF(N446="nulová",J446,0)</f>
        <v>0</v>
      </c>
      <c r="BJ446" s="16" t="s">
        <v>85</v>
      </c>
      <c r="BK446" s="155">
        <f>ROUND(I446*H446,2)</f>
        <v>109387.36</v>
      </c>
      <c r="BL446" s="16" t="s">
        <v>159</v>
      </c>
      <c r="BM446" s="154" t="s">
        <v>2066</v>
      </c>
    </row>
    <row r="447" spans="1:65" s="11" customFormat="1" ht="25.9" customHeight="1">
      <c r="B447" s="129"/>
      <c r="D447" s="130" t="s">
        <v>76</v>
      </c>
      <c r="E447" s="131" t="s">
        <v>944</v>
      </c>
      <c r="F447" s="131" t="s">
        <v>945</v>
      </c>
      <c r="I447" s="132"/>
      <c r="J447" s="133">
        <f>BK447</f>
        <v>3325090.16</v>
      </c>
      <c r="L447" s="129"/>
      <c r="M447" s="134"/>
      <c r="N447" s="135"/>
      <c r="O447" s="135"/>
      <c r="P447" s="136">
        <f>P448+P472+P516+P518+P524+P566+P633+P674+P679+P688</f>
        <v>0</v>
      </c>
      <c r="Q447" s="135"/>
      <c r="R447" s="136">
        <f>R448+R472+R516+R518+R524+R566+R633+R674+R679+R688</f>
        <v>18.880883180000001</v>
      </c>
      <c r="S447" s="135"/>
      <c r="T447" s="137">
        <f>T448+T472+T516+T518+T524+T566+T633+T674+T679+T688</f>
        <v>8.6914889999999989</v>
      </c>
      <c r="AR447" s="130" t="s">
        <v>87</v>
      </c>
      <c r="AT447" s="138" t="s">
        <v>76</v>
      </c>
      <c r="AU447" s="138" t="s">
        <v>77</v>
      </c>
      <c r="AY447" s="130" t="s">
        <v>140</v>
      </c>
      <c r="BK447" s="139">
        <f>BK448+BK472+BK516+BK518+BK524+BK566+BK633+BK674+BK679+BK688</f>
        <v>3325090.16</v>
      </c>
    </row>
    <row r="448" spans="1:65" s="11" customFormat="1" ht="22.9" customHeight="1">
      <c r="B448" s="129"/>
      <c r="D448" s="130" t="s">
        <v>76</v>
      </c>
      <c r="E448" s="140" t="s">
        <v>979</v>
      </c>
      <c r="F448" s="140" t="s">
        <v>980</v>
      </c>
      <c r="I448" s="132"/>
      <c r="J448" s="141">
        <f>BK448</f>
        <v>621723.24</v>
      </c>
      <c r="L448" s="129"/>
      <c r="M448" s="134"/>
      <c r="N448" s="135"/>
      <c r="O448" s="135"/>
      <c r="P448" s="136">
        <f>SUM(P449:P471)</f>
        <v>0</v>
      </c>
      <c r="Q448" s="135"/>
      <c r="R448" s="136">
        <f>SUM(R449:R471)</f>
        <v>2.5282049999999998</v>
      </c>
      <c r="S448" s="135"/>
      <c r="T448" s="137">
        <f>SUM(T449:T471)</f>
        <v>1.6160000000000001</v>
      </c>
      <c r="AR448" s="130" t="s">
        <v>87</v>
      </c>
      <c r="AT448" s="138" t="s">
        <v>76</v>
      </c>
      <c r="AU448" s="138" t="s">
        <v>85</v>
      </c>
      <c r="AY448" s="130" t="s">
        <v>140</v>
      </c>
      <c r="BK448" s="139">
        <f>SUM(BK449:BK471)</f>
        <v>621723.24</v>
      </c>
    </row>
    <row r="449" spans="1:65" s="1" customFormat="1" ht="33" customHeight="1">
      <c r="A449" s="31"/>
      <c r="B449" s="142"/>
      <c r="C449" s="143" t="s">
        <v>724</v>
      </c>
      <c r="D449" s="143" t="s">
        <v>143</v>
      </c>
      <c r="E449" s="144" t="s">
        <v>2067</v>
      </c>
      <c r="F449" s="145" t="s">
        <v>2068</v>
      </c>
      <c r="G449" s="146" t="s">
        <v>284</v>
      </c>
      <c r="H449" s="147">
        <v>808</v>
      </c>
      <c r="I449" s="148">
        <v>30.35</v>
      </c>
      <c r="J449" s="149">
        <f>ROUND(I449*H449,2)</f>
        <v>24522.799999999999</v>
      </c>
      <c r="K449" s="145" t="s">
        <v>147</v>
      </c>
      <c r="L449" s="32"/>
      <c r="M449" s="150" t="s">
        <v>1</v>
      </c>
      <c r="N449" s="151" t="s">
        <v>42</v>
      </c>
      <c r="O449" s="57"/>
      <c r="P449" s="152">
        <f>O449*H449</f>
        <v>0</v>
      </c>
      <c r="Q449" s="152">
        <v>0</v>
      </c>
      <c r="R449" s="152">
        <f>Q449*H449</f>
        <v>0</v>
      </c>
      <c r="S449" s="152">
        <v>2E-3</v>
      </c>
      <c r="T449" s="153">
        <f>S449*H449</f>
        <v>1.6160000000000001</v>
      </c>
      <c r="U449" s="31"/>
      <c r="V449" s="31"/>
      <c r="W449" s="31"/>
      <c r="X449" s="31"/>
      <c r="Y449" s="31"/>
      <c r="Z449" s="31"/>
      <c r="AA449" s="31"/>
      <c r="AB449" s="31"/>
      <c r="AC449" s="31"/>
      <c r="AD449" s="31"/>
      <c r="AE449" s="31"/>
      <c r="AR449" s="154" t="s">
        <v>301</v>
      </c>
      <c r="AT449" s="154" t="s">
        <v>143</v>
      </c>
      <c r="AU449" s="154" t="s">
        <v>87</v>
      </c>
      <c r="AY449" s="16" t="s">
        <v>140</v>
      </c>
      <c r="BE449" s="155">
        <f>IF(N449="základní",J449,0)</f>
        <v>24522.799999999999</v>
      </c>
      <c r="BF449" s="155">
        <f>IF(N449="snížená",J449,0)</f>
        <v>0</v>
      </c>
      <c r="BG449" s="155">
        <f>IF(N449="zákl. přenesená",J449,0)</f>
        <v>0</v>
      </c>
      <c r="BH449" s="155">
        <f>IF(N449="sníž. přenesená",J449,0)</f>
        <v>0</v>
      </c>
      <c r="BI449" s="155">
        <f>IF(N449="nulová",J449,0)</f>
        <v>0</v>
      </c>
      <c r="BJ449" s="16" t="s">
        <v>85</v>
      </c>
      <c r="BK449" s="155">
        <f>ROUND(I449*H449,2)</f>
        <v>24522.799999999999</v>
      </c>
      <c r="BL449" s="16" t="s">
        <v>301</v>
      </c>
      <c r="BM449" s="154" t="s">
        <v>2069</v>
      </c>
    </row>
    <row r="450" spans="1:65" s="12" customFormat="1">
      <c r="B450" s="165"/>
      <c r="D450" s="156" t="s">
        <v>236</v>
      </c>
      <c r="E450" s="166" t="s">
        <v>1</v>
      </c>
      <c r="F450" s="167" t="s">
        <v>2070</v>
      </c>
      <c r="H450" s="168">
        <v>759.65300000000002</v>
      </c>
      <c r="I450" s="169"/>
      <c r="L450" s="165"/>
      <c r="M450" s="170"/>
      <c r="N450" s="171"/>
      <c r="O450" s="171"/>
      <c r="P450" s="171"/>
      <c r="Q450" s="171"/>
      <c r="R450" s="171"/>
      <c r="S450" s="171"/>
      <c r="T450" s="172"/>
      <c r="AT450" s="166" t="s">
        <v>236</v>
      </c>
      <c r="AU450" s="166" t="s">
        <v>87</v>
      </c>
      <c r="AV450" s="12" t="s">
        <v>87</v>
      </c>
      <c r="AW450" s="12" t="s">
        <v>32</v>
      </c>
      <c r="AX450" s="12" t="s">
        <v>77</v>
      </c>
      <c r="AY450" s="166" t="s">
        <v>140</v>
      </c>
    </row>
    <row r="451" spans="1:65" s="12" customFormat="1">
      <c r="B451" s="165"/>
      <c r="D451" s="156" t="s">
        <v>236</v>
      </c>
      <c r="E451" s="166" t="s">
        <v>1</v>
      </c>
      <c r="F451" s="167" t="s">
        <v>2071</v>
      </c>
      <c r="H451" s="168">
        <v>48.347000000000001</v>
      </c>
      <c r="I451" s="169"/>
      <c r="L451" s="165"/>
      <c r="M451" s="170"/>
      <c r="N451" s="171"/>
      <c r="O451" s="171"/>
      <c r="P451" s="171"/>
      <c r="Q451" s="171"/>
      <c r="R451" s="171"/>
      <c r="S451" s="171"/>
      <c r="T451" s="172"/>
      <c r="AT451" s="166" t="s">
        <v>236</v>
      </c>
      <c r="AU451" s="166" t="s">
        <v>87</v>
      </c>
      <c r="AV451" s="12" t="s">
        <v>87</v>
      </c>
      <c r="AW451" s="12" t="s">
        <v>32</v>
      </c>
      <c r="AX451" s="12" t="s">
        <v>77</v>
      </c>
      <c r="AY451" s="166" t="s">
        <v>140</v>
      </c>
    </row>
    <row r="452" spans="1:65" s="13" customFormat="1">
      <c r="B452" s="173"/>
      <c r="D452" s="156" t="s">
        <v>236</v>
      </c>
      <c r="E452" s="174" t="s">
        <v>1</v>
      </c>
      <c r="F452" s="175" t="s">
        <v>247</v>
      </c>
      <c r="H452" s="176">
        <v>808</v>
      </c>
      <c r="I452" s="177"/>
      <c r="L452" s="173"/>
      <c r="M452" s="178"/>
      <c r="N452" s="179"/>
      <c r="O452" s="179"/>
      <c r="P452" s="179"/>
      <c r="Q452" s="179"/>
      <c r="R452" s="179"/>
      <c r="S452" s="179"/>
      <c r="T452" s="180"/>
      <c r="AT452" s="174" t="s">
        <v>236</v>
      </c>
      <c r="AU452" s="174" t="s">
        <v>87</v>
      </c>
      <c r="AV452" s="13" t="s">
        <v>159</v>
      </c>
      <c r="AW452" s="13" t="s">
        <v>32</v>
      </c>
      <c r="AX452" s="13" t="s">
        <v>85</v>
      </c>
      <c r="AY452" s="174" t="s">
        <v>140</v>
      </c>
    </row>
    <row r="453" spans="1:65" s="1" customFormat="1" ht="24">
      <c r="A453" s="31"/>
      <c r="B453" s="142"/>
      <c r="C453" s="143" t="s">
        <v>731</v>
      </c>
      <c r="D453" s="143" t="s">
        <v>143</v>
      </c>
      <c r="E453" s="144" t="s">
        <v>2072</v>
      </c>
      <c r="F453" s="145" t="s">
        <v>2073</v>
      </c>
      <c r="G453" s="146" t="s">
        <v>284</v>
      </c>
      <c r="H453" s="147">
        <v>80</v>
      </c>
      <c r="I453" s="148">
        <v>62.91</v>
      </c>
      <c r="J453" s="149">
        <f>ROUND(I453*H453,2)</f>
        <v>5032.8</v>
      </c>
      <c r="K453" s="145" t="s">
        <v>1</v>
      </c>
      <c r="L453" s="32"/>
      <c r="M453" s="150" t="s">
        <v>1</v>
      </c>
      <c r="N453" s="151" t="s">
        <v>42</v>
      </c>
      <c r="O453" s="57"/>
      <c r="P453" s="152">
        <f>O453*H453</f>
        <v>0</v>
      </c>
      <c r="Q453" s="152">
        <v>0</v>
      </c>
      <c r="R453" s="152">
        <f>Q453*H453</f>
        <v>0</v>
      </c>
      <c r="S453" s="152">
        <v>0</v>
      </c>
      <c r="T453" s="153">
        <f>S453*H453</f>
        <v>0</v>
      </c>
      <c r="U453" s="31"/>
      <c r="V453" s="31"/>
      <c r="W453" s="31"/>
      <c r="X453" s="31"/>
      <c r="Y453" s="31"/>
      <c r="Z453" s="31"/>
      <c r="AA453" s="31"/>
      <c r="AB453" s="31"/>
      <c r="AC453" s="31"/>
      <c r="AD453" s="31"/>
      <c r="AE453" s="31"/>
      <c r="AR453" s="154" t="s">
        <v>301</v>
      </c>
      <c r="AT453" s="154" t="s">
        <v>143</v>
      </c>
      <c r="AU453" s="154" t="s">
        <v>87</v>
      </c>
      <c r="AY453" s="16" t="s">
        <v>140</v>
      </c>
      <c r="BE453" s="155">
        <f>IF(N453="základní",J453,0)</f>
        <v>5032.8</v>
      </c>
      <c r="BF453" s="155">
        <f>IF(N453="snížená",J453,0)</f>
        <v>0</v>
      </c>
      <c r="BG453" s="155">
        <f>IF(N453="zákl. přenesená",J453,0)</f>
        <v>0</v>
      </c>
      <c r="BH453" s="155">
        <f>IF(N453="sníž. přenesená",J453,0)</f>
        <v>0</v>
      </c>
      <c r="BI453" s="155">
        <f>IF(N453="nulová",J453,0)</f>
        <v>0</v>
      </c>
      <c r="BJ453" s="16" t="s">
        <v>85</v>
      </c>
      <c r="BK453" s="155">
        <f>ROUND(I453*H453,2)</f>
        <v>5032.8</v>
      </c>
      <c r="BL453" s="16" t="s">
        <v>301</v>
      </c>
      <c r="BM453" s="154" t="s">
        <v>2074</v>
      </c>
    </row>
    <row r="454" spans="1:65" s="1" customFormat="1" ht="16.5" customHeight="1">
      <c r="A454" s="31"/>
      <c r="B454" s="142"/>
      <c r="C454" s="143" t="s">
        <v>735</v>
      </c>
      <c r="D454" s="143" t="s">
        <v>143</v>
      </c>
      <c r="E454" s="144" t="s">
        <v>2075</v>
      </c>
      <c r="F454" s="145" t="s">
        <v>2076</v>
      </c>
      <c r="G454" s="146" t="s">
        <v>284</v>
      </c>
      <c r="H454" s="147">
        <v>808</v>
      </c>
      <c r="I454" s="148">
        <v>18.77</v>
      </c>
      <c r="J454" s="149">
        <f>ROUND(I454*H454,2)</f>
        <v>15166.16</v>
      </c>
      <c r="K454" s="145" t="s">
        <v>1</v>
      </c>
      <c r="L454" s="32"/>
      <c r="M454" s="150" t="s">
        <v>1</v>
      </c>
      <c r="N454" s="151" t="s">
        <v>42</v>
      </c>
      <c r="O454" s="57"/>
      <c r="P454" s="152">
        <f>O454*H454</f>
        <v>0</v>
      </c>
      <c r="Q454" s="152">
        <v>0</v>
      </c>
      <c r="R454" s="152">
        <f>Q454*H454</f>
        <v>0</v>
      </c>
      <c r="S454" s="152">
        <v>0</v>
      </c>
      <c r="T454" s="153">
        <f>S454*H454</f>
        <v>0</v>
      </c>
      <c r="U454" s="31"/>
      <c r="V454" s="31"/>
      <c r="W454" s="31"/>
      <c r="X454" s="31"/>
      <c r="Y454" s="31"/>
      <c r="Z454" s="31"/>
      <c r="AA454" s="31"/>
      <c r="AB454" s="31"/>
      <c r="AC454" s="31"/>
      <c r="AD454" s="31"/>
      <c r="AE454" s="31"/>
      <c r="AR454" s="154" t="s">
        <v>301</v>
      </c>
      <c r="AT454" s="154" t="s">
        <v>143</v>
      </c>
      <c r="AU454" s="154" t="s">
        <v>87</v>
      </c>
      <c r="AY454" s="16" t="s">
        <v>140</v>
      </c>
      <c r="BE454" s="155">
        <f>IF(N454="základní",J454,0)</f>
        <v>15166.16</v>
      </c>
      <c r="BF454" s="155">
        <f>IF(N454="snížená",J454,0)</f>
        <v>0</v>
      </c>
      <c r="BG454" s="155">
        <f>IF(N454="zákl. přenesená",J454,0)</f>
        <v>0</v>
      </c>
      <c r="BH454" s="155">
        <f>IF(N454="sníž. přenesená",J454,0)</f>
        <v>0</v>
      </c>
      <c r="BI454" s="155">
        <f>IF(N454="nulová",J454,0)</f>
        <v>0</v>
      </c>
      <c r="BJ454" s="16" t="s">
        <v>85</v>
      </c>
      <c r="BK454" s="155">
        <f>ROUND(I454*H454,2)</f>
        <v>15166.16</v>
      </c>
      <c r="BL454" s="16" t="s">
        <v>301</v>
      </c>
      <c r="BM454" s="154" t="s">
        <v>2077</v>
      </c>
    </row>
    <row r="455" spans="1:65" s="12" customFormat="1">
      <c r="B455" s="165"/>
      <c r="D455" s="156" t="s">
        <v>236</v>
      </c>
      <c r="E455" s="166" t="s">
        <v>1</v>
      </c>
      <c r="F455" s="167" t="s">
        <v>2078</v>
      </c>
      <c r="H455" s="168">
        <v>808</v>
      </c>
      <c r="I455" s="169"/>
      <c r="L455" s="165"/>
      <c r="M455" s="170"/>
      <c r="N455" s="171"/>
      <c r="O455" s="171"/>
      <c r="P455" s="171"/>
      <c r="Q455" s="171"/>
      <c r="R455" s="171"/>
      <c r="S455" s="171"/>
      <c r="T455" s="172"/>
      <c r="AT455" s="166" t="s">
        <v>236</v>
      </c>
      <c r="AU455" s="166" t="s">
        <v>87</v>
      </c>
      <c r="AV455" s="12" t="s">
        <v>87</v>
      </c>
      <c r="AW455" s="12" t="s">
        <v>32</v>
      </c>
      <c r="AX455" s="12" t="s">
        <v>85</v>
      </c>
      <c r="AY455" s="166" t="s">
        <v>140</v>
      </c>
    </row>
    <row r="456" spans="1:65" s="1" customFormat="1" ht="33" customHeight="1">
      <c r="A456" s="31"/>
      <c r="B456" s="142"/>
      <c r="C456" s="143" t="s">
        <v>742</v>
      </c>
      <c r="D456" s="143" t="s">
        <v>143</v>
      </c>
      <c r="E456" s="144" t="s">
        <v>2079</v>
      </c>
      <c r="F456" s="145" t="s">
        <v>2080</v>
      </c>
      <c r="G456" s="146" t="s">
        <v>284</v>
      </c>
      <c r="H456" s="147">
        <v>558</v>
      </c>
      <c r="I456" s="148">
        <v>239.65</v>
      </c>
      <c r="J456" s="149">
        <f>ROUND(I456*H456,2)</f>
        <v>133724.70000000001</v>
      </c>
      <c r="K456" s="145" t="s">
        <v>147</v>
      </c>
      <c r="L456" s="32"/>
      <c r="M456" s="150" t="s">
        <v>1</v>
      </c>
      <c r="N456" s="151" t="s">
        <v>42</v>
      </c>
      <c r="O456" s="57"/>
      <c r="P456" s="152">
        <f>O456*H456</f>
        <v>0</v>
      </c>
      <c r="Q456" s="152">
        <v>1.3999999999999999E-4</v>
      </c>
      <c r="R456" s="152">
        <f>Q456*H456</f>
        <v>7.8119999999999995E-2</v>
      </c>
      <c r="S456" s="152">
        <v>0</v>
      </c>
      <c r="T456" s="153">
        <f>S456*H456</f>
        <v>0</v>
      </c>
      <c r="U456" s="31"/>
      <c r="V456" s="31"/>
      <c r="W456" s="31"/>
      <c r="X456" s="31"/>
      <c r="Y456" s="31"/>
      <c r="Z456" s="31"/>
      <c r="AA456" s="31"/>
      <c r="AB456" s="31"/>
      <c r="AC456" s="31"/>
      <c r="AD456" s="31"/>
      <c r="AE456" s="31"/>
      <c r="AR456" s="154" t="s">
        <v>301</v>
      </c>
      <c r="AT456" s="154" t="s">
        <v>143</v>
      </c>
      <c r="AU456" s="154" t="s">
        <v>87</v>
      </c>
      <c r="AY456" s="16" t="s">
        <v>140</v>
      </c>
      <c r="BE456" s="155">
        <f>IF(N456="základní",J456,0)</f>
        <v>133724.70000000001</v>
      </c>
      <c r="BF456" s="155">
        <f>IF(N456="snížená",J456,0)</f>
        <v>0</v>
      </c>
      <c r="BG456" s="155">
        <f>IF(N456="zákl. přenesená",J456,0)</f>
        <v>0</v>
      </c>
      <c r="BH456" s="155">
        <f>IF(N456="sníž. přenesená",J456,0)</f>
        <v>0</v>
      </c>
      <c r="BI456" s="155">
        <f>IF(N456="nulová",J456,0)</f>
        <v>0</v>
      </c>
      <c r="BJ456" s="16" t="s">
        <v>85</v>
      </c>
      <c r="BK456" s="155">
        <f>ROUND(I456*H456,2)</f>
        <v>133724.70000000001</v>
      </c>
      <c r="BL456" s="16" t="s">
        <v>301</v>
      </c>
      <c r="BM456" s="154" t="s">
        <v>2081</v>
      </c>
    </row>
    <row r="457" spans="1:65" s="1" customFormat="1" ht="39">
      <c r="A457" s="31"/>
      <c r="B457" s="32"/>
      <c r="C457" s="31"/>
      <c r="D457" s="156" t="s">
        <v>153</v>
      </c>
      <c r="E457" s="31"/>
      <c r="F457" s="157" t="s">
        <v>2082</v>
      </c>
      <c r="G457" s="31"/>
      <c r="H457" s="31"/>
      <c r="I457" s="158"/>
      <c r="J457" s="31"/>
      <c r="K457" s="31"/>
      <c r="L457" s="32"/>
      <c r="M457" s="159"/>
      <c r="N457" s="160"/>
      <c r="O457" s="57"/>
      <c r="P457" s="57"/>
      <c r="Q457" s="57"/>
      <c r="R457" s="57"/>
      <c r="S457" s="57"/>
      <c r="T457" s="58"/>
      <c r="U457" s="31"/>
      <c r="V457" s="31"/>
      <c r="W457" s="31"/>
      <c r="X457" s="31"/>
      <c r="Y457" s="31"/>
      <c r="Z457" s="31"/>
      <c r="AA457" s="31"/>
      <c r="AB457" s="31"/>
      <c r="AC457" s="31"/>
      <c r="AD457" s="31"/>
      <c r="AE457" s="31"/>
      <c r="AT457" s="16" t="s">
        <v>153</v>
      </c>
      <c r="AU457" s="16" t="s">
        <v>87</v>
      </c>
    </row>
    <row r="458" spans="1:65" s="12" customFormat="1">
      <c r="B458" s="165"/>
      <c r="D458" s="156" t="s">
        <v>236</v>
      </c>
      <c r="E458" s="166" t="s">
        <v>1</v>
      </c>
      <c r="F458" s="167" t="s">
        <v>2083</v>
      </c>
      <c r="H458" s="168">
        <v>558</v>
      </c>
      <c r="I458" s="169"/>
      <c r="L458" s="165"/>
      <c r="M458" s="170"/>
      <c r="N458" s="171"/>
      <c r="O458" s="171"/>
      <c r="P458" s="171"/>
      <c r="Q458" s="171"/>
      <c r="R458" s="171"/>
      <c r="S458" s="171"/>
      <c r="T458" s="172"/>
      <c r="AT458" s="166" t="s">
        <v>236</v>
      </c>
      <c r="AU458" s="166" t="s">
        <v>87</v>
      </c>
      <c r="AV458" s="12" t="s">
        <v>87</v>
      </c>
      <c r="AW458" s="12" t="s">
        <v>32</v>
      </c>
      <c r="AX458" s="12" t="s">
        <v>85</v>
      </c>
      <c r="AY458" s="166" t="s">
        <v>140</v>
      </c>
    </row>
    <row r="459" spans="1:65" s="1" customFormat="1" ht="33" customHeight="1">
      <c r="A459" s="31"/>
      <c r="B459" s="142"/>
      <c r="C459" s="143" t="s">
        <v>746</v>
      </c>
      <c r="D459" s="143" t="s">
        <v>143</v>
      </c>
      <c r="E459" s="144" t="s">
        <v>2084</v>
      </c>
      <c r="F459" s="145" t="s">
        <v>2085</v>
      </c>
      <c r="G459" s="146" t="s">
        <v>284</v>
      </c>
      <c r="H459" s="147">
        <v>232.5</v>
      </c>
      <c r="I459" s="148">
        <v>356.77</v>
      </c>
      <c r="J459" s="149">
        <f>ROUND(I459*H459,2)</f>
        <v>82949.03</v>
      </c>
      <c r="K459" s="145" t="s">
        <v>147</v>
      </c>
      <c r="L459" s="32"/>
      <c r="M459" s="150" t="s">
        <v>1</v>
      </c>
      <c r="N459" s="151" t="s">
        <v>42</v>
      </c>
      <c r="O459" s="57"/>
      <c r="P459" s="152">
        <f>O459*H459</f>
        <v>0</v>
      </c>
      <c r="Q459" s="152">
        <v>2.7999999999999998E-4</v>
      </c>
      <c r="R459" s="152">
        <f>Q459*H459</f>
        <v>6.5099999999999991E-2</v>
      </c>
      <c r="S459" s="152">
        <v>0</v>
      </c>
      <c r="T459" s="153">
        <f>S459*H459</f>
        <v>0</v>
      </c>
      <c r="U459" s="31"/>
      <c r="V459" s="31"/>
      <c r="W459" s="31"/>
      <c r="X459" s="31"/>
      <c r="Y459" s="31"/>
      <c r="Z459" s="31"/>
      <c r="AA459" s="31"/>
      <c r="AB459" s="31"/>
      <c r="AC459" s="31"/>
      <c r="AD459" s="31"/>
      <c r="AE459" s="31"/>
      <c r="AR459" s="154" t="s">
        <v>301</v>
      </c>
      <c r="AT459" s="154" t="s">
        <v>143</v>
      </c>
      <c r="AU459" s="154" t="s">
        <v>87</v>
      </c>
      <c r="AY459" s="16" t="s">
        <v>140</v>
      </c>
      <c r="BE459" s="155">
        <f>IF(N459="základní",J459,0)</f>
        <v>82949.03</v>
      </c>
      <c r="BF459" s="155">
        <f>IF(N459="snížená",J459,0)</f>
        <v>0</v>
      </c>
      <c r="BG459" s="155">
        <f>IF(N459="zákl. přenesená",J459,0)</f>
        <v>0</v>
      </c>
      <c r="BH459" s="155">
        <f>IF(N459="sníž. přenesená",J459,0)</f>
        <v>0</v>
      </c>
      <c r="BI459" s="155">
        <f>IF(N459="nulová",J459,0)</f>
        <v>0</v>
      </c>
      <c r="BJ459" s="16" t="s">
        <v>85</v>
      </c>
      <c r="BK459" s="155">
        <f>ROUND(I459*H459,2)</f>
        <v>82949.03</v>
      </c>
      <c r="BL459" s="16" t="s">
        <v>301</v>
      </c>
      <c r="BM459" s="154" t="s">
        <v>2086</v>
      </c>
    </row>
    <row r="460" spans="1:65" s="12" customFormat="1">
      <c r="B460" s="165"/>
      <c r="D460" s="156" t="s">
        <v>236</v>
      </c>
      <c r="E460" s="166" t="s">
        <v>1</v>
      </c>
      <c r="F460" s="167" t="s">
        <v>2087</v>
      </c>
      <c r="H460" s="168">
        <v>232.5</v>
      </c>
      <c r="I460" s="169"/>
      <c r="L460" s="165"/>
      <c r="M460" s="170"/>
      <c r="N460" s="171"/>
      <c r="O460" s="171"/>
      <c r="P460" s="171"/>
      <c r="Q460" s="171"/>
      <c r="R460" s="171"/>
      <c r="S460" s="171"/>
      <c r="T460" s="172"/>
      <c r="AT460" s="166" t="s">
        <v>236</v>
      </c>
      <c r="AU460" s="166" t="s">
        <v>87</v>
      </c>
      <c r="AV460" s="12" t="s">
        <v>87</v>
      </c>
      <c r="AW460" s="12" t="s">
        <v>32</v>
      </c>
      <c r="AX460" s="12" t="s">
        <v>85</v>
      </c>
      <c r="AY460" s="166" t="s">
        <v>140</v>
      </c>
    </row>
    <row r="461" spans="1:65" s="1" customFormat="1" ht="36">
      <c r="A461" s="31"/>
      <c r="B461" s="142"/>
      <c r="C461" s="143" t="s">
        <v>750</v>
      </c>
      <c r="D461" s="143" t="s">
        <v>143</v>
      </c>
      <c r="E461" s="144" t="s">
        <v>2088</v>
      </c>
      <c r="F461" s="145" t="s">
        <v>2089</v>
      </c>
      <c r="G461" s="146" t="s">
        <v>284</v>
      </c>
      <c r="H461" s="147">
        <v>139.5</v>
      </c>
      <c r="I461" s="148">
        <v>474.66</v>
      </c>
      <c r="J461" s="149">
        <f>ROUND(I461*H461,2)</f>
        <v>66215.070000000007</v>
      </c>
      <c r="K461" s="145" t="s">
        <v>147</v>
      </c>
      <c r="L461" s="32"/>
      <c r="M461" s="150" t="s">
        <v>1</v>
      </c>
      <c r="N461" s="151" t="s">
        <v>42</v>
      </c>
      <c r="O461" s="57"/>
      <c r="P461" s="152">
        <f>O461*H461</f>
        <v>0</v>
      </c>
      <c r="Q461" s="152">
        <v>4.2999999999999999E-4</v>
      </c>
      <c r="R461" s="152">
        <f>Q461*H461</f>
        <v>5.9984999999999997E-2</v>
      </c>
      <c r="S461" s="152">
        <v>0</v>
      </c>
      <c r="T461" s="153">
        <f>S461*H461</f>
        <v>0</v>
      </c>
      <c r="U461" s="31"/>
      <c r="V461" s="31"/>
      <c r="W461" s="31"/>
      <c r="X461" s="31"/>
      <c r="Y461" s="31"/>
      <c r="Z461" s="31"/>
      <c r="AA461" s="31"/>
      <c r="AB461" s="31"/>
      <c r="AC461" s="31"/>
      <c r="AD461" s="31"/>
      <c r="AE461" s="31"/>
      <c r="AR461" s="154" t="s">
        <v>301</v>
      </c>
      <c r="AT461" s="154" t="s">
        <v>143</v>
      </c>
      <c r="AU461" s="154" t="s">
        <v>87</v>
      </c>
      <c r="AY461" s="16" t="s">
        <v>140</v>
      </c>
      <c r="BE461" s="155">
        <f>IF(N461="základní",J461,0)</f>
        <v>66215.070000000007</v>
      </c>
      <c r="BF461" s="155">
        <f>IF(N461="snížená",J461,0)</f>
        <v>0</v>
      </c>
      <c r="BG461" s="155">
        <f>IF(N461="zákl. přenesená",J461,0)</f>
        <v>0</v>
      </c>
      <c r="BH461" s="155">
        <f>IF(N461="sníž. přenesená",J461,0)</f>
        <v>0</v>
      </c>
      <c r="BI461" s="155">
        <f>IF(N461="nulová",J461,0)</f>
        <v>0</v>
      </c>
      <c r="BJ461" s="16" t="s">
        <v>85</v>
      </c>
      <c r="BK461" s="155">
        <f>ROUND(I461*H461,2)</f>
        <v>66215.070000000007</v>
      </c>
      <c r="BL461" s="16" t="s">
        <v>301</v>
      </c>
      <c r="BM461" s="154" t="s">
        <v>2090</v>
      </c>
    </row>
    <row r="462" spans="1:65" s="12" customFormat="1">
      <c r="B462" s="165"/>
      <c r="D462" s="156" t="s">
        <v>236</v>
      </c>
      <c r="E462" s="166" t="s">
        <v>1</v>
      </c>
      <c r="F462" s="167" t="s">
        <v>2091</v>
      </c>
      <c r="H462" s="168">
        <v>139.5</v>
      </c>
      <c r="I462" s="169"/>
      <c r="L462" s="165"/>
      <c r="M462" s="170"/>
      <c r="N462" s="171"/>
      <c r="O462" s="171"/>
      <c r="P462" s="171"/>
      <c r="Q462" s="171"/>
      <c r="R462" s="171"/>
      <c r="S462" s="171"/>
      <c r="T462" s="172"/>
      <c r="AT462" s="166" t="s">
        <v>236</v>
      </c>
      <c r="AU462" s="166" t="s">
        <v>87</v>
      </c>
      <c r="AV462" s="12" t="s">
        <v>87</v>
      </c>
      <c r="AW462" s="12" t="s">
        <v>32</v>
      </c>
      <c r="AX462" s="12" t="s">
        <v>85</v>
      </c>
      <c r="AY462" s="166" t="s">
        <v>140</v>
      </c>
    </row>
    <row r="463" spans="1:65" s="1" customFormat="1" ht="24">
      <c r="A463" s="31"/>
      <c r="B463" s="142"/>
      <c r="C463" s="181" t="s">
        <v>758</v>
      </c>
      <c r="D463" s="181" t="s">
        <v>296</v>
      </c>
      <c r="E463" s="182" t="s">
        <v>2092</v>
      </c>
      <c r="F463" s="183" t="s">
        <v>2093</v>
      </c>
      <c r="G463" s="184" t="s">
        <v>284</v>
      </c>
      <c r="H463" s="185">
        <v>1069.5</v>
      </c>
      <c r="I463" s="186">
        <v>218.42</v>
      </c>
      <c r="J463" s="187">
        <f>ROUND(I463*H463,2)</f>
        <v>233600.19</v>
      </c>
      <c r="K463" s="183" t="s">
        <v>147</v>
      </c>
      <c r="L463" s="188"/>
      <c r="M463" s="189" t="s">
        <v>1</v>
      </c>
      <c r="N463" s="190" t="s">
        <v>42</v>
      </c>
      <c r="O463" s="57"/>
      <c r="P463" s="152">
        <f>O463*H463</f>
        <v>0</v>
      </c>
      <c r="Q463" s="152">
        <v>1.9E-3</v>
      </c>
      <c r="R463" s="152">
        <f>Q463*H463</f>
        <v>2.0320499999999999</v>
      </c>
      <c r="S463" s="152">
        <v>0</v>
      </c>
      <c r="T463" s="153">
        <f>S463*H463</f>
        <v>0</v>
      </c>
      <c r="U463" s="31"/>
      <c r="V463" s="31"/>
      <c r="W463" s="31"/>
      <c r="X463" s="31"/>
      <c r="Y463" s="31"/>
      <c r="Z463" s="31"/>
      <c r="AA463" s="31"/>
      <c r="AB463" s="31"/>
      <c r="AC463" s="31"/>
      <c r="AD463" s="31"/>
      <c r="AE463" s="31"/>
      <c r="AR463" s="154" t="s">
        <v>378</v>
      </c>
      <c r="AT463" s="154" t="s">
        <v>296</v>
      </c>
      <c r="AU463" s="154" t="s">
        <v>87</v>
      </c>
      <c r="AY463" s="16" t="s">
        <v>140</v>
      </c>
      <c r="BE463" s="155">
        <f>IF(N463="základní",J463,0)</f>
        <v>233600.19</v>
      </c>
      <c r="BF463" s="155">
        <f>IF(N463="snížená",J463,0)</f>
        <v>0</v>
      </c>
      <c r="BG463" s="155">
        <f>IF(N463="zákl. přenesená",J463,0)</f>
        <v>0</v>
      </c>
      <c r="BH463" s="155">
        <f>IF(N463="sníž. přenesená",J463,0)</f>
        <v>0</v>
      </c>
      <c r="BI463" s="155">
        <f>IF(N463="nulová",J463,0)</f>
        <v>0</v>
      </c>
      <c r="BJ463" s="16" t="s">
        <v>85</v>
      </c>
      <c r="BK463" s="155">
        <f>ROUND(I463*H463,2)</f>
        <v>233600.19</v>
      </c>
      <c r="BL463" s="16" t="s">
        <v>301</v>
      </c>
      <c r="BM463" s="154" t="s">
        <v>2094</v>
      </c>
    </row>
    <row r="464" spans="1:65" s="12" customFormat="1">
      <c r="B464" s="165"/>
      <c r="D464" s="156" t="s">
        <v>236</v>
      </c>
      <c r="E464" s="166" t="s">
        <v>1</v>
      </c>
      <c r="F464" s="167" t="s">
        <v>2095</v>
      </c>
      <c r="H464" s="168">
        <v>1069.5</v>
      </c>
      <c r="I464" s="169"/>
      <c r="L464" s="165"/>
      <c r="M464" s="170"/>
      <c r="N464" s="171"/>
      <c r="O464" s="171"/>
      <c r="P464" s="171"/>
      <c r="Q464" s="171"/>
      <c r="R464" s="171"/>
      <c r="S464" s="171"/>
      <c r="T464" s="172"/>
      <c r="AT464" s="166" t="s">
        <v>236</v>
      </c>
      <c r="AU464" s="166" t="s">
        <v>87</v>
      </c>
      <c r="AV464" s="12" t="s">
        <v>87</v>
      </c>
      <c r="AW464" s="12" t="s">
        <v>32</v>
      </c>
      <c r="AX464" s="12" t="s">
        <v>85</v>
      </c>
      <c r="AY464" s="166" t="s">
        <v>140</v>
      </c>
    </row>
    <row r="465" spans="1:65" s="1" customFormat="1" ht="24">
      <c r="A465" s="31"/>
      <c r="B465" s="142"/>
      <c r="C465" s="143" t="s">
        <v>763</v>
      </c>
      <c r="D465" s="143" t="s">
        <v>143</v>
      </c>
      <c r="E465" s="144" t="s">
        <v>2096</v>
      </c>
      <c r="F465" s="145" t="s">
        <v>2097</v>
      </c>
      <c r="G465" s="146" t="s">
        <v>284</v>
      </c>
      <c r="H465" s="147">
        <v>930</v>
      </c>
      <c r="I465" s="148">
        <v>34.25</v>
      </c>
      <c r="J465" s="149">
        <f>ROUND(I465*H465,2)</f>
        <v>31852.5</v>
      </c>
      <c r="K465" s="145" t="s">
        <v>147</v>
      </c>
      <c r="L465" s="32"/>
      <c r="M465" s="150" t="s">
        <v>1</v>
      </c>
      <c r="N465" s="151" t="s">
        <v>42</v>
      </c>
      <c r="O465" s="57"/>
      <c r="P465" s="152">
        <f>O465*H465</f>
        <v>0</v>
      </c>
      <c r="Q465" s="152">
        <v>0</v>
      </c>
      <c r="R465" s="152">
        <f>Q465*H465</f>
        <v>0</v>
      </c>
      <c r="S465" s="152">
        <v>0</v>
      </c>
      <c r="T465" s="153">
        <f>S465*H465</f>
        <v>0</v>
      </c>
      <c r="U465" s="31"/>
      <c r="V465" s="31"/>
      <c r="W465" s="31"/>
      <c r="X465" s="31"/>
      <c r="Y465" s="31"/>
      <c r="Z465" s="31"/>
      <c r="AA465" s="31"/>
      <c r="AB465" s="31"/>
      <c r="AC465" s="31"/>
      <c r="AD465" s="31"/>
      <c r="AE465" s="31"/>
      <c r="AR465" s="154" t="s">
        <v>301</v>
      </c>
      <c r="AT465" s="154" t="s">
        <v>143</v>
      </c>
      <c r="AU465" s="154" t="s">
        <v>87</v>
      </c>
      <c r="AY465" s="16" t="s">
        <v>140</v>
      </c>
      <c r="BE465" s="155">
        <f>IF(N465="základní",J465,0)</f>
        <v>31852.5</v>
      </c>
      <c r="BF465" s="155">
        <f>IF(N465="snížená",J465,0)</f>
        <v>0</v>
      </c>
      <c r="BG465" s="155">
        <f>IF(N465="zákl. přenesená",J465,0)</f>
        <v>0</v>
      </c>
      <c r="BH465" s="155">
        <f>IF(N465="sníž. přenesená",J465,0)</f>
        <v>0</v>
      </c>
      <c r="BI465" s="155">
        <f>IF(N465="nulová",J465,0)</f>
        <v>0</v>
      </c>
      <c r="BJ465" s="16" t="s">
        <v>85</v>
      </c>
      <c r="BK465" s="155">
        <f>ROUND(I465*H465,2)</f>
        <v>31852.5</v>
      </c>
      <c r="BL465" s="16" t="s">
        <v>301</v>
      </c>
      <c r="BM465" s="154" t="s">
        <v>2098</v>
      </c>
    </row>
    <row r="466" spans="1:65" s="12" customFormat="1" ht="22.5">
      <c r="B466" s="165"/>
      <c r="D466" s="156" t="s">
        <v>236</v>
      </c>
      <c r="E466" s="166" t="s">
        <v>1</v>
      </c>
      <c r="F466" s="167" t="s">
        <v>2099</v>
      </c>
      <c r="H466" s="168">
        <v>855.99</v>
      </c>
      <c r="I466" s="169"/>
      <c r="L466" s="165"/>
      <c r="M466" s="170"/>
      <c r="N466" s="171"/>
      <c r="O466" s="171"/>
      <c r="P466" s="171"/>
      <c r="Q466" s="171"/>
      <c r="R466" s="171"/>
      <c r="S466" s="171"/>
      <c r="T466" s="172"/>
      <c r="AT466" s="166" t="s">
        <v>236</v>
      </c>
      <c r="AU466" s="166" t="s">
        <v>87</v>
      </c>
      <c r="AV466" s="12" t="s">
        <v>87</v>
      </c>
      <c r="AW466" s="12" t="s">
        <v>32</v>
      </c>
      <c r="AX466" s="12" t="s">
        <v>77</v>
      </c>
      <c r="AY466" s="166" t="s">
        <v>140</v>
      </c>
    </row>
    <row r="467" spans="1:65" s="12" customFormat="1">
      <c r="B467" s="165"/>
      <c r="D467" s="156" t="s">
        <v>236</v>
      </c>
      <c r="E467" s="166" t="s">
        <v>1</v>
      </c>
      <c r="F467" s="167" t="s">
        <v>2100</v>
      </c>
      <c r="H467" s="168">
        <v>74.010000000000005</v>
      </c>
      <c r="I467" s="169"/>
      <c r="L467" s="165"/>
      <c r="M467" s="170"/>
      <c r="N467" s="171"/>
      <c r="O467" s="171"/>
      <c r="P467" s="171"/>
      <c r="Q467" s="171"/>
      <c r="R467" s="171"/>
      <c r="S467" s="171"/>
      <c r="T467" s="172"/>
      <c r="AT467" s="166" t="s">
        <v>236</v>
      </c>
      <c r="AU467" s="166" t="s">
        <v>87</v>
      </c>
      <c r="AV467" s="12" t="s">
        <v>87</v>
      </c>
      <c r="AW467" s="12" t="s">
        <v>32</v>
      </c>
      <c r="AX467" s="12" t="s">
        <v>77</v>
      </c>
      <c r="AY467" s="166" t="s">
        <v>140</v>
      </c>
    </row>
    <row r="468" spans="1:65" s="13" customFormat="1">
      <c r="B468" s="173"/>
      <c r="D468" s="156" t="s">
        <v>236</v>
      </c>
      <c r="E468" s="174" t="s">
        <v>1</v>
      </c>
      <c r="F468" s="175" t="s">
        <v>247</v>
      </c>
      <c r="H468" s="176">
        <v>930</v>
      </c>
      <c r="I468" s="177"/>
      <c r="L468" s="173"/>
      <c r="M468" s="178"/>
      <c r="N468" s="179"/>
      <c r="O468" s="179"/>
      <c r="P468" s="179"/>
      <c r="Q468" s="179"/>
      <c r="R468" s="179"/>
      <c r="S468" s="179"/>
      <c r="T468" s="180"/>
      <c r="AT468" s="174" t="s">
        <v>236</v>
      </c>
      <c r="AU468" s="174" t="s">
        <v>87</v>
      </c>
      <c r="AV468" s="13" t="s">
        <v>159</v>
      </c>
      <c r="AW468" s="13" t="s">
        <v>32</v>
      </c>
      <c r="AX468" s="13" t="s">
        <v>85</v>
      </c>
      <c r="AY468" s="174" t="s">
        <v>140</v>
      </c>
    </row>
    <row r="469" spans="1:65" s="1" customFormat="1" ht="24">
      <c r="A469" s="31"/>
      <c r="B469" s="142"/>
      <c r="C469" s="181" t="s">
        <v>785</v>
      </c>
      <c r="D469" s="181" t="s">
        <v>296</v>
      </c>
      <c r="E469" s="182" t="s">
        <v>2101</v>
      </c>
      <c r="F469" s="183" t="s">
        <v>2102</v>
      </c>
      <c r="G469" s="184" t="s">
        <v>284</v>
      </c>
      <c r="H469" s="185">
        <v>976.5</v>
      </c>
      <c r="I469" s="186">
        <v>27.07</v>
      </c>
      <c r="J469" s="187">
        <f>ROUND(I469*H469,2)</f>
        <v>26433.86</v>
      </c>
      <c r="K469" s="183" t="s">
        <v>147</v>
      </c>
      <c r="L469" s="188"/>
      <c r="M469" s="189" t="s">
        <v>1</v>
      </c>
      <c r="N469" s="190" t="s">
        <v>42</v>
      </c>
      <c r="O469" s="57"/>
      <c r="P469" s="152">
        <f>O469*H469</f>
        <v>0</v>
      </c>
      <c r="Q469" s="152">
        <v>2.9999999999999997E-4</v>
      </c>
      <c r="R469" s="152">
        <f>Q469*H469</f>
        <v>0.29294999999999999</v>
      </c>
      <c r="S469" s="152">
        <v>0</v>
      </c>
      <c r="T469" s="153">
        <f>S469*H469</f>
        <v>0</v>
      </c>
      <c r="U469" s="31"/>
      <c r="V469" s="31"/>
      <c r="W469" s="31"/>
      <c r="X469" s="31"/>
      <c r="Y469" s="31"/>
      <c r="Z469" s="31"/>
      <c r="AA469" s="31"/>
      <c r="AB469" s="31"/>
      <c r="AC469" s="31"/>
      <c r="AD469" s="31"/>
      <c r="AE469" s="31"/>
      <c r="AR469" s="154" t="s">
        <v>378</v>
      </c>
      <c r="AT469" s="154" t="s">
        <v>296</v>
      </c>
      <c r="AU469" s="154" t="s">
        <v>87</v>
      </c>
      <c r="AY469" s="16" t="s">
        <v>140</v>
      </c>
      <c r="BE469" s="155">
        <f>IF(N469="základní",J469,0)</f>
        <v>26433.86</v>
      </c>
      <c r="BF469" s="155">
        <f>IF(N469="snížená",J469,0)</f>
        <v>0</v>
      </c>
      <c r="BG469" s="155">
        <f>IF(N469="zákl. přenesená",J469,0)</f>
        <v>0</v>
      </c>
      <c r="BH469" s="155">
        <f>IF(N469="sníž. přenesená",J469,0)</f>
        <v>0</v>
      </c>
      <c r="BI469" s="155">
        <f>IF(N469="nulová",J469,0)</f>
        <v>0</v>
      </c>
      <c r="BJ469" s="16" t="s">
        <v>85</v>
      </c>
      <c r="BK469" s="155">
        <f>ROUND(I469*H469,2)</f>
        <v>26433.86</v>
      </c>
      <c r="BL469" s="16" t="s">
        <v>301</v>
      </c>
      <c r="BM469" s="154" t="s">
        <v>2103</v>
      </c>
    </row>
    <row r="470" spans="1:65" s="12" customFormat="1">
      <c r="B470" s="165"/>
      <c r="D470" s="156" t="s">
        <v>236</v>
      </c>
      <c r="E470" s="166" t="s">
        <v>1</v>
      </c>
      <c r="F470" s="167" t="s">
        <v>2104</v>
      </c>
      <c r="H470" s="168">
        <v>976.5</v>
      </c>
      <c r="I470" s="169"/>
      <c r="L470" s="165"/>
      <c r="M470" s="170"/>
      <c r="N470" s="171"/>
      <c r="O470" s="171"/>
      <c r="P470" s="171"/>
      <c r="Q470" s="171"/>
      <c r="R470" s="171"/>
      <c r="S470" s="171"/>
      <c r="T470" s="172"/>
      <c r="AT470" s="166" t="s">
        <v>236</v>
      </c>
      <c r="AU470" s="166" t="s">
        <v>87</v>
      </c>
      <c r="AV470" s="12" t="s">
        <v>87</v>
      </c>
      <c r="AW470" s="12" t="s">
        <v>32</v>
      </c>
      <c r="AX470" s="12" t="s">
        <v>85</v>
      </c>
      <c r="AY470" s="166" t="s">
        <v>140</v>
      </c>
    </row>
    <row r="471" spans="1:65" s="1" customFormat="1" ht="24">
      <c r="A471" s="31"/>
      <c r="B471" s="142"/>
      <c r="C471" s="143" t="s">
        <v>686</v>
      </c>
      <c r="D471" s="143" t="s">
        <v>143</v>
      </c>
      <c r="E471" s="144" t="s">
        <v>987</v>
      </c>
      <c r="F471" s="145" t="s">
        <v>988</v>
      </c>
      <c r="G471" s="146" t="s">
        <v>278</v>
      </c>
      <c r="H471" s="147">
        <v>2.528</v>
      </c>
      <c r="I471" s="148">
        <v>880.59</v>
      </c>
      <c r="J471" s="149">
        <f>ROUND(I471*H471,2)</f>
        <v>2226.13</v>
      </c>
      <c r="K471" s="145" t="s">
        <v>147</v>
      </c>
      <c r="L471" s="32"/>
      <c r="M471" s="150" t="s">
        <v>1</v>
      </c>
      <c r="N471" s="151" t="s">
        <v>42</v>
      </c>
      <c r="O471" s="57"/>
      <c r="P471" s="152">
        <f>O471*H471</f>
        <v>0</v>
      </c>
      <c r="Q471" s="152">
        <v>0</v>
      </c>
      <c r="R471" s="152">
        <f>Q471*H471</f>
        <v>0</v>
      </c>
      <c r="S471" s="152">
        <v>0</v>
      </c>
      <c r="T471" s="153">
        <f>S471*H471</f>
        <v>0</v>
      </c>
      <c r="U471" s="31"/>
      <c r="V471" s="31"/>
      <c r="W471" s="31"/>
      <c r="X471" s="31"/>
      <c r="Y471" s="31"/>
      <c r="Z471" s="31"/>
      <c r="AA471" s="31"/>
      <c r="AB471" s="31"/>
      <c r="AC471" s="31"/>
      <c r="AD471" s="31"/>
      <c r="AE471" s="31"/>
      <c r="AR471" s="154" t="s">
        <v>301</v>
      </c>
      <c r="AT471" s="154" t="s">
        <v>143</v>
      </c>
      <c r="AU471" s="154" t="s">
        <v>87</v>
      </c>
      <c r="AY471" s="16" t="s">
        <v>140</v>
      </c>
      <c r="BE471" s="155">
        <f>IF(N471="základní",J471,0)</f>
        <v>2226.13</v>
      </c>
      <c r="BF471" s="155">
        <f>IF(N471="snížená",J471,0)</f>
        <v>0</v>
      </c>
      <c r="BG471" s="155">
        <f>IF(N471="zákl. přenesená",J471,0)</f>
        <v>0</v>
      </c>
      <c r="BH471" s="155">
        <f>IF(N471="sníž. přenesená",J471,0)</f>
        <v>0</v>
      </c>
      <c r="BI471" s="155">
        <f>IF(N471="nulová",J471,0)</f>
        <v>0</v>
      </c>
      <c r="BJ471" s="16" t="s">
        <v>85</v>
      </c>
      <c r="BK471" s="155">
        <f>ROUND(I471*H471,2)</f>
        <v>2226.13</v>
      </c>
      <c r="BL471" s="16" t="s">
        <v>301</v>
      </c>
      <c r="BM471" s="154" t="s">
        <v>2105</v>
      </c>
    </row>
    <row r="472" spans="1:65" s="11" customFormat="1" ht="22.9" customHeight="1">
      <c r="B472" s="129"/>
      <c r="D472" s="130" t="s">
        <v>76</v>
      </c>
      <c r="E472" s="140" t="s">
        <v>990</v>
      </c>
      <c r="F472" s="140" t="s">
        <v>991</v>
      </c>
      <c r="I472" s="132"/>
      <c r="J472" s="141">
        <f>BK472</f>
        <v>699590.33</v>
      </c>
      <c r="L472" s="129"/>
      <c r="M472" s="134"/>
      <c r="N472" s="135"/>
      <c r="O472" s="135"/>
      <c r="P472" s="136">
        <f>SUM(P473:P515)</f>
        <v>0</v>
      </c>
      <c r="Q472" s="135"/>
      <c r="R472" s="136">
        <f>SUM(R473:R515)</f>
        <v>8.7001395000000024</v>
      </c>
      <c r="S472" s="135"/>
      <c r="T472" s="137">
        <f>SUM(T473:T515)</f>
        <v>0</v>
      </c>
      <c r="AR472" s="130" t="s">
        <v>87</v>
      </c>
      <c r="AT472" s="138" t="s">
        <v>76</v>
      </c>
      <c r="AU472" s="138" t="s">
        <v>85</v>
      </c>
      <c r="AY472" s="130" t="s">
        <v>140</v>
      </c>
      <c r="BK472" s="139">
        <f>SUM(BK473:BK515)</f>
        <v>699590.33</v>
      </c>
    </row>
    <row r="473" spans="1:65" s="1" customFormat="1" ht="36">
      <c r="A473" s="31"/>
      <c r="B473" s="142"/>
      <c r="C473" s="143" t="s">
        <v>795</v>
      </c>
      <c r="D473" s="143" t="s">
        <v>143</v>
      </c>
      <c r="E473" s="144" t="s">
        <v>2106</v>
      </c>
      <c r="F473" s="145" t="s">
        <v>2107</v>
      </c>
      <c r="G473" s="146" t="s">
        <v>284</v>
      </c>
      <c r="H473" s="147">
        <v>70.7</v>
      </c>
      <c r="I473" s="148">
        <v>209.75</v>
      </c>
      <c r="J473" s="149">
        <f>ROUND(I473*H473,2)</f>
        <v>14829.33</v>
      </c>
      <c r="K473" s="145" t="s">
        <v>147</v>
      </c>
      <c r="L473" s="32"/>
      <c r="M473" s="150" t="s">
        <v>1</v>
      </c>
      <c r="N473" s="151" t="s">
        <v>42</v>
      </c>
      <c r="O473" s="57"/>
      <c r="P473" s="152">
        <f>O473*H473</f>
        <v>0</v>
      </c>
      <c r="Q473" s="152">
        <v>6.0600000000000003E-3</v>
      </c>
      <c r="R473" s="152">
        <f>Q473*H473</f>
        <v>0.42844200000000005</v>
      </c>
      <c r="S473" s="152">
        <v>0</v>
      </c>
      <c r="T473" s="153">
        <f>S473*H473</f>
        <v>0</v>
      </c>
      <c r="U473" s="31"/>
      <c r="V473" s="31"/>
      <c r="W473" s="31"/>
      <c r="X473" s="31"/>
      <c r="Y473" s="31"/>
      <c r="Z473" s="31"/>
      <c r="AA473" s="31"/>
      <c r="AB473" s="31"/>
      <c r="AC473" s="31"/>
      <c r="AD473" s="31"/>
      <c r="AE473" s="31"/>
      <c r="AR473" s="154" t="s">
        <v>301</v>
      </c>
      <c r="AT473" s="154" t="s">
        <v>143</v>
      </c>
      <c r="AU473" s="154" t="s">
        <v>87</v>
      </c>
      <c r="AY473" s="16" t="s">
        <v>140</v>
      </c>
      <c r="BE473" s="155">
        <f>IF(N473="základní",J473,0)</f>
        <v>14829.33</v>
      </c>
      <c r="BF473" s="155">
        <f>IF(N473="snížená",J473,0)</f>
        <v>0</v>
      </c>
      <c r="BG473" s="155">
        <f>IF(N473="zákl. přenesená",J473,0)</f>
        <v>0</v>
      </c>
      <c r="BH473" s="155">
        <f>IF(N473="sníž. přenesená",J473,0)</f>
        <v>0</v>
      </c>
      <c r="BI473" s="155">
        <f>IF(N473="nulová",J473,0)</f>
        <v>0</v>
      </c>
      <c r="BJ473" s="16" t="s">
        <v>85</v>
      </c>
      <c r="BK473" s="155">
        <f>ROUND(I473*H473,2)</f>
        <v>14829.33</v>
      </c>
      <c r="BL473" s="16" t="s">
        <v>301</v>
      </c>
      <c r="BM473" s="154" t="s">
        <v>2108</v>
      </c>
    </row>
    <row r="474" spans="1:65" s="1" customFormat="1" ht="19.5">
      <c r="A474" s="31"/>
      <c r="B474" s="32"/>
      <c r="C474" s="31"/>
      <c r="D474" s="156" t="s">
        <v>153</v>
      </c>
      <c r="E474" s="31"/>
      <c r="F474" s="157" t="s">
        <v>2109</v>
      </c>
      <c r="G474" s="31"/>
      <c r="H474" s="31"/>
      <c r="I474" s="158"/>
      <c r="J474" s="31"/>
      <c r="K474" s="31"/>
      <c r="L474" s="32"/>
      <c r="M474" s="159"/>
      <c r="N474" s="160"/>
      <c r="O474" s="57"/>
      <c r="P474" s="57"/>
      <c r="Q474" s="57"/>
      <c r="R474" s="57"/>
      <c r="S474" s="57"/>
      <c r="T474" s="58"/>
      <c r="U474" s="31"/>
      <c r="V474" s="31"/>
      <c r="W474" s="31"/>
      <c r="X474" s="31"/>
      <c r="Y474" s="31"/>
      <c r="Z474" s="31"/>
      <c r="AA474" s="31"/>
      <c r="AB474" s="31"/>
      <c r="AC474" s="31"/>
      <c r="AD474" s="31"/>
      <c r="AE474" s="31"/>
      <c r="AT474" s="16" t="s">
        <v>153</v>
      </c>
      <c r="AU474" s="16" t="s">
        <v>87</v>
      </c>
    </row>
    <row r="475" spans="1:65" s="12" customFormat="1">
      <c r="B475" s="165"/>
      <c r="D475" s="156" t="s">
        <v>236</v>
      </c>
      <c r="E475" s="166" t="s">
        <v>1</v>
      </c>
      <c r="F475" s="167" t="s">
        <v>2110</v>
      </c>
      <c r="H475" s="168">
        <v>55.6</v>
      </c>
      <c r="I475" s="169"/>
      <c r="L475" s="165"/>
      <c r="M475" s="170"/>
      <c r="N475" s="171"/>
      <c r="O475" s="171"/>
      <c r="P475" s="171"/>
      <c r="Q475" s="171"/>
      <c r="R475" s="171"/>
      <c r="S475" s="171"/>
      <c r="T475" s="172"/>
      <c r="AT475" s="166" t="s">
        <v>236</v>
      </c>
      <c r="AU475" s="166" t="s">
        <v>87</v>
      </c>
      <c r="AV475" s="12" t="s">
        <v>87</v>
      </c>
      <c r="AW475" s="12" t="s">
        <v>32</v>
      </c>
      <c r="AX475" s="12" t="s">
        <v>77</v>
      </c>
      <c r="AY475" s="166" t="s">
        <v>140</v>
      </c>
    </row>
    <row r="476" spans="1:65" s="12" customFormat="1">
      <c r="B476" s="165"/>
      <c r="D476" s="156" t="s">
        <v>236</v>
      </c>
      <c r="E476" s="166" t="s">
        <v>1</v>
      </c>
      <c r="F476" s="167" t="s">
        <v>2111</v>
      </c>
      <c r="H476" s="168">
        <v>15.1</v>
      </c>
      <c r="I476" s="169"/>
      <c r="L476" s="165"/>
      <c r="M476" s="170"/>
      <c r="N476" s="171"/>
      <c r="O476" s="171"/>
      <c r="P476" s="171"/>
      <c r="Q476" s="171"/>
      <c r="R476" s="171"/>
      <c r="S476" s="171"/>
      <c r="T476" s="172"/>
      <c r="AT476" s="166" t="s">
        <v>236</v>
      </c>
      <c r="AU476" s="166" t="s">
        <v>87</v>
      </c>
      <c r="AV476" s="12" t="s">
        <v>87</v>
      </c>
      <c r="AW476" s="12" t="s">
        <v>32</v>
      </c>
      <c r="AX476" s="12" t="s">
        <v>77</v>
      </c>
      <c r="AY476" s="166" t="s">
        <v>140</v>
      </c>
    </row>
    <row r="477" spans="1:65" s="13" customFormat="1">
      <c r="B477" s="173"/>
      <c r="D477" s="156" t="s">
        <v>236</v>
      </c>
      <c r="E477" s="174" t="s">
        <v>1</v>
      </c>
      <c r="F477" s="175" t="s">
        <v>247</v>
      </c>
      <c r="H477" s="176">
        <v>70.7</v>
      </c>
      <c r="I477" s="177"/>
      <c r="L477" s="173"/>
      <c r="M477" s="178"/>
      <c r="N477" s="179"/>
      <c r="O477" s="179"/>
      <c r="P477" s="179"/>
      <c r="Q477" s="179"/>
      <c r="R477" s="179"/>
      <c r="S477" s="179"/>
      <c r="T477" s="180"/>
      <c r="AT477" s="174" t="s">
        <v>236</v>
      </c>
      <c r="AU477" s="174" t="s">
        <v>87</v>
      </c>
      <c r="AV477" s="13" t="s">
        <v>159</v>
      </c>
      <c r="AW477" s="13" t="s">
        <v>32</v>
      </c>
      <c r="AX477" s="13" t="s">
        <v>85</v>
      </c>
      <c r="AY477" s="174" t="s">
        <v>140</v>
      </c>
    </row>
    <row r="478" spans="1:65" s="1" customFormat="1" ht="24">
      <c r="A478" s="31"/>
      <c r="B478" s="142"/>
      <c r="C478" s="181" t="s">
        <v>803</v>
      </c>
      <c r="D478" s="181" t="s">
        <v>296</v>
      </c>
      <c r="E478" s="182" t="s">
        <v>2112</v>
      </c>
      <c r="F478" s="183" t="s">
        <v>2113</v>
      </c>
      <c r="G478" s="184" t="s">
        <v>284</v>
      </c>
      <c r="H478" s="185">
        <v>72.114000000000004</v>
      </c>
      <c r="I478" s="186">
        <v>108.19</v>
      </c>
      <c r="J478" s="187">
        <f>ROUND(I478*H478,2)</f>
        <v>7802.01</v>
      </c>
      <c r="K478" s="183" t="s">
        <v>147</v>
      </c>
      <c r="L478" s="188"/>
      <c r="M478" s="189" t="s">
        <v>1</v>
      </c>
      <c r="N478" s="190" t="s">
        <v>42</v>
      </c>
      <c r="O478" s="57"/>
      <c r="P478" s="152">
        <f>O478*H478</f>
        <v>0</v>
      </c>
      <c r="Q478" s="152">
        <v>2E-3</v>
      </c>
      <c r="R478" s="152">
        <f>Q478*H478</f>
        <v>0.14422800000000002</v>
      </c>
      <c r="S478" s="152">
        <v>0</v>
      </c>
      <c r="T478" s="153">
        <f>S478*H478</f>
        <v>0</v>
      </c>
      <c r="U478" s="31"/>
      <c r="V478" s="31"/>
      <c r="W478" s="31"/>
      <c r="X478" s="31"/>
      <c r="Y478" s="31"/>
      <c r="Z478" s="31"/>
      <c r="AA478" s="31"/>
      <c r="AB478" s="31"/>
      <c r="AC478" s="31"/>
      <c r="AD478" s="31"/>
      <c r="AE478" s="31"/>
      <c r="AR478" s="154" t="s">
        <v>378</v>
      </c>
      <c r="AT478" s="154" t="s">
        <v>296</v>
      </c>
      <c r="AU478" s="154" t="s">
        <v>87</v>
      </c>
      <c r="AY478" s="16" t="s">
        <v>140</v>
      </c>
      <c r="BE478" s="155">
        <f>IF(N478="základní",J478,0)</f>
        <v>7802.01</v>
      </c>
      <c r="BF478" s="155">
        <f>IF(N478="snížená",J478,0)</f>
        <v>0</v>
      </c>
      <c r="BG478" s="155">
        <f>IF(N478="zákl. přenesená",J478,0)</f>
        <v>0</v>
      </c>
      <c r="BH478" s="155">
        <f>IF(N478="sníž. přenesená",J478,0)</f>
        <v>0</v>
      </c>
      <c r="BI478" s="155">
        <f>IF(N478="nulová",J478,0)</f>
        <v>0</v>
      </c>
      <c r="BJ478" s="16" t="s">
        <v>85</v>
      </c>
      <c r="BK478" s="155">
        <f>ROUND(I478*H478,2)</f>
        <v>7802.01</v>
      </c>
      <c r="BL478" s="16" t="s">
        <v>301</v>
      </c>
      <c r="BM478" s="154" t="s">
        <v>2114</v>
      </c>
    </row>
    <row r="479" spans="1:65" s="12" customFormat="1">
      <c r="B479" s="165"/>
      <c r="D479" s="156" t="s">
        <v>236</v>
      </c>
      <c r="E479" s="166" t="s">
        <v>1</v>
      </c>
      <c r="F479" s="167" t="s">
        <v>2115</v>
      </c>
      <c r="H479" s="168">
        <v>72.114000000000004</v>
      </c>
      <c r="I479" s="169"/>
      <c r="L479" s="165"/>
      <c r="M479" s="170"/>
      <c r="N479" s="171"/>
      <c r="O479" s="171"/>
      <c r="P479" s="171"/>
      <c r="Q479" s="171"/>
      <c r="R479" s="171"/>
      <c r="S479" s="171"/>
      <c r="T479" s="172"/>
      <c r="AT479" s="166" t="s">
        <v>236</v>
      </c>
      <c r="AU479" s="166" t="s">
        <v>87</v>
      </c>
      <c r="AV479" s="12" t="s">
        <v>87</v>
      </c>
      <c r="AW479" s="12" t="s">
        <v>32</v>
      </c>
      <c r="AX479" s="12" t="s">
        <v>85</v>
      </c>
      <c r="AY479" s="166" t="s">
        <v>140</v>
      </c>
    </row>
    <row r="480" spans="1:65" s="1" customFormat="1" ht="36">
      <c r="A480" s="31"/>
      <c r="B480" s="142"/>
      <c r="C480" s="143" t="s">
        <v>810</v>
      </c>
      <c r="D480" s="143" t="s">
        <v>143</v>
      </c>
      <c r="E480" s="144" t="s">
        <v>2106</v>
      </c>
      <c r="F480" s="145" t="s">
        <v>2107</v>
      </c>
      <c r="G480" s="146" t="s">
        <v>284</v>
      </c>
      <c r="H480" s="147">
        <v>34.5</v>
      </c>
      <c r="I480" s="148">
        <v>209.75</v>
      </c>
      <c r="J480" s="149">
        <f>ROUND(I480*H480,2)</f>
        <v>7236.38</v>
      </c>
      <c r="K480" s="145" t="s">
        <v>147</v>
      </c>
      <c r="L480" s="32"/>
      <c r="M480" s="150" t="s">
        <v>1</v>
      </c>
      <c r="N480" s="151" t="s">
        <v>42</v>
      </c>
      <c r="O480" s="57"/>
      <c r="P480" s="152">
        <f>O480*H480</f>
        <v>0</v>
      </c>
      <c r="Q480" s="152">
        <v>6.0600000000000003E-3</v>
      </c>
      <c r="R480" s="152">
        <f>Q480*H480</f>
        <v>0.20907000000000001</v>
      </c>
      <c r="S480" s="152">
        <v>0</v>
      </c>
      <c r="T480" s="153">
        <f>S480*H480</f>
        <v>0</v>
      </c>
      <c r="U480" s="31"/>
      <c r="V480" s="31"/>
      <c r="W480" s="31"/>
      <c r="X480" s="31"/>
      <c r="Y480" s="31"/>
      <c r="Z480" s="31"/>
      <c r="AA480" s="31"/>
      <c r="AB480" s="31"/>
      <c r="AC480" s="31"/>
      <c r="AD480" s="31"/>
      <c r="AE480" s="31"/>
      <c r="AR480" s="154" t="s">
        <v>301</v>
      </c>
      <c r="AT480" s="154" t="s">
        <v>143</v>
      </c>
      <c r="AU480" s="154" t="s">
        <v>87</v>
      </c>
      <c r="AY480" s="16" t="s">
        <v>140</v>
      </c>
      <c r="BE480" s="155">
        <f>IF(N480="základní",J480,0)</f>
        <v>7236.38</v>
      </c>
      <c r="BF480" s="155">
        <f>IF(N480="snížená",J480,0)</f>
        <v>0</v>
      </c>
      <c r="BG480" s="155">
        <f>IF(N480="zákl. přenesená",J480,0)</f>
        <v>0</v>
      </c>
      <c r="BH480" s="155">
        <f>IF(N480="sníž. přenesená",J480,0)</f>
        <v>0</v>
      </c>
      <c r="BI480" s="155">
        <f>IF(N480="nulová",J480,0)</f>
        <v>0</v>
      </c>
      <c r="BJ480" s="16" t="s">
        <v>85</v>
      </c>
      <c r="BK480" s="155">
        <f>ROUND(I480*H480,2)</f>
        <v>7236.38</v>
      </c>
      <c r="BL480" s="16" t="s">
        <v>301</v>
      </c>
      <c r="BM480" s="154" t="s">
        <v>2116</v>
      </c>
    </row>
    <row r="481" spans="1:65" s="1" customFormat="1" ht="19.5">
      <c r="A481" s="31"/>
      <c r="B481" s="32"/>
      <c r="C481" s="31"/>
      <c r="D481" s="156" t="s">
        <v>153</v>
      </c>
      <c r="E481" s="31"/>
      <c r="F481" s="157" t="s">
        <v>2117</v>
      </c>
      <c r="G481" s="31"/>
      <c r="H481" s="31"/>
      <c r="I481" s="158"/>
      <c r="J481" s="31"/>
      <c r="K481" s="31"/>
      <c r="L481" s="32"/>
      <c r="M481" s="159"/>
      <c r="N481" s="160"/>
      <c r="O481" s="57"/>
      <c r="P481" s="57"/>
      <c r="Q481" s="57"/>
      <c r="R481" s="57"/>
      <c r="S481" s="57"/>
      <c r="T481" s="58"/>
      <c r="U481" s="31"/>
      <c r="V481" s="31"/>
      <c r="W481" s="31"/>
      <c r="X481" s="31"/>
      <c r="Y481" s="31"/>
      <c r="Z481" s="31"/>
      <c r="AA481" s="31"/>
      <c r="AB481" s="31"/>
      <c r="AC481" s="31"/>
      <c r="AD481" s="31"/>
      <c r="AE481" s="31"/>
      <c r="AT481" s="16" t="s">
        <v>153</v>
      </c>
      <c r="AU481" s="16" t="s">
        <v>87</v>
      </c>
    </row>
    <row r="482" spans="1:65" s="12" customFormat="1">
      <c r="B482" s="165"/>
      <c r="D482" s="156" t="s">
        <v>236</v>
      </c>
      <c r="E482" s="166" t="s">
        <v>1</v>
      </c>
      <c r="F482" s="167" t="s">
        <v>2118</v>
      </c>
      <c r="H482" s="168">
        <v>9.66</v>
      </c>
      <c r="I482" s="169"/>
      <c r="L482" s="165"/>
      <c r="M482" s="170"/>
      <c r="N482" s="171"/>
      <c r="O482" s="171"/>
      <c r="P482" s="171"/>
      <c r="Q482" s="171"/>
      <c r="R482" s="171"/>
      <c r="S482" s="171"/>
      <c r="T482" s="172"/>
      <c r="AT482" s="166" t="s">
        <v>236</v>
      </c>
      <c r="AU482" s="166" t="s">
        <v>87</v>
      </c>
      <c r="AV482" s="12" t="s">
        <v>87</v>
      </c>
      <c r="AW482" s="12" t="s">
        <v>32</v>
      </c>
      <c r="AX482" s="12" t="s">
        <v>77</v>
      </c>
      <c r="AY482" s="166" t="s">
        <v>140</v>
      </c>
    </row>
    <row r="483" spans="1:65" s="12" customFormat="1">
      <c r="B483" s="165"/>
      <c r="D483" s="156" t="s">
        <v>236</v>
      </c>
      <c r="E483" s="166" t="s">
        <v>1</v>
      </c>
      <c r="F483" s="167" t="s">
        <v>2119</v>
      </c>
      <c r="H483" s="168">
        <v>8.2200000000000006</v>
      </c>
      <c r="I483" s="169"/>
      <c r="L483" s="165"/>
      <c r="M483" s="170"/>
      <c r="N483" s="171"/>
      <c r="O483" s="171"/>
      <c r="P483" s="171"/>
      <c r="Q483" s="171"/>
      <c r="R483" s="171"/>
      <c r="S483" s="171"/>
      <c r="T483" s="172"/>
      <c r="AT483" s="166" t="s">
        <v>236</v>
      </c>
      <c r="AU483" s="166" t="s">
        <v>87</v>
      </c>
      <c r="AV483" s="12" t="s">
        <v>87</v>
      </c>
      <c r="AW483" s="12" t="s">
        <v>32</v>
      </c>
      <c r="AX483" s="12" t="s">
        <v>77</v>
      </c>
      <c r="AY483" s="166" t="s">
        <v>140</v>
      </c>
    </row>
    <row r="484" spans="1:65" s="12" customFormat="1">
      <c r="B484" s="165"/>
      <c r="D484" s="156" t="s">
        <v>236</v>
      </c>
      <c r="E484" s="166" t="s">
        <v>1</v>
      </c>
      <c r="F484" s="167" t="s">
        <v>2120</v>
      </c>
      <c r="H484" s="168">
        <v>9.9</v>
      </c>
      <c r="I484" s="169"/>
      <c r="L484" s="165"/>
      <c r="M484" s="170"/>
      <c r="N484" s="171"/>
      <c r="O484" s="171"/>
      <c r="P484" s="171"/>
      <c r="Q484" s="171"/>
      <c r="R484" s="171"/>
      <c r="S484" s="171"/>
      <c r="T484" s="172"/>
      <c r="AT484" s="166" t="s">
        <v>236</v>
      </c>
      <c r="AU484" s="166" t="s">
        <v>87</v>
      </c>
      <c r="AV484" s="12" t="s">
        <v>87</v>
      </c>
      <c r="AW484" s="12" t="s">
        <v>32</v>
      </c>
      <c r="AX484" s="12" t="s">
        <v>77</v>
      </c>
      <c r="AY484" s="166" t="s">
        <v>140</v>
      </c>
    </row>
    <row r="485" spans="1:65" s="12" customFormat="1">
      <c r="B485" s="165"/>
      <c r="D485" s="156" t="s">
        <v>236</v>
      </c>
      <c r="E485" s="166" t="s">
        <v>1</v>
      </c>
      <c r="F485" s="167" t="s">
        <v>2121</v>
      </c>
      <c r="H485" s="168">
        <v>6.72</v>
      </c>
      <c r="I485" s="169"/>
      <c r="L485" s="165"/>
      <c r="M485" s="170"/>
      <c r="N485" s="171"/>
      <c r="O485" s="171"/>
      <c r="P485" s="171"/>
      <c r="Q485" s="171"/>
      <c r="R485" s="171"/>
      <c r="S485" s="171"/>
      <c r="T485" s="172"/>
      <c r="AT485" s="166" t="s">
        <v>236</v>
      </c>
      <c r="AU485" s="166" t="s">
        <v>87</v>
      </c>
      <c r="AV485" s="12" t="s">
        <v>87</v>
      </c>
      <c r="AW485" s="12" t="s">
        <v>32</v>
      </c>
      <c r="AX485" s="12" t="s">
        <v>77</v>
      </c>
      <c r="AY485" s="166" t="s">
        <v>140</v>
      </c>
    </row>
    <row r="486" spans="1:65" s="13" customFormat="1">
      <c r="B486" s="173"/>
      <c r="D486" s="156" t="s">
        <v>236</v>
      </c>
      <c r="E486" s="174" t="s">
        <v>1</v>
      </c>
      <c r="F486" s="175" t="s">
        <v>247</v>
      </c>
      <c r="H486" s="176">
        <v>34.5</v>
      </c>
      <c r="I486" s="177"/>
      <c r="L486" s="173"/>
      <c r="M486" s="178"/>
      <c r="N486" s="179"/>
      <c r="O486" s="179"/>
      <c r="P486" s="179"/>
      <c r="Q486" s="179"/>
      <c r="R486" s="179"/>
      <c r="S486" s="179"/>
      <c r="T486" s="180"/>
      <c r="AT486" s="174" t="s">
        <v>236</v>
      </c>
      <c r="AU486" s="174" t="s">
        <v>87</v>
      </c>
      <c r="AV486" s="13" t="s">
        <v>159</v>
      </c>
      <c r="AW486" s="13" t="s">
        <v>32</v>
      </c>
      <c r="AX486" s="13" t="s">
        <v>85</v>
      </c>
      <c r="AY486" s="174" t="s">
        <v>140</v>
      </c>
    </row>
    <row r="487" spans="1:65" s="1" customFormat="1" ht="24">
      <c r="A487" s="31"/>
      <c r="B487" s="142"/>
      <c r="C487" s="181" t="s">
        <v>818</v>
      </c>
      <c r="D487" s="181" t="s">
        <v>296</v>
      </c>
      <c r="E487" s="182" t="s">
        <v>1850</v>
      </c>
      <c r="F487" s="183" t="s">
        <v>1851</v>
      </c>
      <c r="G487" s="184" t="s">
        <v>284</v>
      </c>
      <c r="H487" s="185">
        <v>36.225000000000001</v>
      </c>
      <c r="I487" s="186">
        <v>370.86</v>
      </c>
      <c r="J487" s="187">
        <f>ROUND(I487*H487,2)</f>
        <v>13434.4</v>
      </c>
      <c r="K487" s="183" t="s">
        <v>147</v>
      </c>
      <c r="L487" s="188"/>
      <c r="M487" s="189" t="s">
        <v>1</v>
      </c>
      <c r="N487" s="190" t="s">
        <v>42</v>
      </c>
      <c r="O487" s="57"/>
      <c r="P487" s="152">
        <f>O487*H487</f>
        <v>0</v>
      </c>
      <c r="Q487" s="152">
        <v>4.8999999999999998E-3</v>
      </c>
      <c r="R487" s="152">
        <f>Q487*H487</f>
        <v>0.17750250000000001</v>
      </c>
      <c r="S487" s="152">
        <v>0</v>
      </c>
      <c r="T487" s="153">
        <f>S487*H487</f>
        <v>0</v>
      </c>
      <c r="U487" s="31"/>
      <c r="V487" s="31"/>
      <c r="W487" s="31"/>
      <c r="X487" s="31"/>
      <c r="Y487" s="31"/>
      <c r="Z487" s="31"/>
      <c r="AA487" s="31"/>
      <c r="AB487" s="31"/>
      <c r="AC487" s="31"/>
      <c r="AD487" s="31"/>
      <c r="AE487" s="31"/>
      <c r="AR487" s="154" t="s">
        <v>378</v>
      </c>
      <c r="AT487" s="154" t="s">
        <v>296</v>
      </c>
      <c r="AU487" s="154" t="s">
        <v>87</v>
      </c>
      <c r="AY487" s="16" t="s">
        <v>140</v>
      </c>
      <c r="BE487" s="155">
        <f>IF(N487="základní",J487,0)</f>
        <v>13434.4</v>
      </c>
      <c r="BF487" s="155">
        <f>IF(N487="snížená",J487,0)</f>
        <v>0</v>
      </c>
      <c r="BG487" s="155">
        <f>IF(N487="zákl. přenesená",J487,0)</f>
        <v>0</v>
      </c>
      <c r="BH487" s="155">
        <f>IF(N487="sníž. přenesená",J487,0)</f>
        <v>0</v>
      </c>
      <c r="BI487" s="155">
        <f>IF(N487="nulová",J487,0)</f>
        <v>0</v>
      </c>
      <c r="BJ487" s="16" t="s">
        <v>85</v>
      </c>
      <c r="BK487" s="155">
        <f>ROUND(I487*H487,2)</f>
        <v>13434.4</v>
      </c>
      <c r="BL487" s="16" t="s">
        <v>301</v>
      </c>
      <c r="BM487" s="154" t="s">
        <v>2122</v>
      </c>
    </row>
    <row r="488" spans="1:65" s="12" customFormat="1">
      <c r="B488" s="165"/>
      <c r="D488" s="156" t="s">
        <v>236</v>
      </c>
      <c r="E488" s="166" t="s">
        <v>1</v>
      </c>
      <c r="F488" s="167" t="s">
        <v>2123</v>
      </c>
      <c r="H488" s="168">
        <v>36.225000000000001</v>
      </c>
      <c r="I488" s="169"/>
      <c r="L488" s="165"/>
      <c r="M488" s="170"/>
      <c r="N488" s="171"/>
      <c r="O488" s="171"/>
      <c r="P488" s="171"/>
      <c r="Q488" s="171"/>
      <c r="R488" s="171"/>
      <c r="S488" s="171"/>
      <c r="T488" s="172"/>
      <c r="AT488" s="166" t="s">
        <v>236</v>
      </c>
      <c r="AU488" s="166" t="s">
        <v>87</v>
      </c>
      <c r="AV488" s="12" t="s">
        <v>87</v>
      </c>
      <c r="AW488" s="12" t="s">
        <v>32</v>
      </c>
      <c r="AX488" s="12" t="s">
        <v>85</v>
      </c>
      <c r="AY488" s="166" t="s">
        <v>140</v>
      </c>
    </row>
    <row r="489" spans="1:65" s="1" customFormat="1" ht="33" customHeight="1">
      <c r="A489" s="31"/>
      <c r="B489" s="142"/>
      <c r="C489" s="143" t="s">
        <v>823</v>
      </c>
      <c r="D489" s="143" t="s">
        <v>143</v>
      </c>
      <c r="E489" s="144" t="s">
        <v>2124</v>
      </c>
      <c r="F489" s="145" t="s">
        <v>2125</v>
      </c>
      <c r="G489" s="146" t="s">
        <v>284</v>
      </c>
      <c r="H489" s="147">
        <v>1615.28</v>
      </c>
      <c r="I489" s="148">
        <v>93.95</v>
      </c>
      <c r="J489" s="149">
        <f>ROUND(I489*H489,2)</f>
        <v>151755.56</v>
      </c>
      <c r="K489" s="145" t="s">
        <v>147</v>
      </c>
      <c r="L489" s="32"/>
      <c r="M489" s="150" t="s">
        <v>1</v>
      </c>
      <c r="N489" s="151" t="s">
        <v>42</v>
      </c>
      <c r="O489" s="57"/>
      <c r="P489" s="152">
        <f>O489*H489</f>
        <v>0</v>
      </c>
      <c r="Q489" s="152">
        <v>1.2E-4</v>
      </c>
      <c r="R489" s="152">
        <f>Q489*H489</f>
        <v>0.19383359999999999</v>
      </c>
      <c r="S489" s="152">
        <v>0</v>
      </c>
      <c r="T489" s="153">
        <f>S489*H489</f>
        <v>0</v>
      </c>
      <c r="U489" s="31"/>
      <c r="V489" s="31"/>
      <c r="W489" s="31"/>
      <c r="X489" s="31"/>
      <c r="Y489" s="31"/>
      <c r="Z489" s="31"/>
      <c r="AA489" s="31"/>
      <c r="AB489" s="31"/>
      <c r="AC489" s="31"/>
      <c r="AD489" s="31"/>
      <c r="AE489" s="31"/>
      <c r="AR489" s="154" t="s">
        <v>301</v>
      </c>
      <c r="AT489" s="154" t="s">
        <v>143</v>
      </c>
      <c r="AU489" s="154" t="s">
        <v>87</v>
      </c>
      <c r="AY489" s="16" t="s">
        <v>140</v>
      </c>
      <c r="BE489" s="155">
        <f>IF(N489="základní",J489,0)</f>
        <v>151755.56</v>
      </c>
      <c r="BF489" s="155">
        <f>IF(N489="snížená",J489,0)</f>
        <v>0</v>
      </c>
      <c r="BG489" s="155">
        <f>IF(N489="zákl. přenesená",J489,0)</f>
        <v>0</v>
      </c>
      <c r="BH489" s="155">
        <f>IF(N489="sníž. přenesená",J489,0)</f>
        <v>0</v>
      </c>
      <c r="BI489" s="155">
        <f>IF(N489="nulová",J489,0)</f>
        <v>0</v>
      </c>
      <c r="BJ489" s="16" t="s">
        <v>85</v>
      </c>
      <c r="BK489" s="155">
        <f>ROUND(I489*H489,2)</f>
        <v>151755.56</v>
      </c>
      <c r="BL489" s="16" t="s">
        <v>301</v>
      </c>
      <c r="BM489" s="154" t="s">
        <v>2126</v>
      </c>
    </row>
    <row r="490" spans="1:65" s="12" customFormat="1">
      <c r="B490" s="165"/>
      <c r="D490" s="156" t="s">
        <v>236</v>
      </c>
      <c r="E490" s="166" t="s">
        <v>1</v>
      </c>
      <c r="F490" s="167" t="s">
        <v>2127</v>
      </c>
      <c r="H490" s="168">
        <v>1518.3</v>
      </c>
      <c r="I490" s="169"/>
      <c r="L490" s="165"/>
      <c r="M490" s="170"/>
      <c r="N490" s="171"/>
      <c r="O490" s="171"/>
      <c r="P490" s="171"/>
      <c r="Q490" s="171"/>
      <c r="R490" s="171"/>
      <c r="S490" s="171"/>
      <c r="T490" s="172"/>
      <c r="AT490" s="166" t="s">
        <v>236</v>
      </c>
      <c r="AU490" s="166" t="s">
        <v>87</v>
      </c>
      <c r="AV490" s="12" t="s">
        <v>87</v>
      </c>
      <c r="AW490" s="12" t="s">
        <v>32</v>
      </c>
      <c r="AX490" s="12" t="s">
        <v>77</v>
      </c>
      <c r="AY490" s="166" t="s">
        <v>140</v>
      </c>
    </row>
    <row r="491" spans="1:65" s="12" customFormat="1">
      <c r="B491" s="165"/>
      <c r="D491" s="156" t="s">
        <v>236</v>
      </c>
      <c r="E491" s="166" t="s">
        <v>1</v>
      </c>
      <c r="F491" s="167" t="s">
        <v>2128</v>
      </c>
      <c r="H491" s="168">
        <v>96.98</v>
      </c>
      <c r="I491" s="169"/>
      <c r="L491" s="165"/>
      <c r="M491" s="170"/>
      <c r="N491" s="171"/>
      <c r="O491" s="171"/>
      <c r="P491" s="171"/>
      <c r="Q491" s="171"/>
      <c r="R491" s="171"/>
      <c r="S491" s="171"/>
      <c r="T491" s="172"/>
      <c r="AT491" s="166" t="s">
        <v>236</v>
      </c>
      <c r="AU491" s="166" t="s">
        <v>87</v>
      </c>
      <c r="AV491" s="12" t="s">
        <v>87</v>
      </c>
      <c r="AW491" s="12" t="s">
        <v>32</v>
      </c>
      <c r="AX491" s="12" t="s">
        <v>77</v>
      </c>
      <c r="AY491" s="166" t="s">
        <v>140</v>
      </c>
    </row>
    <row r="492" spans="1:65" s="13" customFormat="1">
      <c r="B492" s="173"/>
      <c r="D492" s="156" t="s">
        <v>236</v>
      </c>
      <c r="E492" s="174" t="s">
        <v>1</v>
      </c>
      <c r="F492" s="175" t="s">
        <v>247</v>
      </c>
      <c r="H492" s="176">
        <v>1615.28</v>
      </c>
      <c r="I492" s="177"/>
      <c r="L492" s="173"/>
      <c r="M492" s="178"/>
      <c r="N492" s="179"/>
      <c r="O492" s="179"/>
      <c r="P492" s="179"/>
      <c r="Q492" s="179"/>
      <c r="R492" s="179"/>
      <c r="S492" s="179"/>
      <c r="T492" s="180"/>
      <c r="AT492" s="174" t="s">
        <v>236</v>
      </c>
      <c r="AU492" s="174" t="s">
        <v>87</v>
      </c>
      <c r="AV492" s="13" t="s">
        <v>159</v>
      </c>
      <c r="AW492" s="13" t="s">
        <v>32</v>
      </c>
      <c r="AX492" s="13" t="s">
        <v>85</v>
      </c>
      <c r="AY492" s="174" t="s">
        <v>140</v>
      </c>
    </row>
    <row r="493" spans="1:65" s="1" customFormat="1" ht="24">
      <c r="A493" s="31"/>
      <c r="B493" s="142"/>
      <c r="C493" s="181" t="s">
        <v>834</v>
      </c>
      <c r="D493" s="181" t="s">
        <v>296</v>
      </c>
      <c r="E493" s="182" t="s">
        <v>2129</v>
      </c>
      <c r="F493" s="183" t="s">
        <v>2130</v>
      </c>
      <c r="G493" s="184" t="s">
        <v>284</v>
      </c>
      <c r="H493" s="185">
        <v>1598.126</v>
      </c>
      <c r="I493" s="186">
        <v>189.98</v>
      </c>
      <c r="J493" s="187">
        <f>ROUND(I493*H493,2)</f>
        <v>303611.98</v>
      </c>
      <c r="K493" s="183" t="s">
        <v>147</v>
      </c>
      <c r="L493" s="188"/>
      <c r="M493" s="189" t="s">
        <v>1</v>
      </c>
      <c r="N493" s="190" t="s">
        <v>42</v>
      </c>
      <c r="O493" s="57"/>
      <c r="P493" s="152">
        <f>O493*H493</f>
        <v>0</v>
      </c>
      <c r="Q493" s="152">
        <v>3.5000000000000001E-3</v>
      </c>
      <c r="R493" s="152">
        <f>Q493*H493</f>
        <v>5.5934410000000003</v>
      </c>
      <c r="S493" s="152">
        <v>0</v>
      </c>
      <c r="T493" s="153">
        <f>S493*H493</f>
        <v>0</v>
      </c>
      <c r="U493" s="31"/>
      <c r="V493" s="31"/>
      <c r="W493" s="31"/>
      <c r="X493" s="31"/>
      <c r="Y493" s="31"/>
      <c r="Z493" s="31"/>
      <c r="AA493" s="31"/>
      <c r="AB493" s="31"/>
      <c r="AC493" s="31"/>
      <c r="AD493" s="31"/>
      <c r="AE493" s="31"/>
      <c r="AR493" s="154" t="s">
        <v>378</v>
      </c>
      <c r="AT493" s="154" t="s">
        <v>296</v>
      </c>
      <c r="AU493" s="154" t="s">
        <v>87</v>
      </c>
      <c r="AY493" s="16" t="s">
        <v>140</v>
      </c>
      <c r="BE493" s="155">
        <f>IF(N493="základní",J493,0)</f>
        <v>303611.98</v>
      </c>
      <c r="BF493" s="155">
        <f>IF(N493="snížená",J493,0)</f>
        <v>0</v>
      </c>
      <c r="BG493" s="155">
        <f>IF(N493="zákl. přenesená",J493,0)</f>
        <v>0</v>
      </c>
      <c r="BH493" s="155">
        <f>IF(N493="sníž. přenesená",J493,0)</f>
        <v>0</v>
      </c>
      <c r="BI493" s="155">
        <f>IF(N493="nulová",J493,0)</f>
        <v>0</v>
      </c>
      <c r="BJ493" s="16" t="s">
        <v>85</v>
      </c>
      <c r="BK493" s="155">
        <f>ROUND(I493*H493,2)</f>
        <v>303611.98</v>
      </c>
      <c r="BL493" s="16" t="s">
        <v>301</v>
      </c>
      <c r="BM493" s="154" t="s">
        <v>2131</v>
      </c>
    </row>
    <row r="494" spans="1:65" s="12" customFormat="1">
      <c r="B494" s="165"/>
      <c r="D494" s="156" t="s">
        <v>236</v>
      </c>
      <c r="E494" s="166" t="s">
        <v>1</v>
      </c>
      <c r="F494" s="167" t="s">
        <v>2132</v>
      </c>
      <c r="H494" s="168">
        <v>1548.6659999999999</v>
      </c>
      <c r="I494" s="169"/>
      <c r="L494" s="165"/>
      <c r="M494" s="170"/>
      <c r="N494" s="171"/>
      <c r="O494" s="171"/>
      <c r="P494" s="171"/>
      <c r="Q494" s="171"/>
      <c r="R494" s="171"/>
      <c r="S494" s="171"/>
      <c r="T494" s="172"/>
      <c r="AT494" s="166" t="s">
        <v>236</v>
      </c>
      <c r="AU494" s="166" t="s">
        <v>87</v>
      </c>
      <c r="AV494" s="12" t="s">
        <v>87</v>
      </c>
      <c r="AW494" s="12" t="s">
        <v>32</v>
      </c>
      <c r="AX494" s="12" t="s">
        <v>77</v>
      </c>
      <c r="AY494" s="166" t="s">
        <v>140</v>
      </c>
    </row>
    <row r="495" spans="1:65" s="12" customFormat="1">
      <c r="B495" s="165"/>
      <c r="D495" s="156" t="s">
        <v>236</v>
      </c>
      <c r="E495" s="166" t="s">
        <v>1</v>
      </c>
      <c r="F495" s="167" t="s">
        <v>2133</v>
      </c>
      <c r="H495" s="168">
        <v>49.46</v>
      </c>
      <c r="I495" s="169"/>
      <c r="L495" s="165"/>
      <c r="M495" s="170"/>
      <c r="N495" s="171"/>
      <c r="O495" s="171"/>
      <c r="P495" s="171"/>
      <c r="Q495" s="171"/>
      <c r="R495" s="171"/>
      <c r="S495" s="171"/>
      <c r="T495" s="172"/>
      <c r="AT495" s="166" t="s">
        <v>236</v>
      </c>
      <c r="AU495" s="166" t="s">
        <v>87</v>
      </c>
      <c r="AV495" s="12" t="s">
        <v>87</v>
      </c>
      <c r="AW495" s="12" t="s">
        <v>32</v>
      </c>
      <c r="AX495" s="12" t="s">
        <v>77</v>
      </c>
      <c r="AY495" s="166" t="s">
        <v>140</v>
      </c>
    </row>
    <row r="496" spans="1:65" s="13" customFormat="1">
      <c r="B496" s="173"/>
      <c r="D496" s="156" t="s">
        <v>236</v>
      </c>
      <c r="E496" s="174" t="s">
        <v>1</v>
      </c>
      <c r="F496" s="175" t="s">
        <v>247</v>
      </c>
      <c r="H496" s="176">
        <v>1598.126</v>
      </c>
      <c r="I496" s="177"/>
      <c r="L496" s="173"/>
      <c r="M496" s="178"/>
      <c r="N496" s="179"/>
      <c r="O496" s="179"/>
      <c r="P496" s="179"/>
      <c r="Q496" s="179"/>
      <c r="R496" s="179"/>
      <c r="S496" s="179"/>
      <c r="T496" s="180"/>
      <c r="AT496" s="174" t="s">
        <v>236</v>
      </c>
      <c r="AU496" s="174" t="s">
        <v>87</v>
      </c>
      <c r="AV496" s="13" t="s">
        <v>159</v>
      </c>
      <c r="AW496" s="13" t="s">
        <v>32</v>
      </c>
      <c r="AX496" s="13" t="s">
        <v>85</v>
      </c>
      <c r="AY496" s="174" t="s">
        <v>140</v>
      </c>
    </row>
    <row r="497" spans="1:65" s="1" customFormat="1" ht="24">
      <c r="A497" s="31"/>
      <c r="B497" s="142"/>
      <c r="C497" s="181" t="s">
        <v>851</v>
      </c>
      <c r="D497" s="181" t="s">
        <v>296</v>
      </c>
      <c r="E497" s="182" t="s">
        <v>2134</v>
      </c>
      <c r="F497" s="183" t="s">
        <v>2135</v>
      </c>
      <c r="G497" s="184" t="s">
        <v>284</v>
      </c>
      <c r="H497" s="185">
        <v>49.46</v>
      </c>
      <c r="I497" s="186">
        <v>269.61</v>
      </c>
      <c r="J497" s="187">
        <f>ROUND(I497*H497,2)</f>
        <v>13334.91</v>
      </c>
      <c r="K497" s="183" t="s">
        <v>147</v>
      </c>
      <c r="L497" s="188"/>
      <c r="M497" s="189" t="s">
        <v>1</v>
      </c>
      <c r="N497" s="190" t="s">
        <v>42</v>
      </c>
      <c r="O497" s="57"/>
      <c r="P497" s="152">
        <f>O497*H497</f>
        <v>0</v>
      </c>
      <c r="Q497" s="152">
        <v>5.0000000000000001E-3</v>
      </c>
      <c r="R497" s="152">
        <f>Q497*H497</f>
        <v>0.24730000000000002</v>
      </c>
      <c r="S497" s="152">
        <v>0</v>
      </c>
      <c r="T497" s="153">
        <f>S497*H497</f>
        <v>0</v>
      </c>
      <c r="U497" s="31"/>
      <c r="V497" s="31"/>
      <c r="W497" s="31"/>
      <c r="X497" s="31"/>
      <c r="Y497" s="31"/>
      <c r="Z497" s="31"/>
      <c r="AA497" s="31"/>
      <c r="AB497" s="31"/>
      <c r="AC497" s="31"/>
      <c r="AD497" s="31"/>
      <c r="AE497" s="31"/>
      <c r="AR497" s="154" t="s">
        <v>378</v>
      </c>
      <c r="AT497" s="154" t="s">
        <v>296</v>
      </c>
      <c r="AU497" s="154" t="s">
        <v>87</v>
      </c>
      <c r="AY497" s="16" t="s">
        <v>140</v>
      </c>
      <c r="BE497" s="155">
        <f>IF(N497="základní",J497,0)</f>
        <v>13334.91</v>
      </c>
      <c r="BF497" s="155">
        <f>IF(N497="snížená",J497,0)</f>
        <v>0</v>
      </c>
      <c r="BG497" s="155">
        <f>IF(N497="zákl. přenesená",J497,0)</f>
        <v>0</v>
      </c>
      <c r="BH497" s="155">
        <f>IF(N497="sníž. přenesená",J497,0)</f>
        <v>0</v>
      </c>
      <c r="BI497" s="155">
        <f>IF(N497="nulová",J497,0)</f>
        <v>0</v>
      </c>
      <c r="BJ497" s="16" t="s">
        <v>85</v>
      </c>
      <c r="BK497" s="155">
        <f>ROUND(I497*H497,2)</f>
        <v>13334.91</v>
      </c>
      <c r="BL497" s="16" t="s">
        <v>301</v>
      </c>
      <c r="BM497" s="154" t="s">
        <v>2136</v>
      </c>
    </row>
    <row r="498" spans="1:65" s="12" customFormat="1">
      <c r="B498" s="165"/>
      <c r="D498" s="156" t="s">
        <v>236</v>
      </c>
      <c r="E498" s="166" t="s">
        <v>1</v>
      </c>
      <c r="F498" s="167" t="s">
        <v>2133</v>
      </c>
      <c r="H498" s="168">
        <v>49.46</v>
      </c>
      <c r="I498" s="169"/>
      <c r="L498" s="165"/>
      <c r="M498" s="170"/>
      <c r="N498" s="171"/>
      <c r="O498" s="171"/>
      <c r="P498" s="171"/>
      <c r="Q498" s="171"/>
      <c r="R498" s="171"/>
      <c r="S498" s="171"/>
      <c r="T498" s="172"/>
      <c r="AT498" s="166" t="s">
        <v>236</v>
      </c>
      <c r="AU498" s="166" t="s">
        <v>87</v>
      </c>
      <c r="AV498" s="12" t="s">
        <v>87</v>
      </c>
      <c r="AW498" s="12" t="s">
        <v>32</v>
      </c>
      <c r="AX498" s="12" t="s">
        <v>85</v>
      </c>
      <c r="AY498" s="166" t="s">
        <v>140</v>
      </c>
    </row>
    <row r="499" spans="1:65" s="1" customFormat="1" ht="33" customHeight="1">
      <c r="A499" s="31"/>
      <c r="B499" s="142"/>
      <c r="C499" s="143" t="s">
        <v>856</v>
      </c>
      <c r="D499" s="143" t="s">
        <v>143</v>
      </c>
      <c r="E499" s="144" t="s">
        <v>2137</v>
      </c>
      <c r="F499" s="145" t="s">
        <v>2138</v>
      </c>
      <c r="G499" s="146" t="s">
        <v>284</v>
      </c>
      <c r="H499" s="147">
        <v>428</v>
      </c>
      <c r="I499" s="148">
        <v>129.03</v>
      </c>
      <c r="J499" s="149">
        <f>ROUND(I499*H499,2)</f>
        <v>55224.84</v>
      </c>
      <c r="K499" s="145" t="s">
        <v>147</v>
      </c>
      <c r="L499" s="32"/>
      <c r="M499" s="150" t="s">
        <v>1</v>
      </c>
      <c r="N499" s="151" t="s">
        <v>42</v>
      </c>
      <c r="O499" s="57"/>
      <c r="P499" s="152">
        <f>O499*H499</f>
        <v>0</v>
      </c>
      <c r="Q499" s="152">
        <v>1.2E-4</v>
      </c>
      <c r="R499" s="152">
        <f>Q499*H499</f>
        <v>5.1360000000000003E-2</v>
      </c>
      <c r="S499" s="152">
        <v>0</v>
      </c>
      <c r="T499" s="153">
        <f>S499*H499</f>
        <v>0</v>
      </c>
      <c r="U499" s="31"/>
      <c r="V499" s="31"/>
      <c r="W499" s="31"/>
      <c r="X499" s="31"/>
      <c r="Y499" s="31"/>
      <c r="Z499" s="31"/>
      <c r="AA499" s="31"/>
      <c r="AB499" s="31"/>
      <c r="AC499" s="31"/>
      <c r="AD499" s="31"/>
      <c r="AE499" s="31"/>
      <c r="AR499" s="154" t="s">
        <v>301</v>
      </c>
      <c r="AT499" s="154" t="s">
        <v>143</v>
      </c>
      <c r="AU499" s="154" t="s">
        <v>87</v>
      </c>
      <c r="AY499" s="16" t="s">
        <v>140</v>
      </c>
      <c r="BE499" s="155">
        <f>IF(N499="základní",J499,0)</f>
        <v>55224.84</v>
      </c>
      <c r="BF499" s="155">
        <f>IF(N499="snížená",J499,0)</f>
        <v>0</v>
      </c>
      <c r="BG499" s="155">
        <f>IF(N499="zákl. přenesená",J499,0)</f>
        <v>0</v>
      </c>
      <c r="BH499" s="155">
        <f>IF(N499="sníž. přenesená",J499,0)</f>
        <v>0</v>
      </c>
      <c r="BI499" s="155">
        <f>IF(N499="nulová",J499,0)</f>
        <v>0</v>
      </c>
      <c r="BJ499" s="16" t="s">
        <v>85</v>
      </c>
      <c r="BK499" s="155">
        <f>ROUND(I499*H499,2)</f>
        <v>55224.84</v>
      </c>
      <c r="BL499" s="16" t="s">
        <v>301</v>
      </c>
      <c r="BM499" s="154" t="s">
        <v>2139</v>
      </c>
    </row>
    <row r="500" spans="1:65" s="12" customFormat="1">
      <c r="B500" s="165"/>
      <c r="D500" s="156" t="s">
        <v>236</v>
      </c>
      <c r="E500" s="166" t="s">
        <v>1</v>
      </c>
      <c r="F500" s="167" t="s">
        <v>2140</v>
      </c>
      <c r="H500" s="168">
        <v>428</v>
      </c>
      <c r="I500" s="169"/>
      <c r="L500" s="165"/>
      <c r="M500" s="170"/>
      <c r="N500" s="171"/>
      <c r="O500" s="171"/>
      <c r="P500" s="171"/>
      <c r="Q500" s="171"/>
      <c r="R500" s="171"/>
      <c r="S500" s="171"/>
      <c r="T500" s="172"/>
      <c r="AT500" s="166" t="s">
        <v>236</v>
      </c>
      <c r="AU500" s="166" t="s">
        <v>87</v>
      </c>
      <c r="AV500" s="12" t="s">
        <v>87</v>
      </c>
      <c r="AW500" s="12" t="s">
        <v>32</v>
      </c>
      <c r="AX500" s="12" t="s">
        <v>85</v>
      </c>
      <c r="AY500" s="166" t="s">
        <v>140</v>
      </c>
    </row>
    <row r="501" spans="1:65" s="1" customFormat="1" ht="21.75" customHeight="1">
      <c r="A501" s="31"/>
      <c r="B501" s="142"/>
      <c r="C501" s="181" t="s">
        <v>860</v>
      </c>
      <c r="D501" s="181" t="s">
        <v>296</v>
      </c>
      <c r="E501" s="182" t="s">
        <v>2141</v>
      </c>
      <c r="F501" s="183" t="s">
        <v>2142</v>
      </c>
      <c r="G501" s="184" t="s">
        <v>234</v>
      </c>
      <c r="H501" s="185">
        <v>64.126999999999995</v>
      </c>
      <c r="I501" s="186">
        <v>1433.38</v>
      </c>
      <c r="J501" s="187">
        <f>ROUND(I501*H501,2)</f>
        <v>91918.36</v>
      </c>
      <c r="K501" s="183" t="s">
        <v>147</v>
      </c>
      <c r="L501" s="188"/>
      <c r="M501" s="189" t="s">
        <v>1</v>
      </c>
      <c r="N501" s="190" t="s">
        <v>42</v>
      </c>
      <c r="O501" s="57"/>
      <c r="P501" s="152">
        <f>O501*H501</f>
        <v>0</v>
      </c>
      <c r="Q501" s="152">
        <v>0.02</v>
      </c>
      <c r="R501" s="152">
        <f>Q501*H501</f>
        <v>1.28254</v>
      </c>
      <c r="S501" s="152">
        <v>0</v>
      </c>
      <c r="T501" s="153">
        <f>S501*H501</f>
        <v>0</v>
      </c>
      <c r="U501" s="31"/>
      <c r="V501" s="31"/>
      <c r="W501" s="31"/>
      <c r="X501" s="31"/>
      <c r="Y501" s="31"/>
      <c r="Z501" s="31"/>
      <c r="AA501" s="31"/>
      <c r="AB501" s="31"/>
      <c r="AC501" s="31"/>
      <c r="AD501" s="31"/>
      <c r="AE501" s="31"/>
      <c r="AR501" s="154" t="s">
        <v>378</v>
      </c>
      <c r="AT501" s="154" t="s">
        <v>296</v>
      </c>
      <c r="AU501" s="154" t="s">
        <v>87</v>
      </c>
      <c r="AY501" s="16" t="s">
        <v>140</v>
      </c>
      <c r="BE501" s="155">
        <f>IF(N501="základní",J501,0)</f>
        <v>91918.36</v>
      </c>
      <c r="BF501" s="155">
        <f>IF(N501="snížená",J501,0)</f>
        <v>0</v>
      </c>
      <c r="BG501" s="155">
        <f>IF(N501="zákl. přenesená",J501,0)</f>
        <v>0</v>
      </c>
      <c r="BH501" s="155">
        <f>IF(N501="sníž. přenesená",J501,0)</f>
        <v>0</v>
      </c>
      <c r="BI501" s="155">
        <f>IF(N501="nulová",J501,0)</f>
        <v>0</v>
      </c>
      <c r="BJ501" s="16" t="s">
        <v>85</v>
      </c>
      <c r="BK501" s="155">
        <f>ROUND(I501*H501,2)</f>
        <v>91918.36</v>
      </c>
      <c r="BL501" s="16" t="s">
        <v>301</v>
      </c>
      <c r="BM501" s="154" t="s">
        <v>2143</v>
      </c>
    </row>
    <row r="502" spans="1:65" s="12" customFormat="1">
      <c r="B502" s="165"/>
      <c r="D502" s="156" t="s">
        <v>236</v>
      </c>
      <c r="E502" s="166" t="s">
        <v>1</v>
      </c>
      <c r="F502" s="167" t="s">
        <v>2144</v>
      </c>
      <c r="H502" s="168">
        <v>64.126999999999995</v>
      </c>
      <c r="I502" s="169"/>
      <c r="L502" s="165"/>
      <c r="M502" s="170"/>
      <c r="N502" s="171"/>
      <c r="O502" s="171"/>
      <c r="P502" s="171"/>
      <c r="Q502" s="171"/>
      <c r="R502" s="171"/>
      <c r="S502" s="171"/>
      <c r="T502" s="172"/>
      <c r="AT502" s="166" t="s">
        <v>236</v>
      </c>
      <c r="AU502" s="166" t="s">
        <v>87</v>
      </c>
      <c r="AV502" s="12" t="s">
        <v>87</v>
      </c>
      <c r="AW502" s="12" t="s">
        <v>32</v>
      </c>
      <c r="AX502" s="12" t="s">
        <v>85</v>
      </c>
      <c r="AY502" s="166" t="s">
        <v>140</v>
      </c>
    </row>
    <row r="503" spans="1:65" s="1" customFormat="1" ht="33" customHeight="1">
      <c r="A503" s="31"/>
      <c r="B503" s="142"/>
      <c r="C503" s="143" t="s">
        <v>865</v>
      </c>
      <c r="D503" s="143" t="s">
        <v>143</v>
      </c>
      <c r="E503" s="144" t="s">
        <v>2124</v>
      </c>
      <c r="F503" s="145" t="s">
        <v>2125</v>
      </c>
      <c r="G503" s="146" t="s">
        <v>284</v>
      </c>
      <c r="H503" s="147">
        <v>3.4</v>
      </c>
      <c r="I503" s="148">
        <v>93.95</v>
      </c>
      <c r="J503" s="149">
        <f>ROUND(I503*H503,2)</f>
        <v>319.43</v>
      </c>
      <c r="K503" s="145" t="s">
        <v>147</v>
      </c>
      <c r="L503" s="32"/>
      <c r="M503" s="150" t="s">
        <v>1</v>
      </c>
      <c r="N503" s="151" t="s">
        <v>42</v>
      </c>
      <c r="O503" s="57"/>
      <c r="P503" s="152">
        <f>O503*H503</f>
        <v>0</v>
      </c>
      <c r="Q503" s="152">
        <v>1.2E-4</v>
      </c>
      <c r="R503" s="152">
        <f>Q503*H503</f>
        <v>4.08E-4</v>
      </c>
      <c r="S503" s="152">
        <v>0</v>
      </c>
      <c r="T503" s="153">
        <f>S503*H503</f>
        <v>0</v>
      </c>
      <c r="U503" s="31"/>
      <c r="V503" s="31"/>
      <c r="W503" s="31"/>
      <c r="X503" s="31"/>
      <c r="Y503" s="31"/>
      <c r="Z503" s="31"/>
      <c r="AA503" s="31"/>
      <c r="AB503" s="31"/>
      <c r="AC503" s="31"/>
      <c r="AD503" s="31"/>
      <c r="AE503" s="31"/>
      <c r="AR503" s="154" t="s">
        <v>301</v>
      </c>
      <c r="AT503" s="154" t="s">
        <v>143</v>
      </c>
      <c r="AU503" s="154" t="s">
        <v>87</v>
      </c>
      <c r="AY503" s="16" t="s">
        <v>140</v>
      </c>
      <c r="BE503" s="155">
        <f>IF(N503="základní",J503,0)</f>
        <v>319.43</v>
      </c>
      <c r="BF503" s="155">
        <f>IF(N503="snížená",J503,0)</f>
        <v>0</v>
      </c>
      <c r="BG503" s="155">
        <f>IF(N503="zákl. přenesená",J503,0)</f>
        <v>0</v>
      </c>
      <c r="BH503" s="155">
        <f>IF(N503="sníž. přenesená",J503,0)</f>
        <v>0</v>
      </c>
      <c r="BI503" s="155">
        <f>IF(N503="nulová",J503,0)</f>
        <v>0</v>
      </c>
      <c r="BJ503" s="16" t="s">
        <v>85</v>
      </c>
      <c r="BK503" s="155">
        <f>ROUND(I503*H503,2)</f>
        <v>319.43</v>
      </c>
      <c r="BL503" s="16" t="s">
        <v>301</v>
      </c>
      <c r="BM503" s="154" t="s">
        <v>2145</v>
      </c>
    </row>
    <row r="504" spans="1:65" s="12" customFormat="1">
      <c r="B504" s="165"/>
      <c r="D504" s="156" t="s">
        <v>236</v>
      </c>
      <c r="E504" s="166" t="s">
        <v>1</v>
      </c>
      <c r="F504" s="167" t="s">
        <v>2146</v>
      </c>
      <c r="H504" s="168">
        <v>3.4</v>
      </c>
      <c r="I504" s="169"/>
      <c r="L504" s="165"/>
      <c r="M504" s="170"/>
      <c r="N504" s="171"/>
      <c r="O504" s="171"/>
      <c r="P504" s="171"/>
      <c r="Q504" s="171"/>
      <c r="R504" s="171"/>
      <c r="S504" s="171"/>
      <c r="T504" s="172"/>
      <c r="AT504" s="166" t="s">
        <v>236</v>
      </c>
      <c r="AU504" s="166" t="s">
        <v>87</v>
      </c>
      <c r="AV504" s="12" t="s">
        <v>87</v>
      </c>
      <c r="AW504" s="12" t="s">
        <v>32</v>
      </c>
      <c r="AX504" s="12" t="s">
        <v>85</v>
      </c>
      <c r="AY504" s="166" t="s">
        <v>140</v>
      </c>
    </row>
    <row r="505" spans="1:65" s="1" customFormat="1" ht="21.75" customHeight="1">
      <c r="A505" s="31"/>
      <c r="B505" s="142"/>
      <c r="C505" s="181" t="s">
        <v>870</v>
      </c>
      <c r="D505" s="181" t="s">
        <v>296</v>
      </c>
      <c r="E505" s="182" t="s">
        <v>2147</v>
      </c>
      <c r="F505" s="183" t="s">
        <v>2148</v>
      </c>
      <c r="G505" s="184" t="s">
        <v>234</v>
      </c>
      <c r="H505" s="185">
        <v>0.84099999999999997</v>
      </c>
      <c r="I505" s="186">
        <v>2297.9499999999998</v>
      </c>
      <c r="J505" s="187">
        <f>ROUND(I505*H505,2)</f>
        <v>1932.58</v>
      </c>
      <c r="K505" s="183" t="s">
        <v>147</v>
      </c>
      <c r="L505" s="188"/>
      <c r="M505" s="189" t="s">
        <v>1</v>
      </c>
      <c r="N505" s="190" t="s">
        <v>42</v>
      </c>
      <c r="O505" s="57"/>
      <c r="P505" s="152">
        <f>O505*H505</f>
        <v>0</v>
      </c>
      <c r="Q505" s="152">
        <v>0.03</v>
      </c>
      <c r="R505" s="152">
        <f>Q505*H505</f>
        <v>2.5229999999999999E-2</v>
      </c>
      <c r="S505" s="152">
        <v>0</v>
      </c>
      <c r="T505" s="153">
        <f>S505*H505</f>
        <v>0</v>
      </c>
      <c r="U505" s="31"/>
      <c r="V505" s="31"/>
      <c r="W505" s="31"/>
      <c r="X505" s="31"/>
      <c r="Y505" s="31"/>
      <c r="Z505" s="31"/>
      <c r="AA505" s="31"/>
      <c r="AB505" s="31"/>
      <c r="AC505" s="31"/>
      <c r="AD505" s="31"/>
      <c r="AE505" s="31"/>
      <c r="AR505" s="154" t="s">
        <v>378</v>
      </c>
      <c r="AT505" s="154" t="s">
        <v>296</v>
      </c>
      <c r="AU505" s="154" t="s">
        <v>87</v>
      </c>
      <c r="AY505" s="16" t="s">
        <v>140</v>
      </c>
      <c r="BE505" s="155">
        <f>IF(N505="základní",J505,0)</f>
        <v>1932.58</v>
      </c>
      <c r="BF505" s="155">
        <f>IF(N505="snížená",J505,0)</f>
        <v>0</v>
      </c>
      <c r="BG505" s="155">
        <f>IF(N505="zákl. přenesená",J505,0)</f>
        <v>0</v>
      </c>
      <c r="BH505" s="155">
        <f>IF(N505="sníž. přenesená",J505,0)</f>
        <v>0</v>
      </c>
      <c r="BI505" s="155">
        <f>IF(N505="nulová",J505,0)</f>
        <v>0</v>
      </c>
      <c r="BJ505" s="16" t="s">
        <v>85</v>
      </c>
      <c r="BK505" s="155">
        <f>ROUND(I505*H505,2)</f>
        <v>1932.58</v>
      </c>
      <c r="BL505" s="16" t="s">
        <v>301</v>
      </c>
      <c r="BM505" s="154" t="s">
        <v>2149</v>
      </c>
    </row>
    <row r="506" spans="1:65" s="12" customFormat="1">
      <c r="B506" s="165"/>
      <c r="D506" s="156" t="s">
        <v>236</v>
      </c>
      <c r="E506" s="166" t="s">
        <v>1</v>
      </c>
      <c r="F506" s="167" t="s">
        <v>2150</v>
      </c>
      <c r="H506" s="168">
        <v>0.84099999999999997</v>
      </c>
      <c r="I506" s="169"/>
      <c r="L506" s="165"/>
      <c r="M506" s="170"/>
      <c r="N506" s="171"/>
      <c r="O506" s="171"/>
      <c r="P506" s="171"/>
      <c r="Q506" s="171"/>
      <c r="R506" s="171"/>
      <c r="S506" s="171"/>
      <c r="T506" s="172"/>
      <c r="AT506" s="166" t="s">
        <v>236</v>
      </c>
      <c r="AU506" s="166" t="s">
        <v>87</v>
      </c>
      <c r="AV506" s="12" t="s">
        <v>87</v>
      </c>
      <c r="AW506" s="12" t="s">
        <v>32</v>
      </c>
      <c r="AX506" s="12" t="s">
        <v>85</v>
      </c>
      <c r="AY506" s="166" t="s">
        <v>140</v>
      </c>
    </row>
    <row r="507" spans="1:65" s="1" customFormat="1" ht="24">
      <c r="A507" s="31"/>
      <c r="B507" s="142"/>
      <c r="C507" s="143" t="s">
        <v>875</v>
      </c>
      <c r="D507" s="143" t="s">
        <v>143</v>
      </c>
      <c r="E507" s="144" t="s">
        <v>2151</v>
      </c>
      <c r="F507" s="145" t="s">
        <v>2152</v>
      </c>
      <c r="G507" s="146" t="s">
        <v>414</v>
      </c>
      <c r="H507" s="147">
        <v>48.18</v>
      </c>
      <c r="I507" s="148">
        <v>95.82</v>
      </c>
      <c r="J507" s="149">
        <f>ROUND(I507*H507,2)</f>
        <v>4616.6099999999997</v>
      </c>
      <c r="K507" s="145" t="s">
        <v>147</v>
      </c>
      <c r="L507" s="32"/>
      <c r="M507" s="150" t="s">
        <v>1</v>
      </c>
      <c r="N507" s="151" t="s">
        <v>42</v>
      </c>
      <c r="O507" s="57"/>
      <c r="P507" s="152">
        <f>O507*H507</f>
        <v>0</v>
      </c>
      <c r="Q507" s="152">
        <v>1E-4</v>
      </c>
      <c r="R507" s="152">
        <f>Q507*H507</f>
        <v>4.8180000000000002E-3</v>
      </c>
      <c r="S507" s="152">
        <v>0</v>
      </c>
      <c r="T507" s="153">
        <f>S507*H507</f>
        <v>0</v>
      </c>
      <c r="U507" s="31"/>
      <c r="V507" s="31"/>
      <c r="W507" s="31"/>
      <c r="X507" s="31"/>
      <c r="Y507" s="31"/>
      <c r="Z507" s="31"/>
      <c r="AA507" s="31"/>
      <c r="AB507" s="31"/>
      <c r="AC507" s="31"/>
      <c r="AD507" s="31"/>
      <c r="AE507" s="31"/>
      <c r="AR507" s="154" t="s">
        <v>301</v>
      </c>
      <c r="AT507" s="154" t="s">
        <v>143</v>
      </c>
      <c r="AU507" s="154" t="s">
        <v>87</v>
      </c>
      <c r="AY507" s="16" t="s">
        <v>140</v>
      </c>
      <c r="BE507" s="155">
        <f>IF(N507="základní",J507,0)</f>
        <v>4616.6099999999997</v>
      </c>
      <c r="BF507" s="155">
        <f>IF(N507="snížená",J507,0)</f>
        <v>0</v>
      </c>
      <c r="BG507" s="155">
        <f>IF(N507="zákl. přenesená",J507,0)</f>
        <v>0</v>
      </c>
      <c r="BH507" s="155">
        <f>IF(N507="sníž. přenesená",J507,0)</f>
        <v>0</v>
      </c>
      <c r="BI507" s="155">
        <f>IF(N507="nulová",J507,0)</f>
        <v>0</v>
      </c>
      <c r="BJ507" s="16" t="s">
        <v>85</v>
      </c>
      <c r="BK507" s="155">
        <f>ROUND(I507*H507,2)</f>
        <v>4616.6099999999997</v>
      </c>
      <c r="BL507" s="16" t="s">
        <v>301</v>
      </c>
      <c r="BM507" s="154" t="s">
        <v>2153</v>
      </c>
    </row>
    <row r="508" spans="1:65" s="12" customFormat="1">
      <c r="B508" s="165"/>
      <c r="D508" s="156" t="s">
        <v>236</v>
      </c>
      <c r="E508" s="166" t="s">
        <v>1</v>
      </c>
      <c r="F508" s="167" t="s">
        <v>2154</v>
      </c>
      <c r="H508" s="168">
        <v>48.18</v>
      </c>
      <c r="I508" s="169"/>
      <c r="L508" s="165"/>
      <c r="M508" s="170"/>
      <c r="N508" s="171"/>
      <c r="O508" s="171"/>
      <c r="P508" s="171"/>
      <c r="Q508" s="171"/>
      <c r="R508" s="171"/>
      <c r="S508" s="171"/>
      <c r="T508" s="172"/>
      <c r="AT508" s="166" t="s">
        <v>236</v>
      </c>
      <c r="AU508" s="166" t="s">
        <v>87</v>
      </c>
      <c r="AV508" s="12" t="s">
        <v>87</v>
      </c>
      <c r="AW508" s="12" t="s">
        <v>32</v>
      </c>
      <c r="AX508" s="12" t="s">
        <v>85</v>
      </c>
      <c r="AY508" s="166" t="s">
        <v>140</v>
      </c>
    </row>
    <row r="509" spans="1:65" s="1" customFormat="1" ht="24">
      <c r="A509" s="31"/>
      <c r="B509" s="142"/>
      <c r="C509" s="181" t="s">
        <v>880</v>
      </c>
      <c r="D509" s="181" t="s">
        <v>296</v>
      </c>
      <c r="E509" s="182" t="s">
        <v>2155</v>
      </c>
      <c r="F509" s="183" t="s">
        <v>2156</v>
      </c>
      <c r="G509" s="184" t="s">
        <v>284</v>
      </c>
      <c r="H509" s="185">
        <v>52.997999999999998</v>
      </c>
      <c r="I509" s="186">
        <v>103.64</v>
      </c>
      <c r="J509" s="187">
        <f>ROUND(I509*H509,2)</f>
        <v>5492.71</v>
      </c>
      <c r="K509" s="183" t="s">
        <v>147</v>
      </c>
      <c r="L509" s="188"/>
      <c r="M509" s="189" t="s">
        <v>1</v>
      </c>
      <c r="N509" s="190" t="s">
        <v>42</v>
      </c>
      <c r="O509" s="57"/>
      <c r="P509" s="152">
        <f>O509*H509</f>
        <v>0</v>
      </c>
      <c r="Q509" s="152">
        <v>1.8E-3</v>
      </c>
      <c r="R509" s="152">
        <f>Q509*H509</f>
        <v>9.5396399999999992E-2</v>
      </c>
      <c r="S509" s="152">
        <v>0</v>
      </c>
      <c r="T509" s="153">
        <f>S509*H509</f>
        <v>0</v>
      </c>
      <c r="U509" s="31"/>
      <c r="V509" s="31"/>
      <c r="W509" s="31"/>
      <c r="X509" s="31"/>
      <c r="Y509" s="31"/>
      <c r="Z509" s="31"/>
      <c r="AA509" s="31"/>
      <c r="AB509" s="31"/>
      <c r="AC509" s="31"/>
      <c r="AD509" s="31"/>
      <c r="AE509" s="31"/>
      <c r="AR509" s="154" t="s">
        <v>378</v>
      </c>
      <c r="AT509" s="154" t="s">
        <v>296</v>
      </c>
      <c r="AU509" s="154" t="s">
        <v>87</v>
      </c>
      <c r="AY509" s="16" t="s">
        <v>140</v>
      </c>
      <c r="BE509" s="155">
        <f>IF(N509="základní",J509,0)</f>
        <v>5492.71</v>
      </c>
      <c r="BF509" s="155">
        <f>IF(N509="snížená",J509,0)</f>
        <v>0</v>
      </c>
      <c r="BG509" s="155">
        <f>IF(N509="zákl. přenesená",J509,0)</f>
        <v>0</v>
      </c>
      <c r="BH509" s="155">
        <f>IF(N509="sníž. přenesená",J509,0)</f>
        <v>0</v>
      </c>
      <c r="BI509" s="155">
        <f>IF(N509="nulová",J509,0)</f>
        <v>0</v>
      </c>
      <c r="BJ509" s="16" t="s">
        <v>85</v>
      </c>
      <c r="BK509" s="155">
        <f>ROUND(I509*H509,2)</f>
        <v>5492.71</v>
      </c>
      <c r="BL509" s="16" t="s">
        <v>301</v>
      </c>
      <c r="BM509" s="154" t="s">
        <v>2157</v>
      </c>
    </row>
    <row r="510" spans="1:65" s="12" customFormat="1">
      <c r="B510" s="165"/>
      <c r="D510" s="156" t="s">
        <v>236</v>
      </c>
      <c r="E510" s="166" t="s">
        <v>1</v>
      </c>
      <c r="F510" s="167" t="s">
        <v>2158</v>
      </c>
      <c r="H510" s="168">
        <v>52.997999999999998</v>
      </c>
      <c r="I510" s="169"/>
      <c r="L510" s="165"/>
      <c r="M510" s="170"/>
      <c r="N510" s="171"/>
      <c r="O510" s="171"/>
      <c r="P510" s="171"/>
      <c r="Q510" s="171"/>
      <c r="R510" s="171"/>
      <c r="S510" s="171"/>
      <c r="T510" s="172"/>
      <c r="AT510" s="166" t="s">
        <v>236</v>
      </c>
      <c r="AU510" s="166" t="s">
        <v>87</v>
      </c>
      <c r="AV510" s="12" t="s">
        <v>87</v>
      </c>
      <c r="AW510" s="12" t="s">
        <v>32</v>
      </c>
      <c r="AX510" s="12" t="s">
        <v>85</v>
      </c>
      <c r="AY510" s="166" t="s">
        <v>140</v>
      </c>
    </row>
    <row r="511" spans="1:65" s="1" customFormat="1" ht="24">
      <c r="A511" s="31"/>
      <c r="B511" s="142"/>
      <c r="C511" s="143" t="s">
        <v>888</v>
      </c>
      <c r="D511" s="143" t="s">
        <v>143</v>
      </c>
      <c r="E511" s="144" t="s">
        <v>2159</v>
      </c>
      <c r="F511" s="145" t="s">
        <v>2160</v>
      </c>
      <c r="G511" s="146" t="s">
        <v>414</v>
      </c>
      <c r="H511" s="147">
        <v>63</v>
      </c>
      <c r="I511" s="148">
        <v>119.45</v>
      </c>
      <c r="J511" s="149">
        <f>ROUND(I511*H511,2)</f>
        <v>7525.35</v>
      </c>
      <c r="K511" s="145" t="s">
        <v>1</v>
      </c>
      <c r="L511" s="32"/>
      <c r="M511" s="150" t="s">
        <v>1</v>
      </c>
      <c r="N511" s="151" t="s">
        <v>42</v>
      </c>
      <c r="O511" s="57"/>
      <c r="P511" s="152">
        <f>O511*H511</f>
        <v>0</v>
      </c>
      <c r="Q511" s="152">
        <v>1.9000000000000001E-4</v>
      </c>
      <c r="R511" s="152">
        <f>Q511*H511</f>
        <v>1.1970000000000001E-2</v>
      </c>
      <c r="S511" s="152">
        <v>0</v>
      </c>
      <c r="T511" s="153">
        <f>S511*H511</f>
        <v>0</v>
      </c>
      <c r="U511" s="31"/>
      <c r="V511" s="31"/>
      <c r="W511" s="31"/>
      <c r="X511" s="31"/>
      <c r="Y511" s="31"/>
      <c r="Z511" s="31"/>
      <c r="AA511" s="31"/>
      <c r="AB511" s="31"/>
      <c r="AC511" s="31"/>
      <c r="AD511" s="31"/>
      <c r="AE511" s="31"/>
      <c r="AR511" s="154" t="s">
        <v>301</v>
      </c>
      <c r="AT511" s="154" t="s">
        <v>143</v>
      </c>
      <c r="AU511" s="154" t="s">
        <v>87</v>
      </c>
      <c r="AY511" s="16" t="s">
        <v>140</v>
      </c>
      <c r="BE511" s="155">
        <f>IF(N511="základní",J511,0)</f>
        <v>7525.35</v>
      </c>
      <c r="BF511" s="155">
        <f>IF(N511="snížená",J511,0)</f>
        <v>0</v>
      </c>
      <c r="BG511" s="155">
        <f>IF(N511="zákl. přenesená",J511,0)</f>
        <v>0</v>
      </c>
      <c r="BH511" s="155">
        <f>IF(N511="sníž. přenesená",J511,0)</f>
        <v>0</v>
      </c>
      <c r="BI511" s="155">
        <f>IF(N511="nulová",J511,0)</f>
        <v>0</v>
      </c>
      <c r="BJ511" s="16" t="s">
        <v>85</v>
      </c>
      <c r="BK511" s="155">
        <f>ROUND(I511*H511,2)</f>
        <v>7525.35</v>
      </c>
      <c r="BL511" s="16" t="s">
        <v>301</v>
      </c>
      <c r="BM511" s="154" t="s">
        <v>2161</v>
      </c>
    </row>
    <row r="512" spans="1:65" s="12" customFormat="1">
      <c r="B512" s="165"/>
      <c r="D512" s="156" t="s">
        <v>236</v>
      </c>
      <c r="E512" s="166" t="s">
        <v>1</v>
      </c>
      <c r="F512" s="167" t="s">
        <v>2162</v>
      </c>
      <c r="H512" s="168">
        <v>63</v>
      </c>
      <c r="I512" s="169"/>
      <c r="L512" s="165"/>
      <c r="M512" s="170"/>
      <c r="N512" s="171"/>
      <c r="O512" s="171"/>
      <c r="P512" s="171"/>
      <c r="Q512" s="171"/>
      <c r="R512" s="171"/>
      <c r="S512" s="171"/>
      <c r="T512" s="172"/>
      <c r="AT512" s="166" t="s">
        <v>236</v>
      </c>
      <c r="AU512" s="166" t="s">
        <v>87</v>
      </c>
      <c r="AV512" s="12" t="s">
        <v>87</v>
      </c>
      <c r="AW512" s="12" t="s">
        <v>32</v>
      </c>
      <c r="AX512" s="12" t="s">
        <v>85</v>
      </c>
      <c r="AY512" s="166" t="s">
        <v>140</v>
      </c>
    </row>
    <row r="513" spans="1:65" s="1" customFormat="1" ht="21.75" customHeight="1">
      <c r="A513" s="31"/>
      <c r="B513" s="142"/>
      <c r="C513" s="181" t="s">
        <v>895</v>
      </c>
      <c r="D513" s="181" t="s">
        <v>296</v>
      </c>
      <c r="E513" s="182" t="s">
        <v>2163</v>
      </c>
      <c r="F513" s="183" t="s">
        <v>2164</v>
      </c>
      <c r="G513" s="184" t="s">
        <v>234</v>
      </c>
      <c r="H513" s="185">
        <v>9.3840000000000003</v>
      </c>
      <c r="I513" s="186">
        <v>1387.87</v>
      </c>
      <c r="J513" s="187">
        <f>ROUND(I513*H513,2)</f>
        <v>13023.77</v>
      </c>
      <c r="K513" s="183" t="s">
        <v>147</v>
      </c>
      <c r="L513" s="188"/>
      <c r="M513" s="189" t="s">
        <v>1</v>
      </c>
      <c r="N513" s="190" t="s">
        <v>42</v>
      </c>
      <c r="O513" s="57"/>
      <c r="P513" s="152">
        <f>O513*H513</f>
        <v>0</v>
      </c>
      <c r="Q513" s="152">
        <v>2.5000000000000001E-2</v>
      </c>
      <c r="R513" s="152">
        <f>Q513*H513</f>
        <v>0.23460000000000003</v>
      </c>
      <c r="S513" s="152">
        <v>0</v>
      </c>
      <c r="T513" s="153">
        <f>S513*H513</f>
        <v>0</v>
      </c>
      <c r="U513" s="31"/>
      <c r="V513" s="31"/>
      <c r="W513" s="31"/>
      <c r="X513" s="31"/>
      <c r="Y513" s="31"/>
      <c r="Z513" s="31"/>
      <c r="AA513" s="31"/>
      <c r="AB513" s="31"/>
      <c r="AC513" s="31"/>
      <c r="AD513" s="31"/>
      <c r="AE513" s="31"/>
      <c r="AR513" s="154" t="s">
        <v>378</v>
      </c>
      <c r="AT513" s="154" t="s">
        <v>296</v>
      </c>
      <c r="AU513" s="154" t="s">
        <v>87</v>
      </c>
      <c r="AY513" s="16" t="s">
        <v>140</v>
      </c>
      <c r="BE513" s="155">
        <f>IF(N513="základní",J513,0)</f>
        <v>13023.77</v>
      </c>
      <c r="BF513" s="155">
        <f>IF(N513="snížená",J513,0)</f>
        <v>0</v>
      </c>
      <c r="BG513" s="155">
        <f>IF(N513="zákl. přenesená",J513,0)</f>
        <v>0</v>
      </c>
      <c r="BH513" s="155">
        <f>IF(N513="sníž. přenesená",J513,0)</f>
        <v>0</v>
      </c>
      <c r="BI513" s="155">
        <f>IF(N513="nulová",J513,0)</f>
        <v>0</v>
      </c>
      <c r="BJ513" s="16" t="s">
        <v>85</v>
      </c>
      <c r="BK513" s="155">
        <f>ROUND(I513*H513,2)</f>
        <v>13023.77</v>
      </c>
      <c r="BL513" s="16" t="s">
        <v>301</v>
      </c>
      <c r="BM513" s="154" t="s">
        <v>2165</v>
      </c>
    </row>
    <row r="514" spans="1:65" s="12" customFormat="1">
      <c r="B514" s="165"/>
      <c r="D514" s="156" t="s">
        <v>236</v>
      </c>
      <c r="E514" s="166" t="s">
        <v>1</v>
      </c>
      <c r="F514" s="167" t="s">
        <v>2166</v>
      </c>
      <c r="H514" s="168">
        <v>9.3840000000000003</v>
      </c>
      <c r="I514" s="169"/>
      <c r="L514" s="165"/>
      <c r="M514" s="170"/>
      <c r="N514" s="171"/>
      <c r="O514" s="171"/>
      <c r="P514" s="171"/>
      <c r="Q514" s="171"/>
      <c r="R514" s="171"/>
      <c r="S514" s="171"/>
      <c r="T514" s="172"/>
      <c r="AT514" s="166" t="s">
        <v>236</v>
      </c>
      <c r="AU514" s="166" t="s">
        <v>87</v>
      </c>
      <c r="AV514" s="12" t="s">
        <v>87</v>
      </c>
      <c r="AW514" s="12" t="s">
        <v>32</v>
      </c>
      <c r="AX514" s="12" t="s">
        <v>85</v>
      </c>
      <c r="AY514" s="166" t="s">
        <v>140</v>
      </c>
    </row>
    <row r="515" spans="1:65" s="1" customFormat="1" ht="24">
      <c r="A515" s="31"/>
      <c r="B515" s="142"/>
      <c r="C515" s="143" t="s">
        <v>899</v>
      </c>
      <c r="D515" s="143" t="s">
        <v>143</v>
      </c>
      <c r="E515" s="144" t="s">
        <v>1032</v>
      </c>
      <c r="F515" s="145" t="s">
        <v>1033</v>
      </c>
      <c r="G515" s="146" t="s">
        <v>278</v>
      </c>
      <c r="H515" s="147">
        <v>8.6999999999999993</v>
      </c>
      <c r="I515" s="148">
        <v>865.76</v>
      </c>
      <c r="J515" s="149">
        <f>ROUND(I515*H515,2)</f>
        <v>7532.11</v>
      </c>
      <c r="K515" s="145" t="s">
        <v>147</v>
      </c>
      <c r="L515" s="32"/>
      <c r="M515" s="150" t="s">
        <v>1</v>
      </c>
      <c r="N515" s="151" t="s">
        <v>42</v>
      </c>
      <c r="O515" s="57"/>
      <c r="P515" s="152">
        <f>O515*H515</f>
        <v>0</v>
      </c>
      <c r="Q515" s="152">
        <v>0</v>
      </c>
      <c r="R515" s="152">
        <f>Q515*H515</f>
        <v>0</v>
      </c>
      <c r="S515" s="152">
        <v>0</v>
      </c>
      <c r="T515" s="153">
        <f>S515*H515</f>
        <v>0</v>
      </c>
      <c r="U515" s="31"/>
      <c r="V515" s="31"/>
      <c r="W515" s="31"/>
      <c r="X515" s="31"/>
      <c r="Y515" s="31"/>
      <c r="Z515" s="31"/>
      <c r="AA515" s="31"/>
      <c r="AB515" s="31"/>
      <c r="AC515" s="31"/>
      <c r="AD515" s="31"/>
      <c r="AE515" s="31"/>
      <c r="AR515" s="154" t="s">
        <v>301</v>
      </c>
      <c r="AT515" s="154" t="s">
        <v>143</v>
      </c>
      <c r="AU515" s="154" t="s">
        <v>87</v>
      </c>
      <c r="AY515" s="16" t="s">
        <v>140</v>
      </c>
      <c r="BE515" s="155">
        <f>IF(N515="základní",J515,0)</f>
        <v>7532.11</v>
      </c>
      <c r="BF515" s="155">
        <f>IF(N515="snížená",J515,0)</f>
        <v>0</v>
      </c>
      <c r="BG515" s="155">
        <f>IF(N515="zákl. přenesená",J515,0)</f>
        <v>0</v>
      </c>
      <c r="BH515" s="155">
        <f>IF(N515="sníž. přenesená",J515,0)</f>
        <v>0</v>
      </c>
      <c r="BI515" s="155">
        <f>IF(N515="nulová",J515,0)</f>
        <v>0</v>
      </c>
      <c r="BJ515" s="16" t="s">
        <v>85</v>
      </c>
      <c r="BK515" s="155">
        <f>ROUND(I515*H515,2)</f>
        <v>7532.11</v>
      </c>
      <c r="BL515" s="16" t="s">
        <v>301</v>
      </c>
      <c r="BM515" s="154" t="s">
        <v>2167</v>
      </c>
    </row>
    <row r="516" spans="1:65" s="11" customFormat="1" ht="22.9" customHeight="1">
      <c r="B516" s="129"/>
      <c r="D516" s="130" t="s">
        <v>76</v>
      </c>
      <c r="E516" s="140" t="s">
        <v>1053</v>
      </c>
      <c r="F516" s="140" t="s">
        <v>1054</v>
      </c>
      <c r="I516" s="132"/>
      <c r="J516" s="141">
        <f>BK516</f>
        <v>222468.6</v>
      </c>
      <c r="L516" s="129"/>
      <c r="M516" s="134"/>
      <c r="N516" s="135"/>
      <c r="O516" s="135"/>
      <c r="P516" s="136">
        <f>P517</f>
        <v>0</v>
      </c>
      <c r="Q516" s="135"/>
      <c r="R516" s="136">
        <f>R517</f>
        <v>0</v>
      </c>
      <c r="S516" s="135"/>
      <c r="T516" s="137">
        <f>T517</f>
        <v>0</v>
      </c>
      <c r="AR516" s="130" t="s">
        <v>87</v>
      </c>
      <c r="AT516" s="138" t="s">
        <v>76</v>
      </c>
      <c r="AU516" s="138" t="s">
        <v>85</v>
      </c>
      <c r="AY516" s="130" t="s">
        <v>140</v>
      </c>
      <c r="BK516" s="139">
        <f>BK517</f>
        <v>222468.6</v>
      </c>
    </row>
    <row r="517" spans="1:65" s="1" customFormat="1" ht="24">
      <c r="A517" s="31"/>
      <c r="B517" s="142"/>
      <c r="C517" s="143" t="s">
        <v>903</v>
      </c>
      <c r="D517" s="143" t="s">
        <v>143</v>
      </c>
      <c r="E517" s="144" t="s">
        <v>1056</v>
      </c>
      <c r="F517" s="145" t="s">
        <v>1057</v>
      </c>
      <c r="G517" s="146" t="s">
        <v>146</v>
      </c>
      <c r="H517" s="147">
        <v>1</v>
      </c>
      <c r="I517" s="148">
        <v>222468.6</v>
      </c>
      <c r="J517" s="149">
        <f>ROUND(I517*H517,2)</f>
        <v>222468.6</v>
      </c>
      <c r="K517" s="145" t="s">
        <v>1</v>
      </c>
      <c r="L517" s="32"/>
      <c r="M517" s="150" t="s">
        <v>1</v>
      </c>
      <c r="N517" s="151" t="s">
        <v>42</v>
      </c>
      <c r="O517" s="57"/>
      <c r="P517" s="152">
        <f>O517*H517</f>
        <v>0</v>
      </c>
      <c r="Q517" s="152">
        <v>0</v>
      </c>
      <c r="R517" s="152">
        <f>Q517*H517</f>
        <v>0</v>
      </c>
      <c r="S517" s="152">
        <v>0</v>
      </c>
      <c r="T517" s="153">
        <f>S517*H517</f>
        <v>0</v>
      </c>
      <c r="U517" s="31"/>
      <c r="V517" s="31"/>
      <c r="W517" s="31"/>
      <c r="X517" s="31"/>
      <c r="Y517" s="31"/>
      <c r="Z517" s="31"/>
      <c r="AA517" s="31"/>
      <c r="AB517" s="31"/>
      <c r="AC517" s="31"/>
      <c r="AD517" s="31"/>
      <c r="AE517" s="31"/>
      <c r="AR517" s="154" t="s">
        <v>301</v>
      </c>
      <c r="AT517" s="154" t="s">
        <v>143</v>
      </c>
      <c r="AU517" s="154" t="s">
        <v>87</v>
      </c>
      <c r="AY517" s="16" t="s">
        <v>140</v>
      </c>
      <c r="BE517" s="155">
        <f>IF(N517="základní",J517,0)</f>
        <v>222468.6</v>
      </c>
      <c r="BF517" s="155">
        <f>IF(N517="snížená",J517,0)</f>
        <v>0</v>
      </c>
      <c r="BG517" s="155">
        <f>IF(N517="zákl. přenesená",J517,0)</f>
        <v>0</v>
      </c>
      <c r="BH517" s="155">
        <f>IF(N517="sníž. přenesená",J517,0)</f>
        <v>0</v>
      </c>
      <c r="BI517" s="155">
        <f>IF(N517="nulová",J517,0)</f>
        <v>0</v>
      </c>
      <c r="BJ517" s="16" t="s">
        <v>85</v>
      </c>
      <c r="BK517" s="155">
        <f>ROUND(I517*H517,2)</f>
        <v>222468.6</v>
      </c>
      <c r="BL517" s="16" t="s">
        <v>301</v>
      </c>
      <c r="BM517" s="154" t="s">
        <v>2168</v>
      </c>
    </row>
    <row r="518" spans="1:65" s="11" customFormat="1" ht="22.9" customHeight="1">
      <c r="B518" s="129"/>
      <c r="D518" s="130" t="s">
        <v>76</v>
      </c>
      <c r="E518" s="140" t="s">
        <v>2169</v>
      </c>
      <c r="F518" s="140" t="s">
        <v>2170</v>
      </c>
      <c r="I518" s="132"/>
      <c r="J518" s="141">
        <f>BK518</f>
        <v>105852.06</v>
      </c>
      <c r="L518" s="129"/>
      <c r="M518" s="134"/>
      <c r="N518" s="135"/>
      <c r="O518" s="135"/>
      <c r="P518" s="136">
        <f>SUM(P519:P523)</f>
        <v>0</v>
      </c>
      <c r="Q518" s="135"/>
      <c r="R518" s="136">
        <f>SUM(R519:R523)</f>
        <v>2.4371049999999999</v>
      </c>
      <c r="S518" s="135"/>
      <c r="T518" s="137">
        <f>SUM(T519:T523)</f>
        <v>0</v>
      </c>
      <c r="AR518" s="130" t="s">
        <v>87</v>
      </c>
      <c r="AT518" s="138" t="s">
        <v>76</v>
      </c>
      <c r="AU518" s="138" t="s">
        <v>85</v>
      </c>
      <c r="AY518" s="130" t="s">
        <v>140</v>
      </c>
      <c r="BK518" s="139">
        <f>SUM(BK519:BK523)</f>
        <v>105852.06</v>
      </c>
    </row>
    <row r="519" spans="1:65" s="1" customFormat="1" ht="48">
      <c r="A519" s="31"/>
      <c r="B519" s="142"/>
      <c r="C519" s="143" t="s">
        <v>908</v>
      </c>
      <c r="D519" s="143" t="s">
        <v>143</v>
      </c>
      <c r="E519" s="144" t="s">
        <v>2171</v>
      </c>
      <c r="F519" s="145" t="s">
        <v>2172</v>
      </c>
      <c r="G519" s="146" t="s">
        <v>284</v>
      </c>
      <c r="H519" s="147">
        <v>80.3</v>
      </c>
      <c r="I519" s="148">
        <v>728.06</v>
      </c>
      <c r="J519" s="149">
        <f>ROUND(I519*H519,2)</f>
        <v>58463.22</v>
      </c>
      <c r="K519" s="145" t="s">
        <v>1</v>
      </c>
      <c r="L519" s="32"/>
      <c r="M519" s="150" t="s">
        <v>1</v>
      </c>
      <c r="N519" s="151" t="s">
        <v>42</v>
      </c>
      <c r="O519" s="57"/>
      <c r="P519" s="152">
        <f>O519*H519</f>
        <v>0</v>
      </c>
      <c r="Q519" s="152">
        <v>1.396E-2</v>
      </c>
      <c r="R519" s="152">
        <f>Q519*H519</f>
        <v>1.1209879999999999</v>
      </c>
      <c r="S519" s="152">
        <v>0</v>
      </c>
      <c r="T519" s="153">
        <f>S519*H519</f>
        <v>0</v>
      </c>
      <c r="U519" s="31"/>
      <c r="V519" s="31"/>
      <c r="W519" s="31"/>
      <c r="X519" s="31"/>
      <c r="Y519" s="31"/>
      <c r="Z519" s="31"/>
      <c r="AA519" s="31"/>
      <c r="AB519" s="31"/>
      <c r="AC519" s="31"/>
      <c r="AD519" s="31"/>
      <c r="AE519" s="31"/>
      <c r="AR519" s="154" t="s">
        <v>301</v>
      </c>
      <c r="AT519" s="154" t="s">
        <v>143</v>
      </c>
      <c r="AU519" s="154" t="s">
        <v>87</v>
      </c>
      <c r="AY519" s="16" t="s">
        <v>140</v>
      </c>
      <c r="BE519" s="155">
        <f>IF(N519="základní",J519,0)</f>
        <v>58463.22</v>
      </c>
      <c r="BF519" s="155">
        <f>IF(N519="snížená",J519,0)</f>
        <v>0</v>
      </c>
      <c r="BG519" s="155">
        <f>IF(N519="zákl. přenesená",J519,0)</f>
        <v>0</v>
      </c>
      <c r="BH519" s="155">
        <f>IF(N519="sníž. přenesená",J519,0)</f>
        <v>0</v>
      </c>
      <c r="BI519" s="155">
        <f>IF(N519="nulová",J519,0)</f>
        <v>0</v>
      </c>
      <c r="BJ519" s="16" t="s">
        <v>85</v>
      </c>
      <c r="BK519" s="155">
        <f>ROUND(I519*H519,2)</f>
        <v>58463.22</v>
      </c>
      <c r="BL519" s="16" t="s">
        <v>301</v>
      </c>
      <c r="BM519" s="154" t="s">
        <v>2173</v>
      </c>
    </row>
    <row r="520" spans="1:65" s="12" customFormat="1">
      <c r="B520" s="165"/>
      <c r="D520" s="156" t="s">
        <v>236</v>
      </c>
      <c r="E520" s="166" t="s">
        <v>1</v>
      </c>
      <c r="F520" s="167" t="s">
        <v>2174</v>
      </c>
      <c r="H520" s="168">
        <v>80.3</v>
      </c>
      <c r="I520" s="169"/>
      <c r="L520" s="165"/>
      <c r="M520" s="170"/>
      <c r="N520" s="171"/>
      <c r="O520" s="171"/>
      <c r="P520" s="171"/>
      <c r="Q520" s="171"/>
      <c r="R520" s="171"/>
      <c r="S520" s="171"/>
      <c r="T520" s="172"/>
      <c r="AT520" s="166" t="s">
        <v>236</v>
      </c>
      <c r="AU520" s="166" t="s">
        <v>87</v>
      </c>
      <c r="AV520" s="12" t="s">
        <v>87</v>
      </c>
      <c r="AW520" s="12" t="s">
        <v>32</v>
      </c>
      <c r="AX520" s="12" t="s">
        <v>85</v>
      </c>
      <c r="AY520" s="166" t="s">
        <v>140</v>
      </c>
    </row>
    <row r="521" spans="1:65" s="1" customFormat="1" ht="21.75" customHeight="1">
      <c r="A521" s="31"/>
      <c r="B521" s="142"/>
      <c r="C521" s="181" t="s">
        <v>915</v>
      </c>
      <c r="D521" s="181" t="s">
        <v>296</v>
      </c>
      <c r="E521" s="182" t="s">
        <v>2175</v>
      </c>
      <c r="F521" s="183" t="s">
        <v>2176</v>
      </c>
      <c r="G521" s="184" t="s">
        <v>284</v>
      </c>
      <c r="H521" s="185">
        <v>88.33</v>
      </c>
      <c r="I521" s="186">
        <v>506.23</v>
      </c>
      <c r="J521" s="187">
        <f>ROUND(I521*H521,2)</f>
        <v>44715.3</v>
      </c>
      <c r="K521" s="183" t="s">
        <v>147</v>
      </c>
      <c r="L521" s="188"/>
      <c r="M521" s="189" t="s">
        <v>1</v>
      </c>
      <c r="N521" s="190" t="s">
        <v>42</v>
      </c>
      <c r="O521" s="57"/>
      <c r="P521" s="152">
        <f>O521*H521</f>
        <v>0</v>
      </c>
      <c r="Q521" s="152">
        <v>1.49E-2</v>
      </c>
      <c r="R521" s="152">
        <f>Q521*H521</f>
        <v>1.316117</v>
      </c>
      <c r="S521" s="152">
        <v>0</v>
      </c>
      <c r="T521" s="153">
        <f>S521*H521</f>
        <v>0</v>
      </c>
      <c r="U521" s="31"/>
      <c r="V521" s="31"/>
      <c r="W521" s="31"/>
      <c r="X521" s="31"/>
      <c r="Y521" s="31"/>
      <c r="Z521" s="31"/>
      <c r="AA521" s="31"/>
      <c r="AB521" s="31"/>
      <c r="AC521" s="31"/>
      <c r="AD521" s="31"/>
      <c r="AE521" s="31"/>
      <c r="AR521" s="154" t="s">
        <v>378</v>
      </c>
      <c r="AT521" s="154" t="s">
        <v>296</v>
      </c>
      <c r="AU521" s="154" t="s">
        <v>87</v>
      </c>
      <c r="AY521" s="16" t="s">
        <v>140</v>
      </c>
      <c r="BE521" s="155">
        <f>IF(N521="základní",J521,0)</f>
        <v>44715.3</v>
      </c>
      <c r="BF521" s="155">
        <f>IF(N521="snížená",J521,0)</f>
        <v>0</v>
      </c>
      <c r="BG521" s="155">
        <f>IF(N521="zákl. přenesená",J521,0)</f>
        <v>0</v>
      </c>
      <c r="BH521" s="155">
        <f>IF(N521="sníž. přenesená",J521,0)</f>
        <v>0</v>
      </c>
      <c r="BI521" s="155">
        <f>IF(N521="nulová",J521,0)</f>
        <v>0</v>
      </c>
      <c r="BJ521" s="16" t="s">
        <v>85</v>
      </c>
      <c r="BK521" s="155">
        <f>ROUND(I521*H521,2)</f>
        <v>44715.3</v>
      </c>
      <c r="BL521" s="16" t="s">
        <v>301</v>
      </c>
      <c r="BM521" s="154" t="s">
        <v>2177</v>
      </c>
    </row>
    <row r="522" spans="1:65" s="12" customFormat="1">
      <c r="B522" s="165"/>
      <c r="D522" s="156" t="s">
        <v>236</v>
      </c>
      <c r="E522" s="166" t="s">
        <v>1</v>
      </c>
      <c r="F522" s="167" t="s">
        <v>2178</v>
      </c>
      <c r="H522" s="168">
        <v>88.33</v>
      </c>
      <c r="I522" s="169"/>
      <c r="L522" s="165"/>
      <c r="M522" s="170"/>
      <c r="N522" s="171"/>
      <c r="O522" s="171"/>
      <c r="P522" s="171"/>
      <c r="Q522" s="171"/>
      <c r="R522" s="171"/>
      <c r="S522" s="171"/>
      <c r="T522" s="172"/>
      <c r="AT522" s="166" t="s">
        <v>236</v>
      </c>
      <c r="AU522" s="166" t="s">
        <v>87</v>
      </c>
      <c r="AV522" s="12" t="s">
        <v>87</v>
      </c>
      <c r="AW522" s="12" t="s">
        <v>32</v>
      </c>
      <c r="AX522" s="12" t="s">
        <v>85</v>
      </c>
      <c r="AY522" s="166" t="s">
        <v>140</v>
      </c>
    </row>
    <row r="523" spans="1:65" s="1" customFormat="1" ht="24">
      <c r="A523" s="31"/>
      <c r="B523" s="142"/>
      <c r="C523" s="143" t="s">
        <v>919</v>
      </c>
      <c r="D523" s="143" t="s">
        <v>143</v>
      </c>
      <c r="E523" s="144" t="s">
        <v>2179</v>
      </c>
      <c r="F523" s="145" t="s">
        <v>2180</v>
      </c>
      <c r="G523" s="146" t="s">
        <v>278</v>
      </c>
      <c r="H523" s="147">
        <v>2.4369999999999998</v>
      </c>
      <c r="I523" s="148">
        <v>1097.06</v>
      </c>
      <c r="J523" s="149">
        <f>ROUND(I523*H523,2)</f>
        <v>2673.54</v>
      </c>
      <c r="K523" s="145" t="s">
        <v>147</v>
      </c>
      <c r="L523" s="32"/>
      <c r="M523" s="150" t="s">
        <v>1</v>
      </c>
      <c r="N523" s="151" t="s">
        <v>42</v>
      </c>
      <c r="O523" s="57"/>
      <c r="P523" s="152">
        <f>O523*H523</f>
        <v>0</v>
      </c>
      <c r="Q523" s="152">
        <v>0</v>
      </c>
      <c r="R523" s="152">
        <f>Q523*H523</f>
        <v>0</v>
      </c>
      <c r="S523" s="152">
        <v>0</v>
      </c>
      <c r="T523" s="153">
        <f>S523*H523</f>
        <v>0</v>
      </c>
      <c r="U523" s="31"/>
      <c r="V523" s="31"/>
      <c r="W523" s="31"/>
      <c r="X523" s="31"/>
      <c r="Y523" s="31"/>
      <c r="Z523" s="31"/>
      <c r="AA523" s="31"/>
      <c r="AB523" s="31"/>
      <c r="AC523" s="31"/>
      <c r="AD523" s="31"/>
      <c r="AE523" s="31"/>
      <c r="AR523" s="154" t="s">
        <v>301</v>
      </c>
      <c r="AT523" s="154" t="s">
        <v>143</v>
      </c>
      <c r="AU523" s="154" t="s">
        <v>87</v>
      </c>
      <c r="AY523" s="16" t="s">
        <v>140</v>
      </c>
      <c r="BE523" s="155">
        <f>IF(N523="základní",J523,0)</f>
        <v>2673.54</v>
      </c>
      <c r="BF523" s="155">
        <f>IF(N523="snížená",J523,0)</f>
        <v>0</v>
      </c>
      <c r="BG523" s="155">
        <f>IF(N523="zákl. přenesená",J523,0)</f>
        <v>0</v>
      </c>
      <c r="BH523" s="155">
        <f>IF(N523="sníž. přenesená",J523,0)</f>
        <v>0</v>
      </c>
      <c r="BI523" s="155">
        <f>IF(N523="nulová",J523,0)</f>
        <v>0</v>
      </c>
      <c r="BJ523" s="16" t="s">
        <v>85</v>
      </c>
      <c r="BK523" s="155">
        <f>ROUND(I523*H523,2)</f>
        <v>2673.54</v>
      </c>
      <c r="BL523" s="16" t="s">
        <v>301</v>
      </c>
      <c r="BM523" s="154" t="s">
        <v>2181</v>
      </c>
    </row>
    <row r="524" spans="1:65" s="11" customFormat="1" ht="22.9" customHeight="1">
      <c r="B524" s="129"/>
      <c r="D524" s="130" t="s">
        <v>76</v>
      </c>
      <c r="E524" s="140" t="s">
        <v>2182</v>
      </c>
      <c r="F524" s="140" t="s">
        <v>2183</v>
      </c>
      <c r="I524" s="132"/>
      <c r="J524" s="141">
        <f>BK524</f>
        <v>332936.71000000002</v>
      </c>
      <c r="L524" s="129"/>
      <c r="M524" s="134"/>
      <c r="N524" s="135"/>
      <c r="O524" s="135"/>
      <c r="P524" s="136">
        <f>SUM(P525:P565)</f>
        <v>0</v>
      </c>
      <c r="Q524" s="135"/>
      <c r="R524" s="136">
        <f>SUM(R525:R565)</f>
        <v>1.3607454999999999</v>
      </c>
      <c r="S524" s="135"/>
      <c r="T524" s="137">
        <f>SUM(T525:T565)</f>
        <v>0.60098499999999999</v>
      </c>
      <c r="AR524" s="130" t="s">
        <v>87</v>
      </c>
      <c r="AT524" s="138" t="s">
        <v>76</v>
      </c>
      <c r="AU524" s="138" t="s">
        <v>85</v>
      </c>
      <c r="AY524" s="130" t="s">
        <v>140</v>
      </c>
      <c r="BK524" s="139">
        <f>SUM(BK525:BK565)</f>
        <v>332936.71000000002</v>
      </c>
    </row>
    <row r="525" spans="1:65" s="1" customFormat="1" ht="16.5" customHeight="1">
      <c r="A525" s="31"/>
      <c r="B525" s="142"/>
      <c r="C525" s="143" t="s">
        <v>923</v>
      </c>
      <c r="D525" s="143" t="s">
        <v>143</v>
      </c>
      <c r="E525" s="144" t="s">
        <v>2184</v>
      </c>
      <c r="F525" s="145" t="s">
        <v>2185</v>
      </c>
      <c r="G525" s="146" t="s">
        <v>344</v>
      </c>
      <c r="H525" s="147">
        <v>1</v>
      </c>
      <c r="I525" s="148">
        <v>86.96</v>
      </c>
      <c r="J525" s="149">
        <f>ROUND(I525*H525,2)</f>
        <v>86.96</v>
      </c>
      <c r="K525" s="145" t="s">
        <v>147</v>
      </c>
      <c r="L525" s="32"/>
      <c r="M525" s="150" t="s">
        <v>1</v>
      </c>
      <c r="N525" s="151" t="s">
        <v>42</v>
      </c>
      <c r="O525" s="57"/>
      <c r="P525" s="152">
        <f>O525*H525</f>
        <v>0</v>
      </c>
      <c r="Q525" s="152">
        <v>0</v>
      </c>
      <c r="R525" s="152">
        <f>Q525*H525</f>
        <v>0</v>
      </c>
      <c r="S525" s="152">
        <v>9.0600000000000003E-3</v>
      </c>
      <c r="T525" s="153">
        <f>S525*H525</f>
        <v>9.0600000000000003E-3</v>
      </c>
      <c r="U525" s="31"/>
      <c r="V525" s="31"/>
      <c r="W525" s="31"/>
      <c r="X525" s="31"/>
      <c r="Y525" s="31"/>
      <c r="Z525" s="31"/>
      <c r="AA525" s="31"/>
      <c r="AB525" s="31"/>
      <c r="AC525" s="31"/>
      <c r="AD525" s="31"/>
      <c r="AE525" s="31"/>
      <c r="AR525" s="154" t="s">
        <v>301</v>
      </c>
      <c r="AT525" s="154" t="s">
        <v>143</v>
      </c>
      <c r="AU525" s="154" t="s">
        <v>87</v>
      </c>
      <c r="AY525" s="16" t="s">
        <v>140</v>
      </c>
      <c r="BE525" s="155">
        <f>IF(N525="základní",J525,0)</f>
        <v>86.96</v>
      </c>
      <c r="BF525" s="155">
        <f>IF(N525="snížená",J525,0)</f>
        <v>0</v>
      </c>
      <c r="BG525" s="155">
        <f>IF(N525="zákl. přenesená",J525,0)</f>
        <v>0</v>
      </c>
      <c r="BH525" s="155">
        <f>IF(N525="sníž. přenesená",J525,0)</f>
        <v>0</v>
      </c>
      <c r="BI525" s="155">
        <f>IF(N525="nulová",J525,0)</f>
        <v>0</v>
      </c>
      <c r="BJ525" s="16" t="s">
        <v>85</v>
      </c>
      <c r="BK525" s="155">
        <f>ROUND(I525*H525,2)</f>
        <v>86.96</v>
      </c>
      <c r="BL525" s="16" t="s">
        <v>301</v>
      </c>
      <c r="BM525" s="154" t="s">
        <v>2186</v>
      </c>
    </row>
    <row r="526" spans="1:65" s="1" customFormat="1" ht="24">
      <c r="A526" s="31"/>
      <c r="B526" s="142"/>
      <c r="C526" s="143" t="s">
        <v>928</v>
      </c>
      <c r="D526" s="143" t="s">
        <v>143</v>
      </c>
      <c r="E526" s="144" t="s">
        <v>2187</v>
      </c>
      <c r="F526" s="145" t="s">
        <v>2188</v>
      </c>
      <c r="G526" s="146" t="s">
        <v>414</v>
      </c>
      <c r="H526" s="147">
        <v>145</v>
      </c>
      <c r="I526" s="148">
        <v>180.64</v>
      </c>
      <c r="J526" s="149">
        <f>ROUND(I526*H526,2)</f>
        <v>26192.799999999999</v>
      </c>
      <c r="K526" s="145" t="s">
        <v>147</v>
      </c>
      <c r="L526" s="32"/>
      <c r="M526" s="150" t="s">
        <v>1</v>
      </c>
      <c r="N526" s="151" t="s">
        <v>42</v>
      </c>
      <c r="O526" s="57"/>
      <c r="P526" s="152">
        <f>O526*H526</f>
        <v>0</v>
      </c>
      <c r="Q526" s="152">
        <v>0</v>
      </c>
      <c r="R526" s="152">
        <f>Q526*H526</f>
        <v>0</v>
      </c>
      <c r="S526" s="152">
        <v>1.91E-3</v>
      </c>
      <c r="T526" s="153">
        <f>S526*H526</f>
        <v>0.27695000000000003</v>
      </c>
      <c r="U526" s="31"/>
      <c r="V526" s="31"/>
      <c r="W526" s="31"/>
      <c r="X526" s="31"/>
      <c r="Y526" s="31"/>
      <c r="Z526" s="31"/>
      <c r="AA526" s="31"/>
      <c r="AB526" s="31"/>
      <c r="AC526" s="31"/>
      <c r="AD526" s="31"/>
      <c r="AE526" s="31"/>
      <c r="AR526" s="154" t="s">
        <v>301</v>
      </c>
      <c r="AT526" s="154" t="s">
        <v>143</v>
      </c>
      <c r="AU526" s="154" t="s">
        <v>87</v>
      </c>
      <c r="AY526" s="16" t="s">
        <v>140</v>
      </c>
      <c r="BE526" s="155">
        <f>IF(N526="základní",J526,0)</f>
        <v>26192.799999999999</v>
      </c>
      <c r="BF526" s="155">
        <f>IF(N526="snížená",J526,0)</f>
        <v>0</v>
      </c>
      <c r="BG526" s="155">
        <f>IF(N526="zákl. přenesená",J526,0)</f>
        <v>0</v>
      </c>
      <c r="BH526" s="155">
        <f>IF(N526="sníž. přenesená",J526,0)</f>
        <v>0</v>
      </c>
      <c r="BI526" s="155">
        <f>IF(N526="nulová",J526,0)</f>
        <v>0</v>
      </c>
      <c r="BJ526" s="16" t="s">
        <v>85</v>
      </c>
      <c r="BK526" s="155">
        <f>ROUND(I526*H526,2)</f>
        <v>26192.799999999999</v>
      </c>
      <c r="BL526" s="16" t="s">
        <v>301</v>
      </c>
      <c r="BM526" s="154" t="s">
        <v>2189</v>
      </c>
    </row>
    <row r="527" spans="1:65" s="1" customFormat="1" ht="16.5" customHeight="1">
      <c r="A527" s="31"/>
      <c r="B527" s="142"/>
      <c r="C527" s="143" t="s">
        <v>933</v>
      </c>
      <c r="D527" s="143" t="s">
        <v>143</v>
      </c>
      <c r="E527" s="144" t="s">
        <v>2190</v>
      </c>
      <c r="F527" s="145" t="s">
        <v>2191</v>
      </c>
      <c r="G527" s="146" t="s">
        <v>414</v>
      </c>
      <c r="H527" s="147">
        <v>160</v>
      </c>
      <c r="I527" s="148">
        <v>81.92</v>
      </c>
      <c r="J527" s="149">
        <f>ROUND(I527*H527,2)</f>
        <v>13107.2</v>
      </c>
      <c r="K527" s="145" t="s">
        <v>147</v>
      </c>
      <c r="L527" s="32"/>
      <c r="M527" s="150" t="s">
        <v>1</v>
      </c>
      <c r="N527" s="151" t="s">
        <v>42</v>
      </c>
      <c r="O527" s="57"/>
      <c r="P527" s="152">
        <f>O527*H527</f>
        <v>0</v>
      </c>
      <c r="Q527" s="152">
        <v>0</v>
      </c>
      <c r="R527" s="152">
        <f>Q527*H527</f>
        <v>0</v>
      </c>
      <c r="S527" s="152">
        <v>1.67E-3</v>
      </c>
      <c r="T527" s="153">
        <f>S527*H527</f>
        <v>0.26719999999999999</v>
      </c>
      <c r="U527" s="31"/>
      <c r="V527" s="31"/>
      <c r="W527" s="31"/>
      <c r="X527" s="31"/>
      <c r="Y527" s="31"/>
      <c r="Z527" s="31"/>
      <c r="AA527" s="31"/>
      <c r="AB527" s="31"/>
      <c r="AC527" s="31"/>
      <c r="AD527" s="31"/>
      <c r="AE527" s="31"/>
      <c r="AR527" s="154" t="s">
        <v>301</v>
      </c>
      <c r="AT527" s="154" t="s">
        <v>143</v>
      </c>
      <c r="AU527" s="154" t="s">
        <v>87</v>
      </c>
      <c r="AY527" s="16" t="s">
        <v>140</v>
      </c>
      <c r="BE527" s="155">
        <f>IF(N527="základní",J527,0)</f>
        <v>13107.2</v>
      </c>
      <c r="BF527" s="155">
        <f>IF(N527="snížená",J527,0)</f>
        <v>0</v>
      </c>
      <c r="BG527" s="155">
        <f>IF(N527="zákl. přenesená",J527,0)</f>
        <v>0</v>
      </c>
      <c r="BH527" s="155">
        <f>IF(N527="sníž. přenesená",J527,0)</f>
        <v>0</v>
      </c>
      <c r="BI527" s="155">
        <f>IF(N527="nulová",J527,0)</f>
        <v>0</v>
      </c>
      <c r="BJ527" s="16" t="s">
        <v>85</v>
      </c>
      <c r="BK527" s="155">
        <f>ROUND(I527*H527,2)</f>
        <v>13107.2</v>
      </c>
      <c r="BL527" s="16" t="s">
        <v>301</v>
      </c>
      <c r="BM527" s="154" t="s">
        <v>2192</v>
      </c>
    </row>
    <row r="528" spans="1:65" s="1" customFormat="1" ht="16.5" customHeight="1">
      <c r="A528" s="31"/>
      <c r="B528" s="142"/>
      <c r="C528" s="143" t="s">
        <v>940</v>
      </c>
      <c r="D528" s="143" t="s">
        <v>143</v>
      </c>
      <c r="E528" s="144" t="s">
        <v>2193</v>
      </c>
      <c r="F528" s="145" t="s">
        <v>2194</v>
      </c>
      <c r="G528" s="146" t="s">
        <v>414</v>
      </c>
      <c r="H528" s="147">
        <v>27.3</v>
      </c>
      <c r="I528" s="148">
        <v>75.2</v>
      </c>
      <c r="J528" s="149">
        <f>ROUND(I528*H528,2)</f>
        <v>2052.96</v>
      </c>
      <c r="K528" s="145" t="s">
        <v>147</v>
      </c>
      <c r="L528" s="32"/>
      <c r="M528" s="150" t="s">
        <v>1</v>
      </c>
      <c r="N528" s="151" t="s">
        <v>42</v>
      </c>
      <c r="O528" s="57"/>
      <c r="P528" s="152">
        <f>O528*H528</f>
        <v>0</v>
      </c>
      <c r="Q528" s="152">
        <v>0</v>
      </c>
      <c r="R528" s="152">
        <f>Q528*H528</f>
        <v>0</v>
      </c>
      <c r="S528" s="152">
        <v>1.75E-3</v>
      </c>
      <c r="T528" s="153">
        <f>S528*H528</f>
        <v>4.7775000000000005E-2</v>
      </c>
      <c r="U528" s="31"/>
      <c r="V528" s="31"/>
      <c r="W528" s="31"/>
      <c r="X528" s="31"/>
      <c r="Y528" s="31"/>
      <c r="Z528" s="31"/>
      <c r="AA528" s="31"/>
      <c r="AB528" s="31"/>
      <c r="AC528" s="31"/>
      <c r="AD528" s="31"/>
      <c r="AE528" s="31"/>
      <c r="AR528" s="154" t="s">
        <v>301</v>
      </c>
      <c r="AT528" s="154" t="s">
        <v>143</v>
      </c>
      <c r="AU528" s="154" t="s">
        <v>87</v>
      </c>
      <c r="AY528" s="16" t="s">
        <v>140</v>
      </c>
      <c r="BE528" s="155">
        <f>IF(N528="základní",J528,0)</f>
        <v>2052.96</v>
      </c>
      <c r="BF528" s="155">
        <f>IF(N528="snížená",J528,0)</f>
        <v>0</v>
      </c>
      <c r="BG528" s="155">
        <f>IF(N528="zákl. přenesená",J528,0)</f>
        <v>0</v>
      </c>
      <c r="BH528" s="155">
        <f>IF(N528="sníž. přenesená",J528,0)</f>
        <v>0</v>
      </c>
      <c r="BI528" s="155">
        <f>IF(N528="nulová",J528,0)</f>
        <v>0</v>
      </c>
      <c r="BJ528" s="16" t="s">
        <v>85</v>
      </c>
      <c r="BK528" s="155">
        <f>ROUND(I528*H528,2)</f>
        <v>2052.96</v>
      </c>
      <c r="BL528" s="16" t="s">
        <v>301</v>
      </c>
      <c r="BM528" s="154" t="s">
        <v>2195</v>
      </c>
    </row>
    <row r="529" spans="1:65" s="12" customFormat="1">
      <c r="B529" s="165"/>
      <c r="D529" s="156" t="s">
        <v>236</v>
      </c>
      <c r="E529" s="166" t="s">
        <v>1</v>
      </c>
      <c r="F529" s="167" t="s">
        <v>2196</v>
      </c>
      <c r="H529" s="168">
        <v>27.3</v>
      </c>
      <c r="I529" s="169"/>
      <c r="L529" s="165"/>
      <c r="M529" s="170"/>
      <c r="N529" s="171"/>
      <c r="O529" s="171"/>
      <c r="P529" s="171"/>
      <c r="Q529" s="171"/>
      <c r="R529" s="171"/>
      <c r="S529" s="171"/>
      <c r="T529" s="172"/>
      <c r="AT529" s="166" t="s">
        <v>236</v>
      </c>
      <c r="AU529" s="166" t="s">
        <v>87</v>
      </c>
      <c r="AV529" s="12" t="s">
        <v>87</v>
      </c>
      <c r="AW529" s="12" t="s">
        <v>32</v>
      </c>
      <c r="AX529" s="12" t="s">
        <v>85</v>
      </c>
      <c r="AY529" s="166" t="s">
        <v>140</v>
      </c>
    </row>
    <row r="530" spans="1:65" s="1" customFormat="1" ht="21.75" customHeight="1">
      <c r="A530" s="31"/>
      <c r="B530" s="142"/>
      <c r="C530" s="143" t="s">
        <v>948</v>
      </c>
      <c r="D530" s="143" t="s">
        <v>143</v>
      </c>
      <c r="E530" s="144" t="s">
        <v>2197</v>
      </c>
      <c r="F530" s="145" t="s">
        <v>2198</v>
      </c>
      <c r="G530" s="146" t="s">
        <v>414</v>
      </c>
      <c r="H530" s="147">
        <v>292</v>
      </c>
      <c r="I530" s="148">
        <v>200.87</v>
      </c>
      <c r="J530" s="149">
        <f>ROUND(I530*H530,2)</f>
        <v>58654.04</v>
      </c>
      <c r="K530" s="145" t="s">
        <v>147</v>
      </c>
      <c r="L530" s="32"/>
      <c r="M530" s="150" t="s">
        <v>1</v>
      </c>
      <c r="N530" s="151" t="s">
        <v>42</v>
      </c>
      <c r="O530" s="57"/>
      <c r="P530" s="152">
        <f>O530*H530</f>
        <v>0</v>
      </c>
      <c r="Q530" s="152">
        <v>8.9999999999999998E-4</v>
      </c>
      <c r="R530" s="152">
        <f>Q530*H530</f>
        <v>0.26279999999999998</v>
      </c>
      <c r="S530" s="152">
        <v>0</v>
      </c>
      <c r="T530" s="153">
        <f>S530*H530</f>
        <v>0</v>
      </c>
      <c r="U530" s="31"/>
      <c r="V530" s="31"/>
      <c r="W530" s="31"/>
      <c r="X530" s="31"/>
      <c r="Y530" s="31"/>
      <c r="Z530" s="31"/>
      <c r="AA530" s="31"/>
      <c r="AB530" s="31"/>
      <c r="AC530" s="31"/>
      <c r="AD530" s="31"/>
      <c r="AE530" s="31"/>
      <c r="AR530" s="154" t="s">
        <v>301</v>
      </c>
      <c r="AT530" s="154" t="s">
        <v>143</v>
      </c>
      <c r="AU530" s="154" t="s">
        <v>87</v>
      </c>
      <c r="AY530" s="16" t="s">
        <v>140</v>
      </c>
      <c r="BE530" s="155">
        <f>IF(N530="základní",J530,0)</f>
        <v>58654.04</v>
      </c>
      <c r="BF530" s="155">
        <f>IF(N530="snížená",J530,0)</f>
        <v>0</v>
      </c>
      <c r="BG530" s="155">
        <f>IF(N530="zákl. přenesená",J530,0)</f>
        <v>0</v>
      </c>
      <c r="BH530" s="155">
        <f>IF(N530="sníž. přenesená",J530,0)</f>
        <v>0</v>
      </c>
      <c r="BI530" s="155">
        <f>IF(N530="nulová",J530,0)</f>
        <v>0</v>
      </c>
      <c r="BJ530" s="16" t="s">
        <v>85</v>
      </c>
      <c r="BK530" s="155">
        <f>ROUND(I530*H530,2)</f>
        <v>58654.04</v>
      </c>
      <c r="BL530" s="16" t="s">
        <v>301</v>
      </c>
      <c r="BM530" s="154" t="s">
        <v>2199</v>
      </c>
    </row>
    <row r="531" spans="1:65" s="12" customFormat="1">
      <c r="B531" s="165"/>
      <c r="D531" s="156" t="s">
        <v>236</v>
      </c>
      <c r="E531" s="166" t="s">
        <v>1</v>
      </c>
      <c r="F531" s="167" t="s">
        <v>2200</v>
      </c>
      <c r="H531" s="168">
        <v>142</v>
      </c>
      <c r="I531" s="169"/>
      <c r="L531" s="165"/>
      <c r="M531" s="170"/>
      <c r="N531" s="171"/>
      <c r="O531" s="171"/>
      <c r="P531" s="171"/>
      <c r="Q531" s="171"/>
      <c r="R531" s="171"/>
      <c r="S531" s="171"/>
      <c r="T531" s="172"/>
      <c r="AT531" s="166" t="s">
        <v>236</v>
      </c>
      <c r="AU531" s="166" t="s">
        <v>87</v>
      </c>
      <c r="AV531" s="12" t="s">
        <v>87</v>
      </c>
      <c r="AW531" s="12" t="s">
        <v>32</v>
      </c>
      <c r="AX531" s="12" t="s">
        <v>77</v>
      </c>
      <c r="AY531" s="166" t="s">
        <v>140</v>
      </c>
    </row>
    <row r="532" spans="1:65" s="12" customFormat="1">
      <c r="B532" s="165"/>
      <c r="D532" s="156" t="s">
        <v>236</v>
      </c>
      <c r="E532" s="166" t="s">
        <v>1</v>
      </c>
      <c r="F532" s="167" t="s">
        <v>2201</v>
      </c>
      <c r="H532" s="168">
        <v>142</v>
      </c>
      <c r="I532" s="169"/>
      <c r="L532" s="165"/>
      <c r="M532" s="170"/>
      <c r="N532" s="171"/>
      <c r="O532" s="171"/>
      <c r="P532" s="171"/>
      <c r="Q532" s="171"/>
      <c r="R532" s="171"/>
      <c r="S532" s="171"/>
      <c r="T532" s="172"/>
      <c r="AT532" s="166" t="s">
        <v>236</v>
      </c>
      <c r="AU532" s="166" t="s">
        <v>87</v>
      </c>
      <c r="AV532" s="12" t="s">
        <v>87</v>
      </c>
      <c r="AW532" s="12" t="s">
        <v>32</v>
      </c>
      <c r="AX532" s="12" t="s">
        <v>77</v>
      </c>
      <c r="AY532" s="166" t="s">
        <v>140</v>
      </c>
    </row>
    <row r="533" spans="1:65" s="12" customFormat="1">
      <c r="B533" s="165"/>
      <c r="D533" s="156" t="s">
        <v>236</v>
      </c>
      <c r="E533" s="166" t="s">
        <v>1</v>
      </c>
      <c r="F533" s="167" t="s">
        <v>2202</v>
      </c>
      <c r="H533" s="168">
        <v>4</v>
      </c>
      <c r="I533" s="169"/>
      <c r="L533" s="165"/>
      <c r="M533" s="170"/>
      <c r="N533" s="171"/>
      <c r="O533" s="171"/>
      <c r="P533" s="171"/>
      <c r="Q533" s="171"/>
      <c r="R533" s="171"/>
      <c r="S533" s="171"/>
      <c r="T533" s="172"/>
      <c r="AT533" s="166" t="s">
        <v>236</v>
      </c>
      <c r="AU533" s="166" t="s">
        <v>87</v>
      </c>
      <c r="AV533" s="12" t="s">
        <v>87</v>
      </c>
      <c r="AW533" s="12" t="s">
        <v>32</v>
      </c>
      <c r="AX533" s="12" t="s">
        <v>77</v>
      </c>
      <c r="AY533" s="166" t="s">
        <v>140</v>
      </c>
    </row>
    <row r="534" spans="1:65" s="12" customFormat="1">
      <c r="B534" s="165"/>
      <c r="D534" s="156" t="s">
        <v>236</v>
      </c>
      <c r="E534" s="166" t="s">
        <v>1</v>
      </c>
      <c r="F534" s="167" t="s">
        <v>2203</v>
      </c>
      <c r="H534" s="168">
        <v>4</v>
      </c>
      <c r="I534" s="169"/>
      <c r="L534" s="165"/>
      <c r="M534" s="170"/>
      <c r="N534" s="171"/>
      <c r="O534" s="171"/>
      <c r="P534" s="171"/>
      <c r="Q534" s="171"/>
      <c r="R534" s="171"/>
      <c r="S534" s="171"/>
      <c r="T534" s="172"/>
      <c r="AT534" s="166" t="s">
        <v>236</v>
      </c>
      <c r="AU534" s="166" t="s">
        <v>87</v>
      </c>
      <c r="AV534" s="12" t="s">
        <v>87</v>
      </c>
      <c r="AW534" s="12" t="s">
        <v>32</v>
      </c>
      <c r="AX534" s="12" t="s">
        <v>77</v>
      </c>
      <c r="AY534" s="166" t="s">
        <v>140</v>
      </c>
    </row>
    <row r="535" spans="1:65" s="13" customFormat="1">
      <c r="B535" s="173"/>
      <c r="D535" s="156" t="s">
        <v>236</v>
      </c>
      <c r="E535" s="174" t="s">
        <v>1</v>
      </c>
      <c r="F535" s="175" t="s">
        <v>247</v>
      </c>
      <c r="H535" s="176">
        <v>292</v>
      </c>
      <c r="I535" s="177"/>
      <c r="L535" s="173"/>
      <c r="M535" s="178"/>
      <c r="N535" s="179"/>
      <c r="O535" s="179"/>
      <c r="P535" s="179"/>
      <c r="Q535" s="179"/>
      <c r="R535" s="179"/>
      <c r="S535" s="179"/>
      <c r="T535" s="180"/>
      <c r="AT535" s="174" t="s">
        <v>236</v>
      </c>
      <c r="AU535" s="174" t="s">
        <v>87</v>
      </c>
      <c r="AV535" s="13" t="s">
        <v>159</v>
      </c>
      <c r="AW535" s="13" t="s">
        <v>32</v>
      </c>
      <c r="AX535" s="13" t="s">
        <v>85</v>
      </c>
      <c r="AY535" s="174" t="s">
        <v>140</v>
      </c>
    </row>
    <row r="536" spans="1:65" s="1" customFormat="1" ht="21.75" customHeight="1">
      <c r="A536" s="31"/>
      <c r="B536" s="142"/>
      <c r="C536" s="143" t="s">
        <v>955</v>
      </c>
      <c r="D536" s="143" t="s">
        <v>143</v>
      </c>
      <c r="E536" s="144" t="s">
        <v>2204</v>
      </c>
      <c r="F536" s="145" t="s">
        <v>2205</v>
      </c>
      <c r="G536" s="146" t="s">
        <v>414</v>
      </c>
      <c r="H536" s="147">
        <v>146</v>
      </c>
      <c r="I536" s="148">
        <v>227.98</v>
      </c>
      <c r="J536" s="149">
        <f>ROUND(I536*H536,2)</f>
        <v>33285.08</v>
      </c>
      <c r="K536" s="145" t="s">
        <v>147</v>
      </c>
      <c r="L536" s="32"/>
      <c r="M536" s="150" t="s">
        <v>1</v>
      </c>
      <c r="N536" s="151" t="s">
        <v>42</v>
      </c>
      <c r="O536" s="57"/>
      <c r="P536" s="152">
        <f>O536*H536</f>
        <v>0</v>
      </c>
      <c r="Q536" s="152">
        <v>1.31E-3</v>
      </c>
      <c r="R536" s="152">
        <f>Q536*H536</f>
        <v>0.19125999999999999</v>
      </c>
      <c r="S536" s="152">
        <v>0</v>
      </c>
      <c r="T536" s="153">
        <f>S536*H536</f>
        <v>0</v>
      </c>
      <c r="U536" s="31"/>
      <c r="V536" s="31"/>
      <c r="W536" s="31"/>
      <c r="X536" s="31"/>
      <c r="Y536" s="31"/>
      <c r="Z536" s="31"/>
      <c r="AA536" s="31"/>
      <c r="AB536" s="31"/>
      <c r="AC536" s="31"/>
      <c r="AD536" s="31"/>
      <c r="AE536" s="31"/>
      <c r="AR536" s="154" t="s">
        <v>301</v>
      </c>
      <c r="AT536" s="154" t="s">
        <v>143</v>
      </c>
      <c r="AU536" s="154" t="s">
        <v>87</v>
      </c>
      <c r="AY536" s="16" t="s">
        <v>140</v>
      </c>
      <c r="BE536" s="155">
        <f>IF(N536="základní",J536,0)</f>
        <v>33285.08</v>
      </c>
      <c r="BF536" s="155">
        <f>IF(N536="snížená",J536,0)</f>
        <v>0</v>
      </c>
      <c r="BG536" s="155">
        <f>IF(N536="zákl. přenesená",J536,0)</f>
        <v>0</v>
      </c>
      <c r="BH536" s="155">
        <f>IF(N536="sníž. přenesená",J536,0)</f>
        <v>0</v>
      </c>
      <c r="BI536" s="155">
        <f>IF(N536="nulová",J536,0)</f>
        <v>0</v>
      </c>
      <c r="BJ536" s="16" t="s">
        <v>85</v>
      </c>
      <c r="BK536" s="155">
        <f>ROUND(I536*H536,2)</f>
        <v>33285.08</v>
      </c>
      <c r="BL536" s="16" t="s">
        <v>301</v>
      </c>
      <c r="BM536" s="154" t="s">
        <v>2206</v>
      </c>
    </row>
    <row r="537" spans="1:65" s="12" customFormat="1">
      <c r="B537" s="165"/>
      <c r="D537" s="156" t="s">
        <v>236</v>
      </c>
      <c r="E537" s="166" t="s">
        <v>1</v>
      </c>
      <c r="F537" s="167" t="s">
        <v>2207</v>
      </c>
      <c r="H537" s="168">
        <v>142</v>
      </c>
      <c r="I537" s="169"/>
      <c r="L537" s="165"/>
      <c r="M537" s="170"/>
      <c r="N537" s="171"/>
      <c r="O537" s="171"/>
      <c r="P537" s="171"/>
      <c r="Q537" s="171"/>
      <c r="R537" s="171"/>
      <c r="S537" s="171"/>
      <c r="T537" s="172"/>
      <c r="AT537" s="166" t="s">
        <v>236</v>
      </c>
      <c r="AU537" s="166" t="s">
        <v>87</v>
      </c>
      <c r="AV537" s="12" t="s">
        <v>87</v>
      </c>
      <c r="AW537" s="12" t="s">
        <v>32</v>
      </c>
      <c r="AX537" s="12" t="s">
        <v>77</v>
      </c>
      <c r="AY537" s="166" t="s">
        <v>140</v>
      </c>
    </row>
    <row r="538" spans="1:65" s="12" customFormat="1">
      <c r="B538" s="165"/>
      <c r="D538" s="156" t="s">
        <v>236</v>
      </c>
      <c r="E538" s="166" t="s">
        <v>1</v>
      </c>
      <c r="F538" s="167" t="s">
        <v>2208</v>
      </c>
      <c r="H538" s="168">
        <v>4</v>
      </c>
      <c r="I538" s="169"/>
      <c r="L538" s="165"/>
      <c r="M538" s="170"/>
      <c r="N538" s="171"/>
      <c r="O538" s="171"/>
      <c r="P538" s="171"/>
      <c r="Q538" s="171"/>
      <c r="R538" s="171"/>
      <c r="S538" s="171"/>
      <c r="T538" s="172"/>
      <c r="AT538" s="166" t="s">
        <v>236</v>
      </c>
      <c r="AU538" s="166" t="s">
        <v>87</v>
      </c>
      <c r="AV538" s="12" t="s">
        <v>87</v>
      </c>
      <c r="AW538" s="12" t="s">
        <v>32</v>
      </c>
      <c r="AX538" s="12" t="s">
        <v>77</v>
      </c>
      <c r="AY538" s="166" t="s">
        <v>140</v>
      </c>
    </row>
    <row r="539" spans="1:65" s="13" customFormat="1">
      <c r="B539" s="173"/>
      <c r="D539" s="156" t="s">
        <v>236</v>
      </c>
      <c r="E539" s="174" t="s">
        <v>1</v>
      </c>
      <c r="F539" s="175" t="s">
        <v>247</v>
      </c>
      <c r="H539" s="176">
        <v>146</v>
      </c>
      <c r="I539" s="177"/>
      <c r="L539" s="173"/>
      <c r="M539" s="178"/>
      <c r="N539" s="179"/>
      <c r="O539" s="179"/>
      <c r="P539" s="179"/>
      <c r="Q539" s="179"/>
      <c r="R539" s="179"/>
      <c r="S539" s="179"/>
      <c r="T539" s="180"/>
      <c r="AT539" s="174" t="s">
        <v>236</v>
      </c>
      <c r="AU539" s="174" t="s">
        <v>87</v>
      </c>
      <c r="AV539" s="13" t="s">
        <v>159</v>
      </c>
      <c r="AW539" s="13" t="s">
        <v>32</v>
      </c>
      <c r="AX539" s="13" t="s">
        <v>85</v>
      </c>
      <c r="AY539" s="174" t="s">
        <v>140</v>
      </c>
    </row>
    <row r="540" spans="1:65" s="1" customFormat="1" ht="24">
      <c r="A540" s="31"/>
      <c r="B540" s="142"/>
      <c r="C540" s="143" t="s">
        <v>961</v>
      </c>
      <c r="D540" s="143" t="s">
        <v>143</v>
      </c>
      <c r="E540" s="144" t="s">
        <v>2209</v>
      </c>
      <c r="F540" s="145" t="s">
        <v>2210</v>
      </c>
      <c r="G540" s="146" t="s">
        <v>414</v>
      </c>
      <c r="H540" s="147">
        <v>145</v>
      </c>
      <c r="I540" s="148">
        <v>250.6</v>
      </c>
      <c r="J540" s="149">
        <f>ROUND(I540*H540,2)</f>
        <v>36337</v>
      </c>
      <c r="K540" s="145" t="s">
        <v>147</v>
      </c>
      <c r="L540" s="32"/>
      <c r="M540" s="150" t="s">
        <v>1</v>
      </c>
      <c r="N540" s="151" t="s">
        <v>42</v>
      </c>
      <c r="O540" s="57"/>
      <c r="P540" s="152">
        <f>O540*H540</f>
        <v>0</v>
      </c>
      <c r="Q540" s="152">
        <v>2.1800000000000001E-3</v>
      </c>
      <c r="R540" s="152">
        <f>Q540*H540</f>
        <v>0.31609999999999999</v>
      </c>
      <c r="S540" s="152">
        <v>0</v>
      </c>
      <c r="T540" s="153">
        <f>S540*H540</f>
        <v>0</v>
      </c>
      <c r="U540" s="31"/>
      <c r="V540" s="31"/>
      <c r="W540" s="31"/>
      <c r="X540" s="31"/>
      <c r="Y540" s="31"/>
      <c r="Z540" s="31"/>
      <c r="AA540" s="31"/>
      <c r="AB540" s="31"/>
      <c r="AC540" s="31"/>
      <c r="AD540" s="31"/>
      <c r="AE540" s="31"/>
      <c r="AR540" s="154" t="s">
        <v>301</v>
      </c>
      <c r="AT540" s="154" t="s">
        <v>143</v>
      </c>
      <c r="AU540" s="154" t="s">
        <v>87</v>
      </c>
      <c r="AY540" s="16" t="s">
        <v>140</v>
      </c>
      <c r="BE540" s="155">
        <f>IF(N540="základní",J540,0)</f>
        <v>36337</v>
      </c>
      <c r="BF540" s="155">
        <f>IF(N540="snížená",J540,0)</f>
        <v>0</v>
      </c>
      <c r="BG540" s="155">
        <f>IF(N540="zákl. přenesená",J540,0)</f>
        <v>0</v>
      </c>
      <c r="BH540" s="155">
        <f>IF(N540="sníž. přenesená",J540,0)</f>
        <v>0</v>
      </c>
      <c r="BI540" s="155">
        <f>IF(N540="nulová",J540,0)</f>
        <v>0</v>
      </c>
      <c r="BJ540" s="16" t="s">
        <v>85</v>
      </c>
      <c r="BK540" s="155">
        <f>ROUND(I540*H540,2)</f>
        <v>36337</v>
      </c>
      <c r="BL540" s="16" t="s">
        <v>301</v>
      </c>
      <c r="BM540" s="154" t="s">
        <v>2211</v>
      </c>
    </row>
    <row r="541" spans="1:65" s="12" customFormat="1">
      <c r="B541" s="165"/>
      <c r="D541" s="156" t="s">
        <v>236</v>
      </c>
      <c r="E541" s="166" t="s">
        <v>1</v>
      </c>
      <c r="F541" s="167" t="s">
        <v>2212</v>
      </c>
      <c r="H541" s="168">
        <v>145</v>
      </c>
      <c r="I541" s="169"/>
      <c r="L541" s="165"/>
      <c r="M541" s="170"/>
      <c r="N541" s="171"/>
      <c r="O541" s="171"/>
      <c r="P541" s="171"/>
      <c r="Q541" s="171"/>
      <c r="R541" s="171"/>
      <c r="S541" s="171"/>
      <c r="T541" s="172"/>
      <c r="AT541" s="166" t="s">
        <v>236</v>
      </c>
      <c r="AU541" s="166" t="s">
        <v>87</v>
      </c>
      <c r="AV541" s="12" t="s">
        <v>87</v>
      </c>
      <c r="AW541" s="12" t="s">
        <v>32</v>
      </c>
      <c r="AX541" s="12" t="s">
        <v>85</v>
      </c>
      <c r="AY541" s="166" t="s">
        <v>140</v>
      </c>
    </row>
    <row r="542" spans="1:65" s="1" customFormat="1" ht="24">
      <c r="A542" s="31"/>
      <c r="B542" s="142"/>
      <c r="C542" s="143" t="s">
        <v>966</v>
      </c>
      <c r="D542" s="143" t="s">
        <v>143</v>
      </c>
      <c r="E542" s="144" t="s">
        <v>2213</v>
      </c>
      <c r="F542" s="145" t="s">
        <v>2214</v>
      </c>
      <c r="G542" s="146" t="s">
        <v>414</v>
      </c>
      <c r="H542" s="147">
        <v>9.65</v>
      </c>
      <c r="I542" s="148">
        <v>245.12</v>
      </c>
      <c r="J542" s="149">
        <f>ROUND(I542*H542,2)</f>
        <v>2365.41</v>
      </c>
      <c r="K542" s="145" t="s">
        <v>147</v>
      </c>
      <c r="L542" s="32"/>
      <c r="M542" s="150" t="s">
        <v>1</v>
      </c>
      <c r="N542" s="151" t="s">
        <v>42</v>
      </c>
      <c r="O542" s="57"/>
      <c r="P542" s="152">
        <f>O542*H542</f>
        <v>0</v>
      </c>
      <c r="Q542" s="152">
        <v>2.2799999999999999E-3</v>
      </c>
      <c r="R542" s="152">
        <f>Q542*H542</f>
        <v>2.2002000000000001E-2</v>
      </c>
      <c r="S542" s="152">
        <v>0</v>
      </c>
      <c r="T542" s="153">
        <f>S542*H542</f>
        <v>0</v>
      </c>
      <c r="U542" s="31"/>
      <c r="V542" s="31"/>
      <c r="W542" s="31"/>
      <c r="X542" s="31"/>
      <c r="Y542" s="31"/>
      <c r="Z542" s="31"/>
      <c r="AA542" s="31"/>
      <c r="AB542" s="31"/>
      <c r="AC542" s="31"/>
      <c r="AD542" s="31"/>
      <c r="AE542" s="31"/>
      <c r="AR542" s="154" t="s">
        <v>301</v>
      </c>
      <c r="AT542" s="154" t="s">
        <v>143</v>
      </c>
      <c r="AU542" s="154" t="s">
        <v>87</v>
      </c>
      <c r="AY542" s="16" t="s">
        <v>140</v>
      </c>
      <c r="BE542" s="155">
        <f>IF(N542="základní",J542,0)</f>
        <v>2365.41</v>
      </c>
      <c r="BF542" s="155">
        <f>IF(N542="snížená",J542,0)</f>
        <v>0</v>
      </c>
      <c r="BG542" s="155">
        <f>IF(N542="zákl. přenesená",J542,0)</f>
        <v>0</v>
      </c>
      <c r="BH542" s="155">
        <f>IF(N542="sníž. přenesená",J542,0)</f>
        <v>0</v>
      </c>
      <c r="BI542" s="155">
        <f>IF(N542="nulová",J542,0)</f>
        <v>0</v>
      </c>
      <c r="BJ542" s="16" t="s">
        <v>85</v>
      </c>
      <c r="BK542" s="155">
        <f>ROUND(I542*H542,2)</f>
        <v>2365.41</v>
      </c>
      <c r="BL542" s="16" t="s">
        <v>301</v>
      </c>
      <c r="BM542" s="154" t="s">
        <v>2215</v>
      </c>
    </row>
    <row r="543" spans="1:65" s="12" customFormat="1">
      <c r="B543" s="165"/>
      <c r="D543" s="156" t="s">
        <v>236</v>
      </c>
      <c r="E543" s="166" t="s">
        <v>1</v>
      </c>
      <c r="F543" s="167" t="s">
        <v>2216</v>
      </c>
      <c r="H543" s="168">
        <v>9.65</v>
      </c>
      <c r="I543" s="169"/>
      <c r="L543" s="165"/>
      <c r="M543" s="170"/>
      <c r="N543" s="171"/>
      <c r="O543" s="171"/>
      <c r="P543" s="171"/>
      <c r="Q543" s="171"/>
      <c r="R543" s="171"/>
      <c r="S543" s="171"/>
      <c r="T543" s="172"/>
      <c r="AT543" s="166" t="s">
        <v>236</v>
      </c>
      <c r="AU543" s="166" t="s">
        <v>87</v>
      </c>
      <c r="AV543" s="12" t="s">
        <v>87</v>
      </c>
      <c r="AW543" s="12" t="s">
        <v>32</v>
      </c>
      <c r="AX543" s="12" t="s">
        <v>85</v>
      </c>
      <c r="AY543" s="166" t="s">
        <v>140</v>
      </c>
    </row>
    <row r="544" spans="1:65" s="1" customFormat="1" ht="24">
      <c r="A544" s="31"/>
      <c r="B544" s="142"/>
      <c r="C544" s="143" t="s">
        <v>970</v>
      </c>
      <c r="D544" s="143" t="s">
        <v>143</v>
      </c>
      <c r="E544" s="144" t="s">
        <v>2217</v>
      </c>
      <c r="F544" s="145" t="s">
        <v>2218</v>
      </c>
      <c r="G544" s="146" t="s">
        <v>414</v>
      </c>
      <c r="H544" s="147">
        <v>20.25</v>
      </c>
      <c r="I544" s="148">
        <v>521.9</v>
      </c>
      <c r="J544" s="149">
        <f>ROUND(I544*H544,2)</f>
        <v>10568.48</v>
      </c>
      <c r="K544" s="145" t="s">
        <v>147</v>
      </c>
      <c r="L544" s="32"/>
      <c r="M544" s="150" t="s">
        <v>1</v>
      </c>
      <c r="N544" s="151" t="s">
        <v>42</v>
      </c>
      <c r="O544" s="57"/>
      <c r="P544" s="152">
        <f>O544*H544</f>
        <v>0</v>
      </c>
      <c r="Q544" s="152">
        <v>1.5900000000000001E-3</v>
      </c>
      <c r="R544" s="152">
        <f>Q544*H544</f>
        <v>3.2197500000000004E-2</v>
      </c>
      <c r="S544" s="152">
        <v>0</v>
      </c>
      <c r="T544" s="153">
        <f>S544*H544</f>
        <v>0</v>
      </c>
      <c r="U544" s="31"/>
      <c r="V544" s="31"/>
      <c r="W544" s="31"/>
      <c r="X544" s="31"/>
      <c r="Y544" s="31"/>
      <c r="Z544" s="31"/>
      <c r="AA544" s="31"/>
      <c r="AB544" s="31"/>
      <c r="AC544" s="31"/>
      <c r="AD544" s="31"/>
      <c r="AE544" s="31"/>
      <c r="AR544" s="154" t="s">
        <v>301</v>
      </c>
      <c r="AT544" s="154" t="s">
        <v>143</v>
      </c>
      <c r="AU544" s="154" t="s">
        <v>87</v>
      </c>
      <c r="AY544" s="16" t="s">
        <v>140</v>
      </c>
      <c r="BE544" s="155">
        <f>IF(N544="základní",J544,0)</f>
        <v>10568.48</v>
      </c>
      <c r="BF544" s="155">
        <f>IF(N544="snížená",J544,0)</f>
        <v>0</v>
      </c>
      <c r="BG544" s="155">
        <f>IF(N544="zákl. přenesená",J544,0)</f>
        <v>0</v>
      </c>
      <c r="BH544" s="155">
        <f>IF(N544="sníž. přenesená",J544,0)</f>
        <v>0</v>
      </c>
      <c r="BI544" s="155">
        <f>IF(N544="nulová",J544,0)</f>
        <v>0</v>
      </c>
      <c r="BJ544" s="16" t="s">
        <v>85</v>
      </c>
      <c r="BK544" s="155">
        <f>ROUND(I544*H544,2)</f>
        <v>10568.48</v>
      </c>
      <c r="BL544" s="16" t="s">
        <v>301</v>
      </c>
      <c r="BM544" s="154" t="s">
        <v>2219</v>
      </c>
    </row>
    <row r="545" spans="1:65" s="1" customFormat="1" ht="19.5">
      <c r="A545" s="31"/>
      <c r="B545" s="32"/>
      <c r="C545" s="31"/>
      <c r="D545" s="156" t="s">
        <v>153</v>
      </c>
      <c r="E545" s="31"/>
      <c r="F545" s="157" t="s">
        <v>2220</v>
      </c>
      <c r="G545" s="31"/>
      <c r="H545" s="31"/>
      <c r="I545" s="158"/>
      <c r="J545" s="31"/>
      <c r="K545" s="31"/>
      <c r="L545" s="32"/>
      <c r="M545" s="159"/>
      <c r="N545" s="160"/>
      <c r="O545" s="57"/>
      <c r="P545" s="57"/>
      <c r="Q545" s="57"/>
      <c r="R545" s="57"/>
      <c r="S545" s="57"/>
      <c r="T545" s="58"/>
      <c r="U545" s="31"/>
      <c r="V545" s="31"/>
      <c r="W545" s="31"/>
      <c r="X545" s="31"/>
      <c r="Y545" s="31"/>
      <c r="Z545" s="31"/>
      <c r="AA545" s="31"/>
      <c r="AB545" s="31"/>
      <c r="AC545" s="31"/>
      <c r="AD545" s="31"/>
      <c r="AE545" s="31"/>
      <c r="AT545" s="16" t="s">
        <v>153</v>
      </c>
      <c r="AU545" s="16" t="s">
        <v>87</v>
      </c>
    </row>
    <row r="546" spans="1:65" s="12" customFormat="1">
      <c r="B546" s="165"/>
      <c r="D546" s="156" t="s">
        <v>236</v>
      </c>
      <c r="E546" s="166" t="s">
        <v>1</v>
      </c>
      <c r="F546" s="167" t="s">
        <v>2221</v>
      </c>
      <c r="H546" s="168">
        <v>8.0500000000000007</v>
      </c>
      <c r="I546" s="169"/>
      <c r="L546" s="165"/>
      <c r="M546" s="170"/>
      <c r="N546" s="171"/>
      <c r="O546" s="171"/>
      <c r="P546" s="171"/>
      <c r="Q546" s="171"/>
      <c r="R546" s="171"/>
      <c r="S546" s="171"/>
      <c r="T546" s="172"/>
      <c r="AT546" s="166" t="s">
        <v>236</v>
      </c>
      <c r="AU546" s="166" t="s">
        <v>87</v>
      </c>
      <c r="AV546" s="12" t="s">
        <v>87</v>
      </c>
      <c r="AW546" s="12" t="s">
        <v>32</v>
      </c>
      <c r="AX546" s="12" t="s">
        <v>77</v>
      </c>
      <c r="AY546" s="166" t="s">
        <v>140</v>
      </c>
    </row>
    <row r="547" spans="1:65" s="12" customFormat="1">
      <c r="B547" s="165"/>
      <c r="D547" s="156" t="s">
        <v>236</v>
      </c>
      <c r="E547" s="166" t="s">
        <v>1</v>
      </c>
      <c r="F547" s="167" t="s">
        <v>2222</v>
      </c>
      <c r="H547" s="168">
        <v>4.4000000000000004</v>
      </c>
      <c r="I547" s="169"/>
      <c r="L547" s="165"/>
      <c r="M547" s="170"/>
      <c r="N547" s="171"/>
      <c r="O547" s="171"/>
      <c r="P547" s="171"/>
      <c r="Q547" s="171"/>
      <c r="R547" s="171"/>
      <c r="S547" s="171"/>
      <c r="T547" s="172"/>
      <c r="AT547" s="166" t="s">
        <v>236</v>
      </c>
      <c r="AU547" s="166" t="s">
        <v>87</v>
      </c>
      <c r="AV547" s="12" t="s">
        <v>87</v>
      </c>
      <c r="AW547" s="12" t="s">
        <v>32</v>
      </c>
      <c r="AX547" s="12" t="s">
        <v>77</v>
      </c>
      <c r="AY547" s="166" t="s">
        <v>140</v>
      </c>
    </row>
    <row r="548" spans="1:65" s="12" customFormat="1">
      <c r="B548" s="165"/>
      <c r="D548" s="156" t="s">
        <v>236</v>
      </c>
      <c r="E548" s="166" t="s">
        <v>1</v>
      </c>
      <c r="F548" s="167" t="s">
        <v>2223</v>
      </c>
      <c r="H548" s="168">
        <v>6</v>
      </c>
      <c r="I548" s="169"/>
      <c r="L548" s="165"/>
      <c r="M548" s="170"/>
      <c r="N548" s="171"/>
      <c r="O548" s="171"/>
      <c r="P548" s="171"/>
      <c r="Q548" s="171"/>
      <c r="R548" s="171"/>
      <c r="S548" s="171"/>
      <c r="T548" s="172"/>
      <c r="AT548" s="166" t="s">
        <v>236</v>
      </c>
      <c r="AU548" s="166" t="s">
        <v>87</v>
      </c>
      <c r="AV548" s="12" t="s">
        <v>87</v>
      </c>
      <c r="AW548" s="12" t="s">
        <v>32</v>
      </c>
      <c r="AX548" s="12" t="s">
        <v>77</v>
      </c>
      <c r="AY548" s="166" t="s">
        <v>140</v>
      </c>
    </row>
    <row r="549" spans="1:65" s="12" customFormat="1">
      <c r="B549" s="165"/>
      <c r="D549" s="156" t="s">
        <v>236</v>
      </c>
      <c r="E549" s="166" t="s">
        <v>1</v>
      </c>
      <c r="F549" s="167" t="s">
        <v>2224</v>
      </c>
      <c r="H549" s="168">
        <v>1.8</v>
      </c>
      <c r="I549" s="169"/>
      <c r="L549" s="165"/>
      <c r="M549" s="170"/>
      <c r="N549" s="171"/>
      <c r="O549" s="171"/>
      <c r="P549" s="171"/>
      <c r="Q549" s="171"/>
      <c r="R549" s="171"/>
      <c r="S549" s="171"/>
      <c r="T549" s="172"/>
      <c r="AT549" s="166" t="s">
        <v>236</v>
      </c>
      <c r="AU549" s="166" t="s">
        <v>87</v>
      </c>
      <c r="AV549" s="12" t="s">
        <v>87</v>
      </c>
      <c r="AW549" s="12" t="s">
        <v>32</v>
      </c>
      <c r="AX549" s="12" t="s">
        <v>77</v>
      </c>
      <c r="AY549" s="166" t="s">
        <v>140</v>
      </c>
    </row>
    <row r="550" spans="1:65" s="13" customFormat="1">
      <c r="B550" s="173"/>
      <c r="D550" s="156" t="s">
        <v>236</v>
      </c>
      <c r="E550" s="174" t="s">
        <v>1</v>
      </c>
      <c r="F550" s="175" t="s">
        <v>247</v>
      </c>
      <c r="H550" s="176">
        <v>20.250000000000004</v>
      </c>
      <c r="I550" s="177"/>
      <c r="L550" s="173"/>
      <c r="M550" s="178"/>
      <c r="N550" s="179"/>
      <c r="O550" s="179"/>
      <c r="P550" s="179"/>
      <c r="Q550" s="179"/>
      <c r="R550" s="179"/>
      <c r="S550" s="179"/>
      <c r="T550" s="180"/>
      <c r="AT550" s="174" t="s">
        <v>236</v>
      </c>
      <c r="AU550" s="174" t="s">
        <v>87</v>
      </c>
      <c r="AV550" s="13" t="s">
        <v>159</v>
      </c>
      <c r="AW550" s="13" t="s">
        <v>32</v>
      </c>
      <c r="AX550" s="13" t="s">
        <v>85</v>
      </c>
      <c r="AY550" s="174" t="s">
        <v>140</v>
      </c>
    </row>
    <row r="551" spans="1:65" s="1" customFormat="1" ht="24">
      <c r="A551" s="31"/>
      <c r="B551" s="142"/>
      <c r="C551" s="143" t="s">
        <v>975</v>
      </c>
      <c r="D551" s="143" t="s">
        <v>143</v>
      </c>
      <c r="E551" s="144" t="s">
        <v>2225</v>
      </c>
      <c r="F551" s="145" t="s">
        <v>2226</v>
      </c>
      <c r="G551" s="146" t="s">
        <v>414</v>
      </c>
      <c r="H551" s="147">
        <v>4.9000000000000004</v>
      </c>
      <c r="I551" s="148">
        <v>795.31</v>
      </c>
      <c r="J551" s="149">
        <f>ROUND(I551*H551,2)</f>
        <v>3897.02</v>
      </c>
      <c r="K551" s="145" t="s">
        <v>147</v>
      </c>
      <c r="L551" s="32"/>
      <c r="M551" s="150" t="s">
        <v>1</v>
      </c>
      <c r="N551" s="151" t="s">
        <v>42</v>
      </c>
      <c r="O551" s="57"/>
      <c r="P551" s="152">
        <f>O551*H551</f>
        <v>0</v>
      </c>
      <c r="Q551" s="152">
        <v>2.64E-3</v>
      </c>
      <c r="R551" s="152">
        <f>Q551*H551</f>
        <v>1.2936000000000001E-2</v>
      </c>
      <c r="S551" s="152">
        <v>0</v>
      </c>
      <c r="T551" s="153">
        <f>S551*H551</f>
        <v>0</v>
      </c>
      <c r="U551" s="31"/>
      <c r="V551" s="31"/>
      <c r="W551" s="31"/>
      <c r="X551" s="31"/>
      <c r="Y551" s="31"/>
      <c r="Z551" s="31"/>
      <c r="AA551" s="31"/>
      <c r="AB551" s="31"/>
      <c r="AC551" s="31"/>
      <c r="AD551" s="31"/>
      <c r="AE551" s="31"/>
      <c r="AR551" s="154" t="s">
        <v>301</v>
      </c>
      <c r="AT551" s="154" t="s">
        <v>143</v>
      </c>
      <c r="AU551" s="154" t="s">
        <v>87</v>
      </c>
      <c r="AY551" s="16" t="s">
        <v>140</v>
      </c>
      <c r="BE551" s="155">
        <f>IF(N551="základní",J551,0)</f>
        <v>3897.02</v>
      </c>
      <c r="BF551" s="155">
        <f>IF(N551="snížená",J551,0)</f>
        <v>0</v>
      </c>
      <c r="BG551" s="155">
        <f>IF(N551="zákl. přenesená",J551,0)</f>
        <v>0</v>
      </c>
      <c r="BH551" s="155">
        <f>IF(N551="sníž. přenesená",J551,0)</f>
        <v>0</v>
      </c>
      <c r="BI551" s="155">
        <f>IF(N551="nulová",J551,0)</f>
        <v>0</v>
      </c>
      <c r="BJ551" s="16" t="s">
        <v>85</v>
      </c>
      <c r="BK551" s="155">
        <f>ROUND(I551*H551,2)</f>
        <v>3897.02</v>
      </c>
      <c r="BL551" s="16" t="s">
        <v>301</v>
      </c>
      <c r="BM551" s="154" t="s">
        <v>2227</v>
      </c>
    </row>
    <row r="552" spans="1:65" s="12" customFormat="1">
      <c r="B552" s="165"/>
      <c r="D552" s="156" t="s">
        <v>236</v>
      </c>
      <c r="E552" s="166" t="s">
        <v>1</v>
      </c>
      <c r="F552" s="167" t="s">
        <v>2228</v>
      </c>
      <c r="H552" s="168">
        <v>4.9000000000000004</v>
      </c>
      <c r="I552" s="169"/>
      <c r="L552" s="165"/>
      <c r="M552" s="170"/>
      <c r="N552" s="171"/>
      <c r="O552" s="171"/>
      <c r="P552" s="171"/>
      <c r="Q552" s="171"/>
      <c r="R552" s="171"/>
      <c r="S552" s="171"/>
      <c r="T552" s="172"/>
      <c r="AT552" s="166" t="s">
        <v>236</v>
      </c>
      <c r="AU552" s="166" t="s">
        <v>87</v>
      </c>
      <c r="AV552" s="12" t="s">
        <v>87</v>
      </c>
      <c r="AW552" s="12" t="s">
        <v>32</v>
      </c>
      <c r="AX552" s="12" t="s">
        <v>85</v>
      </c>
      <c r="AY552" s="166" t="s">
        <v>140</v>
      </c>
    </row>
    <row r="553" spans="1:65" s="1" customFormat="1" ht="24">
      <c r="A553" s="31"/>
      <c r="B553" s="142"/>
      <c r="C553" s="143" t="s">
        <v>981</v>
      </c>
      <c r="D553" s="143" t="s">
        <v>143</v>
      </c>
      <c r="E553" s="144" t="s">
        <v>2229</v>
      </c>
      <c r="F553" s="145" t="s">
        <v>2230</v>
      </c>
      <c r="G553" s="146" t="s">
        <v>414</v>
      </c>
      <c r="H553" s="147">
        <v>118.5</v>
      </c>
      <c r="I553" s="148">
        <v>1130.02</v>
      </c>
      <c r="J553" s="149">
        <f>ROUND(I553*H553,2)</f>
        <v>133907.37</v>
      </c>
      <c r="K553" s="145" t="s">
        <v>147</v>
      </c>
      <c r="L553" s="32"/>
      <c r="M553" s="150" t="s">
        <v>1</v>
      </c>
      <c r="N553" s="151" t="s">
        <v>42</v>
      </c>
      <c r="O553" s="57"/>
      <c r="P553" s="152">
        <f>O553*H553</f>
        <v>0</v>
      </c>
      <c r="Q553" s="152">
        <v>3.9300000000000003E-3</v>
      </c>
      <c r="R553" s="152">
        <f>Q553*H553</f>
        <v>0.46570500000000004</v>
      </c>
      <c r="S553" s="152">
        <v>0</v>
      </c>
      <c r="T553" s="153">
        <f>S553*H553</f>
        <v>0</v>
      </c>
      <c r="U553" s="31"/>
      <c r="V553" s="31"/>
      <c r="W553" s="31"/>
      <c r="X553" s="31"/>
      <c r="Y553" s="31"/>
      <c r="Z553" s="31"/>
      <c r="AA553" s="31"/>
      <c r="AB553" s="31"/>
      <c r="AC553" s="31"/>
      <c r="AD553" s="31"/>
      <c r="AE553" s="31"/>
      <c r="AR553" s="154" t="s">
        <v>301</v>
      </c>
      <c r="AT553" s="154" t="s">
        <v>143</v>
      </c>
      <c r="AU553" s="154" t="s">
        <v>87</v>
      </c>
      <c r="AY553" s="16" t="s">
        <v>140</v>
      </c>
      <c r="BE553" s="155">
        <f>IF(N553="základní",J553,0)</f>
        <v>133907.37</v>
      </c>
      <c r="BF553" s="155">
        <f>IF(N553="snížená",J553,0)</f>
        <v>0</v>
      </c>
      <c r="BG553" s="155">
        <f>IF(N553="zákl. přenesená",J553,0)</f>
        <v>0</v>
      </c>
      <c r="BH553" s="155">
        <f>IF(N553="sníž. přenesená",J553,0)</f>
        <v>0</v>
      </c>
      <c r="BI553" s="155">
        <f>IF(N553="nulová",J553,0)</f>
        <v>0</v>
      </c>
      <c r="BJ553" s="16" t="s">
        <v>85</v>
      </c>
      <c r="BK553" s="155">
        <f>ROUND(I553*H553,2)</f>
        <v>133907.37</v>
      </c>
      <c r="BL553" s="16" t="s">
        <v>301</v>
      </c>
      <c r="BM553" s="154" t="s">
        <v>2231</v>
      </c>
    </row>
    <row r="554" spans="1:65" s="12" customFormat="1">
      <c r="B554" s="165"/>
      <c r="D554" s="156" t="s">
        <v>236</v>
      </c>
      <c r="E554" s="166" t="s">
        <v>1</v>
      </c>
      <c r="F554" s="167" t="s">
        <v>2232</v>
      </c>
      <c r="H554" s="168">
        <v>2.6</v>
      </c>
      <c r="I554" s="169"/>
      <c r="L554" s="165"/>
      <c r="M554" s="170"/>
      <c r="N554" s="171"/>
      <c r="O554" s="171"/>
      <c r="P554" s="171"/>
      <c r="Q554" s="171"/>
      <c r="R554" s="171"/>
      <c r="S554" s="171"/>
      <c r="T554" s="172"/>
      <c r="AT554" s="166" t="s">
        <v>236</v>
      </c>
      <c r="AU554" s="166" t="s">
        <v>87</v>
      </c>
      <c r="AV554" s="12" t="s">
        <v>87</v>
      </c>
      <c r="AW554" s="12" t="s">
        <v>32</v>
      </c>
      <c r="AX554" s="12" t="s">
        <v>77</v>
      </c>
      <c r="AY554" s="166" t="s">
        <v>140</v>
      </c>
    </row>
    <row r="555" spans="1:65" s="12" customFormat="1">
      <c r="B555" s="165"/>
      <c r="D555" s="156" t="s">
        <v>236</v>
      </c>
      <c r="E555" s="166" t="s">
        <v>1</v>
      </c>
      <c r="F555" s="167" t="s">
        <v>2233</v>
      </c>
      <c r="H555" s="168">
        <v>111.25</v>
      </c>
      <c r="I555" s="169"/>
      <c r="L555" s="165"/>
      <c r="M555" s="170"/>
      <c r="N555" s="171"/>
      <c r="O555" s="171"/>
      <c r="P555" s="171"/>
      <c r="Q555" s="171"/>
      <c r="R555" s="171"/>
      <c r="S555" s="171"/>
      <c r="T555" s="172"/>
      <c r="AT555" s="166" t="s">
        <v>236</v>
      </c>
      <c r="AU555" s="166" t="s">
        <v>87</v>
      </c>
      <c r="AV555" s="12" t="s">
        <v>87</v>
      </c>
      <c r="AW555" s="12" t="s">
        <v>32</v>
      </c>
      <c r="AX555" s="12" t="s">
        <v>77</v>
      </c>
      <c r="AY555" s="166" t="s">
        <v>140</v>
      </c>
    </row>
    <row r="556" spans="1:65" s="12" customFormat="1">
      <c r="B556" s="165"/>
      <c r="D556" s="156" t="s">
        <v>236</v>
      </c>
      <c r="E556" s="166" t="s">
        <v>1</v>
      </c>
      <c r="F556" s="167" t="s">
        <v>2234</v>
      </c>
      <c r="H556" s="168">
        <v>4.6500000000000004</v>
      </c>
      <c r="I556" s="169"/>
      <c r="L556" s="165"/>
      <c r="M556" s="170"/>
      <c r="N556" s="171"/>
      <c r="O556" s="171"/>
      <c r="P556" s="171"/>
      <c r="Q556" s="171"/>
      <c r="R556" s="171"/>
      <c r="S556" s="171"/>
      <c r="T556" s="172"/>
      <c r="AT556" s="166" t="s">
        <v>236</v>
      </c>
      <c r="AU556" s="166" t="s">
        <v>87</v>
      </c>
      <c r="AV556" s="12" t="s">
        <v>87</v>
      </c>
      <c r="AW556" s="12" t="s">
        <v>32</v>
      </c>
      <c r="AX556" s="12" t="s">
        <v>77</v>
      </c>
      <c r="AY556" s="166" t="s">
        <v>140</v>
      </c>
    </row>
    <row r="557" spans="1:65" s="13" customFormat="1">
      <c r="B557" s="173"/>
      <c r="D557" s="156" t="s">
        <v>236</v>
      </c>
      <c r="E557" s="174" t="s">
        <v>1</v>
      </c>
      <c r="F557" s="175" t="s">
        <v>247</v>
      </c>
      <c r="H557" s="176">
        <v>118.5</v>
      </c>
      <c r="I557" s="177"/>
      <c r="L557" s="173"/>
      <c r="M557" s="178"/>
      <c r="N557" s="179"/>
      <c r="O557" s="179"/>
      <c r="P557" s="179"/>
      <c r="Q557" s="179"/>
      <c r="R557" s="179"/>
      <c r="S557" s="179"/>
      <c r="T557" s="180"/>
      <c r="AT557" s="174" t="s">
        <v>236</v>
      </c>
      <c r="AU557" s="174" t="s">
        <v>87</v>
      </c>
      <c r="AV557" s="13" t="s">
        <v>159</v>
      </c>
      <c r="AW557" s="13" t="s">
        <v>32</v>
      </c>
      <c r="AX557" s="13" t="s">
        <v>85</v>
      </c>
      <c r="AY557" s="174" t="s">
        <v>140</v>
      </c>
    </row>
    <row r="558" spans="1:65" s="1" customFormat="1" ht="24">
      <c r="A558" s="31"/>
      <c r="B558" s="142"/>
      <c r="C558" s="143" t="s">
        <v>986</v>
      </c>
      <c r="D558" s="143" t="s">
        <v>143</v>
      </c>
      <c r="E558" s="144" t="s">
        <v>2235</v>
      </c>
      <c r="F558" s="145" t="s">
        <v>2236</v>
      </c>
      <c r="G558" s="146" t="s">
        <v>414</v>
      </c>
      <c r="H558" s="147">
        <v>4.9000000000000004</v>
      </c>
      <c r="I558" s="148">
        <v>1419.68</v>
      </c>
      <c r="J558" s="149">
        <f>ROUND(I558*H558,2)</f>
        <v>6956.43</v>
      </c>
      <c r="K558" s="145" t="s">
        <v>147</v>
      </c>
      <c r="L558" s="32"/>
      <c r="M558" s="150" t="s">
        <v>1</v>
      </c>
      <c r="N558" s="151" t="s">
        <v>42</v>
      </c>
      <c r="O558" s="57"/>
      <c r="P558" s="152">
        <f>O558*H558</f>
        <v>0</v>
      </c>
      <c r="Q558" s="152">
        <v>5.1200000000000004E-3</v>
      </c>
      <c r="R558" s="152">
        <f>Q558*H558</f>
        <v>2.5088000000000003E-2</v>
      </c>
      <c r="S558" s="152">
        <v>0</v>
      </c>
      <c r="T558" s="153">
        <f>S558*H558</f>
        <v>0</v>
      </c>
      <c r="U558" s="31"/>
      <c r="V558" s="31"/>
      <c r="W558" s="31"/>
      <c r="X558" s="31"/>
      <c r="Y558" s="31"/>
      <c r="Z558" s="31"/>
      <c r="AA558" s="31"/>
      <c r="AB558" s="31"/>
      <c r="AC558" s="31"/>
      <c r="AD558" s="31"/>
      <c r="AE558" s="31"/>
      <c r="AR558" s="154" t="s">
        <v>301</v>
      </c>
      <c r="AT558" s="154" t="s">
        <v>143</v>
      </c>
      <c r="AU558" s="154" t="s">
        <v>87</v>
      </c>
      <c r="AY558" s="16" t="s">
        <v>140</v>
      </c>
      <c r="BE558" s="155">
        <f>IF(N558="základní",J558,0)</f>
        <v>6956.43</v>
      </c>
      <c r="BF558" s="155">
        <f>IF(N558="snížená",J558,0)</f>
        <v>0</v>
      </c>
      <c r="BG558" s="155">
        <f>IF(N558="zákl. přenesená",J558,0)</f>
        <v>0</v>
      </c>
      <c r="BH558" s="155">
        <f>IF(N558="sníž. přenesená",J558,0)</f>
        <v>0</v>
      </c>
      <c r="BI558" s="155">
        <f>IF(N558="nulová",J558,0)</f>
        <v>0</v>
      </c>
      <c r="BJ558" s="16" t="s">
        <v>85</v>
      </c>
      <c r="BK558" s="155">
        <f>ROUND(I558*H558,2)</f>
        <v>6956.43</v>
      </c>
      <c r="BL558" s="16" t="s">
        <v>301</v>
      </c>
      <c r="BM558" s="154" t="s">
        <v>2237</v>
      </c>
    </row>
    <row r="559" spans="1:65" s="12" customFormat="1">
      <c r="B559" s="165"/>
      <c r="D559" s="156" t="s">
        <v>236</v>
      </c>
      <c r="E559" s="166" t="s">
        <v>1</v>
      </c>
      <c r="F559" s="167" t="s">
        <v>2238</v>
      </c>
      <c r="H559" s="168">
        <v>4.9000000000000004</v>
      </c>
      <c r="I559" s="169"/>
      <c r="L559" s="165"/>
      <c r="M559" s="170"/>
      <c r="N559" s="171"/>
      <c r="O559" s="171"/>
      <c r="P559" s="171"/>
      <c r="Q559" s="171"/>
      <c r="R559" s="171"/>
      <c r="S559" s="171"/>
      <c r="T559" s="172"/>
      <c r="AT559" s="166" t="s">
        <v>236</v>
      </c>
      <c r="AU559" s="166" t="s">
        <v>87</v>
      </c>
      <c r="AV559" s="12" t="s">
        <v>87</v>
      </c>
      <c r="AW559" s="12" t="s">
        <v>32</v>
      </c>
      <c r="AX559" s="12" t="s">
        <v>85</v>
      </c>
      <c r="AY559" s="166" t="s">
        <v>140</v>
      </c>
    </row>
    <row r="560" spans="1:65" s="1" customFormat="1" ht="33" customHeight="1">
      <c r="A560" s="31"/>
      <c r="B560" s="142"/>
      <c r="C560" s="143" t="s">
        <v>992</v>
      </c>
      <c r="D560" s="143" t="s">
        <v>143</v>
      </c>
      <c r="E560" s="144" t="s">
        <v>2239</v>
      </c>
      <c r="F560" s="145" t="s">
        <v>2240</v>
      </c>
      <c r="G560" s="146" t="s">
        <v>414</v>
      </c>
      <c r="H560" s="147">
        <v>11.3</v>
      </c>
      <c r="I560" s="148">
        <v>257.5</v>
      </c>
      <c r="J560" s="149">
        <f>ROUND(I560*H560,2)</f>
        <v>2909.75</v>
      </c>
      <c r="K560" s="145" t="s">
        <v>147</v>
      </c>
      <c r="L560" s="32"/>
      <c r="M560" s="150" t="s">
        <v>1</v>
      </c>
      <c r="N560" s="151" t="s">
        <v>42</v>
      </c>
      <c r="O560" s="57"/>
      <c r="P560" s="152">
        <f>O560*H560</f>
        <v>0</v>
      </c>
      <c r="Q560" s="152">
        <v>2.8900000000000002E-3</v>
      </c>
      <c r="R560" s="152">
        <f>Q560*H560</f>
        <v>3.2657000000000005E-2</v>
      </c>
      <c r="S560" s="152">
        <v>0</v>
      </c>
      <c r="T560" s="153">
        <f>S560*H560</f>
        <v>0</v>
      </c>
      <c r="U560" s="31"/>
      <c r="V560" s="31"/>
      <c r="W560" s="31"/>
      <c r="X560" s="31"/>
      <c r="Y560" s="31"/>
      <c r="Z560" s="31"/>
      <c r="AA560" s="31"/>
      <c r="AB560" s="31"/>
      <c r="AC560" s="31"/>
      <c r="AD560" s="31"/>
      <c r="AE560" s="31"/>
      <c r="AR560" s="154" t="s">
        <v>301</v>
      </c>
      <c r="AT560" s="154" t="s">
        <v>143</v>
      </c>
      <c r="AU560" s="154" t="s">
        <v>87</v>
      </c>
      <c r="AY560" s="16" t="s">
        <v>140</v>
      </c>
      <c r="BE560" s="155">
        <f>IF(N560="základní",J560,0)</f>
        <v>2909.75</v>
      </c>
      <c r="BF560" s="155">
        <f>IF(N560="snížená",J560,0)</f>
        <v>0</v>
      </c>
      <c r="BG560" s="155">
        <f>IF(N560="zákl. přenesená",J560,0)</f>
        <v>0</v>
      </c>
      <c r="BH560" s="155">
        <f>IF(N560="sníž. přenesená",J560,0)</f>
        <v>0</v>
      </c>
      <c r="BI560" s="155">
        <f>IF(N560="nulová",J560,0)</f>
        <v>0</v>
      </c>
      <c r="BJ560" s="16" t="s">
        <v>85</v>
      </c>
      <c r="BK560" s="155">
        <f>ROUND(I560*H560,2)</f>
        <v>2909.75</v>
      </c>
      <c r="BL560" s="16" t="s">
        <v>301</v>
      </c>
      <c r="BM560" s="154" t="s">
        <v>2241</v>
      </c>
    </row>
    <row r="561" spans="1:65" s="12" customFormat="1">
      <c r="B561" s="165"/>
      <c r="D561" s="156" t="s">
        <v>236</v>
      </c>
      <c r="E561" s="166" t="s">
        <v>1</v>
      </c>
      <c r="F561" s="167" t="s">
        <v>2242</v>
      </c>
      <c r="H561" s="168">
        <v>5.5</v>
      </c>
      <c r="I561" s="169"/>
      <c r="L561" s="165"/>
      <c r="M561" s="170"/>
      <c r="N561" s="171"/>
      <c r="O561" s="171"/>
      <c r="P561" s="171"/>
      <c r="Q561" s="171"/>
      <c r="R561" s="171"/>
      <c r="S561" s="171"/>
      <c r="T561" s="172"/>
      <c r="AT561" s="166" t="s">
        <v>236</v>
      </c>
      <c r="AU561" s="166" t="s">
        <v>87</v>
      </c>
      <c r="AV561" s="12" t="s">
        <v>87</v>
      </c>
      <c r="AW561" s="12" t="s">
        <v>32</v>
      </c>
      <c r="AX561" s="12" t="s">
        <v>77</v>
      </c>
      <c r="AY561" s="166" t="s">
        <v>140</v>
      </c>
    </row>
    <row r="562" spans="1:65" s="12" customFormat="1">
      <c r="B562" s="165"/>
      <c r="D562" s="156" t="s">
        <v>236</v>
      </c>
      <c r="E562" s="166" t="s">
        <v>1</v>
      </c>
      <c r="F562" s="167" t="s">
        <v>2243</v>
      </c>
      <c r="H562" s="168">
        <v>1.8</v>
      </c>
      <c r="I562" s="169"/>
      <c r="L562" s="165"/>
      <c r="M562" s="170"/>
      <c r="N562" s="171"/>
      <c r="O562" s="171"/>
      <c r="P562" s="171"/>
      <c r="Q562" s="171"/>
      <c r="R562" s="171"/>
      <c r="S562" s="171"/>
      <c r="T562" s="172"/>
      <c r="AT562" s="166" t="s">
        <v>236</v>
      </c>
      <c r="AU562" s="166" t="s">
        <v>87</v>
      </c>
      <c r="AV562" s="12" t="s">
        <v>87</v>
      </c>
      <c r="AW562" s="12" t="s">
        <v>32</v>
      </c>
      <c r="AX562" s="12" t="s">
        <v>77</v>
      </c>
      <c r="AY562" s="166" t="s">
        <v>140</v>
      </c>
    </row>
    <row r="563" spans="1:65" s="12" customFormat="1">
      <c r="B563" s="165"/>
      <c r="D563" s="156" t="s">
        <v>236</v>
      </c>
      <c r="E563" s="166" t="s">
        <v>1</v>
      </c>
      <c r="F563" s="167" t="s">
        <v>2244</v>
      </c>
      <c r="H563" s="168">
        <v>4</v>
      </c>
      <c r="I563" s="169"/>
      <c r="L563" s="165"/>
      <c r="M563" s="170"/>
      <c r="N563" s="171"/>
      <c r="O563" s="171"/>
      <c r="P563" s="171"/>
      <c r="Q563" s="171"/>
      <c r="R563" s="171"/>
      <c r="S563" s="171"/>
      <c r="T563" s="172"/>
      <c r="AT563" s="166" t="s">
        <v>236</v>
      </c>
      <c r="AU563" s="166" t="s">
        <v>87</v>
      </c>
      <c r="AV563" s="12" t="s">
        <v>87</v>
      </c>
      <c r="AW563" s="12" t="s">
        <v>32</v>
      </c>
      <c r="AX563" s="12" t="s">
        <v>77</v>
      </c>
      <c r="AY563" s="166" t="s">
        <v>140</v>
      </c>
    </row>
    <row r="564" spans="1:65" s="13" customFormat="1">
      <c r="B564" s="173"/>
      <c r="D564" s="156" t="s">
        <v>236</v>
      </c>
      <c r="E564" s="174" t="s">
        <v>1</v>
      </c>
      <c r="F564" s="175" t="s">
        <v>247</v>
      </c>
      <c r="H564" s="176">
        <v>11.3</v>
      </c>
      <c r="I564" s="177"/>
      <c r="L564" s="173"/>
      <c r="M564" s="178"/>
      <c r="N564" s="179"/>
      <c r="O564" s="179"/>
      <c r="P564" s="179"/>
      <c r="Q564" s="179"/>
      <c r="R564" s="179"/>
      <c r="S564" s="179"/>
      <c r="T564" s="180"/>
      <c r="AT564" s="174" t="s">
        <v>236</v>
      </c>
      <c r="AU564" s="174" t="s">
        <v>87</v>
      </c>
      <c r="AV564" s="13" t="s">
        <v>159</v>
      </c>
      <c r="AW564" s="13" t="s">
        <v>32</v>
      </c>
      <c r="AX564" s="13" t="s">
        <v>85</v>
      </c>
      <c r="AY564" s="174" t="s">
        <v>140</v>
      </c>
    </row>
    <row r="565" spans="1:65" s="1" customFormat="1" ht="24">
      <c r="A565" s="31"/>
      <c r="B565" s="142"/>
      <c r="C565" s="143" t="s">
        <v>999</v>
      </c>
      <c r="D565" s="143" t="s">
        <v>143</v>
      </c>
      <c r="E565" s="144" t="s">
        <v>2245</v>
      </c>
      <c r="F565" s="145" t="s">
        <v>2246</v>
      </c>
      <c r="G565" s="146" t="s">
        <v>278</v>
      </c>
      <c r="H565" s="147">
        <v>1.361</v>
      </c>
      <c r="I565" s="148">
        <v>1922.27</v>
      </c>
      <c r="J565" s="149">
        <f>ROUND(I565*H565,2)</f>
        <v>2616.21</v>
      </c>
      <c r="K565" s="145" t="s">
        <v>147</v>
      </c>
      <c r="L565" s="32"/>
      <c r="M565" s="150" t="s">
        <v>1</v>
      </c>
      <c r="N565" s="151" t="s">
        <v>42</v>
      </c>
      <c r="O565" s="57"/>
      <c r="P565" s="152">
        <f>O565*H565</f>
        <v>0</v>
      </c>
      <c r="Q565" s="152">
        <v>0</v>
      </c>
      <c r="R565" s="152">
        <f>Q565*H565</f>
        <v>0</v>
      </c>
      <c r="S565" s="152">
        <v>0</v>
      </c>
      <c r="T565" s="153">
        <f>S565*H565</f>
        <v>0</v>
      </c>
      <c r="U565" s="31"/>
      <c r="V565" s="31"/>
      <c r="W565" s="31"/>
      <c r="X565" s="31"/>
      <c r="Y565" s="31"/>
      <c r="Z565" s="31"/>
      <c r="AA565" s="31"/>
      <c r="AB565" s="31"/>
      <c r="AC565" s="31"/>
      <c r="AD565" s="31"/>
      <c r="AE565" s="31"/>
      <c r="AR565" s="154" t="s">
        <v>301</v>
      </c>
      <c r="AT565" s="154" t="s">
        <v>143</v>
      </c>
      <c r="AU565" s="154" t="s">
        <v>87</v>
      </c>
      <c r="AY565" s="16" t="s">
        <v>140</v>
      </c>
      <c r="BE565" s="155">
        <f>IF(N565="základní",J565,0)</f>
        <v>2616.21</v>
      </c>
      <c r="BF565" s="155">
        <f>IF(N565="snížená",J565,0)</f>
        <v>0</v>
      </c>
      <c r="BG565" s="155">
        <f>IF(N565="zákl. přenesená",J565,0)</f>
        <v>0</v>
      </c>
      <c r="BH565" s="155">
        <f>IF(N565="sníž. přenesená",J565,0)</f>
        <v>0</v>
      </c>
      <c r="BI565" s="155">
        <f>IF(N565="nulová",J565,0)</f>
        <v>0</v>
      </c>
      <c r="BJ565" s="16" t="s">
        <v>85</v>
      </c>
      <c r="BK565" s="155">
        <f>ROUND(I565*H565,2)</f>
        <v>2616.21</v>
      </c>
      <c r="BL565" s="16" t="s">
        <v>301</v>
      </c>
      <c r="BM565" s="154" t="s">
        <v>2247</v>
      </c>
    </row>
    <row r="566" spans="1:65" s="11" customFormat="1" ht="22.9" customHeight="1">
      <c r="B566" s="129"/>
      <c r="D566" s="130" t="s">
        <v>76</v>
      </c>
      <c r="E566" s="140" t="s">
        <v>1167</v>
      </c>
      <c r="F566" s="140" t="s">
        <v>1168</v>
      </c>
      <c r="I566" s="132"/>
      <c r="J566" s="141">
        <f>BK566</f>
        <v>547365.56999999983</v>
      </c>
      <c r="L566" s="129"/>
      <c r="M566" s="134"/>
      <c r="N566" s="135"/>
      <c r="O566" s="135"/>
      <c r="P566" s="136">
        <f>SUM(P567:P632)</f>
        <v>0</v>
      </c>
      <c r="Q566" s="135"/>
      <c r="R566" s="136">
        <f>SUM(R567:R632)</f>
        <v>2.4946889799999998</v>
      </c>
      <c r="S566" s="135"/>
      <c r="T566" s="137">
        <f>SUM(T567:T632)</f>
        <v>3.5495999999999993E-2</v>
      </c>
      <c r="AR566" s="130" t="s">
        <v>87</v>
      </c>
      <c r="AT566" s="138" t="s">
        <v>76</v>
      </c>
      <c r="AU566" s="138" t="s">
        <v>85</v>
      </c>
      <c r="AY566" s="130" t="s">
        <v>140</v>
      </c>
      <c r="BK566" s="139">
        <f>SUM(BK567:BK632)</f>
        <v>547365.56999999983</v>
      </c>
    </row>
    <row r="567" spans="1:65" s="1" customFormat="1" ht="16.5" customHeight="1">
      <c r="A567" s="31"/>
      <c r="B567" s="142"/>
      <c r="C567" s="143" t="s">
        <v>1004</v>
      </c>
      <c r="D567" s="143" t="s">
        <v>143</v>
      </c>
      <c r="E567" s="144" t="s">
        <v>2248</v>
      </c>
      <c r="F567" s="145" t="s">
        <v>2249</v>
      </c>
      <c r="G567" s="146" t="s">
        <v>284</v>
      </c>
      <c r="H567" s="147">
        <v>1.44</v>
      </c>
      <c r="I567" s="148">
        <v>95.14</v>
      </c>
      <c r="J567" s="149">
        <f>ROUND(I567*H567,2)</f>
        <v>137</v>
      </c>
      <c r="K567" s="145" t="s">
        <v>147</v>
      </c>
      <c r="L567" s="32"/>
      <c r="M567" s="150" t="s">
        <v>1</v>
      </c>
      <c r="N567" s="151" t="s">
        <v>42</v>
      </c>
      <c r="O567" s="57"/>
      <c r="P567" s="152">
        <f>O567*H567</f>
        <v>0</v>
      </c>
      <c r="Q567" s="152">
        <v>0</v>
      </c>
      <c r="R567" s="152">
        <f>Q567*H567</f>
        <v>0</v>
      </c>
      <c r="S567" s="152">
        <v>2.4649999999999998E-2</v>
      </c>
      <c r="T567" s="153">
        <f>S567*H567</f>
        <v>3.5495999999999993E-2</v>
      </c>
      <c r="U567" s="31"/>
      <c r="V567" s="31"/>
      <c r="W567" s="31"/>
      <c r="X567" s="31"/>
      <c r="Y567" s="31"/>
      <c r="Z567" s="31"/>
      <c r="AA567" s="31"/>
      <c r="AB567" s="31"/>
      <c r="AC567" s="31"/>
      <c r="AD567" s="31"/>
      <c r="AE567" s="31"/>
      <c r="AR567" s="154" t="s">
        <v>301</v>
      </c>
      <c r="AT567" s="154" t="s">
        <v>143</v>
      </c>
      <c r="AU567" s="154" t="s">
        <v>87</v>
      </c>
      <c r="AY567" s="16" t="s">
        <v>140</v>
      </c>
      <c r="BE567" s="155">
        <f>IF(N567="základní",J567,0)</f>
        <v>137</v>
      </c>
      <c r="BF567" s="155">
        <f>IF(N567="snížená",J567,0)</f>
        <v>0</v>
      </c>
      <c r="BG567" s="155">
        <f>IF(N567="zákl. přenesená",J567,0)</f>
        <v>0</v>
      </c>
      <c r="BH567" s="155">
        <f>IF(N567="sníž. přenesená",J567,0)</f>
        <v>0</v>
      </c>
      <c r="BI567" s="155">
        <f>IF(N567="nulová",J567,0)</f>
        <v>0</v>
      </c>
      <c r="BJ567" s="16" t="s">
        <v>85</v>
      </c>
      <c r="BK567" s="155">
        <f>ROUND(I567*H567,2)</f>
        <v>137</v>
      </c>
      <c r="BL567" s="16" t="s">
        <v>301</v>
      </c>
      <c r="BM567" s="154" t="s">
        <v>2250</v>
      </c>
    </row>
    <row r="568" spans="1:65" s="12" customFormat="1">
      <c r="B568" s="165"/>
      <c r="D568" s="156" t="s">
        <v>236</v>
      </c>
      <c r="E568" s="166" t="s">
        <v>1</v>
      </c>
      <c r="F568" s="167" t="s">
        <v>2251</v>
      </c>
      <c r="H568" s="168">
        <v>1.44</v>
      </c>
      <c r="I568" s="169"/>
      <c r="L568" s="165"/>
      <c r="M568" s="170"/>
      <c r="N568" s="171"/>
      <c r="O568" s="171"/>
      <c r="P568" s="171"/>
      <c r="Q568" s="171"/>
      <c r="R568" s="171"/>
      <c r="S568" s="171"/>
      <c r="T568" s="172"/>
      <c r="AT568" s="166" t="s">
        <v>236</v>
      </c>
      <c r="AU568" s="166" t="s">
        <v>87</v>
      </c>
      <c r="AV568" s="12" t="s">
        <v>87</v>
      </c>
      <c r="AW568" s="12" t="s">
        <v>32</v>
      </c>
      <c r="AX568" s="12" t="s">
        <v>85</v>
      </c>
      <c r="AY568" s="166" t="s">
        <v>140</v>
      </c>
    </row>
    <row r="569" spans="1:65" s="1" customFormat="1" ht="24">
      <c r="A569" s="31"/>
      <c r="B569" s="142"/>
      <c r="C569" s="143" t="s">
        <v>1009</v>
      </c>
      <c r="D569" s="143" t="s">
        <v>143</v>
      </c>
      <c r="E569" s="144" t="s">
        <v>2252</v>
      </c>
      <c r="F569" s="145" t="s">
        <v>2253</v>
      </c>
      <c r="G569" s="146" t="s">
        <v>284</v>
      </c>
      <c r="H569" s="147">
        <v>12.348000000000001</v>
      </c>
      <c r="I569" s="148">
        <v>556.08000000000004</v>
      </c>
      <c r="J569" s="149">
        <f>ROUND(I569*H569,2)</f>
        <v>6866.48</v>
      </c>
      <c r="K569" s="145" t="s">
        <v>147</v>
      </c>
      <c r="L569" s="32"/>
      <c r="M569" s="150" t="s">
        <v>1</v>
      </c>
      <c r="N569" s="151" t="s">
        <v>42</v>
      </c>
      <c r="O569" s="57"/>
      <c r="P569" s="152">
        <f>O569*H569</f>
        <v>0</v>
      </c>
      <c r="Q569" s="152">
        <v>2.5999999999999998E-4</v>
      </c>
      <c r="R569" s="152">
        <f>Q569*H569</f>
        <v>3.2104799999999999E-3</v>
      </c>
      <c r="S569" s="152">
        <v>0</v>
      </c>
      <c r="T569" s="153">
        <f>S569*H569</f>
        <v>0</v>
      </c>
      <c r="U569" s="31"/>
      <c r="V569" s="31"/>
      <c r="W569" s="31"/>
      <c r="X569" s="31"/>
      <c r="Y569" s="31"/>
      <c r="Z569" s="31"/>
      <c r="AA569" s="31"/>
      <c r="AB569" s="31"/>
      <c r="AC569" s="31"/>
      <c r="AD569" s="31"/>
      <c r="AE569" s="31"/>
      <c r="AR569" s="154" t="s">
        <v>301</v>
      </c>
      <c r="AT569" s="154" t="s">
        <v>143</v>
      </c>
      <c r="AU569" s="154" t="s">
        <v>87</v>
      </c>
      <c r="AY569" s="16" t="s">
        <v>140</v>
      </c>
      <c r="BE569" s="155">
        <f>IF(N569="základní",J569,0)</f>
        <v>6866.48</v>
      </c>
      <c r="BF569" s="155">
        <f>IF(N569="snížená",J569,0)</f>
        <v>0</v>
      </c>
      <c r="BG569" s="155">
        <f>IF(N569="zákl. přenesená",J569,0)</f>
        <v>0</v>
      </c>
      <c r="BH569" s="155">
        <f>IF(N569="sníž. přenesená",J569,0)</f>
        <v>0</v>
      </c>
      <c r="BI569" s="155">
        <f>IF(N569="nulová",J569,0)</f>
        <v>0</v>
      </c>
      <c r="BJ569" s="16" t="s">
        <v>85</v>
      </c>
      <c r="BK569" s="155">
        <f>ROUND(I569*H569,2)</f>
        <v>6866.48</v>
      </c>
      <c r="BL569" s="16" t="s">
        <v>301</v>
      </c>
      <c r="BM569" s="154" t="s">
        <v>2254</v>
      </c>
    </row>
    <row r="570" spans="1:65" s="12" customFormat="1">
      <c r="B570" s="165"/>
      <c r="D570" s="156" t="s">
        <v>236</v>
      </c>
      <c r="E570" s="166" t="s">
        <v>1</v>
      </c>
      <c r="F570" s="167" t="s">
        <v>2255</v>
      </c>
      <c r="H570" s="168">
        <v>6.048</v>
      </c>
      <c r="I570" s="169"/>
      <c r="L570" s="165"/>
      <c r="M570" s="170"/>
      <c r="N570" s="171"/>
      <c r="O570" s="171"/>
      <c r="P570" s="171"/>
      <c r="Q570" s="171"/>
      <c r="R570" s="171"/>
      <c r="S570" s="171"/>
      <c r="T570" s="172"/>
      <c r="AT570" s="166" t="s">
        <v>236</v>
      </c>
      <c r="AU570" s="166" t="s">
        <v>87</v>
      </c>
      <c r="AV570" s="12" t="s">
        <v>87</v>
      </c>
      <c r="AW570" s="12" t="s">
        <v>32</v>
      </c>
      <c r="AX570" s="12" t="s">
        <v>77</v>
      </c>
      <c r="AY570" s="166" t="s">
        <v>140</v>
      </c>
    </row>
    <row r="571" spans="1:65" s="12" customFormat="1">
      <c r="B571" s="165"/>
      <c r="D571" s="156" t="s">
        <v>236</v>
      </c>
      <c r="E571" s="166" t="s">
        <v>1</v>
      </c>
      <c r="F571" s="167" t="s">
        <v>2256</v>
      </c>
      <c r="H571" s="168">
        <v>3.15</v>
      </c>
      <c r="I571" s="169"/>
      <c r="L571" s="165"/>
      <c r="M571" s="170"/>
      <c r="N571" s="171"/>
      <c r="O571" s="171"/>
      <c r="P571" s="171"/>
      <c r="Q571" s="171"/>
      <c r="R571" s="171"/>
      <c r="S571" s="171"/>
      <c r="T571" s="172"/>
      <c r="AT571" s="166" t="s">
        <v>236</v>
      </c>
      <c r="AU571" s="166" t="s">
        <v>87</v>
      </c>
      <c r="AV571" s="12" t="s">
        <v>87</v>
      </c>
      <c r="AW571" s="12" t="s">
        <v>32</v>
      </c>
      <c r="AX571" s="12" t="s">
        <v>77</v>
      </c>
      <c r="AY571" s="166" t="s">
        <v>140</v>
      </c>
    </row>
    <row r="572" spans="1:65" s="12" customFormat="1">
      <c r="B572" s="165"/>
      <c r="D572" s="156" t="s">
        <v>236</v>
      </c>
      <c r="E572" s="166" t="s">
        <v>1</v>
      </c>
      <c r="F572" s="167" t="s">
        <v>2257</v>
      </c>
      <c r="H572" s="168">
        <v>3.15</v>
      </c>
      <c r="I572" s="169"/>
      <c r="L572" s="165"/>
      <c r="M572" s="170"/>
      <c r="N572" s="171"/>
      <c r="O572" s="171"/>
      <c r="P572" s="171"/>
      <c r="Q572" s="171"/>
      <c r="R572" s="171"/>
      <c r="S572" s="171"/>
      <c r="T572" s="172"/>
      <c r="AT572" s="166" t="s">
        <v>236</v>
      </c>
      <c r="AU572" s="166" t="s">
        <v>87</v>
      </c>
      <c r="AV572" s="12" t="s">
        <v>87</v>
      </c>
      <c r="AW572" s="12" t="s">
        <v>32</v>
      </c>
      <c r="AX572" s="12" t="s">
        <v>77</v>
      </c>
      <c r="AY572" s="166" t="s">
        <v>140</v>
      </c>
    </row>
    <row r="573" spans="1:65" s="13" customFormat="1">
      <c r="B573" s="173"/>
      <c r="D573" s="156" t="s">
        <v>236</v>
      </c>
      <c r="E573" s="174" t="s">
        <v>1</v>
      </c>
      <c r="F573" s="175" t="s">
        <v>247</v>
      </c>
      <c r="H573" s="176">
        <v>12.348000000000001</v>
      </c>
      <c r="I573" s="177"/>
      <c r="L573" s="173"/>
      <c r="M573" s="178"/>
      <c r="N573" s="179"/>
      <c r="O573" s="179"/>
      <c r="P573" s="179"/>
      <c r="Q573" s="179"/>
      <c r="R573" s="179"/>
      <c r="S573" s="179"/>
      <c r="T573" s="180"/>
      <c r="AT573" s="174" t="s">
        <v>236</v>
      </c>
      <c r="AU573" s="174" t="s">
        <v>87</v>
      </c>
      <c r="AV573" s="13" t="s">
        <v>159</v>
      </c>
      <c r="AW573" s="13" t="s">
        <v>32</v>
      </c>
      <c r="AX573" s="13" t="s">
        <v>85</v>
      </c>
      <c r="AY573" s="174" t="s">
        <v>140</v>
      </c>
    </row>
    <row r="574" spans="1:65" s="1" customFormat="1" ht="24">
      <c r="A574" s="31"/>
      <c r="B574" s="142"/>
      <c r="C574" s="181" t="s">
        <v>1013</v>
      </c>
      <c r="D574" s="181" t="s">
        <v>296</v>
      </c>
      <c r="E574" s="182" t="s">
        <v>2258</v>
      </c>
      <c r="F574" s="183" t="s">
        <v>2259</v>
      </c>
      <c r="G574" s="184" t="s">
        <v>344</v>
      </c>
      <c r="H574" s="185">
        <v>2</v>
      </c>
      <c r="I574" s="186">
        <v>16478.14</v>
      </c>
      <c r="J574" s="187">
        <f>ROUND(I574*H574,2)</f>
        <v>32956.28</v>
      </c>
      <c r="K574" s="183" t="s">
        <v>1</v>
      </c>
      <c r="L574" s="188"/>
      <c r="M574" s="189" t="s">
        <v>1</v>
      </c>
      <c r="N574" s="190" t="s">
        <v>42</v>
      </c>
      <c r="O574" s="57"/>
      <c r="P574" s="152">
        <f>O574*H574</f>
        <v>0</v>
      </c>
      <c r="Q574" s="152">
        <v>0.1057</v>
      </c>
      <c r="R574" s="152">
        <f>Q574*H574</f>
        <v>0.2114</v>
      </c>
      <c r="S574" s="152">
        <v>0</v>
      </c>
      <c r="T574" s="153">
        <f>S574*H574</f>
        <v>0</v>
      </c>
      <c r="U574" s="31"/>
      <c r="V574" s="31"/>
      <c r="W574" s="31"/>
      <c r="X574" s="31"/>
      <c r="Y574" s="31"/>
      <c r="Z574" s="31"/>
      <c r="AA574" s="31"/>
      <c r="AB574" s="31"/>
      <c r="AC574" s="31"/>
      <c r="AD574" s="31"/>
      <c r="AE574" s="31"/>
      <c r="AR574" s="154" t="s">
        <v>378</v>
      </c>
      <c r="AT574" s="154" t="s">
        <v>296</v>
      </c>
      <c r="AU574" s="154" t="s">
        <v>87</v>
      </c>
      <c r="AY574" s="16" t="s">
        <v>140</v>
      </c>
      <c r="BE574" s="155">
        <f>IF(N574="základní",J574,0)</f>
        <v>32956.28</v>
      </c>
      <c r="BF574" s="155">
        <f>IF(N574="snížená",J574,0)</f>
        <v>0</v>
      </c>
      <c r="BG574" s="155">
        <f>IF(N574="zákl. přenesená",J574,0)</f>
        <v>0</v>
      </c>
      <c r="BH574" s="155">
        <f>IF(N574="sníž. přenesená",J574,0)</f>
        <v>0</v>
      </c>
      <c r="BI574" s="155">
        <f>IF(N574="nulová",J574,0)</f>
        <v>0</v>
      </c>
      <c r="BJ574" s="16" t="s">
        <v>85</v>
      </c>
      <c r="BK574" s="155">
        <f>ROUND(I574*H574,2)</f>
        <v>32956.28</v>
      </c>
      <c r="BL574" s="16" t="s">
        <v>301</v>
      </c>
      <c r="BM574" s="154" t="s">
        <v>2260</v>
      </c>
    </row>
    <row r="575" spans="1:65" s="1" customFormat="1" ht="48.75">
      <c r="A575" s="31"/>
      <c r="B575" s="32"/>
      <c r="C575" s="31"/>
      <c r="D575" s="156" t="s">
        <v>153</v>
      </c>
      <c r="E575" s="31"/>
      <c r="F575" s="157" t="s">
        <v>2261</v>
      </c>
      <c r="G575" s="31"/>
      <c r="H575" s="31"/>
      <c r="I575" s="158"/>
      <c r="J575" s="31"/>
      <c r="K575" s="31"/>
      <c r="L575" s="32"/>
      <c r="M575" s="159"/>
      <c r="N575" s="160"/>
      <c r="O575" s="57"/>
      <c r="P575" s="57"/>
      <c r="Q575" s="57"/>
      <c r="R575" s="57"/>
      <c r="S575" s="57"/>
      <c r="T575" s="58"/>
      <c r="U575" s="31"/>
      <c r="V575" s="31"/>
      <c r="W575" s="31"/>
      <c r="X575" s="31"/>
      <c r="Y575" s="31"/>
      <c r="Z575" s="31"/>
      <c r="AA575" s="31"/>
      <c r="AB575" s="31"/>
      <c r="AC575" s="31"/>
      <c r="AD575" s="31"/>
      <c r="AE575" s="31"/>
      <c r="AT575" s="16" t="s">
        <v>153</v>
      </c>
      <c r="AU575" s="16" t="s">
        <v>87</v>
      </c>
    </row>
    <row r="576" spans="1:65" s="1" customFormat="1" ht="36">
      <c r="A576" s="31"/>
      <c r="B576" s="142"/>
      <c r="C576" s="181" t="s">
        <v>1016</v>
      </c>
      <c r="D576" s="181" t="s">
        <v>296</v>
      </c>
      <c r="E576" s="182" t="s">
        <v>2262</v>
      </c>
      <c r="F576" s="183" t="s">
        <v>2263</v>
      </c>
      <c r="G576" s="184" t="s">
        <v>344</v>
      </c>
      <c r="H576" s="185">
        <v>1</v>
      </c>
      <c r="I576" s="186">
        <v>17166.38</v>
      </c>
      <c r="J576" s="187">
        <f>ROUND(I576*H576,2)</f>
        <v>17166.38</v>
      </c>
      <c r="K576" s="183" t="s">
        <v>1</v>
      </c>
      <c r="L576" s="188"/>
      <c r="M576" s="189" t="s">
        <v>1</v>
      </c>
      <c r="N576" s="190" t="s">
        <v>42</v>
      </c>
      <c r="O576" s="57"/>
      <c r="P576" s="152">
        <f>O576*H576</f>
        <v>0</v>
      </c>
      <c r="Q576" s="152">
        <v>0.1057</v>
      </c>
      <c r="R576" s="152">
        <f>Q576*H576</f>
        <v>0.1057</v>
      </c>
      <c r="S576" s="152">
        <v>0</v>
      </c>
      <c r="T576" s="153">
        <f>S576*H576</f>
        <v>0</v>
      </c>
      <c r="U576" s="31"/>
      <c r="V576" s="31"/>
      <c r="W576" s="31"/>
      <c r="X576" s="31"/>
      <c r="Y576" s="31"/>
      <c r="Z576" s="31"/>
      <c r="AA576" s="31"/>
      <c r="AB576" s="31"/>
      <c r="AC576" s="31"/>
      <c r="AD576" s="31"/>
      <c r="AE576" s="31"/>
      <c r="AR576" s="154" t="s">
        <v>378</v>
      </c>
      <c r="AT576" s="154" t="s">
        <v>296</v>
      </c>
      <c r="AU576" s="154" t="s">
        <v>87</v>
      </c>
      <c r="AY576" s="16" t="s">
        <v>140</v>
      </c>
      <c r="BE576" s="155">
        <f>IF(N576="základní",J576,0)</f>
        <v>17166.38</v>
      </c>
      <c r="BF576" s="155">
        <f>IF(N576="snížená",J576,0)</f>
        <v>0</v>
      </c>
      <c r="BG576" s="155">
        <f>IF(N576="zákl. přenesená",J576,0)</f>
        <v>0</v>
      </c>
      <c r="BH576" s="155">
        <f>IF(N576="sníž. přenesená",J576,0)</f>
        <v>0</v>
      </c>
      <c r="BI576" s="155">
        <f>IF(N576="nulová",J576,0)</f>
        <v>0</v>
      </c>
      <c r="BJ576" s="16" t="s">
        <v>85</v>
      </c>
      <c r="BK576" s="155">
        <f>ROUND(I576*H576,2)</f>
        <v>17166.38</v>
      </c>
      <c r="BL576" s="16" t="s">
        <v>301</v>
      </c>
      <c r="BM576" s="154" t="s">
        <v>2264</v>
      </c>
    </row>
    <row r="577" spans="1:65" s="1" customFormat="1" ht="48.75">
      <c r="A577" s="31"/>
      <c r="B577" s="32"/>
      <c r="C577" s="31"/>
      <c r="D577" s="156" t="s">
        <v>153</v>
      </c>
      <c r="E577" s="31"/>
      <c r="F577" s="157" t="s">
        <v>2261</v>
      </c>
      <c r="G577" s="31"/>
      <c r="H577" s="31"/>
      <c r="I577" s="158"/>
      <c r="J577" s="31"/>
      <c r="K577" s="31"/>
      <c r="L577" s="32"/>
      <c r="M577" s="159"/>
      <c r="N577" s="160"/>
      <c r="O577" s="57"/>
      <c r="P577" s="57"/>
      <c r="Q577" s="57"/>
      <c r="R577" s="57"/>
      <c r="S577" s="57"/>
      <c r="T577" s="58"/>
      <c r="U577" s="31"/>
      <c r="V577" s="31"/>
      <c r="W577" s="31"/>
      <c r="X577" s="31"/>
      <c r="Y577" s="31"/>
      <c r="Z577" s="31"/>
      <c r="AA577" s="31"/>
      <c r="AB577" s="31"/>
      <c r="AC577" s="31"/>
      <c r="AD577" s="31"/>
      <c r="AE577" s="31"/>
      <c r="AT577" s="16" t="s">
        <v>153</v>
      </c>
      <c r="AU577" s="16" t="s">
        <v>87</v>
      </c>
    </row>
    <row r="578" spans="1:65" s="1" customFormat="1" ht="33" customHeight="1">
      <c r="A578" s="31"/>
      <c r="B578" s="142"/>
      <c r="C578" s="181" t="s">
        <v>1021</v>
      </c>
      <c r="D578" s="181" t="s">
        <v>296</v>
      </c>
      <c r="E578" s="182" t="s">
        <v>2265</v>
      </c>
      <c r="F578" s="183" t="s">
        <v>2266</v>
      </c>
      <c r="G578" s="184" t="s">
        <v>344</v>
      </c>
      <c r="H578" s="185">
        <v>1</v>
      </c>
      <c r="I578" s="186">
        <v>17166.38</v>
      </c>
      <c r="J578" s="187">
        <f>ROUND(I578*H578,2)</f>
        <v>17166.38</v>
      </c>
      <c r="K578" s="183" t="s">
        <v>1</v>
      </c>
      <c r="L578" s="188"/>
      <c r="M578" s="189" t="s">
        <v>1</v>
      </c>
      <c r="N578" s="190" t="s">
        <v>42</v>
      </c>
      <c r="O578" s="57"/>
      <c r="P578" s="152">
        <f>O578*H578</f>
        <v>0</v>
      </c>
      <c r="Q578" s="152">
        <v>0.1057</v>
      </c>
      <c r="R578" s="152">
        <f>Q578*H578</f>
        <v>0.1057</v>
      </c>
      <c r="S578" s="152">
        <v>0</v>
      </c>
      <c r="T578" s="153">
        <f>S578*H578</f>
        <v>0</v>
      </c>
      <c r="U578" s="31"/>
      <c r="V578" s="31"/>
      <c r="W578" s="31"/>
      <c r="X578" s="31"/>
      <c r="Y578" s="31"/>
      <c r="Z578" s="31"/>
      <c r="AA578" s="31"/>
      <c r="AB578" s="31"/>
      <c r="AC578" s="31"/>
      <c r="AD578" s="31"/>
      <c r="AE578" s="31"/>
      <c r="AR578" s="154" t="s">
        <v>378</v>
      </c>
      <c r="AT578" s="154" t="s">
        <v>296</v>
      </c>
      <c r="AU578" s="154" t="s">
        <v>87</v>
      </c>
      <c r="AY578" s="16" t="s">
        <v>140</v>
      </c>
      <c r="BE578" s="155">
        <f>IF(N578="základní",J578,0)</f>
        <v>17166.38</v>
      </c>
      <c r="BF578" s="155">
        <f>IF(N578="snížená",J578,0)</f>
        <v>0</v>
      </c>
      <c r="BG578" s="155">
        <f>IF(N578="zákl. přenesená",J578,0)</f>
        <v>0</v>
      </c>
      <c r="BH578" s="155">
        <f>IF(N578="sníž. přenesená",J578,0)</f>
        <v>0</v>
      </c>
      <c r="BI578" s="155">
        <f>IF(N578="nulová",J578,0)</f>
        <v>0</v>
      </c>
      <c r="BJ578" s="16" t="s">
        <v>85</v>
      </c>
      <c r="BK578" s="155">
        <f>ROUND(I578*H578,2)</f>
        <v>17166.38</v>
      </c>
      <c r="BL578" s="16" t="s">
        <v>301</v>
      </c>
      <c r="BM578" s="154" t="s">
        <v>2267</v>
      </c>
    </row>
    <row r="579" spans="1:65" s="1" customFormat="1" ht="48.75">
      <c r="A579" s="31"/>
      <c r="B579" s="32"/>
      <c r="C579" s="31"/>
      <c r="D579" s="156" t="s">
        <v>153</v>
      </c>
      <c r="E579" s="31"/>
      <c r="F579" s="157" t="s">
        <v>2261</v>
      </c>
      <c r="G579" s="31"/>
      <c r="H579" s="31"/>
      <c r="I579" s="158"/>
      <c r="J579" s="31"/>
      <c r="K579" s="31"/>
      <c r="L579" s="32"/>
      <c r="M579" s="159"/>
      <c r="N579" s="160"/>
      <c r="O579" s="57"/>
      <c r="P579" s="57"/>
      <c r="Q579" s="57"/>
      <c r="R579" s="57"/>
      <c r="S579" s="57"/>
      <c r="T579" s="58"/>
      <c r="U579" s="31"/>
      <c r="V579" s="31"/>
      <c r="W579" s="31"/>
      <c r="X579" s="31"/>
      <c r="Y579" s="31"/>
      <c r="Z579" s="31"/>
      <c r="AA579" s="31"/>
      <c r="AB579" s="31"/>
      <c r="AC579" s="31"/>
      <c r="AD579" s="31"/>
      <c r="AE579" s="31"/>
      <c r="AT579" s="16" t="s">
        <v>153</v>
      </c>
      <c r="AU579" s="16" t="s">
        <v>87</v>
      </c>
    </row>
    <row r="580" spans="1:65" s="1" customFormat="1" ht="24">
      <c r="A580" s="31"/>
      <c r="B580" s="142"/>
      <c r="C580" s="143" t="s">
        <v>1026</v>
      </c>
      <c r="D580" s="143" t="s">
        <v>143</v>
      </c>
      <c r="E580" s="144" t="s">
        <v>2268</v>
      </c>
      <c r="F580" s="145" t="s">
        <v>2269</v>
      </c>
      <c r="G580" s="146" t="s">
        <v>284</v>
      </c>
      <c r="H580" s="147">
        <v>10.47</v>
      </c>
      <c r="I580" s="148">
        <v>641.38</v>
      </c>
      <c r="J580" s="149">
        <f>ROUND(I580*H580,2)</f>
        <v>6715.25</v>
      </c>
      <c r="K580" s="145" t="s">
        <v>147</v>
      </c>
      <c r="L580" s="32"/>
      <c r="M580" s="150" t="s">
        <v>1</v>
      </c>
      <c r="N580" s="151" t="s">
        <v>42</v>
      </c>
      <c r="O580" s="57"/>
      <c r="P580" s="152">
        <f>O580*H580</f>
        <v>0</v>
      </c>
      <c r="Q580" s="152">
        <v>2.7E-4</v>
      </c>
      <c r="R580" s="152">
        <f>Q580*H580</f>
        <v>2.8269000000000002E-3</v>
      </c>
      <c r="S580" s="152">
        <v>0</v>
      </c>
      <c r="T580" s="153">
        <f>S580*H580</f>
        <v>0</v>
      </c>
      <c r="U580" s="31"/>
      <c r="V580" s="31"/>
      <c r="W580" s="31"/>
      <c r="X580" s="31"/>
      <c r="Y580" s="31"/>
      <c r="Z580" s="31"/>
      <c r="AA580" s="31"/>
      <c r="AB580" s="31"/>
      <c r="AC580" s="31"/>
      <c r="AD580" s="31"/>
      <c r="AE580" s="31"/>
      <c r="AR580" s="154" t="s">
        <v>301</v>
      </c>
      <c r="AT580" s="154" t="s">
        <v>143</v>
      </c>
      <c r="AU580" s="154" t="s">
        <v>87</v>
      </c>
      <c r="AY580" s="16" t="s">
        <v>140</v>
      </c>
      <c r="BE580" s="155">
        <f>IF(N580="základní",J580,0)</f>
        <v>6715.25</v>
      </c>
      <c r="BF580" s="155">
        <f>IF(N580="snížená",J580,0)</f>
        <v>0</v>
      </c>
      <c r="BG580" s="155">
        <f>IF(N580="zákl. přenesená",J580,0)</f>
        <v>0</v>
      </c>
      <c r="BH580" s="155">
        <f>IF(N580="sníž. přenesená",J580,0)</f>
        <v>0</v>
      </c>
      <c r="BI580" s="155">
        <f>IF(N580="nulová",J580,0)</f>
        <v>0</v>
      </c>
      <c r="BJ580" s="16" t="s">
        <v>85</v>
      </c>
      <c r="BK580" s="155">
        <f>ROUND(I580*H580,2)</f>
        <v>6715.25</v>
      </c>
      <c r="BL580" s="16" t="s">
        <v>301</v>
      </c>
      <c r="BM580" s="154" t="s">
        <v>2270</v>
      </c>
    </row>
    <row r="581" spans="1:65" s="12" customFormat="1">
      <c r="B581" s="165"/>
      <c r="D581" s="156" t="s">
        <v>236</v>
      </c>
      <c r="E581" s="166" t="s">
        <v>1</v>
      </c>
      <c r="F581" s="167" t="s">
        <v>2271</v>
      </c>
      <c r="H581" s="168">
        <v>4.32</v>
      </c>
      <c r="I581" s="169"/>
      <c r="L581" s="165"/>
      <c r="M581" s="170"/>
      <c r="N581" s="171"/>
      <c r="O581" s="171"/>
      <c r="P581" s="171"/>
      <c r="Q581" s="171"/>
      <c r="R581" s="171"/>
      <c r="S581" s="171"/>
      <c r="T581" s="172"/>
      <c r="AT581" s="166" t="s">
        <v>236</v>
      </c>
      <c r="AU581" s="166" t="s">
        <v>87</v>
      </c>
      <c r="AV581" s="12" t="s">
        <v>87</v>
      </c>
      <c r="AW581" s="12" t="s">
        <v>32</v>
      </c>
      <c r="AX581" s="12" t="s">
        <v>77</v>
      </c>
      <c r="AY581" s="166" t="s">
        <v>140</v>
      </c>
    </row>
    <row r="582" spans="1:65" s="12" customFormat="1">
      <c r="B582" s="165"/>
      <c r="D582" s="156" t="s">
        <v>236</v>
      </c>
      <c r="E582" s="166" t="s">
        <v>1</v>
      </c>
      <c r="F582" s="167" t="s">
        <v>2272</v>
      </c>
      <c r="H582" s="168">
        <v>3.012</v>
      </c>
      <c r="I582" s="169"/>
      <c r="L582" s="165"/>
      <c r="M582" s="170"/>
      <c r="N582" s="171"/>
      <c r="O582" s="171"/>
      <c r="P582" s="171"/>
      <c r="Q582" s="171"/>
      <c r="R582" s="171"/>
      <c r="S582" s="171"/>
      <c r="T582" s="172"/>
      <c r="AT582" s="166" t="s">
        <v>236</v>
      </c>
      <c r="AU582" s="166" t="s">
        <v>87</v>
      </c>
      <c r="AV582" s="12" t="s">
        <v>87</v>
      </c>
      <c r="AW582" s="12" t="s">
        <v>32</v>
      </c>
      <c r="AX582" s="12" t="s">
        <v>77</v>
      </c>
      <c r="AY582" s="166" t="s">
        <v>140</v>
      </c>
    </row>
    <row r="583" spans="1:65" s="12" customFormat="1">
      <c r="B583" s="165"/>
      <c r="D583" s="156" t="s">
        <v>236</v>
      </c>
      <c r="E583" s="166" t="s">
        <v>1</v>
      </c>
      <c r="F583" s="167" t="s">
        <v>2273</v>
      </c>
      <c r="H583" s="168">
        <v>1.569</v>
      </c>
      <c r="I583" s="169"/>
      <c r="L583" s="165"/>
      <c r="M583" s="170"/>
      <c r="N583" s="171"/>
      <c r="O583" s="171"/>
      <c r="P583" s="171"/>
      <c r="Q583" s="171"/>
      <c r="R583" s="171"/>
      <c r="S583" s="171"/>
      <c r="T583" s="172"/>
      <c r="AT583" s="166" t="s">
        <v>236</v>
      </c>
      <c r="AU583" s="166" t="s">
        <v>87</v>
      </c>
      <c r="AV583" s="12" t="s">
        <v>87</v>
      </c>
      <c r="AW583" s="12" t="s">
        <v>32</v>
      </c>
      <c r="AX583" s="12" t="s">
        <v>77</v>
      </c>
      <c r="AY583" s="166" t="s">
        <v>140</v>
      </c>
    </row>
    <row r="584" spans="1:65" s="12" customFormat="1">
      <c r="B584" s="165"/>
      <c r="D584" s="156" t="s">
        <v>236</v>
      </c>
      <c r="E584" s="166" t="s">
        <v>1</v>
      </c>
      <c r="F584" s="167" t="s">
        <v>2274</v>
      </c>
      <c r="H584" s="168">
        <v>1.569</v>
      </c>
      <c r="I584" s="169"/>
      <c r="L584" s="165"/>
      <c r="M584" s="170"/>
      <c r="N584" s="171"/>
      <c r="O584" s="171"/>
      <c r="P584" s="171"/>
      <c r="Q584" s="171"/>
      <c r="R584" s="171"/>
      <c r="S584" s="171"/>
      <c r="T584" s="172"/>
      <c r="AT584" s="166" t="s">
        <v>236</v>
      </c>
      <c r="AU584" s="166" t="s">
        <v>87</v>
      </c>
      <c r="AV584" s="12" t="s">
        <v>87</v>
      </c>
      <c r="AW584" s="12" t="s">
        <v>32</v>
      </c>
      <c r="AX584" s="12" t="s">
        <v>77</v>
      </c>
      <c r="AY584" s="166" t="s">
        <v>140</v>
      </c>
    </row>
    <row r="585" spans="1:65" s="13" customFormat="1">
      <c r="B585" s="173"/>
      <c r="D585" s="156" t="s">
        <v>236</v>
      </c>
      <c r="E585" s="174" t="s">
        <v>1</v>
      </c>
      <c r="F585" s="175" t="s">
        <v>247</v>
      </c>
      <c r="H585" s="176">
        <v>10.469999999999999</v>
      </c>
      <c r="I585" s="177"/>
      <c r="L585" s="173"/>
      <c r="M585" s="178"/>
      <c r="N585" s="179"/>
      <c r="O585" s="179"/>
      <c r="P585" s="179"/>
      <c r="Q585" s="179"/>
      <c r="R585" s="179"/>
      <c r="S585" s="179"/>
      <c r="T585" s="180"/>
      <c r="AT585" s="174" t="s">
        <v>236</v>
      </c>
      <c r="AU585" s="174" t="s">
        <v>87</v>
      </c>
      <c r="AV585" s="13" t="s">
        <v>159</v>
      </c>
      <c r="AW585" s="13" t="s">
        <v>32</v>
      </c>
      <c r="AX585" s="13" t="s">
        <v>85</v>
      </c>
      <c r="AY585" s="174" t="s">
        <v>140</v>
      </c>
    </row>
    <row r="586" spans="1:65" s="1" customFormat="1" ht="33" customHeight="1">
      <c r="A586" s="31"/>
      <c r="B586" s="142"/>
      <c r="C586" s="181" t="s">
        <v>1031</v>
      </c>
      <c r="D586" s="181" t="s">
        <v>296</v>
      </c>
      <c r="E586" s="182" t="s">
        <v>2275</v>
      </c>
      <c r="F586" s="183" t="s">
        <v>2276</v>
      </c>
      <c r="G586" s="184" t="s">
        <v>344</v>
      </c>
      <c r="H586" s="185">
        <v>3</v>
      </c>
      <c r="I586" s="186">
        <v>7863.09</v>
      </c>
      <c r="J586" s="187">
        <f>ROUND(I586*H586,2)</f>
        <v>23589.27</v>
      </c>
      <c r="K586" s="183" t="s">
        <v>1</v>
      </c>
      <c r="L586" s="188"/>
      <c r="M586" s="189" t="s">
        <v>1</v>
      </c>
      <c r="N586" s="190" t="s">
        <v>42</v>
      </c>
      <c r="O586" s="57"/>
      <c r="P586" s="152">
        <f>O586*H586</f>
        <v>0</v>
      </c>
      <c r="Q586" s="152">
        <v>5.0999999999999997E-2</v>
      </c>
      <c r="R586" s="152">
        <f>Q586*H586</f>
        <v>0.153</v>
      </c>
      <c r="S586" s="152">
        <v>0</v>
      </c>
      <c r="T586" s="153">
        <f>S586*H586</f>
        <v>0</v>
      </c>
      <c r="U586" s="31"/>
      <c r="V586" s="31"/>
      <c r="W586" s="31"/>
      <c r="X586" s="31"/>
      <c r="Y586" s="31"/>
      <c r="Z586" s="31"/>
      <c r="AA586" s="31"/>
      <c r="AB586" s="31"/>
      <c r="AC586" s="31"/>
      <c r="AD586" s="31"/>
      <c r="AE586" s="31"/>
      <c r="AR586" s="154" t="s">
        <v>378</v>
      </c>
      <c r="AT586" s="154" t="s">
        <v>296</v>
      </c>
      <c r="AU586" s="154" t="s">
        <v>87</v>
      </c>
      <c r="AY586" s="16" t="s">
        <v>140</v>
      </c>
      <c r="BE586" s="155">
        <f>IF(N586="základní",J586,0)</f>
        <v>23589.27</v>
      </c>
      <c r="BF586" s="155">
        <f>IF(N586="snížená",J586,0)</f>
        <v>0</v>
      </c>
      <c r="BG586" s="155">
        <f>IF(N586="zákl. přenesená",J586,0)</f>
        <v>0</v>
      </c>
      <c r="BH586" s="155">
        <f>IF(N586="sníž. přenesená",J586,0)</f>
        <v>0</v>
      </c>
      <c r="BI586" s="155">
        <f>IF(N586="nulová",J586,0)</f>
        <v>0</v>
      </c>
      <c r="BJ586" s="16" t="s">
        <v>85</v>
      </c>
      <c r="BK586" s="155">
        <f>ROUND(I586*H586,2)</f>
        <v>23589.27</v>
      </c>
      <c r="BL586" s="16" t="s">
        <v>301</v>
      </c>
      <c r="BM586" s="154" t="s">
        <v>2277</v>
      </c>
    </row>
    <row r="587" spans="1:65" s="1" customFormat="1" ht="48.75">
      <c r="A587" s="31"/>
      <c r="B587" s="32"/>
      <c r="C587" s="31"/>
      <c r="D587" s="156" t="s">
        <v>153</v>
      </c>
      <c r="E587" s="31"/>
      <c r="F587" s="157" t="s">
        <v>2261</v>
      </c>
      <c r="G587" s="31"/>
      <c r="H587" s="31"/>
      <c r="I587" s="158"/>
      <c r="J587" s="31"/>
      <c r="K587" s="31"/>
      <c r="L587" s="32"/>
      <c r="M587" s="159"/>
      <c r="N587" s="160"/>
      <c r="O587" s="57"/>
      <c r="P587" s="57"/>
      <c r="Q587" s="57"/>
      <c r="R587" s="57"/>
      <c r="S587" s="57"/>
      <c r="T587" s="58"/>
      <c r="U587" s="31"/>
      <c r="V587" s="31"/>
      <c r="W587" s="31"/>
      <c r="X587" s="31"/>
      <c r="Y587" s="31"/>
      <c r="Z587" s="31"/>
      <c r="AA587" s="31"/>
      <c r="AB587" s="31"/>
      <c r="AC587" s="31"/>
      <c r="AD587" s="31"/>
      <c r="AE587" s="31"/>
      <c r="AT587" s="16" t="s">
        <v>153</v>
      </c>
      <c r="AU587" s="16" t="s">
        <v>87</v>
      </c>
    </row>
    <row r="588" spans="1:65" s="1" customFormat="1" ht="24">
      <c r="A588" s="31"/>
      <c r="B588" s="142"/>
      <c r="C588" s="181" t="s">
        <v>1037</v>
      </c>
      <c r="D588" s="181" t="s">
        <v>296</v>
      </c>
      <c r="E588" s="182" t="s">
        <v>2278</v>
      </c>
      <c r="F588" s="183" t="s">
        <v>2279</v>
      </c>
      <c r="G588" s="184" t="s">
        <v>344</v>
      </c>
      <c r="H588" s="185">
        <v>2</v>
      </c>
      <c r="I588" s="186">
        <v>7709.52</v>
      </c>
      <c r="J588" s="187">
        <f>ROUND(I588*H588,2)</f>
        <v>15419.04</v>
      </c>
      <c r="K588" s="183" t="s">
        <v>1</v>
      </c>
      <c r="L588" s="188"/>
      <c r="M588" s="189" t="s">
        <v>1</v>
      </c>
      <c r="N588" s="190" t="s">
        <v>42</v>
      </c>
      <c r="O588" s="57"/>
      <c r="P588" s="152">
        <f>O588*H588</f>
        <v>0</v>
      </c>
      <c r="Q588" s="152">
        <v>5.2999999999999999E-2</v>
      </c>
      <c r="R588" s="152">
        <f>Q588*H588</f>
        <v>0.106</v>
      </c>
      <c r="S588" s="152">
        <v>0</v>
      </c>
      <c r="T588" s="153">
        <f>S588*H588</f>
        <v>0</v>
      </c>
      <c r="U588" s="31"/>
      <c r="V588" s="31"/>
      <c r="W588" s="31"/>
      <c r="X588" s="31"/>
      <c r="Y588" s="31"/>
      <c r="Z588" s="31"/>
      <c r="AA588" s="31"/>
      <c r="AB588" s="31"/>
      <c r="AC588" s="31"/>
      <c r="AD588" s="31"/>
      <c r="AE588" s="31"/>
      <c r="AR588" s="154" t="s">
        <v>378</v>
      </c>
      <c r="AT588" s="154" t="s">
        <v>296</v>
      </c>
      <c r="AU588" s="154" t="s">
        <v>87</v>
      </c>
      <c r="AY588" s="16" t="s">
        <v>140</v>
      </c>
      <c r="BE588" s="155">
        <f>IF(N588="základní",J588,0)</f>
        <v>15419.04</v>
      </c>
      <c r="BF588" s="155">
        <f>IF(N588="snížená",J588,0)</f>
        <v>0</v>
      </c>
      <c r="BG588" s="155">
        <f>IF(N588="zákl. přenesená",J588,0)</f>
        <v>0</v>
      </c>
      <c r="BH588" s="155">
        <f>IF(N588="sníž. přenesená",J588,0)</f>
        <v>0</v>
      </c>
      <c r="BI588" s="155">
        <f>IF(N588="nulová",J588,0)</f>
        <v>0</v>
      </c>
      <c r="BJ588" s="16" t="s">
        <v>85</v>
      </c>
      <c r="BK588" s="155">
        <f>ROUND(I588*H588,2)</f>
        <v>15419.04</v>
      </c>
      <c r="BL588" s="16" t="s">
        <v>301</v>
      </c>
      <c r="BM588" s="154" t="s">
        <v>2280</v>
      </c>
    </row>
    <row r="589" spans="1:65" s="1" customFormat="1" ht="48.75">
      <c r="A589" s="31"/>
      <c r="B589" s="32"/>
      <c r="C589" s="31"/>
      <c r="D589" s="156" t="s">
        <v>153</v>
      </c>
      <c r="E589" s="31"/>
      <c r="F589" s="157" t="s">
        <v>2261</v>
      </c>
      <c r="G589" s="31"/>
      <c r="H589" s="31"/>
      <c r="I589" s="158"/>
      <c r="J589" s="31"/>
      <c r="K589" s="31"/>
      <c r="L589" s="32"/>
      <c r="M589" s="159"/>
      <c r="N589" s="160"/>
      <c r="O589" s="57"/>
      <c r="P589" s="57"/>
      <c r="Q589" s="57"/>
      <c r="R589" s="57"/>
      <c r="S589" s="57"/>
      <c r="T589" s="58"/>
      <c r="U589" s="31"/>
      <c r="V589" s="31"/>
      <c r="W589" s="31"/>
      <c r="X589" s="31"/>
      <c r="Y589" s="31"/>
      <c r="Z589" s="31"/>
      <c r="AA589" s="31"/>
      <c r="AB589" s="31"/>
      <c r="AC589" s="31"/>
      <c r="AD589" s="31"/>
      <c r="AE589" s="31"/>
      <c r="AT589" s="16" t="s">
        <v>153</v>
      </c>
      <c r="AU589" s="16" t="s">
        <v>87</v>
      </c>
    </row>
    <row r="590" spans="1:65" s="1" customFormat="1" ht="36">
      <c r="A590" s="31"/>
      <c r="B590" s="142"/>
      <c r="C590" s="181" t="s">
        <v>1043</v>
      </c>
      <c r="D590" s="181" t="s">
        <v>296</v>
      </c>
      <c r="E590" s="182" t="s">
        <v>2281</v>
      </c>
      <c r="F590" s="183" t="s">
        <v>2282</v>
      </c>
      <c r="G590" s="184" t="s">
        <v>344</v>
      </c>
      <c r="H590" s="185">
        <v>1</v>
      </c>
      <c r="I590" s="186">
        <v>8030.32</v>
      </c>
      <c r="J590" s="187">
        <f>ROUND(I590*H590,2)</f>
        <v>8030.32</v>
      </c>
      <c r="K590" s="183" t="s">
        <v>1</v>
      </c>
      <c r="L590" s="188"/>
      <c r="M590" s="189" t="s">
        <v>1</v>
      </c>
      <c r="N590" s="190" t="s">
        <v>42</v>
      </c>
      <c r="O590" s="57"/>
      <c r="P590" s="152">
        <f>O590*H590</f>
        <v>0</v>
      </c>
      <c r="Q590" s="152">
        <v>5.5E-2</v>
      </c>
      <c r="R590" s="152">
        <f>Q590*H590</f>
        <v>5.5E-2</v>
      </c>
      <c r="S590" s="152">
        <v>0</v>
      </c>
      <c r="T590" s="153">
        <f>S590*H590</f>
        <v>0</v>
      </c>
      <c r="U590" s="31"/>
      <c r="V590" s="31"/>
      <c r="W590" s="31"/>
      <c r="X590" s="31"/>
      <c r="Y590" s="31"/>
      <c r="Z590" s="31"/>
      <c r="AA590" s="31"/>
      <c r="AB590" s="31"/>
      <c r="AC590" s="31"/>
      <c r="AD590" s="31"/>
      <c r="AE590" s="31"/>
      <c r="AR590" s="154" t="s">
        <v>378</v>
      </c>
      <c r="AT590" s="154" t="s">
        <v>296</v>
      </c>
      <c r="AU590" s="154" t="s">
        <v>87</v>
      </c>
      <c r="AY590" s="16" t="s">
        <v>140</v>
      </c>
      <c r="BE590" s="155">
        <f>IF(N590="základní",J590,0)</f>
        <v>8030.32</v>
      </c>
      <c r="BF590" s="155">
        <f>IF(N590="snížená",J590,0)</f>
        <v>0</v>
      </c>
      <c r="BG590" s="155">
        <f>IF(N590="zákl. přenesená",J590,0)</f>
        <v>0</v>
      </c>
      <c r="BH590" s="155">
        <f>IF(N590="sníž. přenesená",J590,0)</f>
        <v>0</v>
      </c>
      <c r="BI590" s="155">
        <f>IF(N590="nulová",J590,0)</f>
        <v>0</v>
      </c>
      <c r="BJ590" s="16" t="s">
        <v>85</v>
      </c>
      <c r="BK590" s="155">
        <f>ROUND(I590*H590,2)</f>
        <v>8030.32</v>
      </c>
      <c r="BL590" s="16" t="s">
        <v>301</v>
      </c>
      <c r="BM590" s="154" t="s">
        <v>2283</v>
      </c>
    </row>
    <row r="591" spans="1:65" s="1" customFormat="1" ht="48.75">
      <c r="A591" s="31"/>
      <c r="B591" s="32"/>
      <c r="C591" s="31"/>
      <c r="D591" s="156" t="s">
        <v>153</v>
      </c>
      <c r="E591" s="31"/>
      <c r="F591" s="157" t="s">
        <v>2261</v>
      </c>
      <c r="G591" s="31"/>
      <c r="H591" s="31"/>
      <c r="I591" s="158"/>
      <c r="J591" s="31"/>
      <c r="K591" s="31"/>
      <c r="L591" s="32"/>
      <c r="M591" s="159"/>
      <c r="N591" s="160"/>
      <c r="O591" s="57"/>
      <c r="P591" s="57"/>
      <c r="Q591" s="57"/>
      <c r="R591" s="57"/>
      <c r="S591" s="57"/>
      <c r="T591" s="58"/>
      <c r="U591" s="31"/>
      <c r="V591" s="31"/>
      <c r="W591" s="31"/>
      <c r="X591" s="31"/>
      <c r="Y591" s="31"/>
      <c r="Z591" s="31"/>
      <c r="AA591" s="31"/>
      <c r="AB591" s="31"/>
      <c r="AC591" s="31"/>
      <c r="AD591" s="31"/>
      <c r="AE591" s="31"/>
      <c r="AT591" s="16" t="s">
        <v>153</v>
      </c>
      <c r="AU591" s="16" t="s">
        <v>87</v>
      </c>
    </row>
    <row r="592" spans="1:65" s="1" customFormat="1" ht="36">
      <c r="A592" s="31"/>
      <c r="B592" s="142"/>
      <c r="C592" s="181" t="s">
        <v>1049</v>
      </c>
      <c r="D592" s="181" t="s">
        <v>296</v>
      </c>
      <c r="E592" s="182" t="s">
        <v>2284</v>
      </c>
      <c r="F592" s="183" t="s">
        <v>2285</v>
      </c>
      <c r="G592" s="184" t="s">
        <v>344</v>
      </c>
      <c r="H592" s="185">
        <v>1</v>
      </c>
      <c r="I592" s="186">
        <v>8030.32</v>
      </c>
      <c r="J592" s="187">
        <f>ROUND(I592*H592,2)</f>
        <v>8030.32</v>
      </c>
      <c r="K592" s="183" t="s">
        <v>1</v>
      </c>
      <c r="L592" s="188"/>
      <c r="M592" s="189" t="s">
        <v>1</v>
      </c>
      <c r="N592" s="190" t="s">
        <v>42</v>
      </c>
      <c r="O592" s="57"/>
      <c r="P592" s="152">
        <f>O592*H592</f>
        <v>0</v>
      </c>
      <c r="Q592" s="152">
        <v>5.5E-2</v>
      </c>
      <c r="R592" s="152">
        <f>Q592*H592</f>
        <v>5.5E-2</v>
      </c>
      <c r="S592" s="152">
        <v>0</v>
      </c>
      <c r="T592" s="153">
        <f>S592*H592</f>
        <v>0</v>
      </c>
      <c r="U592" s="31"/>
      <c r="V592" s="31"/>
      <c r="W592" s="31"/>
      <c r="X592" s="31"/>
      <c r="Y592" s="31"/>
      <c r="Z592" s="31"/>
      <c r="AA592" s="31"/>
      <c r="AB592" s="31"/>
      <c r="AC592" s="31"/>
      <c r="AD592" s="31"/>
      <c r="AE592" s="31"/>
      <c r="AR592" s="154" t="s">
        <v>378</v>
      </c>
      <c r="AT592" s="154" t="s">
        <v>296</v>
      </c>
      <c r="AU592" s="154" t="s">
        <v>87</v>
      </c>
      <c r="AY592" s="16" t="s">
        <v>140</v>
      </c>
      <c r="BE592" s="155">
        <f>IF(N592="základní",J592,0)</f>
        <v>8030.32</v>
      </c>
      <c r="BF592" s="155">
        <f>IF(N592="snížená",J592,0)</f>
        <v>0</v>
      </c>
      <c r="BG592" s="155">
        <f>IF(N592="zákl. přenesená",J592,0)</f>
        <v>0</v>
      </c>
      <c r="BH592" s="155">
        <f>IF(N592="sníž. přenesená",J592,0)</f>
        <v>0</v>
      </c>
      <c r="BI592" s="155">
        <f>IF(N592="nulová",J592,0)</f>
        <v>0</v>
      </c>
      <c r="BJ592" s="16" t="s">
        <v>85</v>
      </c>
      <c r="BK592" s="155">
        <f>ROUND(I592*H592,2)</f>
        <v>8030.32</v>
      </c>
      <c r="BL592" s="16" t="s">
        <v>301</v>
      </c>
      <c r="BM592" s="154" t="s">
        <v>2286</v>
      </c>
    </row>
    <row r="593" spans="1:65" s="1" customFormat="1" ht="48.75">
      <c r="A593" s="31"/>
      <c r="B593" s="32"/>
      <c r="C593" s="31"/>
      <c r="D593" s="156" t="s">
        <v>153</v>
      </c>
      <c r="E593" s="31"/>
      <c r="F593" s="157" t="s">
        <v>2261</v>
      </c>
      <c r="G593" s="31"/>
      <c r="H593" s="31"/>
      <c r="I593" s="158"/>
      <c r="J593" s="31"/>
      <c r="K593" s="31"/>
      <c r="L593" s="32"/>
      <c r="M593" s="159"/>
      <c r="N593" s="160"/>
      <c r="O593" s="57"/>
      <c r="P593" s="57"/>
      <c r="Q593" s="57"/>
      <c r="R593" s="57"/>
      <c r="S593" s="57"/>
      <c r="T593" s="58"/>
      <c r="U593" s="31"/>
      <c r="V593" s="31"/>
      <c r="W593" s="31"/>
      <c r="X593" s="31"/>
      <c r="Y593" s="31"/>
      <c r="Z593" s="31"/>
      <c r="AA593" s="31"/>
      <c r="AB593" s="31"/>
      <c r="AC593" s="31"/>
      <c r="AD593" s="31"/>
      <c r="AE593" s="31"/>
      <c r="AT593" s="16" t="s">
        <v>153</v>
      </c>
      <c r="AU593" s="16" t="s">
        <v>87</v>
      </c>
    </row>
    <row r="594" spans="1:65" s="1" customFormat="1" ht="24">
      <c r="A594" s="31"/>
      <c r="B594" s="142"/>
      <c r="C594" s="143" t="s">
        <v>1055</v>
      </c>
      <c r="D594" s="143" t="s">
        <v>143</v>
      </c>
      <c r="E594" s="144" t="s">
        <v>2287</v>
      </c>
      <c r="F594" s="145" t="s">
        <v>2288</v>
      </c>
      <c r="G594" s="146" t="s">
        <v>284</v>
      </c>
      <c r="H594" s="147">
        <v>37.799999999999997</v>
      </c>
      <c r="I594" s="148">
        <v>649.83000000000004</v>
      </c>
      <c r="J594" s="149">
        <f>ROUND(I594*H594,2)</f>
        <v>24563.57</v>
      </c>
      <c r="K594" s="145" t="s">
        <v>147</v>
      </c>
      <c r="L594" s="32"/>
      <c r="M594" s="150" t="s">
        <v>1</v>
      </c>
      <c r="N594" s="151" t="s">
        <v>42</v>
      </c>
      <c r="O594" s="57"/>
      <c r="P594" s="152">
        <f>O594*H594</f>
        <v>0</v>
      </c>
      <c r="Q594" s="152">
        <v>2.5999999999999998E-4</v>
      </c>
      <c r="R594" s="152">
        <f>Q594*H594</f>
        <v>9.8279999999999982E-3</v>
      </c>
      <c r="S594" s="152">
        <v>0</v>
      </c>
      <c r="T594" s="153">
        <f>S594*H594</f>
        <v>0</v>
      </c>
      <c r="U594" s="31"/>
      <c r="V594" s="31"/>
      <c r="W594" s="31"/>
      <c r="X594" s="31"/>
      <c r="Y594" s="31"/>
      <c r="Z594" s="31"/>
      <c r="AA594" s="31"/>
      <c r="AB594" s="31"/>
      <c r="AC594" s="31"/>
      <c r="AD594" s="31"/>
      <c r="AE594" s="31"/>
      <c r="AR594" s="154" t="s">
        <v>301</v>
      </c>
      <c r="AT594" s="154" t="s">
        <v>143</v>
      </c>
      <c r="AU594" s="154" t="s">
        <v>87</v>
      </c>
      <c r="AY594" s="16" t="s">
        <v>140</v>
      </c>
      <c r="BE594" s="155">
        <f>IF(N594="základní",J594,0)</f>
        <v>24563.57</v>
      </c>
      <c r="BF594" s="155">
        <f>IF(N594="snížená",J594,0)</f>
        <v>0</v>
      </c>
      <c r="BG594" s="155">
        <f>IF(N594="zákl. přenesená",J594,0)</f>
        <v>0</v>
      </c>
      <c r="BH594" s="155">
        <f>IF(N594="sníž. přenesená",J594,0)</f>
        <v>0</v>
      </c>
      <c r="BI594" s="155">
        <f>IF(N594="nulová",J594,0)</f>
        <v>0</v>
      </c>
      <c r="BJ594" s="16" t="s">
        <v>85</v>
      </c>
      <c r="BK594" s="155">
        <f>ROUND(I594*H594,2)</f>
        <v>24563.57</v>
      </c>
      <c r="BL594" s="16" t="s">
        <v>301</v>
      </c>
      <c r="BM594" s="154" t="s">
        <v>2289</v>
      </c>
    </row>
    <row r="595" spans="1:65" s="12" customFormat="1">
      <c r="B595" s="165"/>
      <c r="D595" s="156" t="s">
        <v>236</v>
      </c>
      <c r="E595" s="166" t="s">
        <v>1</v>
      </c>
      <c r="F595" s="167" t="s">
        <v>2290</v>
      </c>
      <c r="H595" s="168">
        <v>37.799999999999997</v>
      </c>
      <c r="I595" s="169"/>
      <c r="L595" s="165"/>
      <c r="M595" s="170"/>
      <c r="N595" s="171"/>
      <c r="O595" s="171"/>
      <c r="P595" s="171"/>
      <c r="Q595" s="171"/>
      <c r="R595" s="171"/>
      <c r="S595" s="171"/>
      <c r="T595" s="172"/>
      <c r="AT595" s="166" t="s">
        <v>236</v>
      </c>
      <c r="AU595" s="166" t="s">
        <v>87</v>
      </c>
      <c r="AV595" s="12" t="s">
        <v>87</v>
      </c>
      <c r="AW595" s="12" t="s">
        <v>32</v>
      </c>
      <c r="AX595" s="12" t="s">
        <v>85</v>
      </c>
      <c r="AY595" s="166" t="s">
        <v>140</v>
      </c>
    </row>
    <row r="596" spans="1:65" s="1" customFormat="1" ht="33" customHeight="1">
      <c r="A596" s="31"/>
      <c r="B596" s="142"/>
      <c r="C596" s="181" t="s">
        <v>1061</v>
      </c>
      <c r="D596" s="181" t="s">
        <v>296</v>
      </c>
      <c r="E596" s="182" t="s">
        <v>2291</v>
      </c>
      <c r="F596" s="183" t="s">
        <v>2292</v>
      </c>
      <c r="G596" s="184" t="s">
        <v>344</v>
      </c>
      <c r="H596" s="185">
        <v>15</v>
      </c>
      <c r="I596" s="186">
        <v>13760.41</v>
      </c>
      <c r="J596" s="187">
        <f>ROUND(I596*H596,2)</f>
        <v>206406.15</v>
      </c>
      <c r="K596" s="183" t="s">
        <v>1</v>
      </c>
      <c r="L596" s="188"/>
      <c r="M596" s="189" t="s">
        <v>1</v>
      </c>
      <c r="N596" s="190" t="s">
        <v>42</v>
      </c>
      <c r="O596" s="57"/>
      <c r="P596" s="152">
        <f>O596*H596</f>
        <v>0</v>
      </c>
      <c r="Q596" s="152">
        <v>8.7999999999999995E-2</v>
      </c>
      <c r="R596" s="152">
        <f>Q596*H596</f>
        <v>1.3199999999999998</v>
      </c>
      <c r="S596" s="152">
        <v>0</v>
      </c>
      <c r="T596" s="153">
        <f>S596*H596</f>
        <v>0</v>
      </c>
      <c r="U596" s="31"/>
      <c r="V596" s="31"/>
      <c r="W596" s="31"/>
      <c r="X596" s="31"/>
      <c r="Y596" s="31"/>
      <c r="Z596" s="31"/>
      <c r="AA596" s="31"/>
      <c r="AB596" s="31"/>
      <c r="AC596" s="31"/>
      <c r="AD596" s="31"/>
      <c r="AE596" s="31"/>
      <c r="AR596" s="154" t="s">
        <v>378</v>
      </c>
      <c r="AT596" s="154" t="s">
        <v>296</v>
      </c>
      <c r="AU596" s="154" t="s">
        <v>87</v>
      </c>
      <c r="AY596" s="16" t="s">
        <v>140</v>
      </c>
      <c r="BE596" s="155">
        <f>IF(N596="základní",J596,0)</f>
        <v>206406.15</v>
      </c>
      <c r="BF596" s="155">
        <f>IF(N596="snížená",J596,0)</f>
        <v>0</v>
      </c>
      <c r="BG596" s="155">
        <f>IF(N596="zákl. přenesená",J596,0)</f>
        <v>0</v>
      </c>
      <c r="BH596" s="155">
        <f>IF(N596="sníž. přenesená",J596,0)</f>
        <v>0</v>
      </c>
      <c r="BI596" s="155">
        <f>IF(N596="nulová",J596,0)</f>
        <v>0</v>
      </c>
      <c r="BJ596" s="16" t="s">
        <v>85</v>
      </c>
      <c r="BK596" s="155">
        <f>ROUND(I596*H596,2)</f>
        <v>206406.15</v>
      </c>
      <c r="BL596" s="16" t="s">
        <v>301</v>
      </c>
      <c r="BM596" s="154" t="s">
        <v>2293</v>
      </c>
    </row>
    <row r="597" spans="1:65" s="1" customFormat="1" ht="48.75">
      <c r="A597" s="31"/>
      <c r="B597" s="32"/>
      <c r="C597" s="31"/>
      <c r="D597" s="156" t="s">
        <v>153</v>
      </c>
      <c r="E597" s="31"/>
      <c r="F597" s="157" t="s">
        <v>2261</v>
      </c>
      <c r="G597" s="31"/>
      <c r="H597" s="31"/>
      <c r="I597" s="158"/>
      <c r="J597" s="31"/>
      <c r="K597" s="31"/>
      <c r="L597" s="32"/>
      <c r="M597" s="159"/>
      <c r="N597" s="160"/>
      <c r="O597" s="57"/>
      <c r="P597" s="57"/>
      <c r="Q597" s="57"/>
      <c r="R597" s="57"/>
      <c r="S597" s="57"/>
      <c r="T597" s="58"/>
      <c r="U597" s="31"/>
      <c r="V597" s="31"/>
      <c r="W597" s="31"/>
      <c r="X597" s="31"/>
      <c r="Y597" s="31"/>
      <c r="Z597" s="31"/>
      <c r="AA597" s="31"/>
      <c r="AB597" s="31"/>
      <c r="AC597" s="31"/>
      <c r="AD597" s="31"/>
      <c r="AE597" s="31"/>
      <c r="AT597" s="16" t="s">
        <v>153</v>
      </c>
      <c r="AU597" s="16" t="s">
        <v>87</v>
      </c>
    </row>
    <row r="598" spans="1:65" s="1" customFormat="1" ht="24">
      <c r="A598" s="31"/>
      <c r="B598" s="142"/>
      <c r="C598" s="143" t="s">
        <v>1065</v>
      </c>
      <c r="D598" s="143" t="s">
        <v>143</v>
      </c>
      <c r="E598" s="144" t="s">
        <v>2294</v>
      </c>
      <c r="F598" s="145" t="s">
        <v>2295</v>
      </c>
      <c r="G598" s="146" t="s">
        <v>344</v>
      </c>
      <c r="H598" s="147">
        <v>1</v>
      </c>
      <c r="I598" s="148">
        <v>3441.34</v>
      </c>
      <c r="J598" s="149">
        <f>ROUND(I598*H598,2)</f>
        <v>3441.34</v>
      </c>
      <c r="K598" s="145" t="s">
        <v>147</v>
      </c>
      <c r="L598" s="32"/>
      <c r="M598" s="150" t="s">
        <v>1</v>
      </c>
      <c r="N598" s="151" t="s">
        <v>42</v>
      </c>
      <c r="O598" s="57"/>
      <c r="P598" s="152">
        <f>O598*H598</f>
        <v>0</v>
      </c>
      <c r="Q598" s="152">
        <v>9.3000000000000005E-4</v>
      </c>
      <c r="R598" s="152">
        <f>Q598*H598</f>
        <v>9.3000000000000005E-4</v>
      </c>
      <c r="S598" s="152">
        <v>0</v>
      </c>
      <c r="T598" s="153">
        <f>S598*H598</f>
        <v>0</v>
      </c>
      <c r="U598" s="31"/>
      <c r="V598" s="31"/>
      <c r="W598" s="31"/>
      <c r="X598" s="31"/>
      <c r="Y598" s="31"/>
      <c r="Z598" s="31"/>
      <c r="AA598" s="31"/>
      <c r="AB598" s="31"/>
      <c r="AC598" s="31"/>
      <c r="AD598" s="31"/>
      <c r="AE598" s="31"/>
      <c r="AR598" s="154" t="s">
        <v>301</v>
      </c>
      <c r="AT598" s="154" t="s">
        <v>143</v>
      </c>
      <c r="AU598" s="154" t="s">
        <v>87</v>
      </c>
      <c r="AY598" s="16" t="s">
        <v>140</v>
      </c>
      <c r="BE598" s="155">
        <f>IF(N598="základní",J598,0)</f>
        <v>3441.34</v>
      </c>
      <c r="BF598" s="155">
        <f>IF(N598="snížená",J598,0)</f>
        <v>0</v>
      </c>
      <c r="BG598" s="155">
        <f>IF(N598="zákl. přenesená",J598,0)</f>
        <v>0</v>
      </c>
      <c r="BH598" s="155">
        <f>IF(N598="sníž. přenesená",J598,0)</f>
        <v>0</v>
      </c>
      <c r="BI598" s="155">
        <f>IF(N598="nulová",J598,0)</f>
        <v>0</v>
      </c>
      <c r="BJ598" s="16" t="s">
        <v>85</v>
      </c>
      <c r="BK598" s="155">
        <f>ROUND(I598*H598,2)</f>
        <v>3441.34</v>
      </c>
      <c r="BL598" s="16" t="s">
        <v>301</v>
      </c>
      <c r="BM598" s="154" t="s">
        <v>2296</v>
      </c>
    </row>
    <row r="599" spans="1:65" s="12" customFormat="1">
      <c r="B599" s="165"/>
      <c r="D599" s="156" t="s">
        <v>236</v>
      </c>
      <c r="E599" s="166" t="s">
        <v>1</v>
      </c>
      <c r="F599" s="167" t="s">
        <v>2297</v>
      </c>
      <c r="H599" s="168">
        <v>1</v>
      </c>
      <c r="I599" s="169"/>
      <c r="L599" s="165"/>
      <c r="M599" s="170"/>
      <c r="N599" s="171"/>
      <c r="O599" s="171"/>
      <c r="P599" s="171"/>
      <c r="Q599" s="171"/>
      <c r="R599" s="171"/>
      <c r="S599" s="171"/>
      <c r="T599" s="172"/>
      <c r="AT599" s="166" t="s">
        <v>236</v>
      </c>
      <c r="AU599" s="166" t="s">
        <v>87</v>
      </c>
      <c r="AV599" s="12" t="s">
        <v>87</v>
      </c>
      <c r="AW599" s="12" t="s">
        <v>32</v>
      </c>
      <c r="AX599" s="12" t="s">
        <v>85</v>
      </c>
      <c r="AY599" s="166" t="s">
        <v>140</v>
      </c>
    </row>
    <row r="600" spans="1:65" s="1" customFormat="1" ht="60">
      <c r="A600" s="31"/>
      <c r="B600" s="142"/>
      <c r="C600" s="181" t="s">
        <v>1069</v>
      </c>
      <c r="D600" s="181" t="s">
        <v>296</v>
      </c>
      <c r="E600" s="182" t="s">
        <v>2298</v>
      </c>
      <c r="F600" s="183" t="s">
        <v>2299</v>
      </c>
      <c r="G600" s="184" t="s">
        <v>344</v>
      </c>
      <c r="H600" s="185">
        <v>1</v>
      </c>
      <c r="I600" s="186">
        <v>63164.58</v>
      </c>
      <c r="J600" s="187">
        <f>ROUND(I600*H600,2)</f>
        <v>63164.58</v>
      </c>
      <c r="K600" s="183" t="s">
        <v>1</v>
      </c>
      <c r="L600" s="188"/>
      <c r="M600" s="189" t="s">
        <v>1</v>
      </c>
      <c r="N600" s="190" t="s">
        <v>42</v>
      </c>
      <c r="O600" s="57"/>
      <c r="P600" s="152">
        <f>O600*H600</f>
        <v>0</v>
      </c>
      <c r="Q600" s="152">
        <v>0.129</v>
      </c>
      <c r="R600" s="152">
        <f>Q600*H600</f>
        <v>0.129</v>
      </c>
      <c r="S600" s="152">
        <v>0</v>
      </c>
      <c r="T600" s="153">
        <f>S600*H600</f>
        <v>0</v>
      </c>
      <c r="U600" s="31"/>
      <c r="V600" s="31"/>
      <c r="W600" s="31"/>
      <c r="X600" s="31"/>
      <c r="Y600" s="31"/>
      <c r="Z600" s="31"/>
      <c r="AA600" s="31"/>
      <c r="AB600" s="31"/>
      <c r="AC600" s="31"/>
      <c r="AD600" s="31"/>
      <c r="AE600" s="31"/>
      <c r="AR600" s="154" t="s">
        <v>378</v>
      </c>
      <c r="AT600" s="154" t="s">
        <v>296</v>
      </c>
      <c r="AU600" s="154" t="s">
        <v>87</v>
      </c>
      <c r="AY600" s="16" t="s">
        <v>140</v>
      </c>
      <c r="BE600" s="155">
        <f>IF(N600="základní",J600,0)</f>
        <v>63164.58</v>
      </c>
      <c r="BF600" s="155">
        <f>IF(N600="snížená",J600,0)</f>
        <v>0</v>
      </c>
      <c r="BG600" s="155">
        <f>IF(N600="zákl. přenesená",J600,0)</f>
        <v>0</v>
      </c>
      <c r="BH600" s="155">
        <f>IF(N600="sníž. přenesená",J600,0)</f>
        <v>0</v>
      </c>
      <c r="BI600" s="155">
        <f>IF(N600="nulová",J600,0)</f>
        <v>0</v>
      </c>
      <c r="BJ600" s="16" t="s">
        <v>85</v>
      </c>
      <c r="BK600" s="155">
        <f>ROUND(I600*H600,2)</f>
        <v>63164.58</v>
      </c>
      <c r="BL600" s="16" t="s">
        <v>301</v>
      </c>
      <c r="BM600" s="154" t="s">
        <v>2300</v>
      </c>
    </row>
    <row r="601" spans="1:65" s="1" customFormat="1" ht="29.25">
      <c r="A601" s="31"/>
      <c r="B601" s="32"/>
      <c r="C601" s="31"/>
      <c r="D601" s="156" t="s">
        <v>153</v>
      </c>
      <c r="E601" s="31"/>
      <c r="F601" s="157" t="s">
        <v>2301</v>
      </c>
      <c r="G601" s="31"/>
      <c r="H601" s="31"/>
      <c r="I601" s="158"/>
      <c r="J601" s="31"/>
      <c r="K601" s="31"/>
      <c r="L601" s="32"/>
      <c r="M601" s="159"/>
      <c r="N601" s="160"/>
      <c r="O601" s="57"/>
      <c r="P601" s="57"/>
      <c r="Q601" s="57"/>
      <c r="R601" s="57"/>
      <c r="S601" s="57"/>
      <c r="T601" s="58"/>
      <c r="U601" s="31"/>
      <c r="V601" s="31"/>
      <c r="W601" s="31"/>
      <c r="X601" s="31"/>
      <c r="Y601" s="31"/>
      <c r="Z601" s="31"/>
      <c r="AA601" s="31"/>
      <c r="AB601" s="31"/>
      <c r="AC601" s="31"/>
      <c r="AD601" s="31"/>
      <c r="AE601" s="31"/>
      <c r="AT601" s="16" t="s">
        <v>153</v>
      </c>
      <c r="AU601" s="16" t="s">
        <v>87</v>
      </c>
    </row>
    <row r="602" spans="1:65" s="1" customFormat="1" ht="24">
      <c r="A602" s="31"/>
      <c r="B602" s="142"/>
      <c r="C602" s="143" t="s">
        <v>1075</v>
      </c>
      <c r="D602" s="143" t="s">
        <v>143</v>
      </c>
      <c r="E602" s="144" t="s">
        <v>2302</v>
      </c>
      <c r="F602" s="145" t="s">
        <v>2303</v>
      </c>
      <c r="G602" s="146" t="s">
        <v>344</v>
      </c>
      <c r="H602" s="147">
        <v>1</v>
      </c>
      <c r="I602" s="148">
        <v>3263.34</v>
      </c>
      <c r="J602" s="149">
        <f>ROUND(I602*H602,2)</f>
        <v>3263.34</v>
      </c>
      <c r="K602" s="145" t="s">
        <v>147</v>
      </c>
      <c r="L602" s="32"/>
      <c r="M602" s="150" t="s">
        <v>1</v>
      </c>
      <c r="N602" s="151" t="s">
        <v>42</v>
      </c>
      <c r="O602" s="57"/>
      <c r="P602" s="152">
        <f>O602*H602</f>
        <v>0</v>
      </c>
      <c r="Q602" s="152">
        <v>8.8000000000000003E-4</v>
      </c>
      <c r="R602" s="152">
        <f>Q602*H602</f>
        <v>8.8000000000000003E-4</v>
      </c>
      <c r="S602" s="152">
        <v>0</v>
      </c>
      <c r="T602" s="153">
        <f>S602*H602</f>
        <v>0</v>
      </c>
      <c r="U602" s="31"/>
      <c r="V602" s="31"/>
      <c r="W602" s="31"/>
      <c r="X602" s="31"/>
      <c r="Y602" s="31"/>
      <c r="Z602" s="31"/>
      <c r="AA602" s="31"/>
      <c r="AB602" s="31"/>
      <c r="AC602" s="31"/>
      <c r="AD602" s="31"/>
      <c r="AE602" s="31"/>
      <c r="AR602" s="154" t="s">
        <v>301</v>
      </c>
      <c r="AT602" s="154" t="s">
        <v>143</v>
      </c>
      <c r="AU602" s="154" t="s">
        <v>87</v>
      </c>
      <c r="AY602" s="16" t="s">
        <v>140</v>
      </c>
      <c r="BE602" s="155">
        <f>IF(N602="základní",J602,0)</f>
        <v>3263.34</v>
      </c>
      <c r="BF602" s="155">
        <f>IF(N602="snížená",J602,0)</f>
        <v>0</v>
      </c>
      <c r="BG602" s="155">
        <f>IF(N602="zákl. přenesená",J602,0)</f>
        <v>0</v>
      </c>
      <c r="BH602" s="155">
        <f>IF(N602="sníž. přenesená",J602,0)</f>
        <v>0</v>
      </c>
      <c r="BI602" s="155">
        <f>IF(N602="nulová",J602,0)</f>
        <v>0</v>
      </c>
      <c r="BJ602" s="16" t="s">
        <v>85</v>
      </c>
      <c r="BK602" s="155">
        <f>ROUND(I602*H602,2)</f>
        <v>3263.34</v>
      </c>
      <c r="BL602" s="16" t="s">
        <v>301</v>
      </c>
      <c r="BM602" s="154" t="s">
        <v>2304</v>
      </c>
    </row>
    <row r="603" spans="1:65" s="12" customFormat="1">
      <c r="B603" s="165"/>
      <c r="D603" s="156" t="s">
        <v>236</v>
      </c>
      <c r="E603" s="166" t="s">
        <v>1</v>
      </c>
      <c r="F603" s="167" t="s">
        <v>2305</v>
      </c>
      <c r="H603" s="168">
        <v>1</v>
      </c>
      <c r="I603" s="169"/>
      <c r="L603" s="165"/>
      <c r="M603" s="170"/>
      <c r="N603" s="171"/>
      <c r="O603" s="171"/>
      <c r="P603" s="171"/>
      <c r="Q603" s="171"/>
      <c r="R603" s="171"/>
      <c r="S603" s="171"/>
      <c r="T603" s="172"/>
      <c r="AT603" s="166" t="s">
        <v>236</v>
      </c>
      <c r="AU603" s="166" t="s">
        <v>87</v>
      </c>
      <c r="AV603" s="12" t="s">
        <v>87</v>
      </c>
      <c r="AW603" s="12" t="s">
        <v>32</v>
      </c>
      <c r="AX603" s="12" t="s">
        <v>85</v>
      </c>
      <c r="AY603" s="166" t="s">
        <v>140</v>
      </c>
    </row>
    <row r="604" spans="1:65" s="1" customFormat="1" ht="55.5" customHeight="1">
      <c r="A604" s="31"/>
      <c r="B604" s="142"/>
      <c r="C604" s="181" t="s">
        <v>1081</v>
      </c>
      <c r="D604" s="181" t="s">
        <v>296</v>
      </c>
      <c r="E604" s="182" t="s">
        <v>2306</v>
      </c>
      <c r="F604" s="183" t="s">
        <v>2307</v>
      </c>
      <c r="G604" s="184" t="s">
        <v>344</v>
      </c>
      <c r="H604" s="185">
        <v>1</v>
      </c>
      <c r="I604" s="186">
        <v>64501.919999999998</v>
      </c>
      <c r="J604" s="187">
        <f>ROUND(I604*H604,2)</f>
        <v>64501.919999999998</v>
      </c>
      <c r="K604" s="183" t="s">
        <v>1</v>
      </c>
      <c r="L604" s="188"/>
      <c r="M604" s="189" t="s">
        <v>1</v>
      </c>
      <c r="N604" s="190" t="s">
        <v>42</v>
      </c>
      <c r="O604" s="57"/>
      <c r="P604" s="152">
        <f>O604*H604</f>
        <v>0</v>
      </c>
      <c r="Q604" s="152">
        <v>0.129</v>
      </c>
      <c r="R604" s="152">
        <f>Q604*H604</f>
        <v>0.129</v>
      </c>
      <c r="S604" s="152">
        <v>0</v>
      </c>
      <c r="T604" s="153">
        <f>S604*H604</f>
        <v>0</v>
      </c>
      <c r="U604" s="31"/>
      <c r="V604" s="31"/>
      <c r="W604" s="31"/>
      <c r="X604" s="31"/>
      <c r="Y604" s="31"/>
      <c r="Z604" s="31"/>
      <c r="AA604" s="31"/>
      <c r="AB604" s="31"/>
      <c r="AC604" s="31"/>
      <c r="AD604" s="31"/>
      <c r="AE604" s="31"/>
      <c r="AR604" s="154" t="s">
        <v>378</v>
      </c>
      <c r="AT604" s="154" t="s">
        <v>296</v>
      </c>
      <c r="AU604" s="154" t="s">
        <v>87</v>
      </c>
      <c r="AY604" s="16" t="s">
        <v>140</v>
      </c>
      <c r="BE604" s="155">
        <f>IF(N604="základní",J604,0)</f>
        <v>64501.919999999998</v>
      </c>
      <c r="BF604" s="155">
        <f>IF(N604="snížená",J604,0)</f>
        <v>0</v>
      </c>
      <c r="BG604" s="155">
        <f>IF(N604="zákl. přenesená",J604,0)</f>
        <v>0</v>
      </c>
      <c r="BH604" s="155">
        <f>IF(N604="sníž. přenesená",J604,0)</f>
        <v>0</v>
      </c>
      <c r="BI604" s="155">
        <f>IF(N604="nulová",J604,0)</f>
        <v>0</v>
      </c>
      <c r="BJ604" s="16" t="s">
        <v>85</v>
      </c>
      <c r="BK604" s="155">
        <f>ROUND(I604*H604,2)</f>
        <v>64501.919999999998</v>
      </c>
      <c r="BL604" s="16" t="s">
        <v>301</v>
      </c>
      <c r="BM604" s="154" t="s">
        <v>2308</v>
      </c>
    </row>
    <row r="605" spans="1:65" s="1" customFormat="1" ht="29.25">
      <c r="A605" s="31"/>
      <c r="B605" s="32"/>
      <c r="C605" s="31"/>
      <c r="D605" s="156" t="s">
        <v>153</v>
      </c>
      <c r="E605" s="31"/>
      <c r="F605" s="157" t="s">
        <v>2301</v>
      </c>
      <c r="G605" s="31"/>
      <c r="H605" s="31"/>
      <c r="I605" s="158"/>
      <c r="J605" s="31"/>
      <c r="K605" s="31"/>
      <c r="L605" s="32"/>
      <c r="M605" s="159"/>
      <c r="N605" s="160"/>
      <c r="O605" s="57"/>
      <c r="P605" s="57"/>
      <c r="Q605" s="57"/>
      <c r="R605" s="57"/>
      <c r="S605" s="57"/>
      <c r="T605" s="58"/>
      <c r="U605" s="31"/>
      <c r="V605" s="31"/>
      <c r="W605" s="31"/>
      <c r="X605" s="31"/>
      <c r="Y605" s="31"/>
      <c r="Z605" s="31"/>
      <c r="AA605" s="31"/>
      <c r="AB605" s="31"/>
      <c r="AC605" s="31"/>
      <c r="AD605" s="31"/>
      <c r="AE605" s="31"/>
      <c r="AT605" s="16" t="s">
        <v>153</v>
      </c>
      <c r="AU605" s="16" t="s">
        <v>87</v>
      </c>
    </row>
    <row r="606" spans="1:65" s="1" customFormat="1" ht="24">
      <c r="A606" s="31"/>
      <c r="B606" s="142"/>
      <c r="C606" s="143" t="s">
        <v>1086</v>
      </c>
      <c r="D606" s="143" t="s">
        <v>143</v>
      </c>
      <c r="E606" s="144" t="s">
        <v>2309</v>
      </c>
      <c r="F606" s="145" t="s">
        <v>2310</v>
      </c>
      <c r="G606" s="146" t="s">
        <v>414</v>
      </c>
      <c r="H606" s="147">
        <v>176.62</v>
      </c>
      <c r="I606" s="148">
        <v>168.55</v>
      </c>
      <c r="J606" s="149">
        <f>ROUND(I606*H606,2)</f>
        <v>29769.3</v>
      </c>
      <c r="K606" s="145" t="s">
        <v>147</v>
      </c>
      <c r="L606" s="32"/>
      <c r="M606" s="150" t="s">
        <v>1</v>
      </c>
      <c r="N606" s="151" t="s">
        <v>42</v>
      </c>
      <c r="O606" s="57"/>
      <c r="P606" s="152">
        <f>O606*H606</f>
        <v>0</v>
      </c>
      <c r="Q606" s="152">
        <v>2.7999999999999998E-4</v>
      </c>
      <c r="R606" s="152">
        <f>Q606*H606</f>
        <v>4.94536E-2</v>
      </c>
      <c r="S606" s="152">
        <v>0</v>
      </c>
      <c r="T606" s="153">
        <f>S606*H606</f>
        <v>0</v>
      </c>
      <c r="U606" s="31"/>
      <c r="V606" s="31"/>
      <c r="W606" s="31"/>
      <c r="X606" s="31"/>
      <c r="Y606" s="31"/>
      <c r="Z606" s="31"/>
      <c r="AA606" s="31"/>
      <c r="AB606" s="31"/>
      <c r="AC606" s="31"/>
      <c r="AD606" s="31"/>
      <c r="AE606" s="31"/>
      <c r="AR606" s="154" t="s">
        <v>301</v>
      </c>
      <c r="AT606" s="154" t="s">
        <v>143</v>
      </c>
      <c r="AU606" s="154" t="s">
        <v>87</v>
      </c>
      <c r="AY606" s="16" t="s">
        <v>140</v>
      </c>
      <c r="BE606" s="155">
        <f>IF(N606="základní",J606,0)</f>
        <v>29769.3</v>
      </c>
      <c r="BF606" s="155">
        <f>IF(N606="snížená",J606,0)</f>
        <v>0</v>
      </c>
      <c r="BG606" s="155">
        <f>IF(N606="zákl. přenesená",J606,0)</f>
        <v>0</v>
      </c>
      <c r="BH606" s="155">
        <f>IF(N606="sníž. přenesená",J606,0)</f>
        <v>0</v>
      </c>
      <c r="BI606" s="155">
        <f>IF(N606="nulová",J606,0)</f>
        <v>0</v>
      </c>
      <c r="BJ606" s="16" t="s">
        <v>85</v>
      </c>
      <c r="BK606" s="155">
        <f>ROUND(I606*H606,2)</f>
        <v>29769.3</v>
      </c>
      <c r="BL606" s="16" t="s">
        <v>301</v>
      </c>
      <c r="BM606" s="154" t="s">
        <v>2311</v>
      </c>
    </row>
    <row r="607" spans="1:65" s="1" customFormat="1" ht="29.25">
      <c r="A607" s="31"/>
      <c r="B607" s="32"/>
      <c r="C607" s="31"/>
      <c r="D607" s="156" t="s">
        <v>153</v>
      </c>
      <c r="E607" s="31"/>
      <c r="F607" s="157" t="s">
        <v>2312</v>
      </c>
      <c r="G607" s="31"/>
      <c r="H607" s="31"/>
      <c r="I607" s="158"/>
      <c r="J607" s="31"/>
      <c r="K607" s="31"/>
      <c r="L607" s="32"/>
      <c r="M607" s="159"/>
      <c r="N607" s="160"/>
      <c r="O607" s="57"/>
      <c r="P607" s="57"/>
      <c r="Q607" s="57"/>
      <c r="R607" s="57"/>
      <c r="S607" s="57"/>
      <c r="T607" s="58"/>
      <c r="U607" s="31"/>
      <c r="V607" s="31"/>
      <c r="W607" s="31"/>
      <c r="X607" s="31"/>
      <c r="Y607" s="31"/>
      <c r="Z607" s="31"/>
      <c r="AA607" s="31"/>
      <c r="AB607" s="31"/>
      <c r="AC607" s="31"/>
      <c r="AD607" s="31"/>
      <c r="AE607" s="31"/>
      <c r="AT607" s="16" t="s">
        <v>153</v>
      </c>
      <c r="AU607" s="16" t="s">
        <v>87</v>
      </c>
    </row>
    <row r="608" spans="1:65" s="12" customFormat="1">
      <c r="B608" s="165"/>
      <c r="D608" s="156" t="s">
        <v>236</v>
      </c>
      <c r="E608" s="166" t="s">
        <v>1</v>
      </c>
      <c r="F608" s="167" t="s">
        <v>2313</v>
      </c>
      <c r="H608" s="168">
        <v>14.4</v>
      </c>
      <c r="I608" s="169"/>
      <c r="L608" s="165"/>
      <c r="M608" s="170"/>
      <c r="N608" s="171"/>
      <c r="O608" s="171"/>
      <c r="P608" s="171"/>
      <c r="Q608" s="171"/>
      <c r="R608" s="171"/>
      <c r="S608" s="171"/>
      <c r="T608" s="172"/>
      <c r="AT608" s="166" t="s">
        <v>236</v>
      </c>
      <c r="AU608" s="166" t="s">
        <v>87</v>
      </c>
      <c r="AV608" s="12" t="s">
        <v>87</v>
      </c>
      <c r="AW608" s="12" t="s">
        <v>32</v>
      </c>
      <c r="AX608" s="12" t="s">
        <v>77</v>
      </c>
      <c r="AY608" s="166" t="s">
        <v>140</v>
      </c>
    </row>
    <row r="609" spans="1:65" s="12" customFormat="1">
      <c r="B609" s="165"/>
      <c r="D609" s="156" t="s">
        <v>236</v>
      </c>
      <c r="E609" s="166" t="s">
        <v>1</v>
      </c>
      <c r="F609" s="167" t="s">
        <v>2314</v>
      </c>
      <c r="H609" s="168">
        <v>99</v>
      </c>
      <c r="I609" s="169"/>
      <c r="L609" s="165"/>
      <c r="M609" s="170"/>
      <c r="N609" s="171"/>
      <c r="O609" s="171"/>
      <c r="P609" s="171"/>
      <c r="Q609" s="171"/>
      <c r="R609" s="171"/>
      <c r="S609" s="171"/>
      <c r="T609" s="172"/>
      <c r="AT609" s="166" t="s">
        <v>236</v>
      </c>
      <c r="AU609" s="166" t="s">
        <v>87</v>
      </c>
      <c r="AV609" s="12" t="s">
        <v>87</v>
      </c>
      <c r="AW609" s="12" t="s">
        <v>32</v>
      </c>
      <c r="AX609" s="12" t="s">
        <v>77</v>
      </c>
      <c r="AY609" s="166" t="s">
        <v>140</v>
      </c>
    </row>
    <row r="610" spans="1:65" s="12" customFormat="1">
      <c r="B610" s="165"/>
      <c r="D610" s="156" t="s">
        <v>236</v>
      </c>
      <c r="E610" s="166" t="s">
        <v>1</v>
      </c>
      <c r="F610" s="167" t="s">
        <v>2315</v>
      </c>
      <c r="H610" s="168">
        <v>9.84</v>
      </c>
      <c r="I610" s="169"/>
      <c r="L610" s="165"/>
      <c r="M610" s="170"/>
      <c r="N610" s="171"/>
      <c r="O610" s="171"/>
      <c r="P610" s="171"/>
      <c r="Q610" s="171"/>
      <c r="R610" s="171"/>
      <c r="S610" s="171"/>
      <c r="T610" s="172"/>
      <c r="AT610" s="166" t="s">
        <v>236</v>
      </c>
      <c r="AU610" s="166" t="s">
        <v>87</v>
      </c>
      <c r="AV610" s="12" t="s">
        <v>87</v>
      </c>
      <c r="AW610" s="12" t="s">
        <v>32</v>
      </c>
      <c r="AX610" s="12" t="s">
        <v>77</v>
      </c>
      <c r="AY610" s="166" t="s">
        <v>140</v>
      </c>
    </row>
    <row r="611" spans="1:65" s="12" customFormat="1">
      <c r="B611" s="165"/>
      <c r="D611" s="156" t="s">
        <v>236</v>
      </c>
      <c r="E611" s="166" t="s">
        <v>1</v>
      </c>
      <c r="F611" s="167" t="s">
        <v>2316</v>
      </c>
      <c r="H611" s="168">
        <v>5.0199999999999996</v>
      </c>
      <c r="I611" s="169"/>
      <c r="L611" s="165"/>
      <c r="M611" s="170"/>
      <c r="N611" s="171"/>
      <c r="O611" s="171"/>
      <c r="P611" s="171"/>
      <c r="Q611" s="171"/>
      <c r="R611" s="171"/>
      <c r="S611" s="171"/>
      <c r="T611" s="172"/>
      <c r="AT611" s="166" t="s">
        <v>236</v>
      </c>
      <c r="AU611" s="166" t="s">
        <v>87</v>
      </c>
      <c r="AV611" s="12" t="s">
        <v>87</v>
      </c>
      <c r="AW611" s="12" t="s">
        <v>32</v>
      </c>
      <c r="AX611" s="12" t="s">
        <v>77</v>
      </c>
      <c r="AY611" s="166" t="s">
        <v>140</v>
      </c>
    </row>
    <row r="612" spans="1:65" s="12" customFormat="1">
      <c r="B612" s="165"/>
      <c r="D612" s="156" t="s">
        <v>236</v>
      </c>
      <c r="E612" s="166" t="s">
        <v>1</v>
      </c>
      <c r="F612" s="167" t="s">
        <v>2317</v>
      </c>
      <c r="H612" s="168">
        <v>5.0199999999999996</v>
      </c>
      <c r="I612" s="169"/>
      <c r="L612" s="165"/>
      <c r="M612" s="170"/>
      <c r="N612" s="171"/>
      <c r="O612" s="171"/>
      <c r="P612" s="171"/>
      <c r="Q612" s="171"/>
      <c r="R612" s="171"/>
      <c r="S612" s="171"/>
      <c r="T612" s="172"/>
      <c r="AT612" s="166" t="s">
        <v>236</v>
      </c>
      <c r="AU612" s="166" t="s">
        <v>87</v>
      </c>
      <c r="AV612" s="12" t="s">
        <v>87</v>
      </c>
      <c r="AW612" s="12" t="s">
        <v>32</v>
      </c>
      <c r="AX612" s="12" t="s">
        <v>77</v>
      </c>
      <c r="AY612" s="166" t="s">
        <v>140</v>
      </c>
    </row>
    <row r="613" spans="1:65" s="12" customFormat="1">
      <c r="B613" s="165"/>
      <c r="D613" s="156" t="s">
        <v>236</v>
      </c>
      <c r="E613" s="166" t="s">
        <v>1</v>
      </c>
      <c r="F613" s="167" t="s">
        <v>2318</v>
      </c>
      <c r="H613" s="168">
        <v>14.88</v>
      </c>
      <c r="I613" s="169"/>
      <c r="L613" s="165"/>
      <c r="M613" s="170"/>
      <c r="N613" s="171"/>
      <c r="O613" s="171"/>
      <c r="P613" s="171"/>
      <c r="Q613" s="171"/>
      <c r="R613" s="171"/>
      <c r="S613" s="171"/>
      <c r="T613" s="172"/>
      <c r="AT613" s="166" t="s">
        <v>236</v>
      </c>
      <c r="AU613" s="166" t="s">
        <v>87</v>
      </c>
      <c r="AV613" s="12" t="s">
        <v>87</v>
      </c>
      <c r="AW613" s="12" t="s">
        <v>32</v>
      </c>
      <c r="AX613" s="12" t="s">
        <v>77</v>
      </c>
      <c r="AY613" s="166" t="s">
        <v>140</v>
      </c>
    </row>
    <row r="614" spans="1:65" s="12" customFormat="1">
      <c r="B614" s="165"/>
      <c r="D614" s="156" t="s">
        <v>236</v>
      </c>
      <c r="E614" s="166" t="s">
        <v>1</v>
      </c>
      <c r="F614" s="167" t="s">
        <v>2319</v>
      </c>
      <c r="H614" s="168">
        <v>7.54</v>
      </c>
      <c r="I614" s="169"/>
      <c r="L614" s="165"/>
      <c r="M614" s="170"/>
      <c r="N614" s="171"/>
      <c r="O614" s="171"/>
      <c r="P614" s="171"/>
      <c r="Q614" s="171"/>
      <c r="R614" s="171"/>
      <c r="S614" s="171"/>
      <c r="T614" s="172"/>
      <c r="AT614" s="166" t="s">
        <v>236</v>
      </c>
      <c r="AU614" s="166" t="s">
        <v>87</v>
      </c>
      <c r="AV614" s="12" t="s">
        <v>87</v>
      </c>
      <c r="AW614" s="12" t="s">
        <v>32</v>
      </c>
      <c r="AX614" s="12" t="s">
        <v>77</v>
      </c>
      <c r="AY614" s="166" t="s">
        <v>140</v>
      </c>
    </row>
    <row r="615" spans="1:65" s="12" customFormat="1">
      <c r="B615" s="165"/>
      <c r="D615" s="156" t="s">
        <v>236</v>
      </c>
      <c r="E615" s="166" t="s">
        <v>1</v>
      </c>
      <c r="F615" s="167" t="s">
        <v>2320</v>
      </c>
      <c r="H615" s="168">
        <v>7.54</v>
      </c>
      <c r="I615" s="169"/>
      <c r="L615" s="165"/>
      <c r="M615" s="170"/>
      <c r="N615" s="171"/>
      <c r="O615" s="171"/>
      <c r="P615" s="171"/>
      <c r="Q615" s="171"/>
      <c r="R615" s="171"/>
      <c r="S615" s="171"/>
      <c r="T615" s="172"/>
      <c r="AT615" s="166" t="s">
        <v>236</v>
      </c>
      <c r="AU615" s="166" t="s">
        <v>87</v>
      </c>
      <c r="AV615" s="12" t="s">
        <v>87</v>
      </c>
      <c r="AW615" s="12" t="s">
        <v>32</v>
      </c>
      <c r="AX615" s="12" t="s">
        <v>77</v>
      </c>
      <c r="AY615" s="166" t="s">
        <v>140</v>
      </c>
    </row>
    <row r="616" spans="1:65" s="12" customFormat="1">
      <c r="B616" s="165"/>
      <c r="D616" s="156" t="s">
        <v>236</v>
      </c>
      <c r="E616" s="166" t="s">
        <v>1</v>
      </c>
      <c r="F616" s="167" t="s">
        <v>1772</v>
      </c>
      <c r="H616" s="168">
        <v>7.38</v>
      </c>
      <c r="I616" s="169"/>
      <c r="L616" s="165"/>
      <c r="M616" s="170"/>
      <c r="N616" s="171"/>
      <c r="O616" s="171"/>
      <c r="P616" s="171"/>
      <c r="Q616" s="171"/>
      <c r="R616" s="171"/>
      <c r="S616" s="171"/>
      <c r="T616" s="172"/>
      <c r="AT616" s="166" t="s">
        <v>236</v>
      </c>
      <c r="AU616" s="166" t="s">
        <v>87</v>
      </c>
      <c r="AV616" s="12" t="s">
        <v>87</v>
      </c>
      <c r="AW616" s="12" t="s">
        <v>32</v>
      </c>
      <c r="AX616" s="12" t="s">
        <v>77</v>
      </c>
      <c r="AY616" s="166" t="s">
        <v>140</v>
      </c>
    </row>
    <row r="617" spans="1:65" s="12" customFormat="1">
      <c r="B617" s="165"/>
      <c r="D617" s="156" t="s">
        <v>236</v>
      </c>
      <c r="E617" s="166" t="s">
        <v>1</v>
      </c>
      <c r="F617" s="167" t="s">
        <v>1773</v>
      </c>
      <c r="H617" s="168">
        <v>6</v>
      </c>
      <c r="I617" s="169"/>
      <c r="L617" s="165"/>
      <c r="M617" s="170"/>
      <c r="N617" s="171"/>
      <c r="O617" s="171"/>
      <c r="P617" s="171"/>
      <c r="Q617" s="171"/>
      <c r="R617" s="171"/>
      <c r="S617" s="171"/>
      <c r="T617" s="172"/>
      <c r="AT617" s="166" t="s">
        <v>236</v>
      </c>
      <c r="AU617" s="166" t="s">
        <v>87</v>
      </c>
      <c r="AV617" s="12" t="s">
        <v>87</v>
      </c>
      <c r="AW617" s="12" t="s">
        <v>32</v>
      </c>
      <c r="AX617" s="12" t="s">
        <v>77</v>
      </c>
      <c r="AY617" s="166" t="s">
        <v>140</v>
      </c>
    </row>
    <row r="618" spans="1:65" s="13" customFormat="1">
      <c r="B618" s="173"/>
      <c r="D618" s="156" t="s">
        <v>236</v>
      </c>
      <c r="E618" s="174" t="s">
        <v>1</v>
      </c>
      <c r="F618" s="175" t="s">
        <v>247</v>
      </c>
      <c r="H618" s="176">
        <v>176.62</v>
      </c>
      <c r="I618" s="177"/>
      <c r="L618" s="173"/>
      <c r="M618" s="178"/>
      <c r="N618" s="179"/>
      <c r="O618" s="179"/>
      <c r="P618" s="179"/>
      <c r="Q618" s="179"/>
      <c r="R618" s="179"/>
      <c r="S618" s="179"/>
      <c r="T618" s="180"/>
      <c r="AT618" s="174" t="s">
        <v>236</v>
      </c>
      <c r="AU618" s="174" t="s">
        <v>87</v>
      </c>
      <c r="AV618" s="13" t="s">
        <v>159</v>
      </c>
      <c r="AW618" s="13" t="s">
        <v>32</v>
      </c>
      <c r="AX618" s="13" t="s">
        <v>85</v>
      </c>
      <c r="AY618" s="174" t="s">
        <v>140</v>
      </c>
    </row>
    <row r="619" spans="1:65" s="1" customFormat="1" ht="24">
      <c r="A619" s="31"/>
      <c r="B619" s="142"/>
      <c r="C619" s="143" t="s">
        <v>1091</v>
      </c>
      <c r="D619" s="143" t="s">
        <v>143</v>
      </c>
      <c r="E619" s="144" t="s">
        <v>2321</v>
      </c>
      <c r="F619" s="145" t="s">
        <v>2322</v>
      </c>
      <c r="G619" s="146" t="s">
        <v>344</v>
      </c>
      <c r="H619" s="147">
        <v>1</v>
      </c>
      <c r="I619" s="148">
        <v>269.02999999999997</v>
      </c>
      <c r="J619" s="149">
        <f>ROUND(I619*H619,2)</f>
        <v>269.02999999999997</v>
      </c>
      <c r="K619" s="145" t="s">
        <v>147</v>
      </c>
      <c r="L619" s="32"/>
      <c r="M619" s="150" t="s">
        <v>1</v>
      </c>
      <c r="N619" s="151" t="s">
        <v>42</v>
      </c>
      <c r="O619" s="57"/>
      <c r="P619" s="152">
        <f>O619*H619</f>
        <v>0</v>
      </c>
      <c r="Q619" s="152">
        <v>0</v>
      </c>
      <c r="R619" s="152">
        <f>Q619*H619</f>
        <v>0</v>
      </c>
      <c r="S619" s="152">
        <v>0</v>
      </c>
      <c r="T619" s="153">
        <f>S619*H619</f>
        <v>0</v>
      </c>
      <c r="U619" s="31"/>
      <c r="V619" s="31"/>
      <c r="W619" s="31"/>
      <c r="X619" s="31"/>
      <c r="Y619" s="31"/>
      <c r="Z619" s="31"/>
      <c r="AA619" s="31"/>
      <c r="AB619" s="31"/>
      <c r="AC619" s="31"/>
      <c r="AD619" s="31"/>
      <c r="AE619" s="31"/>
      <c r="AR619" s="154" t="s">
        <v>301</v>
      </c>
      <c r="AT619" s="154" t="s">
        <v>143</v>
      </c>
      <c r="AU619" s="154" t="s">
        <v>87</v>
      </c>
      <c r="AY619" s="16" t="s">
        <v>140</v>
      </c>
      <c r="BE619" s="155">
        <f>IF(N619="základní",J619,0)</f>
        <v>269.02999999999997</v>
      </c>
      <c r="BF619" s="155">
        <f>IF(N619="snížená",J619,0)</f>
        <v>0</v>
      </c>
      <c r="BG619" s="155">
        <f>IF(N619="zákl. přenesená",J619,0)</f>
        <v>0</v>
      </c>
      <c r="BH619" s="155">
        <f>IF(N619="sníž. přenesená",J619,0)</f>
        <v>0</v>
      </c>
      <c r="BI619" s="155">
        <f>IF(N619="nulová",J619,0)</f>
        <v>0</v>
      </c>
      <c r="BJ619" s="16" t="s">
        <v>85</v>
      </c>
      <c r="BK619" s="155">
        <f>ROUND(I619*H619,2)</f>
        <v>269.02999999999997</v>
      </c>
      <c r="BL619" s="16" t="s">
        <v>301</v>
      </c>
      <c r="BM619" s="154" t="s">
        <v>2323</v>
      </c>
    </row>
    <row r="620" spans="1:65" s="12" customFormat="1">
      <c r="B620" s="165"/>
      <c r="D620" s="156" t="s">
        <v>236</v>
      </c>
      <c r="E620" s="166" t="s">
        <v>1</v>
      </c>
      <c r="F620" s="167" t="s">
        <v>2324</v>
      </c>
      <c r="H620" s="168">
        <v>1</v>
      </c>
      <c r="I620" s="169"/>
      <c r="L620" s="165"/>
      <c r="M620" s="170"/>
      <c r="N620" s="171"/>
      <c r="O620" s="171"/>
      <c r="P620" s="171"/>
      <c r="Q620" s="171"/>
      <c r="R620" s="171"/>
      <c r="S620" s="171"/>
      <c r="T620" s="172"/>
      <c r="AT620" s="166" t="s">
        <v>236</v>
      </c>
      <c r="AU620" s="166" t="s">
        <v>87</v>
      </c>
      <c r="AV620" s="12" t="s">
        <v>87</v>
      </c>
      <c r="AW620" s="12" t="s">
        <v>32</v>
      </c>
      <c r="AX620" s="12" t="s">
        <v>85</v>
      </c>
      <c r="AY620" s="166" t="s">
        <v>140</v>
      </c>
    </row>
    <row r="621" spans="1:65" s="1" customFormat="1" ht="16.5" customHeight="1">
      <c r="A621" s="31"/>
      <c r="B621" s="142"/>
      <c r="C621" s="181" t="s">
        <v>1096</v>
      </c>
      <c r="D621" s="181" t="s">
        <v>296</v>
      </c>
      <c r="E621" s="182" t="s">
        <v>2325</v>
      </c>
      <c r="F621" s="183" t="s">
        <v>2326</v>
      </c>
      <c r="G621" s="184" t="s">
        <v>414</v>
      </c>
      <c r="H621" s="185">
        <v>4.9000000000000004</v>
      </c>
      <c r="I621" s="186">
        <v>170.64</v>
      </c>
      <c r="J621" s="187">
        <f>ROUND(I621*H621,2)</f>
        <v>836.14</v>
      </c>
      <c r="K621" s="183" t="s">
        <v>147</v>
      </c>
      <c r="L621" s="188"/>
      <c r="M621" s="189" t="s">
        <v>1</v>
      </c>
      <c r="N621" s="190" t="s">
        <v>42</v>
      </c>
      <c r="O621" s="57"/>
      <c r="P621" s="152">
        <f>O621*H621</f>
        <v>0</v>
      </c>
      <c r="Q621" s="152">
        <v>1E-3</v>
      </c>
      <c r="R621" s="152">
        <f>Q621*H621</f>
        <v>4.9000000000000007E-3</v>
      </c>
      <c r="S621" s="152">
        <v>0</v>
      </c>
      <c r="T621" s="153">
        <f>S621*H621</f>
        <v>0</v>
      </c>
      <c r="U621" s="31"/>
      <c r="V621" s="31"/>
      <c r="W621" s="31"/>
      <c r="X621" s="31"/>
      <c r="Y621" s="31"/>
      <c r="Z621" s="31"/>
      <c r="AA621" s="31"/>
      <c r="AB621" s="31"/>
      <c r="AC621" s="31"/>
      <c r="AD621" s="31"/>
      <c r="AE621" s="31"/>
      <c r="AR621" s="154" t="s">
        <v>378</v>
      </c>
      <c r="AT621" s="154" t="s">
        <v>296</v>
      </c>
      <c r="AU621" s="154" t="s">
        <v>87</v>
      </c>
      <c r="AY621" s="16" t="s">
        <v>140</v>
      </c>
      <c r="BE621" s="155">
        <f>IF(N621="základní",J621,0)</f>
        <v>836.14</v>
      </c>
      <c r="BF621" s="155">
        <f>IF(N621="snížená",J621,0)</f>
        <v>0</v>
      </c>
      <c r="BG621" s="155">
        <f>IF(N621="zákl. přenesená",J621,0)</f>
        <v>0</v>
      </c>
      <c r="BH621" s="155">
        <f>IF(N621="sníž. přenesená",J621,0)</f>
        <v>0</v>
      </c>
      <c r="BI621" s="155">
        <f>IF(N621="nulová",J621,0)</f>
        <v>0</v>
      </c>
      <c r="BJ621" s="16" t="s">
        <v>85</v>
      </c>
      <c r="BK621" s="155">
        <f>ROUND(I621*H621,2)</f>
        <v>836.14</v>
      </c>
      <c r="BL621" s="16" t="s">
        <v>301</v>
      </c>
      <c r="BM621" s="154" t="s">
        <v>2327</v>
      </c>
    </row>
    <row r="622" spans="1:65" s="12" customFormat="1">
      <c r="B622" s="165"/>
      <c r="D622" s="156" t="s">
        <v>236</v>
      </c>
      <c r="E622" s="166" t="s">
        <v>1</v>
      </c>
      <c r="F622" s="167" t="s">
        <v>2328</v>
      </c>
      <c r="H622" s="168">
        <v>4.9000000000000004</v>
      </c>
      <c r="I622" s="169"/>
      <c r="L622" s="165"/>
      <c r="M622" s="170"/>
      <c r="N622" s="171"/>
      <c r="O622" s="171"/>
      <c r="P622" s="171"/>
      <c r="Q622" s="171"/>
      <c r="R622" s="171"/>
      <c r="S622" s="171"/>
      <c r="T622" s="172"/>
      <c r="AT622" s="166" t="s">
        <v>236</v>
      </c>
      <c r="AU622" s="166" t="s">
        <v>87</v>
      </c>
      <c r="AV622" s="12" t="s">
        <v>87</v>
      </c>
      <c r="AW622" s="12" t="s">
        <v>32</v>
      </c>
      <c r="AX622" s="12" t="s">
        <v>85</v>
      </c>
      <c r="AY622" s="166" t="s">
        <v>140</v>
      </c>
    </row>
    <row r="623" spans="1:65" s="1" customFormat="1" ht="24">
      <c r="A623" s="31"/>
      <c r="B623" s="142"/>
      <c r="C623" s="143" t="s">
        <v>1109</v>
      </c>
      <c r="D623" s="143" t="s">
        <v>143</v>
      </c>
      <c r="E623" s="144" t="s">
        <v>2329</v>
      </c>
      <c r="F623" s="145" t="s">
        <v>2330</v>
      </c>
      <c r="G623" s="146" t="s">
        <v>344</v>
      </c>
      <c r="H623" s="147">
        <v>16</v>
      </c>
      <c r="I623" s="148">
        <v>273.22000000000003</v>
      </c>
      <c r="J623" s="149">
        <f>ROUND(I623*H623,2)</f>
        <v>4371.5200000000004</v>
      </c>
      <c r="K623" s="145" t="s">
        <v>147</v>
      </c>
      <c r="L623" s="32"/>
      <c r="M623" s="150" t="s">
        <v>1</v>
      </c>
      <c r="N623" s="151" t="s">
        <v>42</v>
      </c>
      <c r="O623" s="57"/>
      <c r="P623" s="152">
        <f>O623*H623</f>
        <v>0</v>
      </c>
      <c r="Q623" s="152">
        <v>0</v>
      </c>
      <c r="R623" s="152">
        <f>Q623*H623</f>
        <v>0</v>
      </c>
      <c r="S623" s="152">
        <v>0</v>
      </c>
      <c r="T623" s="153">
        <f>S623*H623</f>
        <v>0</v>
      </c>
      <c r="U623" s="31"/>
      <c r="V623" s="31"/>
      <c r="W623" s="31"/>
      <c r="X623" s="31"/>
      <c r="Y623" s="31"/>
      <c r="Z623" s="31"/>
      <c r="AA623" s="31"/>
      <c r="AB623" s="31"/>
      <c r="AC623" s="31"/>
      <c r="AD623" s="31"/>
      <c r="AE623" s="31"/>
      <c r="AR623" s="154" t="s">
        <v>301</v>
      </c>
      <c r="AT623" s="154" t="s">
        <v>143</v>
      </c>
      <c r="AU623" s="154" t="s">
        <v>87</v>
      </c>
      <c r="AY623" s="16" t="s">
        <v>140</v>
      </c>
      <c r="BE623" s="155">
        <f>IF(N623="základní",J623,0)</f>
        <v>4371.5200000000004</v>
      </c>
      <c r="BF623" s="155">
        <f>IF(N623="snížená",J623,0)</f>
        <v>0</v>
      </c>
      <c r="BG623" s="155">
        <f>IF(N623="zákl. přenesená",J623,0)</f>
        <v>0</v>
      </c>
      <c r="BH623" s="155">
        <f>IF(N623="sníž. přenesená",J623,0)</f>
        <v>0</v>
      </c>
      <c r="BI623" s="155">
        <f>IF(N623="nulová",J623,0)</f>
        <v>0</v>
      </c>
      <c r="BJ623" s="16" t="s">
        <v>85</v>
      </c>
      <c r="BK623" s="155">
        <f>ROUND(I623*H623,2)</f>
        <v>4371.5200000000004</v>
      </c>
      <c r="BL623" s="16" t="s">
        <v>301</v>
      </c>
      <c r="BM623" s="154" t="s">
        <v>2331</v>
      </c>
    </row>
    <row r="624" spans="1:65" s="12" customFormat="1">
      <c r="B624" s="165"/>
      <c r="D624" s="156" t="s">
        <v>236</v>
      </c>
      <c r="E624" s="166" t="s">
        <v>1</v>
      </c>
      <c r="F624" s="167" t="s">
        <v>2332</v>
      </c>
      <c r="H624" s="168">
        <v>8</v>
      </c>
      <c r="I624" s="169"/>
      <c r="L624" s="165"/>
      <c r="M624" s="170"/>
      <c r="N624" s="171"/>
      <c r="O624" s="171"/>
      <c r="P624" s="171"/>
      <c r="Q624" s="171"/>
      <c r="R624" s="171"/>
      <c r="S624" s="171"/>
      <c r="T624" s="172"/>
      <c r="AT624" s="166" t="s">
        <v>236</v>
      </c>
      <c r="AU624" s="166" t="s">
        <v>87</v>
      </c>
      <c r="AV624" s="12" t="s">
        <v>87</v>
      </c>
      <c r="AW624" s="12" t="s">
        <v>32</v>
      </c>
      <c r="AX624" s="12" t="s">
        <v>77</v>
      </c>
      <c r="AY624" s="166" t="s">
        <v>140</v>
      </c>
    </row>
    <row r="625" spans="1:65" s="12" customFormat="1">
      <c r="B625" s="165"/>
      <c r="D625" s="156" t="s">
        <v>236</v>
      </c>
      <c r="E625" s="166" t="s">
        <v>1</v>
      </c>
      <c r="F625" s="167" t="s">
        <v>2333</v>
      </c>
      <c r="H625" s="168">
        <v>8</v>
      </c>
      <c r="I625" s="169"/>
      <c r="L625" s="165"/>
      <c r="M625" s="170"/>
      <c r="N625" s="171"/>
      <c r="O625" s="171"/>
      <c r="P625" s="171"/>
      <c r="Q625" s="171"/>
      <c r="R625" s="171"/>
      <c r="S625" s="171"/>
      <c r="T625" s="172"/>
      <c r="AT625" s="166" t="s">
        <v>236</v>
      </c>
      <c r="AU625" s="166" t="s">
        <v>87</v>
      </c>
      <c r="AV625" s="12" t="s">
        <v>87</v>
      </c>
      <c r="AW625" s="12" t="s">
        <v>32</v>
      </c>
      <c r="AX625" s="12" t="s">
        <v>77</v>
      </c>
      <c r="AY625" s="166" t="s">
        <v>140</v>
      </c>
    </row>
    <row r="626" spans="1:65" s="13" customFormat="1">
      <c r="B626" s="173"/>
      <c r="D626" s="156" t="s">
        <v>236</v>
      </c>
      <c r="E626" s="174" t="s">
        <v>1</v>
      </c>
      <c r="F626" s="175" t="s">
        <v>247</v>
      </c>
      <c r="H626" s="176">
        <v>16</v>
      </c>
      <c r="I626" s="177"/>
      <c r="L626" s="173"/>
      <c r="M626" s="178"/>
      <c r="N626" s="179"/>
      <c r="O626" s="179"/>
      <c r="P626" s="179"/>
      <c r="Q626" s="179"/>
      <c r="R626" s="179"/>
      <c r="S626" s="179"/>
      <c r="T626" s="180"/>
      <c r="AT626" s="174" t="s">
        <v>236</v>
      </c>
      <c r="AU626" s="174" t="s">
        <v>87</v>
      </c>
      <c r="AV626" s="13" t="s">
        <v>159</v>
      </c>
      <c r="AW626" s="13" t="s">
        <v>32</v>
      </c>
      <c r="AX626" s="13" t="s">
        <v>85</v>
      </c>
      <c r="AY626" s="174" t="s">
        <v>140</v>
      </c>
    </row>
    <row r="627" spans="1:65" s="1" customFormat="1" ht="16.5" customHeight="1">
      <c r="A627" s="31"/>
      <c r="B627" s="142"/>
      <c r="C627" s="181" t="s">
        <v>1114</v>
      </c>
      <c r="D627" s="181" t="s">
        <v>296</v>
      </c>
      <c r="E627" s="182" t="s">
        <v>2334</v>
      </c>
      <c r="F627" s="183" t="s">
        <v>2335</v>
      </c>
      <c r="G627" s="184" t="s">
        <v>414</v>
      </c>
      <c r="H627" s="185">
        <v>9.6</v>
      </c>
      <c r="I627" s="186">
        <v>345.83</v>
      </c>
      <c r="J627" s="187">
        <f>ROUND(I627*H627,2)</f>
        <v>3319.97</v>
      </c>
      <c r="K627" s="183" t="s">
        <v>147</v>
      </c>
      <c r="L627" s="188"/>
      <c r="M627" s="189" t="s">
        <v>1</v>
      </c>
      <c r="N627" s="190" t="s">
        <v>42</v>
      </c>
      <c r="O627" s="57"/>
      <c r="P627" s="152">
        <f>O627*H627</f>
        <v>0</v>
      </c>
      <c r="Q627" s="152">
        <v>2.3999999999999998E-3</v>
      </c>
      <c r="R627" s="152">
        <f>Q627*H627</f>
        <v>2.3039999999999998E-2</v>
      </c>
      <c r="S627" s="152">
        <v>0</v>
      </c>
      <c r="T627" s="153">
        <f>S627*H627</f>
        <v>0</v>
      </c>
      <c r="U627" s="31"/>
      <c r="V627" s="31"/>
      <c r="W627" s="31"/>
      <c r="X627" s="31"/>
      <c r="Y627" s="31"/>
      <c r="Z627" s="31"/>
      <c r="AA627" s="31"/>
      <c r="AB627" s="31"/>
      <c r="AC627" s="31"/>
      <c r="AD627" s="31"/>
      <c r="AE627" s="31"/>
      <c r="AR627" s="154" t="s">
        <v>378</v>
      </c>
      <c r="AT627" s="154" t="s">
        <v>296</v>
      </c>
      <c r="AU627" s="154" t="s">
        <v>87</v>
      </c>
      <c r="AY627" s="16" t="s">
        <v>140</v>
      </c>
      <c r="BE627" s="155">
        <f>IF(N627="základní",J627,0)</f>
        <v>3319.97</v>
      </c>
      <c r="BF627" s="155">
        <f>IF(N627="snížená",J627,0)</f>
        <v>0</v>
      </c>
      <c r="BG627" s="155">
        <f>IF(N627="zákl. přenesená",J627,0)</f>
        <v>0</v>
      </c>
      <c r="BH627" s="155">
        <f>IF(N627="sníž. přenesená",J627,0)</f>
        <v>0</v>
      </c>
      <c r="BI627" s="155">
        <f>IF(N627="nulová",J627,0)</f>
        <v>0</v>
      </c>
      <c r="BJ627" s="16" t="s">
        <v>85</v>
      </c>
      <c r="BK627" s="155">
        <f>ROUND(I627*H627,2)</f>
        <v>3319.97</v>
      </c>
      <c r="BL627" s="16" t="s">
        <v>301</v>
      </c>
      <c r="BM627" s="154" t="s">
        <v>2336</v>
      </c>
    </row>
    <row r="628" spans="1:65" s="12" customFormat="1">
      <c r="B628" s="165"/>
      <c r="D628" s="156" t="s">
        <v>236</v>
      </c>
      <c r="E628" s="166" t="s">
        <v>1</v>
      </c>
      <c r="F628" s="167" t="s">
        <v>2337</v>
      </c>
      <c r="H628" s="168">
        <v>9.6</v>
      </c>
      <c r="I628" s="169"/>
      <c r="L628" s="165"/>
      <c r="M628" s="170"/>
      <c r="N628" s="171"/>
      <c r="O628" s="171"/>
      <c r="P628" s="171"/>
      <c r="Q628" s="171"/>
      <c r="R628" s="171"/>
      <c r="S628" s="171"/>
      <c r="T628" s="172"/>
      <c r="AT628" s="166" t="s">
        <v>236</v>
      </c>
      <c r="AU628" s="166" t="s">
        <v>87</v>
      </c>
      <c r="AV628" s="12" t="s">
        <v>87</v>
      </c>
      <c r="AW628" s="12" t="s">
        <v>32</v>
      </c>
      <c r="AX628" s="12" t="s">
        <v>85</v>
      </c>
      <c r="AY628" s="166" t="s">
        <v>140</v>
      </c>
    </row>
    <row r="629" spans="1:65" s="1" customFormat="1" ht="16.5" customHeight="1">
      <c r="A629" s="31"/>
      <c r="B629" s="142"/>
      <c r="C629" s="181" t="s">
        <v>1125</v>
      </c>
      <c r="D629" s="181" t="s">
        <v>296</v>
      </c>
      <c r="E629" s="182" t="s">
        <v>2338</v>
      </c>
      <c r="F629" s="183" t="s">
        <v>2339</v>
      </c>
      <c r="G629" s="184" t="s">
        <v>414</v>
      </c>
      <c r="H629" s="185">
        <v>9.6</v>
      </c>
      <c r="I629" s="186">
        <v>431.15</v>
      </c>
      <c r="J629" s="187">
        <f>ROUND(I629*H629,2)</f>
        <v>4139.04</v>
      </c>
      <c r="K629" s="183" t="s">
        <v>147</v>
      </c>
      <c r="L629" s="188"/>
      <c r="M629" s="189" t="s">
        <v>1</v>
      </c>
      <c r="N629" s="190" t="s">
        <v>42</v>
      </c>
      <c r="O629" s="57"/>
      <c r="P629" s="152">
        <f>O629*H629</f>
        <v>0</v>
      </c>
      <c r="Q629" s="152">
        <v>3.0000000000000001E-3</v>
      </c>
      <c r="R629" s="152">
        <f>Q629*H629</f>
        <v>2.8799999999999999E-2</v>
      </c>
      <c r="S629" s="152">
        <v>0</v>
      </c>
      <c r="T629" s="153">
        <f>S629*H629</f>
        <v>0</v>
      </c>
      <c r="U629" s="31"/>
      <c r="V629" s="31"/>
      <c r="W629" s="31"/>
      <c r="X629" s="31"/>
      <c r="Y629" s="31"/>
      <c r="Z629" s="31"/>
      <c r="AA629" s="31"/>
      <c r="AB629" s="31"/>
      <c r="AC629" s="31"/>
      <c r="AD629" s="31"/>
      <c r="AE629" s="31"/>
      <c r="AR629" s="154" t="s">
        <v>378</v>
      </c>
      <c r="AT629" s="154" t="s">
        <v>296</v>
      </c>
      <c r="AU629" s="154" t="s">
        <v>87</v>
      </c>
      <c r="AY629" s="16" t="s">
        <v>140</v>
      </c>
      <c r="BE629" s="155">
        <f>IF(N629="základní",J629,0)</f>
        <v>4139.04</v>
      </c>
      <c r="BF629" s="155">
        <f>IF(N629="snížená",J629,0)</f>
        <v>0</v>
      </c>
      <c r="BG629" s="155">
        <f>IF(N629="zákl. přenesená",J629,0)</f>
        <v>0</v>
      </c>
      <c r="BH629" s="155">
        <f>IF(N629="sníž. přenesená",J629,0)</f>
        <v>0</v>
      </c>
      <c r="BI629" s="155">
        <f>IF(N629="nulová",J629,0)</f>
        <v>0</v>
      </c>
      <c r="BJ629" s="16" t="s">
        <v>85</v>
      </c>
      <c r="BK629" s="155">
        <f>ROUND(I629*H629,2)</f>
        <v>4139.04</v>
      </c>
      <c r="BL629" s="16" t="s">
        <v>301</v>
      </c>
      <c r="BM629" s="154" t="s">
        <v>2340</v>
      </c>
    </row>
    <row r="630" spans="1:65" s="12" customFormat="1">
      <c r="B630" s="165"/>
      <c r="D630" s="156" t="s">
        <v>236</v>
      </c>
      <c r="E630" s="166" t="s">
        <v>1</v>
      </c>
      <c r="F630" s="167" t="s">
        <v>2341</v>
      </c>
      <c r="H630" s="168">
        <v>9.6</v>
      </c>
      <c r="I630" s="169"/>
      <c r="L630" s="165"/>
      <c r="M630" s="170"/>
      <c r="N630" s="171"/>
      <c r="O630" s="171"/>
      <c r="P630" s="171"/>
      <c r="Q630" s="171"/>
      <c r="R630" s="171"/>
      <c r="S630" s="171"/>
      <c r="T630" s="172"/>
      <c r="AT630" s="166" t="s">
        <v>236</v>
      </c>
      <c r="AU630" s="166" t="s">
        <v>87</v>
      </c>
      <c r="AV630" s="12" t="s">
        <v>87</v>
      </c>
      <c r="AW630" s="12" t="s">
        <v>32</v>
      </c>
      <c r="AX630" s="12" t="s">
        <v>85</v>
      </c>
      <c r="AY630" s="166" t="s">
        <v>140</v>
      </c>
    </row>
    <row r="631" spans="1:65" s="1" customFormat="1" ht="24">
      <c r="A631" s="31"/>
      <c r="B631" s="142"/>
      <c r="C631" s="181" t="s">
        <v>1130</v>
      </c>
      <c r="D631" s="181" t="s">
        <v>296</v>
      </c>
      <c r="E631" s="182" t="s">
        <v>2342</v>
      </c>
      <c r="F631" s="183" t="s">
        <v>2343</v>
      </c>
      <c r="G631" s="184" t="s">
        <v>344</v>
      </c>
      <c r="H631" s="185">
        <v>17</v>
      </c>
      <c r="I631" s="186">
        <v>43.57</v>
      </c>
      <c r="J631" s="187">
        <f>ROUND(I631*H631,2)</f>
        <v>740.69</v>
      </c>
      <c r="K631" s="183" t="s">
        <v>147</v>
      </c>
      <c r="L631" s="188"/>
      <c r="M631" s="189" t="s">
        <v>1</v>
      </c>
      <c r="N631" s="190" t="s">
        <v>42</v>
      </c>
      <c r="O631" s="57"/>
      <c r="P631" s="152">
        <f>O631*H631</f>
        <v>0</v>
      </c>
      <c r="Q631" s="152">
        <v>6.0000000000000002E-5</v>
      </c>
      <c r="R631" s="152">
        <f>Q631*H631</f>
        <v>1.0200000000000001E-3</v>
      </c>
      <c r="S631" s="152">
        <v>0</v>
      </c>
      <c r="T631" s="153">
        <f>S631*H631</f>
        <v>0</v>
      </c>
      <c r="U631" s="31"/>
      <c r="V631" s="31"/>
      <c r="W631" s="31"/>
      <c r="X631" s="31"/>
      <c r="Y631" s="31"/>
      <c r="Z631" s="31"/>
      <c r="AA631" s="31"/>
      <c r="AB631" s="31"/>
      <c r="AC631" s="31"/>
      <c r="AD631" s="31"/>
      <c r="AE631" s="31"/>
      <c r="AR631" s="154" t="s">
        <v>378</v>
      </c>
      <c r="AT631" s="154" t="s">
        <v>296</v>
      </c>
      <c r="AU631" s="154" t="s">
        <v>87</v>
      </c>
      <c r="AY631" s="16" t="s">
        <v>140</v>
      </c>
      <c r="BE631" s="155">
        <f>IF(N631="základní",J631,0)</f>
        <v>740.69</v>
      </c>
      <c r="BF631" s="155">
        <f>IF(N631="snížená",J631,0)</f>
        <v>0</v>
      </c>
      <c r="BG631" s="155">
        <f>IF(N631="zákl. přenesená",J631,0)</f>
        <v>0</v>
      </c>
      <c r="BH631" s="155">
        <f>IF(N631="sníž. přenesená",J631,0)</f>
        <v>0</v>
      </c>
      <c r="BI631" s="155">
        <f>IF(N631="nulová",J631,0)</f>
        <v>0</v>
      </c>
      <c r="BJ631" s="16" t="s">
        <v>85</v>
      </c>
      <c r="BK631" s="155">
        <f>ROUND(I631*H631,2)</f>
        <v>740.69</v>
      </c>
      <c r="BL631" s="16" t="s">
        <v>301</v>
      </c>
      <c r="BM631" s="154" t="s">
        <v>2344</v>
      </c>
    </row>
    <row r="632" spans="1:65" s="1" customFormat="1" ht="24">
      <c r="A632" s="31"/>
      <c r="B632" s="142"/>
      <c r="C632" s="143" t="s">
        <v>1135</v>
      </c>
      <c r="D632" s="143" t="s">
        <v>143</v>
      </c>
      <c r="E632" s="144" t="s">
        <v>1276</v>
      </c>
      <c r="F632" s="145" t="s">
        <v>1277</v>
      </c>
      <c r="G632" s="146" t="s">
        <v>278</v>
      </c>
      <c r="H632" s="147">
        <v>2.4950000000000001</v>
      </c>
      <c r="I632" s="148">
        <v>1002.91</v>
      </c>
      <c r="J632" s="149">
        <f>ROUND(I632*H632,2)</f>
        <v>2502.2600000000002</v>
      </c>
      <c r="K632" s="145" t="s">
        <v>147</v>
      </c>
      <c r="L632" s="32"/>
      <c r="M632" s="150" t="s">
        <v>1</v>
      </c>
      <c r="N632" s="151" t="s">
        <v>42</v>
      </c>
      <c r="O632" s="57"/>
      <c r="P632" s="152">
        <f>O632*H632</f>
        <v>0</v>
      </c>
      <c r="Q632" s="152">
        <v>0</v>
      </c>
      <c r="R632" s="152">
        <f>Q632*H632</f>
        <v>0</v>
      </c>
      <c r="S632" s="152">
        <v>0</v>
      </c>
      <c r="T632" s="153">
        <f>S632*H632</f>
        <v>0</v>
      </c>
      <c r="U632" s="31"/>
      <c r="V632" s="31"/>
      <c r="W632" s="31"/>
      <c r="X632" s="31"/>
      <c r="Y632" s="31"/>
      <c r="Z632" s="31"/>
      <c r="AA632" s="31"/>
      <c r="AB632" s="31"/>
      <c r="AC632" s="31"/>
      <c r="AD632" s="31"/>
      <c r="AE632" s="31"/>
      <c r="AR632" s="154" t="s">
        <v>301</v>
      </c>
      <c r="AT632" s="154" t="s">
        <v>143</v>
      </c>
      <c r="AU632" s="154" t="s">
        <v>87</v>
      </c>
      <c r="AY632" s="16" t="s">
        <v>140</v>
      </c>
      <c r="BE632" s="155">
        <f>IF(N632="základní",J632,0)</f>
        <v>2502.2600000000002</v>
      </c>
      <c r="BF632" s="155">
        <f>IF(N632="snížená",J632,0)</f>
        <v>0</v>
      </c>
      <c r="BG632" s="155">
        <f>IF(N632="zákl. přenesená",J632,0)</f>
        <v>0</v>
      </c>
      <c r="BH632" s="155">
        <f>IF(N632="sníž. přenesená",J632,0)</f>
        <v>0</v>
      </c>
      <c r="BI632" s="155">
        <f>IF(N632="nulová",J632,0)</f>
        <v>0</v>
      </c>
      <c r="BJ632" s="16" t="s">
        <v>85</v>
      </c>
      <c r="BK632" s="155">
        <f>ROUND(I632*H632,2)</f>
        <v>2502.2600000000002</v>
      </c>
      <c r="BL632" s="16" t="s">
        <v>301</v>
      </c>
      <c r="BM632" s="154" t="s">
        <v>2345</v>
      </c>
    </row>
    <row r="633" spans="1:65" s="11" customFormat="1" ht="22.9" customHeight="1">
      <c r="B633" s="129"/>
      <c r="D633" s="130" t="s">
        <v>76</v>
      </c>
      <c r="E633" s="140" t="s">
        <v>1279</v>
      </c>
      <c r="F633" s="140" t="s">
        <v>1280</v>
      </c>
      <c r="I633" s="132"/>
      <c r="J633" s="141">
        <f>BK633</f>
        <v>588491.45000000007</v>
      </c>
      <c r="L633" s="129"/>
      <c r="M633" s="134"/>
      <c r="N633" s="135"/>
      <c r="O633" s="135"/>
      <c r="P633" s="136">
        <f>SUM(P634:P673)</f>
        <v>0</v>
      </c>
      <c r="Q633" s="135"/>
      <c r="R633" s="136">
        <f>SUM(R634:R673)</f>
        <v>1.0232232000000001</v>
      </c>
      <c r="S633" s="135"/>
      <c r="T633" s="137">
        <f>SUM(T634:T673)</f>
        <v>6.3801079999999999</v>
      </c>
      <c r="AR633" s="130" t="s">
        <v>87</v>
      </c>
      <c r="AT633" s="138" t="s">
        <v>76</v>
      </c>
      <c r="AU633" s="138" t="s">
        <v>85</v>
      </c>
      <c r="AY633" s="130" t="s">
        <v>140</v>
      </c>
      <c r="BK633" s="139">
        <f>SUM(BK634:BK673)</f>
        <v>588491.45000000007</v>
      </c>
    </row>
    <row r="634" spans="1:65" s="1" customFormat="1" ht="16.5" customHeight="1">
      <c r="A634" s="31"/>
      <c r="B634" s="142"/>
      <c r="C634" s="143" t="s">
        <v>1142</v>
      </c>
      <c r="D634" s="143" t="s">
        <v>143</v>
      </c>
      <c r="E634" s="144" t="s">
        <v>2346</v>
      </c>
      <c r="F634" s="145" t="s">
        <v>2347</v>
      </c>
      <c r="G634" s="146" t="s">
        <v>284</v>
      </c>
      <c r="H634" s="147">
        <v>76.275999999999996</v>
      </c>
      <c r="I634" s="148">
        <v>337.91</v>
      </c>
      <c r="J634" s="149">
        <f>ROUND(I634*H634,2)</f>
        <v>25774.42</v>
      </c>
      <c r="K634" s="145" t="s">
        <v>147</v>
      </c>
      <c r="L634" s="32"/>
      <c r="M634" s="150" t="s">
        <v>1</v>
      </c>
      <c r="N634" s="151" t="s">
        <v>42</v>
      </c>
      <c r="O634" s="57"/>
      <c r="P634" s="152">
        <f>O634*H634</f>
        <v>0</v>
      </c>
      <c r="Q634" s="152">
        <v>0</v>
      </c>
      <c r="R634" s="152">
        <f>Q634*H634</f>
        <v>0</v>
      </c>
      <c r="S634" s="152">
        <v>3.3000000000000002E-2</v>
      </c>
      <c r="T634" s="153">
        <f>S634*H634</f>
        <v>2.5171079999999999</v>
      </c>
      <c r="U634" s="31"/>
      <c r="V634" s="31"/>
      <c r="W634" s="31"/>
      <c r="X634" s="31"/>
      <c r="Y634" s="31"/>
      <c r="Z634" s="31"/>
      <c r="AA634" s="31"/>
      <c r="AB634" s="31"/>
      <c r="AC634" s="31"/>
      <c r="AD634" s="31"/>
      <c r="AE634" s="31"/>
      <c r="AR634" s="154" t="s">
        <v>301</v>
      </c>
      <c r="AT634" s="154" t="s">
        <v>143</v>
      </c>
      <c r="AU634" s="154" t="s">
        <v>87</v>
      </c>
      <c r="AY634" s="16" t="s">
        <v>140</v>
      </c>
      <c r="BE634" s="155">
        <f>IF(N634="základní",J634,0)</f>
        <v>25774.42</v>
      </c>
      <c r="BF634" s="155">
        <f>IF(N634="snížená",J634,0)</f>
        <v>0</v>
      </c>
      <c r="BG634" s="155">
        <f>IF(N634="zákl. přenesená",J634,0)</f>
        <v>0</v>
      </c>
      <c r="BH634" s="155">
        <f>IF(N634="sníž. přenesená",J634,0)</f>
        <v>0</v>
      </c>
      <c r="BI634" s="155">
        <f>IF(N634="nulová",J634,0)</f>
        <v>0</v>
      </c>
      <c r="BJ634" s="16" t="s">
        <v>85</v>
      </c>
      <c r="BK634" s="155">
        <f>ROUND(I634*H634,2)</f>
        <v>25774.42</v>
      </c>
      <c r="BL634" s="16" t="s">
        <v>301</v>
      </c>
      <c r="BM634" s="154" t="s">
        <v>2348</v>
      </c>
    </row>
    <row r="635" spans="1:65" s="12" customFormat="1">
      <c r="B635" s="165"/>
      <c r="D635" s="156" t="s">
        <v>236</v>
      </c>
      <c r="E635" s="166" t="s">
        <v>1</v>
      </c>
      <c r="F635" s="167" t="s">
        <v>2349</v>
      </c>
      <c r="H635" s="168">
        <v>17.276</v>
      </c>
      <c r="I635" s="169"/>
      <c r="L635" s="165"/>
      <c r="M635" s="170"/>
      <c r="N635" s="171"/>
      <c r="O635" s="171"/>
      <c r="P635" s="171"/>
      <c r="Q635" s="171"/>
      <c r="R635" s="171"/>
      <c r="S635" s="171"/>
      <c r="T635" s="172"/>
      <c r="AT635" s="166" t="s">
        <v>236</v>
      </c>
      <c r="AU635" s="166" t="s">
        <v>87</v>
      </c>
      <c r="AV635" s="12" t="s">
        <v>87</v>
      </c>
      <c r="AW635" s="12" t="s">
        <v>32</v>
      </c>
      <c r="AX635" s="12" t="s">
        <v>77</v>
      </c>
      <c r="AY635" s="166" t="s">
        <v>140</v>
      </c>
    </row>
    <row r="636" spans="1:65" s="12" customFormat="1">
      <c r="B636" s="165"/>
      <c r="D636" s="156" t="s">
        <v>236</v>
      </c>
      <c r="E636" s="166" t="s">
        <v>1</v>
      </c>
      <c r="F636" s="167" t="s">
        <v>2350</v>
      </c>
      <c r="H636" s="168">
        <v>42</v>
      </c>
      <c r="I636" s="169"/>
      <c r="L636" s="165"/>
      <c r="M636" s="170"/>
      <c r="N636" s="171"/>
      <c r="O636" s="171"/>
      <c r="P636" s="171"/>
      <c r="Q636" s="171"/>
      <c r="R636" s="171"/>
      <c r="S636" s="171"/>
      <c r="T636" s="172"/>
      <c r="AT636" s="166" t="s">
        <v>236</v>
      </c>
      <c r="AU636" s="166" t="s">
        <v>87</v>
      </c>
      <c r="AV636" s="12" t="s">
        <v>87</v>
      </c>
      <c r="AW636" s="12" t="s">
        <v>32</v>
      </c>
      <c r="AX636" s="12" t="s">
        <v>77</v>
      </c>
      <c r="AY636" s="166" t="s">
        <v>140</v>
      </c>
    </row>
    <row r="637" spans="1:65" s="12" customFormat="1">
      <c r="B637" s="165"/>
      <c r="D637" s="156" t="s">
        <v>236</v>
      </c>
      <c r="E637" s="166" t="s">
        <v>1</v>
      </c>
      <c r="F637" s="167" t="s">
        <v>2351</v>
      </c>
      <c r="H637" s="168">
        <v>17</v>
      </c>
      <c r="I637" s="169"/>
      <c r="L637" s="165"/>
      <c r="M637" s="170"/>
      <c r="N637" s="171"/>
      <c r="O637" s="171"/>
      <c r="P637" s="171"/>
      <c r="Q637" s="171"/>
      <c r="R637" s="171"/>
      <c r="S637" s="171"/>
      <c r="T637" s="172"/>
      <c r="AT637" s="166" t="s">
        <v>236</v>
      </c>
      <c r="AU637" s="166" t="s">
        <v>87</v>
      </c>
      <c r="AV637" s="12" t="s">
        <v>87</v>
      </c>
      <c r="AW637" s="12" t="s">
        <v>32</v>
      </c>
      <c r="AX637" s="12" t="s">
        <v>77</v>
      </c>
      <c r="AY637" s="166" t="s">
        <v>140</v>
      </c>
    </row>
    <row r="638" spans="1:65" s="13" customFormat="1">
      <c r="B638" s="173"/>
      <c r="D638" s="156" t="s">
        <v>236</v>
      </c>
      <c r="E638" s="174" t="s">
        <v>1</v>
      </c>
      <c r="F638" s="175" t="s">
        <v>247</v>
      </c>
      <c r="H638" s="176">
        <v>76.275999999999996</v>
      </c>
      <c r="I638" s="177"/>
      <c r="L638" s="173"/>
      <c r="M638" s="178"/>
      <c r="N638" s="179"/>
      <c r="O638" s="179"/>
      <c r="P638" s="179"/>
      <c r="Q638" s="179"/>
      <c r="R638" s="179"/>
      <c r="S638" s="179"/>
      <c r="T638" s="180"/>
      <c r="AT638" s="174" t="s">
        <v>236</v>
      </c>
      <c r="AU638" s="174" t="s">
        <v>87</v>
      </c>
      <c r="AV638" s="13" t="s">
        <v>159</v>
      </c>
      <c r="AW638" s="13" t="s">
        <v>32</v>
      </c>
      <c r="AX638" s="13" t="s">
        <v>85</v>
      </c>
      <c r="AY638" s="174" t="s">
        <v>140</v>
      </c>
    </row>
    <row r="639" spans="1:65" s="1" customFormat="1" ht="36">
      <c r="A639" s="31"/>
      <c r="B639" s="142"/>
      <c r="C639" s="143" t="s">
        <v>1146</v>
      </c>
      <c r="D639" s="143" t="s">
        <v>143</v>
      </c>
      <c r="E639" s="144" t="s">
        <v>2352</v>
      </c>
      <c r="F639" s="145" t="s">
        <v>2353</v>
      </c>
      <c r="G639" s="146" t="s">
        <v>284</v>
      </c>
      <c r="H639" s="147">
        <v>25.625</v>
      </c>
      <c r="I639" s="148">
        <v>568.79999999999995</v>
      </c>
      <c r="J639" s="149">
        <f>ROUND(I639*H639,2)</f>
        <v>14575.5</v>
      </c>
      <c r="K639" s="145" t="s">
        <v>1</v>
      </c>
      <c r="L639" s="32"/>
      <c r="M639" s="150" t="s">
        <v>1</v>
      </c>
      <c r="N639" s="151" t="s">
        <v>42</v>
      </c>
      <c r="O639" s="57"/>
      <c r="P639" s="152">
        <f>O639*H639</f>
        <v>0</v>
      </c>
      <c r="Q639" s="152">
        <v>0</v>
      </c>
      <c r="R639" s="152">
        <f>Q639*H639</f>
        <v>0</v>
      </c>
      <c r="S639" s="152">
        <v>0</v>
      </c>
      <c r="T639" s="153">
        <f>S639*H639</f>
        <v>0</v>
      </c>
      <c r="U639" s="31"/>
      <c r="V639" s="31"/>
      <c r="W639" s="31"/>
      <c r="X639" s="31"/>
      <c r="Y639" s="31"/>
      <c r="Z639" s="31"/>
      <c r="AA639" s="31"/>
      <c r="AB639" s="31"/>
      <c r="AC639" s="31"/>
      <c r="AD639" s="31"/>
      <c r="AE639" s="31"/>
      <c r="AR639" s="154" t="s">
        <v>301</v>
      </c>
      <c r="AT639" s="154" t="s">
        <v>143</v>
      </c>
      <c r="AU639" s="154" t="s">
        <v>87</v>
      </c>
      <c r="AY639" s="16" t="s">
        <v>140</v>
      </c>
      <c r="BE639" s="155">
        <f>IF(N639="základní",J639,0)</f>
        <v>14575.5</v>
      </c>
      <c r="BF639" s="155">
        <f>IF(N639="snížená",J639,0)</f>
        <v>0</v>
      </c>
      <c r="BG639" s="155">
        <f>IF(N639="zákl. přenesená",J639,0)</f>
        <v>0</v>
      </c>
      <c r="BH639" s="155">
        <f>IF(N639="sníž. přenesená",J639,0)</f>
        <v>0</v>
      </c>
      <c r="BI639" s="155">
        <f>IF(N639="nulová",J639,0)</f>
        <v>0</v>
      </c>
      <c r="BJ639" s="16" t="s">
        <v>85</v>
      </c>
      <c r="BK639" s="155">
        <f>ROUND(I639*H639,2)</f>
        <v>14575.5</v>
      </c>
      <c r="BL639" s="16" t="s">
        <v>301</v>
      </c>
      <c r="BM639" s="154" t="s">
        <v>2354</v>
      </c>
    </row>
    <row r="640" spans="1:65" s="12" customFormat="1">
      <c r="B640" s="165"/>
      <c r="D640" s="156" t="s">
        <v>236</v>
      </c>
      <c r="E640" s="166" t="s">
        <v>1</v>
      </c>
      <c r="F640" s="167" t="s">
        <v>2355</v>
      </c>
      <c r="H640" s="168">
        <v>25.625</v>
      </c>
      <c r="I640" s="169"/>
      <c r="L640" s="165"/>
      <c r="M640" s="170"/>
      <c r="N640" s="171"/>
      <c r="O640" s="171"/>
      <c r="P640" s="171"/>
      <c r="Q640" s="171"/>
      <c r="R640" s="171"/>
      <c r="S640" s="171"/>
      <c r="T640" s="172"/>
      <c r="AT640" s="166" t="s">
        <v>236</v>
      </c>
      <c r="AU640" s="166" t="s">
        <v>87</v>
      </c>
      <c r="AV640" s="12" t="s">
        <v>87</v>
      </c>
      <c r="AW640" s="12" t="s">
        <v>32</v>
      </c>
      <c r="AX640" s="12" t="s">
        <v>85</v>
      </c>
      <c r="AY640" s="166" t="s">
        <v>140</v>
      </c>
    </row>
    <row r="641" spans="1:65" s="1" customFormat="1" ht="21.75" customHeight="1">
      <c r="A641" s="31"/>
      <c r="B641" s="142"/>
      <c r="C641" s="143" t="s">
        <v>1150</v>
      </c>
      <c r="D641" s="143" t="s">
        <v>143</v>
      </c>
      <c r="E641" s="144" t="s">
        <v>2356</v>
      </c>
      <c r="F641" s="145" t="s">
        <v>2357</v>
      </c>
      <c r="G641" s="146" t="s">
        <v>284</v>
      </c>
      <c r="H641" s="147">
        <v>17.276</v>
      </c>
      <c r="I641" s="148">
        <v>284.13</v>
      </c>
      <c r="J641" s="149">
        <f>ROUND(I641*H641,2)</f>
        <v>4908.63</v>
      </c>
      <c r="K641" s="145" t="s">
        <v>147</v>
      </c>
      <c r="L641" s="32"/>
      <c r="M641" s="150" t="s">
        <v>1</v>
      </c>
      <c r="N641" s="151" t="s">
        <v>42</v>
      </c>
      <c r="O641" s="57"/>
      <c r="P641" s="152">
        <f>O641*H641</f>
        <v>0</v>
      </c>
      <c r="Q641" s="152">
        <v>5.0000000000000002E-5</v>
      </c>
      <c r="R641" s="152">
        <f>Q641*H641</f>
        <v>8.6380000000000007E-4</v>
      </c>
      <c r="S641" s="152">
        <v>0</v>
      </c>
      <c r="T641" s="153">
        <f>S641*H641</f>
        <v>0</v>
      </c>
      <c r="U641" s="31"/>
      <c r="V641" s="31"/>
      <c r="W641" s="31"/>
      <c r="X641" s="31"/>
      <c r="Y641" s="31"/>
      <c r="Z641" s="31"/>
      <c r="AA641" s="31"/>
      <c r="AB641" s="31"/>
      <c r="AC641" s="31"/>
      <c r="AD641" s="31"/>
      <c r="AE641" s="31"/>
      <c r="AR641" s="154" t="s">
        <v>301</v>
      </c>
      <c r="AT641" s="154" t="s">
        <v>143</v>
      </c>
      <c r="AU641" s="154" t="s">
        <v>87</v>
      </c>
      <c r="AY641" s="16" t="s">
        <v>140</v>
      </c>
      <c r="BE641" s="155">
        <f>IF(N641="základní",J641,0)</f>
        <v>4908.63</v>
      </c>
      <c r="BF641" s="155">
        <f>IF(N641="snížená",J641,0)</f>
        <v>0</v>
      </c>
      <c r="BG641" s="155">
        <f>IF(N641="zákl. přenesená",J641,0)</f>
        <v>0</v>
      </c>
      <c r="BH641" s="155">
        <f>IF(N641="sníž. přenesená",J641,0)</f>
        <v>0</v>
      </c>
      <c r="BI641" s="155">
        <f>IF(N641="nulová",J641,0)</f>
        <v>0</v>
      </c>
      <c r="BJ641" s="16" t="s">
        <v>85</v>
      </c>
      <c r="BK641" s="155">
        <f>ROUND(I641*H641,2)</f>
        <v>4908.63</v>
      </c>
      <c r="BL641" s="16" t="s">
        <v>301</v>
      </c>
      <c r="BM641" s="154" t="s">
        <v>2358</v>
      </c>
    </row>
    <row r="642" spans="1:65" s="12" customFormat="1">
      <c r="B642" s="165"/>
      <c r="D642" s="156" t="s">
        <v>236</v>
      </c>
      <c r="E642" s="166" t="s">
        <v>1</v>
      </c>
      <c r="F642" s="167" t="s">
        <v>2359</v>
      </c>
      <c r="H642" s="168">
        <v>17.276</v>
      </c>
      <c r="I642" s="169"/>
      <c r="L642" s="165"/>
      <c r="M642" s="170"/>
      <c r="N642" s="171"/>
      <c r="O642" s="171"/>
      <c r="P642" s="171"/>
      <c r="Q642" s="171"/>
      <c r="R642" s="171"/>
      <c r="S642" s="171"/>
      <c r="T642" s="172"/>
      <c r="AT642" s="166" t="s">
        <v>236</v>
      </c>
      <c r="AU642" s="166" t="s">
        <v>87</v>
      </c>
      <c r="AV642" s="12" t="s">
        <v>87</v>
      </c>
      <c r="AW642" s="12" t="s">
        <v>32</v>
      </c>
      <c r="AX642" s="12" t="s">
        <v>85</v>
      </c>
      <c r="AY642" s="166" t="s">
        <v>140</v>
      </c>
    </row>
    <row r="643" spans="1:65" s="1" customFormat="1" ht="33" customHeight="1">
      <c r="A643" s="31"/>
      <c r="B643" s="142"/>
      <c r="C643" s="143" t="s">
        <v>1154</v>
      </c>
      <c r="D643" s="143" t="s">
        <v>143</v>
      </c>
      <c r="E643" s="144" t="s">
        <v>2360</v>
      </c>
      <c r="F643" s="145" t="s">
        <v>2361</v>
      </c>
      <c r="G643" s="146" t="s">
        <v>284</v>
      </c>
      <c r="H643" s="147">
        <v>0.54</v>
      </c>
      <c r="I643" s="148">
        <v>860.01</v>
      </c>
      <c r="J643" s="149">
        <f>ROUND(I643*H643,2)</f>
        <v>464.41</v>
      </c>
      <c r="K643" s="145" t="s">
        <v>147</v>
      </c>
      <c r="L643" s="32"/>
      <c r="M643" s="150" t="s">
        <v>1</v>
      </c>
      <c r="N643" s="151" t="s">
        <v>42</v>
      </c>
      <c r="O643" s="57"/>
      <c r="P643" s="152">
        <f>O643*H643</f>
        <v>0</v>
      </c>
      <c r="Q643" s="152">
        <v>4.0000000000000002E-4</v>
      </c>
      <c r="R643" s="152">
        <f>Q643*H643</f>
        <v>2.1600000000000002E-4</v>
      </c>
      <c r="S643" s="152">
        <v>0</v>
      </c>
      <c r="T643" s="153">
        <f>S643*H643</f>
        <v>0</v>
      </c>
      <c r="U643" s="31"/>
      <c r="V643" s="31"/>
      <c r="W643" s="31"/>
      <c r="X643" s="31"/>
      <c r="Y643" s="31"/>
      <c r="Z643" s="31"/>
      <c r="AA643" s="31"/>
      <c r="AB643" s="31"/>
      <c r="AC643" s="31"/>
      <c r="AD643" s="31"/>
      <c r="AE643" s="31"/>
      <c r="AR643" s="154" t="s">
        <v>301</v>
      </c>
      <c r="AT643" s="154" t="s">
        <v>143</v>
      </c>
      <c r="AU643" s="154" t="s">
        <v>87</v>
      </c>
      <c r="AY643" s="16" t="s">
        <v>140</v>
      </c>
      <c r="BE643" s="155">
        <f>IF(N643="základní",J643,0)</f>
        <v>464.41</v>
      </c>
      <c r="BF643" s="155">
        <f>IF(N643="snížená",J643,0)</f>
        <v>0</v>
      </c>
      <c r="BG643" s="155">
        <f>IF(N643="zákl. přenesená",J643,0)</f>
        <v>0</v>
      </c>
      <c r="BH643" s="155">
        <f>IF(N643="sníž. přenesená",J643,0)</f>
        <v>0</v>
      </c>
      <c r="BI643" s="155">
        <f>IF(N643="nulová",J643,0)</f>
        <v>0</v>
      </c>
      <c r="BJ643" s="16" t="s">
        <v>85</v>
      </c>
      <c r="BK643" s="155">
        <f>ROUND(I643*H643,2)</f>
        <v>464.41</v>
      </c>
      <c r="BL643" s="16" t="s">
        <v>301</v>
      </c>
      <c r="BM643" s="154" t="s">
        <v>2362</v>
      </c>
    </row>
    <row r="644" spans="1:65" s="12" customFormat="1">
      <c r="B644" s="165"/>
      <c r="D644" s="156" t="s">
        <v>236</v>
      </c>
      <c r="E644" s="166" t="s">
        <v>1</v>
      </c>
      <c r="F644" s="167" t="s">
        <v>2363</v>
      </c>
      <c r="H644" s="168">
        <v>0.54</v>
      </c>
      <c r="I644" s="169"/>
      <c r="L644" s="165"/>
      <c r="M644" s="170"/>
      <c r="N644" s="171"/>
      <c r="O644" s="171"/>
      <c r="P644" s="171"/>
      <c r="Q644" s="171"/>
      <c r="R644" s="171"/>
      <c r="S644" s="171"/>
      <c r="T644" s="172"/>
      <c r="AT644" s="166" t="s">
        <v>236</v>
      </c>
      <c r="AU644" s="166" t="s">
        <v>87</v>
      </c>
      <c r="AV644" s="12" t="s">
        <v>87</v>
      </c>
      <c r="AW644" s="12" t="s">
        <v>32</v>
      </c>
      <c r="AX644" s="12" t="s">
        <v>85</v>
      </c>
      <c r="AY644" s="166" t="s">
        <v>140</v>
      </c>
    </row>
    <row r="645" spans="1:65" s="1" customFormat="1" ht="36">
      <c r="A645" s="31"/>
      <c r="B645" s="142"/>
      <c r="C645" s="181" t="s">
        <v>1159</v>
      </c>
      <c r="D645" s="181" t="s">
        <v>296</v>
      </c>
      <c r="E645" s="182" t="s">
        <v>2364</v>
      </c>
      <c r="F645" s="183" t="s">
        <v>2365</v>
      </c>
      <c r="G645" s="184" t="s">
        <v>344</v>
      </c>
      <c r="H645" s="185">
        <v>1</v>
      </c>
      <c r="I645" s="186">
        <v>19191.310000000001</v>
      </c>
      <c r="J645" s="187">
        <f>ROUND(I645*H645,2)</f>
        <v>19191.310000000001</v>
      </c>
      <c r="K645" s="183" t="s">
        <v>1</v>
      </c>
      <c r="L645" s="188"/>
      <c r="M645" s="189" t="s">
        <v>1</v>
      </c>
      <c r="N645" s="190" t="s">
        <v>42</v>
      </c>
      <c r="O645" s="57"/>
      <c r="P645" s="152">
        <f>O645*H645</f>
        <v>0</v>
      </c>
      <c r="Q645" s="152">
        <v>3.1E-2</v>
      </c>
      <c r="R645" s="152">
        <f>Q645*H645</f>
        <v>3.1E-2</v>
      </c>
      <c r="S645" s="152">
        <v>0</v>
      </c>
      <c r="T645" s="153">
        <f>S645*H645</f>
        <v>0</v>
      </c>
      <c r="U645" s="31"/>
      <c r="V645" s="31"/>
      <c r="W645" s="31"/>
      <c r="X645" s="31"/>
      <c r="Y645" s="31"/>
      <c r="Z645" s="31"/>
      <c r="AA645" s="31"/>
      <c r="AB645" s="31"/>
      <c r="AC645" s="31"/>
      <c r="AD645" s="31"/>
      <c r="AE645" s="31"/>
      <c r="AR645" s="154" t="s">
        <v>378</v>
      </c>
      <c r="AT645" s="154" t="s">
        <v>296</v>
      </c>
      <c r="AU645" s="154" t="s">
        <v>87</v>
      </c>
      <c r="AY645" s="16" t="s">
        <v>140</v>
      </c>
      <c r="BE645" s="155">
        <f>IF(N645="základní",J645,0)</f>
        <v>19191.310000000001</v>
      </c>
      <c r="BF645" s="155">
        <f>IF(N645="snížená",J645,0)</f>
        <v>0</v>
      </c>
      <c r="BG645" s="155">
        <f>IF(N645="zákl. přenesená",J645,0)</f>
        <v>0</v>
      </c>
      <c r="BH645" s="155">
        <f>IF(N645="sníž. přenesená",J645,0)</f>
        <v>0</v>
      </c>
      <c r="BI645" s="155">
        <f>IF(N645="nulová",J645,0)</f>
        <v>0</v>
      </c>
      <c r="BJ645" s="16" t="s">
        <v>85</v>
      </c>
      <c r="BK645" s="155">
        <f>ROUND(I645*H645,2)</f>
        <v>19191.310000000001</v>
      </c>
      <c r="BL645" s="16" t="s">
        <v>301</v>
      </c>
      <c r="BM645" s="154" t="s">
        <v>2366</v>
      </c>
    </row>
    <row r="646" spans="1:65" s="1" customFormat="1" ht="24">
      <c r="A646" s="31"/>
      <c r="B646" s="142"/>
      <c r="C646" s="143" t="s">
        <v>1163</v>
      </c>
      <c r="D646" s="143" t="s">
        <v>143</v>
      </c>
      <c r="E646" s="144" t="s">
        <v>2367</v>
      </c>
      <c r="F646" s="145" t="s">
        <v>2368</v>
      </c>
      <c r="G646" s="146" t="s">
        <v>344</v>
      </c>
      <c r="H646" s="147">
        <v>2</v>
      </c>
      <c r="I646" s="148">
        <v>5194.2</v>
      </c>
      <c r="J646" s="149">
        <f>ROUND(I646*H646,2)</f>
        <v>10388.4</v>
      </c>
      <c r="K646" s="145" t="s">
        <v>147</v>
      </c>
      <c r="L646" s="32"/>
      <c r="M646" s="150" t="s">
        <v>1</v>
      </c>
      <c r="N646" s="151" t="s">
        <v>42</v>
      </c>
      <c r="O646" s="57"/>
      <c r="P646" s="152">
        <f>O646*H646</f>
        <v>0</v>
      </c>
      <c r="Q646" s="152">
        <v>0</v>
      </c>
      <c r="R646" s="152">
        <f>Q646*H646</f>
        <v>0</v>
      </c>
      <c r="S646" s="152">
        <v>0</v>
      </c>
      <c r="T646" s="153">
        <f>S646*H646</f>
        <v>0</v>
      </c>
      <c r="U646" s="31"/>
      <c r="V646" s="31"/>
      <c r="W646" s="31"/>
      <c r="X646" s="31"/>
      <c r="Y646" s="31"/>
      <c r="Z646" s="31"/>
      <c r="AA646" s="31"/>
      <c r="AB646" s="31"/>
      <c r="AC646" s="31"/>
      <c r="AD646" s="31"/>
      <c r="AE646" s="31"/>
      <c r="AR646" s="154" t="s">
        <v>301</v>
      </c>
      <c r="AT646" s="154" t="s">
        <v>143</v>
      </c>
      <c r="AU646" s="154" t="s">
        <v>87</v>
      </c>
      <c r="AY646" s="16" t="s">
        <v>140</v>
      </c>
      <c r="BE646" s="155">
        <f>IF(N646="základní",J646,0)</f>
        <v>10388.4</v>
      </c>
      <c r="BF646" s="155">
        <f>IF(N646="snížená",J646,0)</f>
        <v>0</v>
      </c>
      <c r="BG646" s="155">
        <f>IF(N646="zákl. přenesená",J646,0)</f>
        <v>0</v>
      </c>
      <c r="BH646" s="155">
        <f>IF(N646="sníž. přenesená",J646,0)</f>
        <v>0</v>
      </c>
      <c r="BI646" s="155">
        <f>IF(N646="nulová",J646,0)</f>
        <v>0</v>
      </c>
      <c r="BJ646" s="16" t="s">
        <v>85</v>
      </c>
      <c r="BK646" s="155">
        <f>ROUND(I646*H646,2)</f>
        <v>10388.4</v>
      </c>
      <c r="BL646" s="16" t="s">
        <v>301</v>
      </c>
      <c r="BM646" s="154" t="s">
        <v>2369</v>
      </c>
    </row>
    <row r="647" spans="1:65" s="1" customFormat="1" ht="19.5">
      <c r="A647" s="31"/>
      <c r="B647" s="32"/>
      <c r="C647" s="31"/>
      <c r="D647" s="156" t="s">
        <v>153</v>
      </c>
      <c r="E647" s="31"/>
      <c r="F647" s="157" t="s">
        <v>2370</v>
      </c>
      <c r="G647" s="31"/>
      <c r="H647" s="31"/>
      <c r="I647" s="158"/>
      <c r="J647" s="31"/>
      <c r="K647" s="31"/>
      <c r="L647" s="32"/>
      <c r="M647" s="159"/>
      <c r="N647" s="160"/>
      <c r="O647" s="57"/>
      <c r="P647" s="57"/>
      <c r="Q647" s="57"/>
      <c r="R647" s="57"/>
      <c r="S647" s="57"/>
      <c r="T647" s="58"/>
      <c r="U647" s="31"/>
      <c r="V647" s="31"/>
      <c r="W647" s="31"/>
      <c r="X647" s="31"/>
      <c r="Y647" s="31"/>
      <c r="Z647" s="31"/>
      <c r="AA647" s="31"/>
      <c r="AB647" s="31"/>
      <c r="AC647" s="31"/>
      <c r="AD647" s="31"/>
      <c r="AE647" s="31"/>
      <c r="AT647" s="16" t="s">
        <v>153</v>
      </c>
      <c r="AU647" s="16" t="s">
        <v>87</v>
      </c>
    </row>
    <row r="648" spans="1:65" s="12" customFormat="1">
      <c r="B648" s="165"/>
      <c r="D648" s="156" t="s">
        <v>236</v>
      </c>
      <c r="E648" s="166" t="s">
        <v>1</v>
      </c>
      <c r="F648" s="167" t="s">
        <v>2371</v>
      </c>
      <c r="H648" s="168">
        <v>1</v>
      </c>
      <c r="I648" s="169"/>
      <c r="L648" s="165"/>
      <c r="M648" s="170"/>
      <c r="N648" s="171"/>
      <c r="O648" s="171"/>
      <c r="P648" s="171"/>
      <c r="Q648" s="171"/>
      <c r="R648" s="171"/>
      <c r="S648" s="171"/>
      <c r="T648" s="172"/>
      <c r="AT648" s="166" t="s">
        <v>236</v>
      </c>
      <c r="AU648" s="166" t="s">
        <v>87</v>
      </c>
      <c r="AV648" s="12" t="s">
        <v>87</v>
      </c>
      <c r="AW648" s="12" t="s">
        <v>32</v>
      </c>
      <c r="AX648" s="12" t="s">
        <v>77</v>
      </c>
      <c r="AY648" s="166" t="s">
        <v>140</v>
      </c>
    </row>
    <row r="649" spans="1:65" s="12" customFormat="1">
      <c r="B649" s="165"/>
      <c r="D649" s="156" t="s">
        <v>236</v>
      </c>
      <c r="E649" s="166" t="s">
        <v>1</v>
      </c>
      <c r="F649" s="167" t="s">
        <v>2372</v>
      </c>
      <c r="H649" s="168">
        <v>1</v>
      </c>
      <c r="I649" s="169"/>
      <c r="L649" s="165"/>
      <c r="M649" s="170"/>
      <c r="N649" s="171"/>
      <c r="O649" s="171"/>
      <c r="P649" s="171"/>
      <c r="Q649" s="171"/>
      <c r="R649" s="171"/>
      <c r="S649" s="171"/>
      <c r="T649" s="172"/>
      <c r="AT649" s="166" t="s">
        <v>236</v>
      </c>
      <c r="AU649" s="166" t="s">
        <v>87</v>
      </c>
      <c r="AV649" s="12" t="s">
        <v>87</v>
      </c>
      <c r="AW649" s="12" t="s">
        <v>32</v>
      </c>
      <c r="AX649" s="12" t="s">
        <v>77</v>
      </c>
      <c r="AY649" s="166" t="s">
        <v>140</v>
      </c>
    </row>
    <row r="650" spans="1:65" s="13" customFormat="1">
      <c r="B650" s="173"/>
      <c r="D650" s="156" t="s">
        <v>236</v>
      </c>
      <c r="E650" s="174" t="s">
        <v>1</v>
      </c>
      <c r="F650" s="175" t="s">
        <v>247</v>
      </c>
      <c r="H650" s="176">
        <v>2</v>
      </c>
      <c r="I650" s="177"/>
      <c r="L650" s="173"/>
      <c r="M650" s="178"/>
      <c r="N650" s="179"/>
      <c r="O650" s="179"/>
      <c r="P650" s="179"/>
      <c r="Q650" s="179"/>
      <c r="R650" s="179"/>
      <c r="S650" s="179"/>
      <c r="T650" s="180"/>
      <c r="AT650" s="174" t="s">
        <v>236</v>
      </c>
      <c r="AU650" s="174" t="s">
        <v>87</v>
      </c>
      <c r="AV650" s="13" t="s">
        <v>159</v>
      </c>
      <c r="AW650" s="13" t="s">
        <v>32</v>
      </c>
      <c r="AX650" s="13" t="s">
        <v>85</v>
      </c>
      <c r="AY650" s="174" t="s">
        <v>140</v>
      </c>
    </row>
    <row r="651" spans="1:65" s="1" customFormat="1" ht="66.75" customHeight="1">
      <c r="A651" s="31"/>
      <c r="B651" s="142"/>
      <c r="C651" s="181" t="s">
        <v>1169</v>
      </c>
      <c r="D651" s="181" t="s">
        <v>296</v>
      </c>
      <c r="E651" s="182" t="s">
        <v>2373</v>
      </c>
      <c r="F651" s="183" t="s">
        <v>2374</v>
      </c>
      <c r="G651" s="184" t="s">
        <v>344</v>
      </c>
      <c r="H651" s="185">
        <v>1</v>
      </c>
      <c r="I651" s="186">
        <v>78266.880000000005</v>
      </c>
      <c r="J651" s="187">
        <f>ROUND(I651*H651,2)</f>
        <v>78266.880000000005</v>
      </c>
      <c r="K651" s="183" t="s">
        <v>1</v>
      </c>
      <c r="L651" s="188"/>
      <c r="M651" s="189" t="s">
        <v>1</v>
      </c>
      <c r="N651" s="190" t="s">
        <v>42</v>
      </c>
      <c r="O651" s="57"/>
      <c r="P651" s="152">
        <f>O651*H651</f>
        <v>0</v>
      </c>
      <c r="Q651" s="152">
        <v>0.13800000000000001</v>
      </c>
      <c r="R651" s="152">
        <f>Q651*H651</f>
        <v>0.13800000000000001</v>
      </c>
      <c r="S651" s="152">
        <v>0</v>
      </c>
      <c r="T651" s="153">
        <f>S651*H651</f>
        <v>0</v>
      </c>
      <c r="U651" s="31"/>
      <c r="V651" s="31"/>
      <c r="W651" s="31"/>
      <c r="X651" s="31"/>
      <c r="Y651" s="31"/>
      <c r="Z651" s="31"/>
      <c r="AA651" s="31"/>
      <c r="AB651" s="31"/>
      <c r="AC651" s="31"/>
      <c r="AD651" s="31"/>
      <c r="AE651" s="31"/>
      <c r="AR651" s="154" t="s">
        <v>378</v>
      </c>
      <c r="AT651" s="154" t="s">
        <v>296</v>
      </c>
      <c r="AU651" s="154" t="s">
        <v>87</v>
      </c>
      <c r="AY651" s="16" t="s">
        <v>140</v>
      </c>
      <c r="BE651" s="155">
        <f>IF(N651="základní",J651,0)</f>
        <v>78266.880000000005</v>
      </c>
      <c r="BF651" s="155">
        <f>IF(N651="snížená",J651,0)</f>
        <v>0</v>
      </c>
      <c r="BG651" s="155">
        <f>IF(N651="zákl. přenesená",J651,0)</f>
        <v>0</v>
      </c>
      <c r="BH651" s="155">
        <f>IF(N651="sníž. přenesená",J651,0)</f>
        <v>0</v>
      </c>
      <c r="BI651" s="155">
        <f>IF(N651="nulová",J651,0)</f>
        <v>0</v>
      </c>
      <c r="BJ651" s="16" t="s">
        <v>85</v>
      </c>
      <c r="BK651" s="155">
        <f>ROUND(I651*H651,2)</f>
        <v>78266.880000000005</v>
      </c>
      <c r="BL651" s="16" t="s">
        <v>301</v>
      </c>
      <c r="BM651" s="154" t="s">
        <v>2375</v>
      </c>
    </row>
    <row r="652" spans="1:65" s="1" customFormat="1" ht="48.75">
      <c r="A652" s="31"/>
      <c r="B652" s="32"/>
      <c r="C652" s="31"/>
      <c r="D652" s="156" t="s">
        <v>153</v>
      </c>
      <c r="E652" s="31"/>
      <c r="F652" s="157" t="s">
        <v>2376</v>
      </c>
      <c r="G652" s="31"/>
      <c r="H652" s="31"/>
      <c r="I652" s="158"/>
      <c r="J652" s="31"/>
      <c r="K652" s="31"/>
      <c r="L652" s="32"/>
      <c r="M652" s="159"/>
      <c r="N652" s="160"/>
      <c r="O652" s="57"/>
      <c r="P652" s="57"/>
      <c r="Q652" s="57"/>
      <c r="R652" s="57"/>
      <c r="S652" s="57"/>
      <c r="T652" s="58"/>
      <c r="U652" s="31"/>
      <c r="V652" s="31"/>
      <c r="W652" s="31"/>
      <c r="X652" s="31"/>
      <c r="Y652" s="31"/>
      <c r="Z652" s="31"/>
      <c r="AA652" s="31"/>
      <c r="AB652" s="31"/>
      <c r="AC652" s="31"/>
      <c r="AD652" s="31"/>
      <c r="AE652" s="31"/>
      <c r="AT652" s="16" t="s">
        <v>153</v>
      </c>
      <c r="AU652" s="16" t="s">
        <v>87</v>
      </c>
    </row>
    <row r="653" spans="1:65" s="1" customFormat="1" ht="72">
      <c r="A653" s="31"/>
      <c r="B653" s="142"/>
      <c r="C653" s="181" t="s">
        <v>1174</v>
      </c>
      <c r="D653" s="181" t="s">
        <v>296</v>
      </c>
      <c r="E653" s="182" t="s">
        <v>2377</v>
      </c>
      <c r="F653" s="183" t="s">
        <v>2378</v>
      </c>
      <c r="G653" s="184" t="s">
        <v>344</v>
      </c>
      <c r="H653" s="185">
        <v>1</v>
      </c>
      <c r="I653" s="186">
        <v>235838.13</v>
      </c>
      <c r="J653" s="187">
        <f>ROUND(I653*H653,2)</f>
        <v>235838.13</v>
      </c>
      <c r="K653" s="183" t="s">
        <v>1</v>
      </c>
      <c r="L653" s="188"/>
      <c r="M653" s="189" t="s">
        <v>1</v>
      </c>
      <c r="N653" s="190" t="s">
        <v>42</v>
      </c>
      <c r="O653" s="57"/>
      <c r="P653" s="152">
        <f>O653*H653</f>
        <v>0</v>
      </c>
      <c r="Q653" s="152">
        <v>0.60699999999999998</v>
      </c>
      <c r="R653" s="152">
        <f>Q653*H653</f>
        <v>0.60699999999999998</v>
      </c>
      <c r="S653" s="152">
        <v>0</v>
      </c>
      <c r="T653" s="153">
        <f>S653*H653</f>
        <v>0</v>
      </c>
      <c r="U653" s="31"/>
      <c r="V653" s="31"/>
      <c r="W653" s="31"/>
      <c r="X653" s="31"/>
      <c r="Y653" s="31"/>
      <c r="Z653" s="31"/>
      <c r="AA653" s="31"/>
      <c r="AB653" s="31"/>
      <c r="AC653" s="31"/>
      <c r="AD653" s="31"/>
      <c r="AE653" s="31"/>
      <c r="AR653" s="154" t="s">
        <v>378</v>
      </c>
      <c r="AT653" s="154" t="s">
        <v>296</v>
      </c>
      <c r="AU653" s="154" t="s">
        <v>87</v>
      </c>
      <c r="AY653" s="16" t="s">
        <v>140</v>
      </c>
      <c r="BE653" s="155">
        <f>IF(N653="základní",J653,0)</f>
        <v>235838.13</v>
      </c>
      <c r="BF653" s="155">
        <f>IF(N653="snížená",J653,0)</f>
        <v>0</v>
      </c>
      <c r="BG653" s="155">
        <f>IF(N653="zákl. přenesená",J653,0)</f>
        <v>0</v>
      </c>
      <c r="BH653" s="155">
        <f>IF(N653="sníž. přenesená",J653,0)</f>
        <v>0</v>
      </c>
      <c r="BI653" s="155">
        <f>IF(N653="nulová",J653,0)</f>
        <v>0</v>
      </c>
      <c r="BJ653" s="16" t="s">
        <v>85</v>
      </c>
      <c r="BK653" s="155">
        <f>ROUND(I653*H653,2)</f>
        <v>235838.13</v>
      </c>
      <c r="BL653" s="16" t="s">
        <v>301</v>
      </c>
      <c r="BM653" s="154" t="s">
        <v>2379</v>
      </c>
    </row>
    <row r="654" spans="1:65" s="1" customFormat="1" ht="48.75">
      <c r="A654" s="31"/>
      <c r="B654" s="32"/>
      <c r="C654" s="31"/>
      <c r="D654" s="156" t="s">
        <v>153</v>
      </c>
      <c r="E654" s="31"/>
      <c r="F654" s="157" t="s">
        <v>2380</v>
      </c>
      <c r="G654" s="31"/>
      <c r="H654" s="31"/>
      <c r="I654" s="158"/>
      <c r="J654" s="31"/>
      <c r="K654" s="31"/>
      <c r="L654" s="32"/>
      <c r="M654" s="159"/>
      <c r="N654" s="160"/>
      <c r="O654" s="57"/>
      <c r="P654" s="57"/>
      <c r="Q654" s="57"/>
      <c r="R654" s="57"/>
      <c r="S654" s="57"/>
      <c r="T654" s="58"/>
      <c r="U654" s="31"/>
      <c r="V654" s="31"/>
      <c r="W654" s="31"/>
      <c r="X654" s="31"/>
      <c r="Y654" s="31"/>
      <c r="Z654" s="31"/>
      <c r="AA654" s="31"/>
      <c r="AB654" s="31"/>
      <c r="AC654" s="31"/>
      <c r="AD654" s="31"/>
      <c r="AE654" s="31"/>
      <c r="AT654" s="16" t="s">
        <v>153</v>
      </c>
      <c r="AU654" s="16" t="s">
        <v>87</v>
      </c>
    </row>
    <row r="655" spans="1:65" s="1" customFormat="1" ht="24">
      <c r="A655" s="31"/>
      <c r="B655" s="142"/>
      <c r="C655" s="143" t="s">
        <v>1184</v>
      </c>
      <c r="D655" s="143" t="s">
        <v>143</v>
      </c>
      <c r="E655" s="144" t="s">
        <v>2381</v>
      </c>
      <c r="F655" s="145" t="s">
        <v>2382</v>
      </c>
      <c r="G655" s="146" t="s">
        <v>344</v>
      </c>
      <c r="H655" s="147">
        <v>1</v>
      </c>
      <c r="I655" s="148">
        <v>6240.65</v>
      </c>
      <c r="J655" s="149">
        <f>ROUND(I655*H655,2)</f>
        <v>6240.65</v>
      </c>
      <c r="K655" s="145" t="s">
        <v>147</v>
      </c>
      <c r="L655" s="32"/>
      <c r="M655" s="150" t="s">
        <v>1</v>
      </c>
      <c r="N655" s="151" t="s">
        <v>42</v>
      </c>
      <c r="O655" s="57"/>
      <c r="P655" s="152">
        <f>O655*H655</f>
        <v>0</v>
      </c>
      <c r="Q655" s="152">
        <v>0</v>
      </c>
      <c r="R655" s="152">
        <f>Q655*H655</f>
        <v>0</v>
      </c>
      <c r="S655" s="152">
        <v>0</v>
      </c>
      <c r="T655" s="153">
        <f>S655*H655</f>
        <v>0</v>
      </c>
      <c r="U655" s="31"/>
      <c r="V655" s="31"/>
      <c r="W655" s="31"/>
      <c r="X655" s="31"/>
      <c r="Y655" s="31"/>
      <c r="Z655" s="31"/>
      <c r="AA655" s="31"/>
      <c r="AB655" s="31"/>
      <c r="AC655" s="31"/>
      <c r="AD655" s="31"/>
      <c r="AE655" s="31"/>
      <c r="AR655" s="154" t="s">
        <v>301</v>
      </c>
      <c r="AT655" s="154" t="s">
        <v>143</v>
      </c>
      <c r="AU655" s="154" t="s">
        <v>87</v>
      </c>
      <c r="AY655" s="16" t="s">
        <v>140</v>
      </c>
      <c r="BE655" s="155">
        <f>IF(N655="základní",J655,0)</f>
        <v>6240.65</v>
      </c>
      <c r="BF655" s="155">
        <f>IF(N655="snížená",J655,0)</f>
        <v>0</v>
      </c>
      <c r="BG655" s="155">
        <f>IF(N655="zákl. přenesená",J655,0)</f>
        <v>0</v>
      </c>
      <c r="BH655" s="155">
        <f>IF(N655="sníž. přenesená",J655,0)</f>
        <v>0</v>
      </c>
      <c r="BI655" s="155">
        <f>IF(N655="nulová",J655,0)</f>
        <v>0</v>
      </c>
      <c r="BJ655" s="16" t="s">
        <v>85</v>
      </c>
      <c r="BK655" s="155">
        <f>ROUND(I655*H655,2)</f>
        <v>6240.65</v>
      </c>
      <c r="BL655" s="16" t="s">
        <v>301</v>
      </c>
      <c r="BM655" s="154" t="s">
        <v>2383</v>
      </c>
    </row>
    <row r="656" spans="1:65" s="12" customFormat="1">
      <c r="B656" s="165"/>
      <c r="D656" s="156" t="s">
        <v>236</v>
      </c>
      <c r="E656" s="166" t="s">
        <v>1</v>
      </c>
      <c r="F656" s="167" t="s">
        <v>2384</v>
      </c>
      <c r="H656" s="168">
        <v>1</v>
      </c>
      <c r="I656" s="169"/>
      <c r="L656" s="165"/>
      <c r="M656" s="170"/>
      <c r="N656" s="171"/>
      <c r="O656" s="171"/>
      <c r="P656" s="171"/>
      <c r="Q656" s="171"/>
      <c r="R656" s="171"/>
      <c r="S656" s="171"/>
      <c r="T656" s="172"/>
      <c r="AT656" s="166" t="s">
        <v>236</v>
      </c>
      <c r="AU656" s="166" t="s">
        <v>87</v>
      </c>
      <c r="AV656" s="12" t="s">
        <v>87</v>
      </c>
      <c r="AW656" s="12" t="s">
        <v>32</v>
      </c>
      <c r="AX656" s="12" t="s">
        <v>85</v>
      </c>
      <c r="AY656" s="166" t="s">
        <v>140</v>
      </c>
    </row>
    <row r="657" spans="1:65" s="1" customFormat="1" ht="66.75" customHeight="1">
      <c r="A657" s="31"/>
      <c r="B657" s="142"/>
      <c r="C657" s="181" t="s">
        <v>1188</v>
      </c>
      <c r="D657" s="181" t="s">
        <v>296</v>
      </c>
      <c r="E657" s="182" t="s">
        <v>2385</v>
      </c>
      <c r="F657" s="183" t="s">
        <v>2386</v>
      </c>
      <c r="G657" s="184" t="s">
        <v>344</v>
      </c>
      <c r="H657" s="185">
        <v>1</v>
      </c>
      <c r="I657" s="186">
        <v>85320</v>
      </c>
      <c r="J657" s="187">
        <f>ROUND(I657*H657,2)</f>
        <v>85320</v>
      </c>
      <c r="K657" s="183" t="s">
        <v>1</v>
      </c>
      <c r="L657" s="188"/>
      <c r="M657" s="189" t="s">
        <v>1</v>
      </c>
      <c r="N657" s="190" t="s">
        <v>42</v>
      </c>
      <c r="O657" s="57"/>
      <c r="P657" s="152">
        <f>O657*H657</f>
        <v>0</v>
      </c>
      <c r="Q657" s="152">
        <v>0.13800000000000001</v>
      </c>
      <c r="R657" s="152">
        <f>Q657*H657</f>
        <v>0.13800000000000001</v>
      </c>
      <c r="S657" s="152">
        <v>0</v>
      </c>
      <c r="T657" s="153">
        <f>S657*H657</f>
        <v>0</v>
      </c>
      <c r="U657" s="31"/>
      <c r="V657" s="31"/>
      <c r="W657" s="31"/>
      <c r="X657" s="31"/>
      <c r="Y657" s="31"/>
      <c r="Z657" s="31"/>
      <c r="AA657" s="31"/>
      <c r="AB657" s="31"/>
      <c r="AC657" s="31"/>
      <c r="AD657" s="31"/>
      <c r="AE657" s="31"/>
      <c r="AR657" s="154" t="s">
        <v>378</v>
      </c>
      <c r="AT657" s="154" t="s">
        <v>296</v>
      </c>
      <c r="AU657" s="154" t="s">
        <v>87</v>
      </c>
      <c r="AY657" s="16" t="s">
        <v>140</v>
      </c>
      <c r="BE657" s="155">
        <f>IF(N657="základní",J657,0)</f>
        <v>85320</v>
      </c>
      <c r="BF657" s="155">
        <f>IF(N657="snížená",J657,0)</f>
        <v>0</v>
      </c>
      <c r="BG657" s="155">
        <f>IF(N657="zákl. přenesená",J657,0)</f>
        <v>0</v>
      </c>
      <c r="BH657" s="155">
        <f>IF(N657="sníž. přenesená",J657,0)</f>
        <v>0</v>
      </c>
      <c r="BI657" s="155">
        <f>IF(N657="nulová",J657,0)</f>
        <v>0</v>
      </c>
      <c r="BJ657" s="16" t="s">
        <v>85</v>
      </c>
      <c r="BK657" s="155">
        <f>ROUND(I657*H657,2)</f>
        <v>85320</v>
      </c>
      <c r="BL657" s="16" t="s">
        <v>301</v>
      </c>
      <c r="BM657" s="154" t="s">
        <v>2387</v>
      </c>
    </row>
    <row r="658" spans="1:65" s="1" customFormat="1" ht="48.75">
      <c r="A658" s="31"/>
      <c r="B658" s="32"/>
      <c r="C658" s="31"/>
      <c r="D658" s="156" t="s">
        <v>153</v>
      </c>
      <c r="E658" s="31"/>
      <c r="F658" s="157" t="s">
        <v>2376</v>
      </c>
      <c r="G658" s="31"/>
      <c r="H658" s="31"/>
      <c r="I658" s="158"/>
      <c r="J658" s="31"/>
      <c r="K658" s="31"/>
      <c r="L658" s="32"/>
      <c r="M658" s="159"/>
      <c r="N658" s="160"/>
      <c r="O658" s="57"/>
      <c r="P658" s="57"/>
      <c r="Q658" s="57"/>
      <c r="R658" s="57"/>
      <c r="S658" s="57"/>
      <c r="T658" s="58"/>
      <c r="U658" s="31"/>
      <c r="V658" s="31"/>
      <c r="W658" s="31"/>
      <c r="X658" s="31"/>
      <c r="Y658" s="31"/>
      <c r="Z658" s="31"/>
      <c r="AA658" s="31"/>
      <c r="AB658" s="31"/>
      <c r="AC658" s="31"/>
      <c r="AD658" s="31"/>
      <c r="AE658" s="31"/>
      <c r="AT658" s="16" t="s">
        <v>153</v>
      </c>
      <c r="AU658" s="16" t="s">
        <v>87</v>
      </c>
    </row>
    <row r="659" spans="1:65" s="1" customFormat="1" ht="16.5" customHeight="1">
      <c r="A659" s="31"/>
      <c r="B659" s="142"/>
      <c r="C659" s="143" t="s">
        <v>1192</v>
      </c>
      <c r="D659" s="143" t="s">
        <v>143</v>
      </c>
      <c r="E659" s="144" t="s">
        <v>2388</v>
      </c>
      <c r="F659" s="145" t="s">
        <v>2389</v>
      </c>
      <c r="G659" s="146" t="s">
        <v>344</v>
      </c>
      <c r="H659" s="147">
        <v>6</v>
      </c>
      <c r="I659" s="148">
        <v>171.77</v>
      </c>
      <c r="J659" s="149">
        <f>ROUND(I659*H659,2)</f>
        <v>1030.6199999999999</v>
      </c>
      <c r="K659" s="145" t="s">
        <v>147</v>
      </c>
      <c r="L659" s="32"/>
      <c r="M659" s="150" t="s">
        <v>1</v>
      </c>
      <c r="N659" s="151" t="s">
        <v>42</v>
      </c>
      <c r="O659" s="57"/>
      <c r="P659" s="152">
        <f>O659*H659</f>
        <v>0</v>
      </c>
      <c r="Q659" s="152">
        <v>0</v>
      </c>
      <c r="R659" s="152">
        <f>Q659*H659</f>
        <v>0</v>
      </c>
      <c r="S659" s="152">
        <v>0</v>
      </c>
      <c r="T659" s="153">
        <f>S659*H659</f>
        <v>0</v>
      </c>
      <c r="U659" s="31"/>
      <c r="V659" s="31"/>
      <c r="W659" s="31"/>
      <c r="X659" s="31"/>
      <c r="Y659" s="31"/>
      <c r="Z659" s="31"/>
      <c r="AA659" s="31"/>
      <c r="AB659" s="31"/>
      <c r="AC659" s="31"/>
      <c r="AD659" s="31"/>
      <c r="AE659" s="31"/>
      <c r="AR659" s="154" t="s">
        <v>301</v>
      </c>
      <c r="AT659" s="154" t="s">
        <v>143</v>
      </c>
      <c r="AU659" s="154" t="s">
        <v>87</v>
      </c>
      <c r="AY659" s="16" t="s">
        <v>140</v>
      </c>
      <c r="BE659" s="155">
        <f>IF(N659="základní",J659,0)</f>
        <v>1030.6199999999999</v>
      </c>
      <c r="BF659" s="155">
        <f>IF(N659="snížená",J659,0)</f>
        <v>0</v>
      </c>
      <c r="BG659" s="155">
        <f>IF(N659="zákl. přenesená",J659,0)</f>
        <v>0</v>
      </c>
      <c r="BH659" s="155">
        <f>IF(N659="sníž. přenesená",J659,0)</f>
        <v>0</v>
      </c>
      <c r="BI659" s="155">
        <f>IF(N659="nulová",J659,0)</f>
        <v>0</v>
      </c>
      <c r="BJ659" s="16" t="s">
        <v>85</v>
      </c>
      <c r="BK659" s="155">
        <f>ROUND(I659*H659,2)</f>
        <v>1030.6199999999999</v>
      </c>
      <c r="BL659" s="16" t="s">
        <v>301</v>
      </c>
      <c r="BM659" s="154" t="s">
        <v>2390</v>
      </c>
    </row>
    <row r="660" spans="1:65" s="1" customFormat="1" ht="24">
      <c r="A660" s="31"/>
      <c r="B660" s="142"/>
      <c r="C660" s="143" t="s">
        <v>1196</v>
      </c>
      <c r="D660" s="143" t="s">
        <v>143</v>
      </c>
      <c r="E660" s="144" t="s">
        <v>2391</v>
      </c>
      <c r="F660" s="145" t="s">
        <v>2392</v>
      </c>
      <c r="G660" s="146" t="s">
        <v>414</v>
      </c>
      <c r="H660" s="147">
        <v>24.18</v>
      </c>
      <c r="I660" s="148">
        <v>97.98</v>
      </c>
      <c r="J660" s="149">
        <f>ROUND(I660*H660,2)</f>
        <v>2369.16</v>
      </c>
      <c r="K660" s="145" t="s">
        <v>147</v>
      </c>
      <c r="L660" s="32"/>
      <c r="M660" s="150" t="s">
        <v>1</v>
      </c>
      <c r="N660" s="151" t="s">
        <v>42</v>
      </c>
      <c r="O660" s="57"/>
      <c r="P660" s="152">
        <f>O660*H660</f>
        <v>0</v>
      </c>
      <c r="Q660" s="152">
        <v>6.0000000000000002E-5</v>
      </c>
      <c r="R660" s="152">
        <f>Q660*H660</f>
        <v>1.4507999999999999E-3</v>
      </c>
      <c r="S660" s="152">
        <v>0</v>
      </c>
      <c r="T660" s="153">
        <f>S660*H660</f>
        <v>0</v>
      </c>
      <c r="U660" s="31"/>
      <c r="V660" s="31"/>
      <c r="W660" s="31"/>
      <c r="X660" s="31"/>
      <c r="Y660" s="31"/>
      <c r="Z660" s="31"/>
      <c r="AA660" s="31"/>
      <c r="AB660" s="31"/>
      <c r="AC660" s="31"/>
      <c r="AD660" s="31"/>
      <c r="AE660" s="31"/>
      <c r="AR660" s="154" t="s">
        <v>301</v>
      </c>
      <c r="AT660" s="154" t="s">
        <v>143</v>
      </c>
      <c r="AU660" s="154" t="s">
        <v>87</v>
      </c>
      <c r="AY660" s="16" t="s">
        <v>140</v>
      </c>
      <c r="BE660" s="155">
        <f>IF(N660="základní",J660,0)</f>
        <v>2369.16</v>
      </c>
      <c r="BF660" s="155">
        <f>IF(N660="snížená",J660,0)</f>
        <v>0</v>
      </c>
      <c r="BG660" s="155">
        <f>IF(N660="zákl. přenesená",J660,0)</f>
        <v>0</v>
      </c>
      <c r="BH660" s="155">
        <f>IF(N660="sníž. přenesená",J660,0)</f>
        <v>0</v>
      </c>
      <c r="BI660" s="155">
        <f>IF(N660="nulová",J660,0)</f>
        <v>0</v>
      </c>
      <c r="BJ660" s="16" t="s">
        <v>85</v>
      </c>
      <c r="BK660" s="155">
        <f>ROUND(I660*H660,2)</f>
        <v>2369.16</v>
      </c>
      <c r="BL660" s="16" t="s">
        <v>301</v>
      </c>
      <c r="BM660" s="154" t="s">
        <v>2393</v>
      </c>
    </row>
    <row r="661" spans="1:65" s="12" customFormat="1">
      <c r="B661" s="165"/>
      <c r="D661" s="156" t="s">
        <v>236</v>
      </c>
      <c r="E661" s="166" t="s">
        <v>1</v>
      </c>
      <c r="F661" s="167" t="s">
        <v>2394</v>
      </c>
      <c r="H661" s="168">
        <v>5.9</v>
      </c>
      <c r="I661" s="169"/>
      <c r="L661" s="165"/>
      <c r="M661" s="170"/>
      <c r="N661" s="171"/>
      <c r="O661" s="171"/>
      <c r="P661" s="171"/>
      <c r="Q661" s="171"/>
      <c r="R661" s="171"/>
      <c r="S661" s="171"/>
      <c r="T661" s="172"/>
      <c r="AT661" s="166" t="s">
        <v>236</v>
      </c>
      <c r="AU661" s="166" t="s">
        <v>87</v>
      </c>
      <c r="AV661" s="12" t="s">
        <v>87</v>
      </c>
      <c r="AW661" s="12" t="s">
        <v>32</v>
      </c>
      <c r="AX661" s="12" t="s">
        <v>77</v>
      </c>
      <c r="AY661" s="166" t="s">
        <v>140</v>
      </c>
    </row>
    <row r="662" spans="1:65" s="12" customFormat="1">
      <c r="B662" s="165"/>
      <c r="D662" s="156" t="s">
        <v>236</v>
      </c>
      <c r="E662" s="166" t="s">
        <v>1</v>
      </c>
      <c r="F662" s="167" t="s">
        <v>2395</v>
      </c>
      <c r="H662" s="168">
        <v>11.78</v>
      </c>
      <c r="I662" s="169"/>
      <c r="L662" s="165"/>
      <c r="M662" s="170"/>
      <c r="N662" s="171"/>
      <c r="O662" s="171"/>
      <c r="P662" s="171"/>
      <c r="Q662" s="171"/>
      <c r="R662" s="171"/>
      <c r="S662" s="171"/>
      <c r="T662" s="172"/>
      <c r="AT662" s="166" t="s">
        <v>236</v>
      </c>
      <c r="AU662" s="166" t="s">
        <v>87</v>
      </c>
      <c r="AV662" s="12" t="s">
        <v>87</v>
      </c>
      <c r="AW662" s="12" t="s">
        <v>32</v>
      </c>
      <c r="AX662" s="12" t="s">
        <v>77</v>
      </c>
      <c r="AY662" s="166" t="s">
        <v>140</v>
      </c>
    </row>
    <row r="663" spans="1:65" s="12" customFormat="1">
      <c r="B663" s="165"/>
      <c r="D663" s="156" t="s">
        <v>236</v>
      </c>
      <c r="E663" s="166" t="s">
        <v>1</v>
      </c>
      <c r="F663" s="167" t="s">
        <v>2396</v>
      </c>
      <c r="H663" s="168">
        <v>6.5</v>
      </c>
      <c r="I663" s="169"/>
      <c r="L663" s="165"/>
      <c r="M663" s="170"/>
      <c r="N663" s="171"/>
      <c r="O663" s="171"/>
      <c r="P663" s="171"/>
      <c r="Q663" s="171"/>
      <c r="R663" s="171"/>
      <c r="S663" s="171"/>
      <c r="T663" s="172"/>
      <c r="AT663" s="166" t="s">
        <v>236</v>
      </c>
      <c r="AU663" s="166" t="s">
        <v>87</v>
      </c>
      <c r="AV663" s="12" t="s">
        <v>87</v>
      </c>
      <c r="AW663" s="12" t="s">
        <v>32</v>
      </c>
      <c r="AX663" s="12" t="s">
        <v>77</v>
      </c>
      <c r="AY663" s="166" t="s">
        <v>140</v>
      </c>
    </row>
    <row r="664" spans="1:65" s="13" customFormat="1">
      <c r="B664" s="173"/>
      <c r="D664" s="156" t="s">
        <v>236</v>
      </c>
      <c r="E664" s="174" t="s">
        <v>1</v>
      </c>
      <c r="F664" s="175" t="s">
        <v>247</v>
      </c>
      <c r="H664" s="176">
        <v>24.18</v>
      </c>
      <c r="I664" s="177"/>
      <c r="L664" s="173"/>
      <c r="M664" s="178"/>
      <c r="N664" s="179"/>
      <c r="O664" s="179"/>
      <c r="P664" s="179"/>
      <c r="Q664" s="179"/>
      <c r="R664" s="179"/>
      <c r="S664" s="179"/>
      <c r="T664" s="180"/>
      <c r="AT664" s="174" t="s">
        <v>236</v>
      </c>
      <c r="AU664" s="174" t="s">
        <v>87</v>
      </c>
      <c r="AV664" s="13" t="s">
        <v>159</v>
      </c>
      <c r="AW664" s="13" t="s">
        <v>32</v>
      </c>
      <c r="AX664" s="13" t="s">
        <v>85</v>
      </c>
      <c r="AY664" s="174" t="s">
        <v>140</v>
      </c>
    </row>
    <row r="665" spans="1:65" s="1" customFormat="1" ht="24">
      <c r="A665" s="31"/>
      <c r="B665" s="142"/>
      <c r="C665" s="143" t="s">
        <v>1200</v>
      </c>
      <c r="D665" s="143" t="s">
        <v>143</v>
      </c>
      <c r="E665" s="144" t="s">
        <v>2397</v>
      </c>
      <c r="F665" s="145" t="s">
        <v>2398</v>
      </c>
      <c r="G665" s="146" t="s">
        <v>414</v>
      </c>
      <c r="H665" s="147">
        <v>24.18</v>
      </c>
      <c r="I665" s="148">
        <v>97.4</v>
      </c>
      <c r="J665" s="149">
        <f>ROUND(I665*H665,2)</f>
        <v>2355.13</v>
      </c>
      <c r="K665" s="145" t="s">
        <v>147</v>
      </c>
      <c r="L665" s="32"/>
      <c r="M665" s="150" t="s">
        <v>1</v>
      </c>
      <c r="N665" s="151" t="s">
        <v>42</v>
      </c>
      <c r="O665" s="57"/>
      <c r="P665" s="152">
        <f>O665*H665</f>
        <v>0</v>
      </c>
      <c r="Q665" s="152">
        <v>6.9999999999999994E-5</v>
      </c>
      <c r="R665" s="152">
        <f>Q665*H665</f>
        <v>1.6925999999999998E-3</v>
      </c>
      <c r="S665" s="152">
        <v>0</v>
      </c>
      <c r="T665" s="153">
        <f>S665*H665</f>
        <v>0</v>
      </c>
      <c r="U665" s="31"/>
      <c r="V665" s="31"/>
      <c r="W665" s="31"/>
      <c r="X665" s="31"/>
      <c r="Y665" s="31"/>
      <c r="Z665" s="31"/>
      <c r="AA665" s="31"/>
      <c r="AB665" s="31"/>
      <c r="AC665" s="31"/>
      <c r="AD665" s="31"/>
      <c r="AE665" s="31"/>
      <c r="AR665" s="154" t="s">
        <v>301</v>
      </c>
      <c r="AT665" s="154" t="s">
        <v>143</v>
      </c>
      <c r="AU665" s="154" t="s">
        <v>87</v>
      </c>
      <c r="AY665" s="16" t="s">
        <v>140</v>
      </c>
      <c r="BE665" s="155">
        <f>IF(N665="základní",J665,0)</f>
        <v>2355.13</v>
      </c>
      <c r="BF665" s="155">
        <f>IF(N665="snížená",J665,0)</f>
        <v>0</v>
      </c>
      <c r="BG665" s="155">
        <f>IF(N665="zákl. přenesená",J665,0)</f>
        <v>0</v>
      </c>
      <c r="BH665" s="155">
        <f>IF(N665="sníž. přenesená",J665,0)</f>
        <v>0</v>
      </c>
      <c r="BI665" s="155">
        <f>IF(N665="nulová",J665,0)</f>
        <v>0</v>
      </c>
      <c r="BJ665" s="16" t="s">
        <v>85</v>
      </c>
      <c r="BK665" s="155">
        <f>ROUND(I665*H665,2)</f>
        <v>2355.13</v>
      </c>
      <c r="BL665" s="16" t="s">
        <v>301</v>
      </c>
      <c r="BM665" s="154" t="s">
        <v>2399</v>
      </c>
    </row>
    <row r="666" spans="1:65" s="1" customFormat="1" ht="24">
      <c r="A666" s="31"/>
      <c r="B666" s="142"/>
      <c r="C666" s="143" t="s">
        <v>1204</v>
      </c>
      <c r="D666" s="143" t="s">
        <v>143</v>
      </c>
      <c r="E666" s="144" t="s">
        <v>2400</v>
      </c>
      <c r="F666" s="145" t="s">
        <v>2401</v>
      </c>
      <c r="G666" s="146" t="s">
        <v>308</v>
      </c>
      <c r="H666" s="147">
        <v>100</v>
      </c>
      <c r="I666" s="148">
        <v>33.07</v>
      </c>
      <c r="J666" s="149">
        <f>ROUND(I666*H666,2)</f>
        <v>3307</v>
      </c>
      <c r="K666" s="145" t="s">
        <v>147</v>
      </c>
      <c r="L666" s="32"/>
      <c r="M666" s="150" t="s">
        <v>1</v>
      </c>
      <c r="N666" s="151" t="s">
        <v>42</v>
      </c>
      <c r="O666" s="57"/>
      <c r="P666" s="152">
        <f>O666*H666</f>
        <v>0</v>
      </c>
      <c r="Q666" s="152">
        <v>5.0000000000000002E-5</v>
      </c>
      <c r="R666" s="152">
        <f>Q666*H666</f>
        <v>5.0000000000000001E-3</v>
      </c>
      <c r="S666" s="152">
        <v>0</v>
      </c>
      <c r="T666" s="153">
        <f>S666*H666</f>
        <v>0</v>
      </c>
      <c r="U666" s="31"/>
      <c r="V666" s="31"/>
      <c r="W666" s="31"/>
      <c r="X666" s="31"/>
      <c r="Y666" s="31"/>
      <c r="Z666" s="31"/>
      <c r="AA666" s="31"/>
      <c r="AB666" s="31"/>
      <c r="AC666" s="31"/>
      <c r="AD666" s="31"/>
      <c r="AE666" s="31"/>
      <c r="AR666" s="154" t="s">
        <v>301</v>
      </c>
      <c r="AT666" s="154" t="s">
        <v>143</v>
      </c>
      <c r="AU666" s="154" t="s">
        <v>87</v>
      </c>
      <c r="AY666" s="16" t="s">
        <v>140</v>
      </c>
      <c r="BE666" s="155">
        <f>IF(N666="základní",J666,0)</f>
        <v>3307</v>
      </c>
      <c r="BF666" s="155">
        <f>IF(N666="snížená",J666,0)</f>
        <v>0</v>
      </c>
      <c r="BG666" s="155">
        <f>IF(N666="zákl. přenesená",J666,0)</f>
        <v>0</v>
      </c>
      <c r="BH666" s="155">
        <f>IF(N666="sníž. přenesená",J666,0)</f>
        <v>0</v>
      </c>
      <c r="BI666" s="155">
        <f>IF(N666="nulová",J666,0)</f>
        <v>0</v>
      </c>
      <c r="BJ666" s="16" t="s">
        <v>85</v>
      </c>
      <c r="BK666" s="155">
        <f>ROUND(I666*H666,2)</f>
        <v>3307</v>
      </c>
      <c r="BL666" s="16" t="s">
        <v>301</v>
      </c>
      <c r="BM666" s="154" t="s">
        <v>2402</v>
      </c>
    </row>
    <row r="667" spans="1:65" s="12" customFormat="1">
      <c r="B667" s="165"/>
      <c r="D667" s="156" t="s">
        <v>236</v>
      </c>
      <c r="E667" s="166" t="s">
        <v>1</v>
      </c>
      <c r="F667" s="167" t="s">
        <v>2403</v>
      </c>
      <c r="H667" s="168">
        <v>100</v>
      </c>
      <c r="I667" s="169"/>
      <c r="L667" s="165"/>
      <c r="M667" s="170"/>
      <c r="N667" s="171"/>
      <c r="O667" s="171"/>
      <c r="P667" s="171"/>
      <c r="Q667" s="171"/>
      <c r="R667" s="171"/>
      <c r="S667" s="171"/>
      <c r="T667" s="172"/>
      <c r="AT667" s="166" t="s">
        <v>236</v>
      </c>
      <c r="AU667" s="166" t="s">
        <v>87</v>
      </c>
      <c r="AV667" s="12" t="s">
        <v>87</v>
      </c>
      <c r="AW667" s="12" t="s">
        <v>32</v>
      </c>
      <c r="AX667" s="12" t="s">
        <v>85</v>
      </c>
      <c r="AY667" s="166" t="s">
        <v>140</v>
      </c>
    </row>
    <row r="668" spans="1:65" s="1" customFormat="1" ht="44.25" customHeight="1">
      <c r="A668" s="31"/>
      <c r="B668" s="142"/>
      <c r="C668" s="181" t="s">
        <v>1208</v>
      </c>
      <c r="D668" s="181" t="s">
        <v>296</v>
      </c>
      <c r="E668" s="182" t="s">
        <v>2404</v>
      </c>
      <c r="F668" s="183" t="s">
        <v>2405</v>
      </c>
      <c r="G668" s="184" t="s">
        <v>308</v>
      </c>
      <c r="H668" s="185">
        <v>100</v>
      </c>
      <c r="I668" s="186">
        <v>142.19999999999999</v>
      </c>
      <c r="J668" s="187">
        <f>ROUND(I668*H668,2)</f>
        <v>14220</v>
      </c>
      <c r="K668" s="183" t="s">
        <v>1</v>
      </c>
      <c r="L668" s="188"/>
      <c r="M668" s="189" t="s">
        <v>1</v>
      </c>
      <c r="N668" s="190" t="s">
        <v>42</v>
      </c>
      <c r="O668" s="57"/>
      <c r="P668" s="152">
        <f>O668*H668</f>
        <v>0</v>
      </c>
      <c r="Q668" s="152">
        <v>1E-3</v>
      </c>
      <c r="R668" s="152">
        <f>Q668*H668</f>
        <v>0.1</v>
      </c>
      <c r="S668" s="152">
        <v>0</v>
      </c>
      <c r="T668" s="153">
        <f>S668*H668</f>
        <v>0</v>
      </c>
      <c r="U668" s="31"/>
      <c r="V668" s="31"/>
      <c r="W668" s="31"/>
      <c r="X668" s="31"/>
      <c r="Y668" s="31"/>
      <c r="Z668" s="31"/>
      <c r="AA668" s="31"/>
      <c r="AB668" s="31"/>
      <c r="AC668" s="31"/>
      <c r="AD668" s="31"/>
      <c r="AE668" s="31"/>
      <c r="AR668" s="154" t="s">
        <v>378</v>
      </c>
      <c r="AT668" s="154" t="s">
        <v>296</v>
      </c>
      <c r="AU668" s="154" t="s">
        <v>87</v>
      </c>
      <c r="AY668" s="16" t="s">
        <v>140</v>
      </c>
      <c r="BE668" s="155">
        <f>IF(N668="základní",J668,0)</f>
        <v>14220</v>
      </c>
      <c r="BF668" s="155">
        <f>IF(N668="snížená",J668,0)</f>
        <v>0</v>
      </c>
      <c r="BG668" s="155">
        <f>IF(N668="zákl. přenesená",J668,0)</f>
        <v>0</v>
      </c>
      <c r="BH668" s="155">
        <f>IF(N668="sníž. přenesená",J668,0)</f>
        <v>0</v>
      </c>
      <c r="BI668" s="155">
        <f>IF(N668="nulová",J668,0)</f>
        <v>0</v>
      </c>
      <c r="BJ668" s="16" t="s">
        <v>85</v>
      </c>
      <c r="BK668" s="155">
        <f>ROUND(I668*H668,2)</f>
        <v>14220</v>
      </c>
      <c r="BL668" s="16" t="s">
        <v>301</v>
      </c>
      <c r="BM668" s="154" t="s">
        <v>2406</v>
      </c>
    </row>
    <row r="669" spans="1:65" s="1" customFormat="1" ht="24">
      <c r="A669" s="31"/>
      <c r="B669" s="142"/>
      <c r="C669" s="143" t="s">
        <v>1214</v>
      </c>
      <c r="D669" s="143" t="s">
        <v>143</v>
      </c>
      <c r="E669" s="144" t="s">
        <v>2407</v>
      </c>
      <c r="F669" s="145" t="s">
        <v>2408</v>
      </c>
      <c r="G669" s="146" t="s">
        <v>308</v>
      </c>
      <c r="H669" s="147">
        <v>3743</v>
      </c>
      <c r="I669" s="148">
        <v>21.69</v>
      </c>
      <c r="J669" s="149">
        <f>ROUND(I669*H669,2)</f>
        <v>81185.67</v>
      </c>
      <c r="K669" s="145" t="s">
        <v>147</v>
      </c>
      <c r="L669" s="32"/>
      <c r="M669" s="150" t="s">
        <v>1</v>
      </c>
      <c r="N669" s="151" t="s">
        <v>42</v>
      </c>
      <c r="O669" s="57"/>
      <c r="P669" s="152">
        <f>O669*H669</f>
        <v>0</v>
      </c>
      <c r="Q669" s="152">
        <v>0</v>
      </c>
      <c r="R669" s="152">
        <f>Q669*H669</f>
        <v>0</v>
      </c>
      <c r="S669" s="152">
        <v>1E-3</v>
      </c>
      <c r="T669" s="153">
        <f>S669*H669</f>
        <v>3.7429999999999999</v>
      </c>
      <c r="U669" s="31"/>
      <c r="V669" s="31"/>
      <c r="W669" s="31"/>
      <c r="X669" s="31"/>
      <c r="Y669" s="31"/>
      <c r="Z669" s="31"/>
      <c r="AA669" s="31"/>
      <c r="AB669" s="31"/>
      <c r="AC669" s="31"/>
      <c r="AD669" s="31"/>
      <c r="AE669" s="31"/>
      <c r="AR669" s="154" t="s">
        <v>301</v>
      </c>
      <c r="AT669" s="154" t="s">
        <v>143</v>
      </c>
      <c r="AU669" s="154" t="s">
        <v>87</v>
      </c>
      <c r="AY669" s="16" t="s">
        <v>140</v>
      </c>
      <c r="BE669" s="155">
        <f>IF(N669="základní",J669,0)</f>
        <v>81185.67</v>
      </c>
      <c r="BF669" s="155">
        <f>IF(N669="snížená",J669,0)</f>
        <v>0</v>
      </c>
      <c r="BG669" s="155">
        <f>IF(N669="zákl. přenesená",J669,0)</f>
        <v>0</v>
      </c>
      <c r="BH669" s="155">
        <f>IF(N669="sníž. přenesená",J669,0)</f>
        <v>0</v>
      </c>
      <c r="BI669" s="155">
        <f>IF(N669="nulová",J669,0)</f>
        <v>0</v>
      </c>
      <c r="BJ669" s="16" t="s">
        <v>85</v>
      </c>
      <c r="BK669" s="155">
        <f>ROUND(I669*H669,2)</f>
        <v>81185.67</v>
      </c>
      <c r="BL669" s="16" t="s">
        <v>301</v>
      </c>
      <c r="BM669" s="154" t="s">
        <v>2409</v>
      </c>
    </row>
    <row r="670" spans="1:65" s="12" customFormat="1">
      <c r="B670" s="165"/>
      <c r="D670" s="156" t="s">
        <v>236</v>
      </c>
      <c r="E670" s="166" t="s">
        <v>1</v>
      </c>
      <c r="F670" s="167" t="s">
        <v>2410</v>
      </c>
      <c r="H670" s="168">
        <v>3743</v>
      </c>
      <c r="I670" s="169"/>
      <c r="L670" s="165"/>
      <c r="M670" s="170"/>
      <c r="N670" s="171"/>
      <c r="O670" s="171"/>
      <c r="P670" s="171"/>
      <c r="Q670" s="171"/>
      <c r="R670" s="171"/>
      <c r="S670" s="171"/>
      <c r="T670" s="172"/>
      <c r="AT670" s="166" t="s">
        <v>236</v>
      </c>
      <c r="AU670" s="166" t="s">
        <v>87</v>
      </c>
      <c r="AV670" s="12" t="s">
        <v>87</v>
      </c>
      <c r="AW670" s="12" t="s">
        <v>32</v>
      </c>
      <c r="AX670" s="12" t="s">
        <v>85</v>
      </c>
      <c r="AY670" s="166" t="s">
        <v>140</v>
      </c>
    </row>
    <row r="671" spans="1:65" s="1" customFormat="1" ht="24">
      <c r="A671" s="31"/>
      <c r="B671" s="142"/>
      <c r="C671" s="143" t="s">
        <v>1218</v>
      </c>
      <c r="D671" s="143" t="s">
        <v>143</v>
      </c>
      <c r="E671" s="144" t="s">
        <v>2411</v>
      </c>
      <c r="F671" s="145" t="s">
        <v>2412</v>
      </c>
      <c r="G671" s="146" t="s">
        <v>308</v>
      </c>
      <c r="H671" s="147">
        <v>120</v>
      </c>
      <c r="I671" s="148">
        <v>14.54</v>
      </c>
      <c r="J671" s="149">
        <f>ROUND(I671*H671,2)</f>
        <v>1744.8</v>
      </c>
      <c r="K671" s="145" t="s">
        <v>147</v>
      </c>
      <c r="L671" s="32"/>
      <c r="M671" s="150" t="s">
        <v>1</v>
      </c>
      <c r="N671" s="151" t="s">
        <v>42</v>
      </c>
      <c r="O671" s="57"/>
      <c r="P671" s="152">
        <f>O671*H671</f>
        <v>0</v>
      </c>
      <c r="Q671" s="152">
        <v>0</v>
      </c>
      <c r="R671" s="152">
        <f>Q671*H671</f>
        <v>0</v>
      </c>
      <c r="S671" s="152">
        <v>1E-3</v>
      </c>
      <c r="T671" s="153">
        <f>S671*H671</f>
        <v>0.12</v>
      </c>
      <c r="U671" s="31"/>
      <c r="V671" s="31"/>
      <c r="W671" s="31"/>
      <c r="X671" s="31"/>
      <c r="Y671" s="31"/>
      <c r="Z671" s="31"/>
      <c r="AA671" s="31"/>
      <c r="AB671" s="31"/>
      <c r="AC671" s="31"/>
      <c r="AD671" s="31"/>
      <c r="AE671" s="31"/>
      <c r="AR671" s="154" t="s">
        <v>301</v>
      </c>
      <c r="AT671" s="154" t="s">
        <v>143</v>
      </c>
      <c r="AU671" s="154" t="s">
        <v>87</v>
      </c>
      <c r="AY671" s="16" t="s">
        <v>140</v>
      </c>
      <c r="BE671" s="155">
        <f>IF(N671="základní",J671,0)</f>
        <v>1744.8</v>
      </c>
      <c r="BF671" s="155">
        <f>IF(N671="snížená",J671,0)</f>
        <v>0</v>
      </c>
      <c r="BG671" s="155">
        <f>IF(N671="zákl. přenesená",J671,0)</f>
        <v>0</v>
      </c>
      <c r="BH671" s="155">
        <f>IF(N671="sníž. přenesená",J671,0)</f>
        <v>0</v>
      </c>
      <c r="BI671" s="155">
        <f>IF(N671="nulová",J671,0)</f>
        <v>0</v>
      </c>
      <c r="BJ671" s="16" t="s">
        <v>85</v>
      </c>
      <c r="BK671" s="155">
        <f>ROUND(I671*H671,2)</f>
        <v>1744.8</v>
      </c>
      <c r="BL671" s="16" t="s">
        <v>301</v>
      </c>
      <c r="BM671" s="154" t="s">
        <v>2413</v>
      </c>
    </row>
    <row r="672" spans="1:65" s="12" customFormat="1">
      <c r="B672" s="165"/>
      <c r="D672" s="156" t="s">
        <v>236</v>
      </c>
      <c r="E672" s="166" t="s">
        <v>1</v>
      </c>
      <c r="F672" s="167" t="s">
        <v>2414</v>
      </c>
      <c r="H672" s="168">
        <v>120</v>
      </c>
      <c r="I672" s="169"/>
      <c r="L672" s="165"/>
      <c r="M672" s="170"/>
      <c r="N672" s="171"/>
      <c r="O672" s="171"/>
      <c r="P672" s="171"/>
      <c r="Q672" s="171"/>
      <c r="R672" s="171"/>
      <c r="S672" s="171"/>
      <c r="T672" s="172"/>
      <c r="AT672" s="166" t="s">
        <v>236</v>
      </c>
      <c r="AU672" s="166" t="s">
        <v>87</v>
      </c>
      <c r="AV672" s="12" t="s">
        <v>87</v>
      </c>
      <c r="AW672" s="12" t="s">
        <v>32</v>
      </c>
      <c r="AX672" s="12" t="s">
        <v>85</v>
      </c>
      <c r="AY672" s="166" t="s">
        <v>140</v>
      </c>
    </row>
    <row r="673" spans="1:65" s="1" customFormat="1" ht="24">
      <c r="A673" s="31"/>
      <c r="B673" s="142"/>
      <c r="C673" s="143" t="s">
        <v>1222</v>
      </c>
      <c r="D673" s="143" t="s">
        <v>143</v>
      </c>
      <c r="E673" s="144" t="s">
        <v>1305</v>
      </c>
      <c r="F673" s="145" t="s">
        <v>1306</v>
      </c>
      <c r="G673" s="146" t="s">
        <v>278</v>
      </c>
      <c r="H673" s="147">
        <v>1.0229999999999999</v>
      </c>
      <c r="I673" s="148">
        <v>1281.27</v>
      </c>
      <c r="J673" s="149">
        <f>ROUND(I673*H673,2)</f>
        <v>1310.74</v>
      </c>
      <c r="K673" s="145" t="s">
        <v>147</v>
      </c>
      <c r="L673" s="32"/>
      <c r="M673" s="150" t="s">
        <v>1</v>
      </c>
      <c r="N673" s="151" t="s">
        <v>42</v>
      </c>
      <c r="O673" s="57"/>
      <c r="P673" s="152">
        <f>O673*H673</f>
        <v>0</v>
      </c>
      <c r="Q673" s="152">
        <v>0</v>
      </c>
      <c r="R673" s="152">
        <f>Q673*H673</f>
        <v>0</v>
      </c>
      <c r="S673" s="152">
        <v>0</v>
      </c>
      <c r="T673" s="153">
        <f>S673*H673</f>
        <v>0</v>
      </c>
      <c r="U673" s="31"/>
      <c r="V673" s="31"/>
      <c r="W673" s="31"/>
      <c r="X673" s="31"/>
      <c r="Y673" s="31"/>
      <c r="Z673" s="31"/>
      <c r="AA673" s="31"/>
      <c r="AB673" s="31"/>
      <c r="AC673" s="31"/>
      <c r="AD673" s="31"/>
      <c r="AE673" s="31"/>
      <c r="AR673" s="154" t="s">
        <v>301</v>
      </c>
      <c r="AT673" s="154" t="s">
        <v>143</v>
      </c>
      <c r="AU673" s="154" t="s">
        <v>87</v>
      </c>
      <c r="AY673" s="16" t="s">
        <v>140</v>
      </c>
      <c r="BE673" s="155">
        <f>IF(N673="základní",J673,0)</f>
        <v>1310.74</v>
      </c>
      <c r="BF673" s="155">
        <f>IF(N673="snížená",J673,0)</f>
        <v>0</v>
      </c>
      <c r="BG673" s="155">
        <f>IF(N673="zákl. přenesená",J673,0)</f>
        <v>0</v>
      </c>
      <c r="BH673" s="155">
        <f>IF(N673="sníž. přenesená",J673,0)</f>
        <v>0</v>
      </c>
      <c r="BI673" s="155">
        <f>IF(N673="nulová",J673,0)</f>
        <v>0</v>
      </c>
      <c r="BJ673" s="16" t="s">
        <v>85</v>
      </c>
      <c r="BK673" s="155">
        <f>ROUND(I673*H673,2)</f>
        <v>1310.74</v>
      </c>
      <c r="BL673" s="16" t="s">
        <v>301</v>
      </c>
      <c r="BM673" s="154" t="s">
        <v>2415</v>
      </c>
    </row>
    <row r="674" spans="1:65" s="11" customFormat="1" ht="22.9" customHeight="1">
      <c r="B674" s="129"/>
      <c r="D674" s="130" t="s">
        <v>76</v>
      </c>
      <c r="E674" s="140" t="s">
        <v>2416</v>
      </c>
      <c r="F674" s="140" t="s">
        <v>2417</v>
      </c>
      <c r="I674" s="132"/>
      <c r="J674" s="141">
        <f>BK674</f>
        <v>116210.45999999999</v>
      </c>
      <c r="L674" s="129"/>
      <c r="M674" s="134"/>
      <c r="N674" s="135"/>
      <c r="O674" s="135"/>
      <c r="P674" s="136">
        <f>SUM(P675:P678)</f>
        <v>0</v>
      </c>
      <c r="Q674" s="135"/>
      <c r="R674" s="136">
        <f>SUM(R675:R678)</f>
        <v>0</v>
      </c>
      <c r="S674" s="135"/>
      <c r="T674" s="137">
        <f>SUM(T675:T678)</f>
        <v>0</v>
      </c>
      <c r="AR674" s="130" t="s">
        <v>87</v>
      </c>
      <c r="AT674" s="138" t="s">
        <v>76</v>
      </c>
      <c r="AU674" s="138" t="s">
        <v>85</v>
      </c>
      <c r="AY674" s="130" t="s">
        <v>140</v>
      </c>
      <c r="BK674" s="139">
        <f>SUM(BK675:BK678)</f>
        <v>116210.45999999999</v>
      </c>
    </row>
    <row r="675" spans="1:65" s="1" customFormat="1" ht="21.75" customHeight="1">
      <c r="A675" s="31"/>
      <c r="B675" s="142"/>
      <c r="C675" s="143" t="s">
        <v>1227</v>
      </c>
      <c r="D675" s="143" t="s">
        <v>143</v>
      </c>
      <c r="E675" s="144" t="s">
        <v>2418</v>
      </c>
      <c r="F675" s="145" t="s">
        <v>2419</v>
      </c>
      <c r="G675" s="146" t="s">
        <v>344</v>
      </c>
      <c r="H675" s="147">
        <v>1</v>
      </c>
      <c r="I675" s="148">
        <v>25152.34</v>
      </c>
      <c r="J675" s="149">
        <f>ROUND(I675*H675,2)</f>
        <v>25152.34</v>
      </c>
      <c r="K675" s="145" t="s">
        <v>1</v>
      </c>
      <c r="L675" s="32"/>
      <c r="M675" s="150" t="s">
        <v>1</v>
      </c>
      <c r="N675" s="151" t="s">
        <v>42</v>
      </c>
      <c r="O675" s="57"/>
      <c r="P675" s="152">
        <f>O675*H675</f>
        <v>0</v>
      </c>
      <c r="Q675" s="152">
        <v>0</v>
      </c>
      <c r="R675" s="152">
        <f>Q675*H675</f>
        <v>0</v>
      </c>
      <c r="S675" s="152">
        <v>0</v>
      </c>
      <c r="T675" s="153">
        <f>S675*H675</f>
        <v>0</v>
      </c>
      <c r="U675" s="31"/>
      <c r="V675" s="31"/>
      <c r="W675" s="31"/>
      <c r="X675" s="31"/>
      <c r="Y675" s="31"/>
      <c r="Z675" s="31"/>
      <c r="AA675" s="31"/>
      <c r="AB675" s="31"/>
      <c r="AC675" s="31"/>
      <c r="AD675" s="31"/>
      <c r="AE675" s="31"/>
      <c r="AR675" s="154" t="s">
        <v>301</v>
      </c>
      <c r="AT675" s="154" t="s">
        <v>143</v>
      </c>
      <c r="AU675" s="154" t="s">
        <v>87</v>
      </c>
      <c r="AY675" s="16" t="s">
        <v>140</v>
      </c>
      <c r="BE675" s="155">
        <f>IF(N675="základní",J675,0)</f>
        <v>25152.34</v>
      </c>
      <c r="BF675" s="155">
        <f>IF(N675="snížená",J675,0)</f>
        <v>0</v>
      </c>
      <c r="BG675" s="155">
        <f>IF(N675="zákl. přenesená",J675,0)</f>
        <v>0</v>
      </c>
      <c r="BH675" s="155">
        <f>IF(N675="sníž. přenesená",J675,0)</f>
        <v>0</v>
      </c>
      <c r="BI675" s="155">
        <f>IF(N675="nulová",J675,0)</f>
        <v>0</v>
      </c>
      <c r="BJ675" s="16" t="s">
        <v>85</v>
      </c>
      <c r="BK675" s="155">
        <f>ROUND(I675*H675,2)</f>
        <v>25152.34</v>
      </c>
      <c r="BL675" s="16" t="s">
        <v>301</v>
      </c>
      <c r="BM675" s="154" t="s">
        <v>2420</v>
      </c>
    </row>
    <row r="676" spans="1:65" s="1" customFormat="1" ht="16.5" customHeight="1">
      <c r="A676" s="31"/>
      <c r="B676" s="142"/>
      <c r="C676" s="181" t="s">
        <v>1231</v>
      </c>
      <c r="D676" s="181" t="s">
        <v>296</v>
      </c>
      <c r="E676" s="182" t="s">
        <v>2421</v>
      </c>
      <c r="F676" s="183" t="s">
        <v>2422</v>
      </c>
      <c r="G676" s="184" t="s">
        <v>344</v>
      </c>
      <c r="H676" s="185">
        <v>14</v>
      </c>
      <c r="I676" s="186">
        <v>4955.3900000000003</v>
      </c>
      <c r="J676" s="187">
        <f>ROUND(I676*H676,2)</f>
        <v>69375.460000000006</v>
      </c>
      <c r="K676" s="183" t="s">
        <v>1</v>
      </c>
      <c r="L676" s="188"/>
      <c r="M676" s="189" t="s">
        <v>1</v>
      </c>
      <c r="N676" s="190" t="s">
        <v>42</v>
      </c>
      <c r="O676" s="57"/>
      <c r="P676" s="152">
        <f>O676*H676</f>
        <v>0</v>
      </c>
      <c r="Q676" s="152">
        <v>0</v>
      </c>
      <c r="R676" s="152">
        <f>Q676*H676</f>
        <v>0</v>
      </c>
      <c r="S676" s="152">
        <v>0</v>
      </c>
      <c r="T676" s="153">
        <f>S676*H676</f>
        <v>0</v>
      </c>
      <c r="U676" s="31"/>
      <c r="V676" s="31"/>
      <c r="W676" s="31"/>
      <c r="X676" s="31"/>
      <c r="Y676" s="31"/>
      <c r="Z676" s="31"/>
      <c r="AA676" s="31"/>
      <c r="AB676" s="31"/>
      <c r="AC676" s="31"/>
      <c r="AD676" s="31"/>
      <c r="AE676" s="31"/>
      <c r="AR676" s="154" t="s">
        <v>378</v>
      </c>
      <c r="AT676" s="154" t="s">
        <v>296</v>
      </c>
      <c r="AU676" s="154" t="s">
        <v>87</v>
      </c>
      <c r="AY676" s="16" t="s">
        <v>140</v>
      </c>
      <c r="BE676" s="155">
        <f>IF(N676="základní",J676,0)</f>
        <v>69375.460000000006</v>
      </c>
      <c r="BF676" s="155">
        <f>IF(N676="snížená",J676,0)</f>
        <v>0</v>
      </c>
      <c r="BG676" s="155">
        <f>IF(N676="zákl. přenesená",J676,0)</f>
        <v>0</v>
      </c>
      <c r="BH676" s="155">
        <f>IF(N676="sníž. přenesená",J676,0)</f>
        <v>0</v>
      </c>
      <c r="BI676" s="155">
        <f>IF(N676="nulová",J676,0)</f>
        <v>0</v>
      </c>
      <c r="BJ676" s="16" t="s">
        <v>85</v>
      </c>
      <c r="BK676" s="155">
        <f>ROUND(I676*H676,2)</f>
        <v>69375.460000000006</v>
      </c>
      <c r="BL676" s="16" t="s">
        <v>301</v>
      </c>
      <c r="BM676" s="154" t="s">
        <v>2423</v>
      </c>
    </row>
    <row r="677" spans="1:65" s="1" customFormat="1" ht="16.5" customHeight="1">
      <c r="A677" s="31"/>
      <c r="B677" s="142"/>
      <c r="C677" s="181" t="s">
        <v>1236</v>
      </c>
      <c r="D677" s="181" t="s">
        <v>296</v>
      </c>
      <c r="E677" s="182" t="s">
        <v>2424</v>
      </c>
      <c r="F677" s="183" t="s">
        <v>2425</v>
      </c>
      <c r="G677" s="184" t="s">
        <v>344</v>
      </c>
      <c r="H677" s="185">
        <v>1</v>
      </c>
      <c r="I677" s="186">
        <v>14288.26</v>
      </c>
      <c r="J677" s="187">
        <f>ROUND(I677*H677,2)</f>
        <v>14288.26</v>
      </c>
      <c r="K677" s="183" t="s">
        <v>1</v>
      </c>
      <c r="L677" s="188"/>
      <c r="M677" s="189" t="s">
        <v>1</v>
      </c>
      <c r="N677" s="190" t="s">
        <v>42</v>
      </c>
      <c r="O677" s="57"/>
      <c r="P677" s="152">
        <f>O677*H677</f>
        <v>0</v>
      </c>
      <c r="Q677" s="152">
        <v>0</v>
      </c>
      <c r="R677" s="152">
        <f>Q677*H677</f>
        <v>0</v>
      </c>
      <c r="S677" s="152">
        <v>0</v>
      </c>
      <c r="T677" s="153">
        <f>S677*H677</f>
        <v>0</v>
      </c>
      <c r="U677" s="31"/>
      <c r="V677" s="31"/>
      <c r="W677" s="31"/>
      <c r="X677" s="31"/>
      <c r="Y677" s="31"/>
      <c r="Z677" s="31"/>
      <c r="AA677" s="31"/>
      <c r="AB677" s="31"/>
      <c r="AC677" s="31"/>
      <c r="AD677" s="31"/>
      <c r="AE677" s="31"/>
      <c r="AR677" s="154" t="s">
        <v>378</v>
      </c>
      <c r="AT677" s="154" t="s">
        <v>296</v>
      </c>
      <c r="AU677" s="154" t="s">
        <v>87</v>
      </c>
      <c r="AY677" s="16" t="s">
        <v>140</v>
      </c>
      <c r="BE677" s="155">
        <f>IF(N677="základní",J677,0)</f>
        <v>14288.26</v>
      </c>
      <c r="BF677" s="155">
        <f>IF(N677="snížená",J677,0)</f>
        <v>0</v>
      </c>
      <c r="BG677" s="155">
        <f>IF(N677="zákl. přenesená",J677,0)</f>
        <v>0</v>
      </c>
      <c r="BH677" s="155">
        <f>IF(N677="sníž. přenesená",J677,0)</f>
        <v>0</v>
      </c>
      <c r="BI677" s="155">
        <f>IF(N677="nulová",J677,0)</f>
        <v>0</v>
      </c>
      <c r="BJ677" s="16" t="s">
        <v>85</v>
      </c>
      <c r="BK677" s="155">
        <f>ROUND(I677*H677,2)</f>
        <v>14288.26</v>
      </c>
      <c r="BL677" s="16" t="s">
        <v>301</v>
      </c>
      <c r="BM677" s="154" t="s">
        <v>2426</v>
      </c>
    </row>
    <row r="678" spans="1:65" s="1" customFormat="1" ht="16.5" customHeight="1">
      <c r="A678" s="31"/>
      <c r="B678" s="142"/>
      <c r="C678" s="143" t="s">
        <v>1240</v>
      </c>
      <c r="D678" s="143" t="s">
        <v>143</v>
      </c>
      <c r="E678" s="144" t="s">
        <v>2427</v>
      </c>
      <c r="F678" s="145" t="s">
        <v>2428</v>
      </c>
      <c r="G678" s="146" t="s">
        <v>344</v>
      </c>
      <c r="H678" s="147">
        <v>1</v>
      </c>
      <c r="I678" s="148">
        <v>7394.4</v>
      </c>
      <c r="J678" s="149">
        <f>ROUND(I678*H678,2)</f>
        <v>7394.4</v>
      </c>
      <c r="K678" s="145" t="s">
        <v>1</v>
      </c>
      <c r="L678" s="32"/>
      <c r="M678" s="150" t="s">
        <v>1</v>
      </c>
      <c r="N678" s="151" t="s">
        <v>42</v>
      </c>
      <c r="O678" s="57"/>
      <c r="P678" s="152">
        <f>O678*H678</f>
        <v>0</v>
      </c>
      <c r="Q678" s="152">
        <v>0</v>
      </c>
      <c r="R678" s="152">
        <f>Q678*H678</f>
        <v>0</v>
      </c>
      <c r="S678" s="152">
        <v>0</v>
      </c>
      <c r="T678" s="153">
        <f>S678*H678</f>
        <v>0</v>
      </c>
      <c r="U678" s="31"/>
      <c r="V678" s="31"/>
      <c r="W678" s="31"/>
      <c r="X678" s="31"/>
      <c r="Y678" s="31"/>
      <c r="Z678" s="31"/>
      <c r="AA678" s="31"/>
      <c r="AB678" s="31"/>
      <c r="AC678" s="31"/>
      <c r="AD678" s="31"/>
      <c r="AE678" s="31"/>
      <c r="AR678" s="154" t="s">
        <v>301</v>
      </c>
      <c r="AT678" s="154" t="s">
        <v>143</v>
      </c>
      <c r="AU678" s="154" t="s">
        <v>87</v>
      </c>
      <c r="AY678" s="16" t="s">
        <v>140</v>
      </c>
      <c r="BE678" s="155">
        <f>IF(N678="základní",J678,0)</f>
        <v>7394.4</v>
      </c>
      <c r="BF678" s="155">
        <f>IF(N678="snížená",J678,0)</f>
        <v>0</v>
      </c>
      <c r="BG678" s="155">
        <f>IF(N678="zákl. přenesená",J678,0)</f>
        <v>0</v>
      </c>
      <c r="BH678" s="155">
        <f>IF(N678="sníž. přenesená",J678,0)</f>
        <v>0</v>
      </c>
      <c r="BI678" s="155">
        <f>IF(N678="nulová",J678,0)</f>
        <v>0</v>
      </c>
      <c r="BJ678" s="16" t="s">
        <v>85</v>
      </c>
      <c r="BK678" s="155">
        <f>ROUND(I678*H678,2)</f>
        <v>7394.4</v>
      </c>
      <c r="BL678" s="16" t="s">
        <v>301</v>
      </c>
      <c r="BM678" s="154" t="s">
        <v>2429</v>
      </c>
    </row>
    <row r="679" spans="1:65" s="11" customFormat="1" ht="22.9" customHeight="1">
      <c r="B679" s="129"/>
      <c r="D679" s="130" t="s">
        <v>76</v>
      </c>
      <c r="E679" s="140" t="s">
        <v>1563</v>
      </c>
      <c r="F679" s="140" t="s">
        <v>1564</v>
      </c>
      <c r="I679" s="132"/>
      <c r="J679" s="141">
        <f>BK679</f>
        <v>31338.6</v>
      </c>
      <c r="L679" s="129"/>
      <c r="M679" s="134"/>
      <c r="N679" s="135"/>
      <c r="O679" s="135"/>
      <c r="P679" s="136">
        <f>SUM(P680:P687)</f>
        <v>0</v>
      </c>
      <c r="Q679" s="135"/>
      <c r="R679" s="136">
        <f>SUM(R680:R687)</f>
        <v>0.28309999999999996</v>
      </c>
      <c r="S679" s="135"/>
      <c r="T679" s="137">
        <f>SUM(T680:T687)</f>
        <v>5.8900000000000001E-2</v>
      </c>
      <c r="AR679" s="130" t="s">
        <v>87</v>
      </c>
      <c r="AT679" s="138" t="s">
        <v>76</v>
      </c>
      <c r="AU679" s="138" t="s">
        <v>85</v>
      </c>
      <c r="AY679" s="130" t="s">
        <v>140</v>
      </c>
      <c r="BK679" s="139">
        <f>SUM(BK680:BK687)</f>
        <v>31338.6</v>
      </c>
    </row>
    <row r="680" spans="1:65" s="1" customFormat="1" ht="16.5" customHeight="1">
      <c r="A680" s="31"/>
      <c r="B680" s="142"/>
      <c r="C680" s="143" t="s">
        <v>1245</v>
      </c>
      <c r="D680" s="143" t="s">
        <v>143</v>
      </c>
      <c r="E680" s="144" t="s">
        <v>1566</v>
      </c>
      <c r="F680" s="145" t="s">
        <v>1567</v>
      </c>
      <c r="G680" s="146" t="s">
        <v>284</v>
      </c>
      <c r="H680" s="147">
        <v>190</v>
      </c>
      <c r="I680" s="148">
        <v>28.2</v>
      </c>
      <c r="J680" s="149">
        <f>ROUND(I680*H680,2)</f>
        <v>5358</v>
      </c>
      <c r="K680" s="145" t="s">
        <v>147</v>
      </c>
      <c r="L680" s="32"/>
      <c r="M680" s="150" t="s">
        <v>1</v>
      </c>
      <c r="N680" s="151" t="s">
        <v>42</v>
      </c>
      <c r="O680" s="57"/>
      <c r="P680" s="152">
        <f>O680*H680</f>
        <v>0</v>
      </c>
      <c r="Q680" s="152">
        <v>1E-3</v>
      </c>
      <c r="R680" s="152">
        <f>Q680*H680</f>
        <v>0.19</v>
      </c>
      <c r="S680" s="152">
        <v>3.1E-4</v>
      </c>
      <c r="T680" s="153">
        <f>S680*H680</f>
        <v>5.8900000000000001E-2</v>
      </c>
      <c r="U680" s="31"/>
      <c r="V680" s="31"/>
      <c r="W680" s="31"/>
      <c r="X680" s="31"/>
      <c r="Y680" s="31"/>
      <c r="Z680" s="31"/>
      <c r="AA680" s="31"/>
      <c r="AB680" s="31"/>
      <c r="AC680" s="31"/>
      <c r="AD680" s="31"/>
      <c r="AE680" s="31"/>
      <c r="AR680" s="154" t="s">
        <v>301</v>
      </c>
      <c r="AT680" s="154" t="s">
        <v>143</v>
      </c>
      <c r="AU680" s="154" t="s">
        <v>87</v>
      </c>
      <c r="AY680" s="16" t="s">
        <v>140</v>
      </c>
      <c r="BE680" s="155">
        <f>IF(N680="základní",J680,0)</f>
        <v>5358</v>
      </c>
      <c r="BF680" s="155">
        <f>IF(N680="snížená",J680,0)</f>
        <v>0</v>
      </c>
      <c r="BG680" s="155">
        <f>IF(N680="zákl. přenesená",J680,0)</f>
        <v>0</v>
      </c>
      <c r="BH680" s="155">
        <f>IF(N680="sníž. přenesená",J680,0)</f>
        <v>0</v>
      </c>
      <c r="BI680" s="155">
        <f>IF(N680="nulová",J680,0)</f>
        <v>0</v>
      </c>
      <c r="BJ680" s="16" t="s">
        <v>85</v>
      </c>
      <c r="BK680" s="155">
        <f>ROUND(I680*H680,2)</f>
        <v>5358</v>
      </c>
      <c r="BL680" s="16" t="s">
        <v>301</v>
      </c>
      <c r="BM680" s="154" t="s">
        <v>2430</v>
      </c>
    </row>
    <row r="681" spans="1:65" s="12" customFormat="1">
      <c r="B681" s="165"/>
      <c r="D681" s="156" t="s">
        <v>236</v>
      </c>
      <c r="E681" s="166" t="s">
        <v>1</v>
      </c>
      <c r="F681" s="167" t="s">
        <v>2431</v>
      </c>
      <c r="H681" s="168">
        <v>190</v>
      </c>
      <c r="I681" s="169"/>
      <c r="L681" s="165"/>
      <c r="M681" s="170"/>
      <c r="N681" s="171"/>
      <c r="O681" s="171"/>
      <c r="P681" s="171"/>
      <c r="Q681" s="171"/>
      <c r="R681" s="171"/>
      <c r="S681" s="171"/>
      <c r="T681" s="172"/>
      <c r="AT681" s="166" t="s">
        <v>236</v>
      </c>
      <c r="AU681" s="166" t="s">
        <v>87</v>
      </c>
      <c r="AV681" s="12" t="s">
        <v>87</v>
      </c>
      <c r="AW681" s="12" t="s">
        <v>32</v>
      </c>
      <c r="AX681" s="12" t="s">
        <v>85</v>
      </c>
      <c r="AY681" s="166" t="s">
        <v>140</v>
      </c>
    </row>
    <row r="682" spans="1:65" s="1" customFormat="1" ht="24">
      <c r="A682" s="31"/>
      <c r="B682" s="142"/>
      <c r="C682" s="143" t="s">
        <v>1249</v>
      </c>
      <c r="D682" s="143" t="s">
        <v>143</v>
      </c>
      <c r="E682" s="144" t="s">
        <v>1607</v>
      </c>
      <c r="F682" s="145" t="s">
        <v>1608</v>
      </c>
      <c r="G682" s="146" t="s">
        <v>284</v>
      </c>
      <c r="H682" s="147">
        <v>190</v>
      </c>
      <c r="I682" s="148">
        <v>14.21</v>
      </c>
      <c r="J682" s="149">
        <f>ROUND(I682*H682,2)</f>
        <v>2699.9</v>
      </c>
      <c r="K682" s="145" t="s">
        <v>147</v>
      </c>
      <c r="L682" s="32"/>
      <c r="M682" s="150" t="s">
        <v>1</v>
      </c>
      <c r="N682" s="151" t="s">
        <v>42</v>
      </c>
      <c r="O682" s="57"/>
      <c r="P682" s="152">
        <f>O682*H682</f>
        <v>0</v>
      </c>
      <c r="Q682" s="152">
        <v>0</v>
      </c>
      <c r="R682" s="152">
        <f>Q682*H682</f>
        <v>0</v>
      </c>
      <c r="S682" s="152">
        <v>0</v>
      </c>
      <c r="T682" s="153">
        <f>S682*H682</f>
        <v>0</v>
      </c>
      <c r="U682" s="31"/>
      <c r="V682" s="31"/>
      <c r="W682" s="31"/>
      <c r="X682" s="31"/>
      <c r="Y682" s="31"/>
      <c r="Z682" s="31"/>
      <c r="AA682" s="31"/>
      <c r="AB682" s="31"/>
      <c r="AC682" s="31"/>
      <c r="AD682" s="31"/>
      <c r="AE682" s="31"/>
      <c r="AR682" s="154" t="s">
        <v>301</v>
      </c>
      <c r="AT682" s="154" t="s">
        <v>143</v>
      </c>
      <c r="AU682" s="154" t="s">
        <v>87</v>
      </c>
      <c r="AY682" s="16" t="s">
        <v>140</v>
      </c>
      <c r="BE682" s="155">
        <f>IF(N682="základní",J682,0)</f>
        <v>2699.9</v>
      </c>
      <c r="BF682" s="155">
        <f>IF(N682="snížená",J682,0)</f>
        <v>0</v>
      </c>
      <c r="BG682" s="155">
        <f>IF(N682="zákl. přenesená",J682,0)</f>
        <v>0</v>
      </c>
      <c r="BH682" s="155">
        <f>IF(N682="sníž. přenesená",J682,0)</f>
        <v>0</v>
      </c>
      <c r="BI682" s="155">
        <f>IF(N682="nulová",J682,0)</f>
        <v>0</v>
      </c>
      <c r="BJ682" s="16" t="s">
        <v>85</v>
      </c>
      <c r="BK682" s="155">
        <f>ROUND(I682*H682,2)</f>
        <v>2699.9</v>
      </c>
      <c r="BL682" s="16" t="s">
        <v>301</v>
      </c>
      <c r="BM682" s="154" t="s">
        <v>2432</v>
      </c>
    </row>
    <row r="683" spans="1:65" s="1" customFormat="1" ht="24">
      <c r="A683" s="31"/>
      <c r="B683" s="142"/>
      <c r="C683" s="143" t="s">
        <v>1254</v>
      </c>
      <c r="D683" s="143" t="s">
        <v>143</v>
      </c>
      <c r="E683" s="144" t="s">
        <v>1611</v>
      </c>
      <c r="F683" s="145" t="s">
        <v>1612</v>
      </c>
      <c r="G683" s="146" t="s">
        <v>284</v>
      </c>
      <c r="H683" s="147">
        <v>190</v>
      </c>
      <c r="I683" s="148">
        <v>14.94</v>
      </c>
      <c r="J683" s="149">
        <f>ROUND(I683*H683,2)</f>
        <v>2838.6</v>
      </c>
      <c r="K683" s="145" t="s">
        <v>147</v>
      </c>
      <c r="L683" s="32"/>
      <c r="M683" s="150" t="s">
        <v>1</v>
      </c>
      <c r="N683" s="151" t="s">
        <v>42</v>
      </c>
      <c r="O683" s="57"/>
      <c r="P683" s="152">
        <f>O683*H683</f>
        <v>0</v>
      </c>
      <c r="Q683" s="152">
        <v>2.0000000000000001E-4</v>
      </c>
      <c r="R683" s="152">
        <f>Q683*H683</f>
        <v>3.7999999999999999E-2</v>
      </c>
      <c r="S683" s="152">
        <v>0</v>
      </c>
      <c r="T683" s="153">
        <f>S683*H683</f>
        <v>0</v>
      </c>
      <c r="U683" s="31"/>
      <c r="V683" s="31"/>
      <c r="W683" s="31"/>
      <c r="X683" s="31"/>
      <c r="Y683" s="31"/>
      <c r="Z683" s="31"/>
      <c r="AA683" s="31"/>
      <c r="AB683" s="31"/>
      <c r="AC683" s="31"/>
      <c r="AD683" s="31"/>
      <c r="AE683" s="31"/>
      <c r="AR683" s="154" t="s">
        <v>301</v>
      </c>
      <c r="AT683" s="154" t="s">
        <v>143</v>
      </c>
      <c r="AU683" s="154" t="s">
        <v>87</v>
      </c>
      <c r="AY683" s="16" t="s">
        <v>140</v>
      </c>
      <c r="BE683" s="155">
        <f>IF(N683="základní",J683,0)</f>
        <v>2838.6</v>
      </c>
      <c r="BF683" s="155">
        <f>IF(N683="snížená",J683,0)</f>
        <v>0</v>
      </c>
      <c r="BG683" s="155">
        <f>IF(N683="zákl. přenesená",J683,0)</f>
        <v>0</v>
      </c>
      <c r="BH683" s="155">
        <f>IF(N683="sníž. přenesená",J683,0)</f>
        <v>0</v>
      </c>
      <c r="BI683" s="155">
        <f>IF(N683="nulová",J683,0)</f>
        <v>0</v>
      </c>
      <c r="BJ683" s="16" t="s">
        <v>85</v>
      </c>
      <c r="BK683" s="155">
        <f>ROUND(I683*H683,2)</f>
        <v>2838.6</v>
      </c>
      <c r="BL683" s="16" t="s">
        <v>301</v>
      </c>
      <c r="BM683" s="154" t="s">
        <v>2433</v>
      </c>
    </row>
    <row r="684" spans="1:65" s="1" customFormat="1" ht="33" customHeight="1">
      <c r="A684" s="31"/>
      <c r="B684" s="142"/>
      <c r="C684" s="143" t="s">
        <v>1258</v>
      </c>
      <c r="D684" s="143" t="s">
        <v>143</v>
      </c>
      <c r="E684" s="144" t="s">
        <v>1641</v>
      </c>
      <c r="F684" s="145" t="s">
        <v>1642</v>
      </c>
      <c r="G684" s="146" t="s">
        <v>284</v>
      </c>
      <c r="H684" s="147">
        <v>190</v>
      </c>
      <c r="I684" s="148">
        <v>62.92</v>
      </c>
      <c r="J684" s="149">
        <f>ROUND(I684*H684,2)</f>
        <v>11954.8</v>
      </c>
      <c r="K684" s="145" t="s">
        <v>147</v>
      </c>
      <c r="L684" s="32"/>
      <c r="M684" s="150" t="s">
        <v>1</v>
      </c>
      <c r="N684" s="151" t="s">
        <v>42</v>
      </c>
      <c r="O684" s="57"/>
      <c r="P684" s="152">
        <f>O684*H684</f>
        <v>0</v>
      </c>
      <c r="Q684" s="152">
        <v>2.5999999999999998E-4</v>
      </c>
      <c r="R684" s="152">
        <f>Q684*H684</f>
        <v>4.9399999999999993E-2</v>
      </c>
      <c r="S684" s="152">
        <v>0</v>
      </c>
      <c r="T684" s="153">
        <f>S684*H684</f>
        <v>0</v>
      </c>
      <c r="U684" s="31"/>
      <c r="V684" s="31"/>
      <c r="W684" s="31"/>
      <c r="X684" s="31"/>
      <c r="Y684" s="31"/>
      <c r="Z684" s="31"/>
      <c r="AA684" s="31"/>
      <c r="AB684" s="31"/>
      <c r="AC684" s="31"/>
      <c r="AD684" s="31"/>
      <c r="AE684" s="31"/>
      <c r="AR684" s="154" t="s">
        <v>301</v>
      </c>
      <c r="AT684" s="154" t="s">
        <v>143</v>
      </c>
      <c r="AU684" s="154" t="s">
        <v>87</v>
      </c>
      <c r="AY684" s="16" t="s">
        <v>140</v>
      </c>
      <c r="BE684" s="155">
        <f>IF(N684="základní",J684,0)</f>
        <v>11954.8</v>
      </c>
      <c r="BF684" s="155">
        <f>IF(N684="snížená",J684,0)</f>
        <v>0</v>
      </c>
      <c r="BG684" s="155">
        <f>IF(N684="zákl. přenesená",J684,0)</f>
        <v>0</v>
      </c>
      <c r="BH684" s="155">
        <f>IF(N684="sníž. přenesená",J684,0)</f>
        <v>0</v>
      </c>
      <c r="BI684" s="155">
        <f>IF(N684="nulová",J684,0)</f>
        <v>0</v>
      </c>
      <c r="BJ684" s="16" t="s">
        <v>85</v>
      </c>
      <c r="BK684" s="155">
        <f>ROUND(I684*H684,2)</f>
        <v>11954.8</v>
      </c>
      <c r="BL684" s="16" t="s">
        <v>301</v>
      </c>
      <c r="BM684" s="154" t="s">
        <v>2434</v>
      </c>
    </row>
    <row r="685" spans="1:65" s="1" customFormat="1" ht="24">
      <c r="A685" s="31"/>
      <c r="B685" s="142"/>
      <c r="C685" s="143" t="s">
        <v>1262</v>
      </c>
      <c r="D685" s="143" t="s">
        <v>143</v>
      </c>
      <c r="E685" s="144" t="s">
        <v>2435</v>
      </c>
      <c r="F685" s="145" t="s">
        <v>2436</v>
      </c>
      <c r="G685" s="146" t="s">
        <v>284</v>
      </c>
      <c r="H685" s="147">
        <v>190</v>
      </c>
      <c r="I685" s="148">
        <v>10.27</v>
      </c>
      <c r="J685" s="149">
        <f>ROUND(I685*H685,2)</f>
        <v>1951.3</v>
      </c>
      <c r="K685" s="145" t="s">
        <v>147</v>
      </c>
      <c r="L685" s="32"/>
      <c r="M685" s="150" t="s">
        <v>1</v>
      </c>
      <c r="N685" s="151" t="s">
        <v>42</v>
      </c>
      <c r="O685" s="57"/>
      <c r="P685" s="152">
        <f>O685*H685</f>
        <v>0</v>
      </c>
      <c r="Q685" s="152">
        <v>0</v>
      </c>
      <c r="R685" s="152">
        <f>Q685*H685</f>
        <v>0</v>
      </c>
      <c r="S685" s="152">
        <v>0</v>
      </c>
      <c r="T685" s="153">
        <f>S685*H685</f>
        <v>0</v>
      </c>
      <c r="U685" s="31"/>
      <c r="V685" s="31"/>
      <c r="W685" s="31"/>
      <c r="X685" s="31"/>
      <c r="Y685" s="31"/>
      <c r="Z685" s="31"/>
      <c r="AA685" s="31"/>
      <c r="AB685" s="31"/>
      <c r="AC685" s="31"/>
      <c r="AD685" s="31"/>
      <c r="AE685" s="31"/>
      <c r="AR685" s="154" t="s">
        <v>301</v>
      </c>
      <c r="AT685" s="154" t="s">
        <v>143</v>
      </c>
      <c r="AU685" s="154" t="s">
        <v>87</v>
      </c>
      <c r="AY685" s="16" t="s">
        <v>140</v>
      </c>
      <c r="BE685" s="155">
        <f>IF(N685="základní",J685,0)</f>
        <v>1951.3</v>
      </c>
      <c r="BF685" s="155">
        <f>IF(N685="snížená",J685,0)</f>
        <v>0</v>
      </c>
      <c r="BG685" s="155">
        <f>IF(N685="zákl. přenesená",J685,0)</f>
        <v>0</v>
      </c>
      <c r="BH685" s="155">
        <f>IF(N685="sníž. přenesená",J685,0)</f>
        <v>0</v>
      </c>
      <c r="BI685" s="155">
        <f>IF(N685="nulová",J685,0)</f>
        <v>0</v>
      </c>
      <c r="BJ685" s="16" t="s">
        <v>85</v>
      </c>
      <c r="BK685" s="155">
        <f>ROUND(I685*H685,2)</f>
        <v>1951.3</v>
      </c>
      <c r="BL685" s="16" t="s">
        <v>301</v>
      </c>
      <c r="BM685" s="154" t="s">
        <v>2437</v>
      </c>
    </row>
    <row r="686" spans="1:65" s="1" customFormat="1" ht="33" customHeight="1">
      <c r="A686" s="31"/>
      <c r="B686" s="142"/>
      <c r="C686" s="143" t="s">
        <v>1266</v>
      </c>
      <c r="D686" s="143" t="s">
        <v>143</v>
      </c>
      <c r="E686" s="144" t="s">
        <v>1647</v>
      </c>
      <c r="F686" s="145" t="s">
        <v>1648</v>
      </c>
      <c r="G686" s="146" t="s">
        <v>284</v>
      </c>
      <c r="H686" s="147">
        <v>190</v>
      </c>
      <c r="I686" s="148">
        <v>34.4</v>
      </c>
      <c r="J686" s="149">
        <f>ROUND(I686*H686,2)</f>
        <v>6536</v>
      </c>
      <c r="K686" s="145" t="s">
        <v>147</v>
      </c>
      <c r="L686" s="32"/>
      <c r="M686" s="150" t="s">
        <v>1</v>
      </c>
      <c r="N686" s="151" t="s">
        <v>42</v>
      </c>
      <c r="O686" s="57"/>
      <c r="P686" s="152">
        <f>O686*H686</f>
        <v>0</v>
      </c>
      <c r="Q686" s="152">
        <v>3.0000000000000001E-5</v>
      </c>
      <c r="R686" s="152">
        <f>Q686*H686</f>
        <v>5.7000000000000002E-3</v>
      </c>
      <c r="S686" s="152">
        <v>0</v>
      </c>
      <c r="T686" s="153">
        <f>S686*H686</f>
        <v>0</v>
      </c>
      <c r="U686" s="31"/>
      <c r="V686" s="31"/>
      <c r="W686" s="31"/>
      <c r="X686" s="31"/>
      <c r="Y686" s="31"/>
      <c r="Z686" s="31"/>
      <c r="AA686" s="31"/>
      <c r="AB686" s="31"/>
      <c r="AC686" s="31"/>
      <c r="AD686" s="31"/>
      <c r="AE686" s="31"/>
      <c r="AR686" s="154" t="s">
        <v>301</v>
      </c>
      <c r="AT686" s="154" t="s">
        <v>143</v>
      </c>
      <c r="AU686" s="154" t="s">
        <v>87</v>
      </c>
      <c r="AY686" s="16" t="s">
        <v>140</v>
      </c>
      <c r="BE686" s="155">
        <f>IF(N686="základní",J686,0)</f>
        <v>6536</v>
      </c>
      <c r="BF686" s="155">
        <f>IF(N686="snížená",J686,0)</f>
        <v>0</v>
      </c>
      <c r="BG686" s="155">
        <f>IF(N686="zákl. přenesená",J686,0)</f>
        <v>0</v>
      </c>
      <c r="BH686" s="155">
        <f>IF(N686="sníž. přenesená",J686,0)</f>
        <v>0</v>
      </c>
      <c r="BI686" s="155">
        <f>IF(N686="nulová",J686,0)</f>
        <v>0</v>
      </c>
      <c r="BJ686" s="16" t="s">
        <v>85</v>
      </c>
      <c r="BK686" s="155">
        <f>ROUND(I686*H686,2)</f>
        <v>6536</v>
      </c>
      <c r="BL686" s="16" t="s">
        <v>301</v>
      </c>
      <c r="BM686" s="154" t="s">
        <v>2438</v>
      </c>
    </row>
    <row r="687" spans="1:65" s="1" customFormat="1" ht="19.5">
      <c r="A687" s="31"/>
      <c r="B687" s="32"/>
      <c r="C687" s="31"/>
      <c r="D687" s="156" t="s">
        <v>153</v>
      </c>
      <c r="E687" s="31"/>
      <c r="F687" s="157" t="s">
        <v>2439</v>
      </c>
      <c r="G687" s="31"/>
      <c r="H687" s="31"/>
      <c r="I687" s="158"/>
      <c r="J687" s="31"/>
      <c r="K687" s="31"/>
      <c r="L687" s="32"/>
      <c r="M687" s="159"/>
      <c r="N687" s="160"/>
      <c r="O687" s="57"/>
      <c r="P687" s="57"/>
      <c r="Q687" s="57"/>
      <c r="R687" s="57"/>
      <c r="S687" s="57"/>
      <c r="T687" s="58"/>
      <c r="U687" s="31"/>
      <c r="V687" s="31"/>
      <c r="W687" s="31"/>
      <c r="X687" s="31"/>
      <c r="Y687" s="31"/>
      <c r="Z687" s="31"/>
      <c r="AA687" s="31"/>
      <c r="AB687" s="31"/>
      <c r="AC687" s="31"/>
      <c r="AD687" s="31"/>
      <c r="AE687" s="31"/>
      <c r="AT687" s="16" t="s">
        <v>153</v>
      </c>
      <c r="AU687" s="16" t="s">
        <v>87</v>
      </c>
    </row>
    <row r="688" spans="1:65" s="11" customFormat="1" ht="22.9" customHeight="1">
      <c r="B688" s="129"/>
      <c r="D688" s="130" t="s">
        <v>76</v>
      </c>
      <c r="E688" s="140" t="s">
        <v>2440</v>
      </c>
      <c r="F688" s="140" t="s">
        <v>2441</v>
      </c>
      <c r="I688" s="132"/>
      <c r="J688" s="141">
        <f>BK688</f>
        <v>59113.14</v>
      </c>
      <c r="L688" s="129"/>
      <c r="M688" s="134"/>
      <c r="N688" s="135"/>
      <c r="O688" s="135"/>
      <c r="P688" s="136">
        <f>SUM(P689:P692)</f>
        <v>0</v>
      </c>
      <c r="Q688" s="135"/>
      <c r="R688" s="136">
        <f>SUM(R689:R692)</f>
        <v>5.3675999999999995E-2</v>
      </c>
      <c r="S688" s="135"/>
      <c r="T688" s="137">
        <f>SUM(T689:T692)</f>
        <v>0</v>
      </c>
      <c r="AR688" s="130" t="s">
        <v>87</v>
      </c>
      <c r="AT688" s="138" t="s">
        <v>76</v>
      </c>
      <c r="AU688" s="138" t="s">
        <v>85</v>
      </c>
      <c r="AY688" s="130" t="s">
        <v>140</v>
      </c>
      <c r="BK688" s="139">
        <f>SUM(BK689:BK692)</f>
        <v>59113.14</v>
      </c>
    </row>
    <row r="689" spans="1:65" s="1" customFormat="1" ht="24">
      <c r="A689" s="31"/>
      <c r="B689" s="142"/>
      <c r="C689" s="143" t="s">
        <v>1270</v>
      </c>
      <c r="D689" s="143" t="s">
        <v>143</v>
      </c>
      <c r="E689" s="144" t="s">
        <v>2442</v>
      </c>
      <c r="F689" s="145" t="s">
        <v>2443</v>
      </c>
      <c r="G689" s="146" t="s">
        <v>284</v>
      </c>
      <c r="H689" s="147">
        <v>37.799999999999997</v>
      </c>
      <c r="I689" s="148">
        <v>186.08</v>
      </c>
      <c r="J689" s="149">
        <f>ROUND(I689*H689,2)</f>
        <v>7033.82</v>
      </c>
      <c r="K689" s="145" t="s">
        <v>147</v>
      </c>
      <c r="L689" s="32"/>
      <c r="M689" s="150" t="s">
        <v>1</v>
      </c>
      <c r="N689" s="151" t="s">
        <v>42</v>
      </c>
      <c r="O689" s="57"/>
      <c r="P689" s="152">
        <f>O689*H689</f>
        <v>0</v>
      </c>
      <c r="Q689" s="152">
        <v>0</v>
      </c>
      <c r="R689" s="152">
        <f>Q689*H689</f>
        <v>0</v>
      </c>
      <c r="S689" s="152">
        <v>0</v>
      </c>
      <c r="T689" s="153">
        <f>S689*H689</f>
        <v>0</v>
      </c>
      <c r="U689" s="31"/>
      <c r="V689" s="31"/>
      <c r="W689" s="31"/>
      <c r="X689" s="31"/>
      <c r="Y689" s="31"/>
      <c r="Z689" s="31"/>
      <c r="AA689" s="31"/>
      <c r="AB689" s="31"/>
      <c r="AC689" s="31"/>
      <c r="AD689" s="31"/>
      <c r="AE689" s="31"/>
      <c r="AR689" s="154" t="s">
        <v>301</v>
      </c>
      <c r="AT689" s="154" t="s">
        <v>143</v>
      </c>
      <c r="AU689" s="154" t="s">
        <v>87</v>
      </c>
      <c r="AY689" s="16" t="s">
        <v>140</v>
      </c>
      <c r="BE689" s="155">
        <f>IF(N689="základní",J689,0)</f>
        <v>7033.82</v>
      </c>
      <c r="BF689" s="155">
        <f>IF(N689="snížená",J689,0)</f>
        <v>0</v>
      </c>
      <c r="BG689" s="155">
        <f>IF(N689="zákl. přenesená",J689,0)</f>
        <v>0</v>
      </c>
      <c r="BH689" s="155">
        <f>IF(N689="sníž. přenesená",J689,0)</f>
        <v>0</v>
      </c>
      <c r="BI689" s="155">
        <f>IF(N689="nulová",J689,0)</f>
        <v>0</v>
      </c>
      <c r="BJ689" s="16" t="s">
        <v>85</v>
      </c>
      <c r="BK689" s="155">
        <f>ROUND(I689*H689,2)</f>
        <v>7033.82</v>
      </c>
      <c r="BL689" s="16" t="s">
        <v>301</v>
      </c>
      <c r="BM689" s="154" t="s">
        <v>2444</v>
      </c>
    </row>
    <row r="690" spans="1:65" s="12" customFormat="1">
      <c r="B690" s="165"/>
      <c r="D690" s="156" t="s">
        <v>236</v>
      </c>
      <c r="E690" s="166" t="s">
        <v>1</v>
      </c>
      <c r="F690" s="167" t="s">
        <v>2290</v>
      </c>
      <c r="H690" s="168">
        <v>37.799999999999997</v>
      </c>
      <c r="I690" s="169"/>
      <c r="L690" s="165"/>
      <c r="M690" s="170"/>
      <c r="N690" s="171"/>
      <c r="O690" s="171"/>
      <c r="P690" s="171"/>
      <c r="Q690" s="171"/>
      <c r="R690" s="171"/>
      <c r="S690" s="171"/>
      <c r="T690" s="172"/>
      <c r="AT690" s="166" t="s">
        <v>236</v>
      </c>
      <c r="AU690" s="166" t="s">
        <v>87</v>
      </c>
      <c r="AV690" s="12" t="s">
        <v>87</v>
      </c>
      <c r="AW690" s="12" t="s">
        <v>32</v>
      </c>
      <c r="AX690" s="12" t="s">
        <v>85</v>
      </c>
      <c r="AY690" s="166" t="s">
        <v>140</v>
      </c>
    </row>
    <row r="691" spans="1:65" s="1" customFormat="1" ht="16.5" customHeight="1">
      <c r="A691" s="31"/>
      <c r="B691" s="142"/>
      <c r="C691" s="181" t="s">
        <v>1275</v>
      </c>
      <c r="D691" s="181" t="s">
        <v>296</v>
      </c>
      <c r="E691" s="182" t="s">
        <v>2445</v>
      </c>
      <c r="F691" s="183" t="s">
        <v>2446</v>
      </c>
      <c r="G691" s="184" t="s">
        <v>284</v>
      </c>
      <c r="H691" s="185">
        <v>37.799999999999997</v>
      </c>
      <c r="I691" s="186">
        <v>1376.5</v>
      </c>
      <c r="J691" s="187">
        <f>ROUND(I691*H691,2)</f>
        <v>52031.7</v>
      </c>
      <c r="K691" s="183" t="s">
        <v>1</v>
      </c>
      <c r="L691" s="188"/>
      <c r="M691" s="189" t="s">
        <v>1</v>
      </c>
      <c r="N691" s="190" t="s">
        <v>42</v>
      </c>
      <c r="O691" s="57"/>
      <c r="P691" s="152">
        <f>O691*H691</f>
        <v>0</v>
      </c>
      <c r="Q691" s="152">
        <v>1.42E-3</v>
      </c>
      <c r="R691" s="152">
        <f>Q691*H691</f>
        <v>5.3675999999999995E-2</v>
      </c>
      <c r="S691" s="152">
        <v>0</v>
      </c>
      <c r="T691" s="153">
        <f>S691*H691</f>
        <v>0</v>
      </c>
      <c r="U691" s="31"/>
      <c r="V691" s="31"/>
      <c r="W691" s="31"/>
      <c r="X691" s="31"/>
      <c r="Y691" s="31"/>
      <c r="Z691" s="31"/>
      <c r="AA691" s="31"/>
      <c r="AB691" s="31"/>
      <c r="AC691" s="31"/>
      <c r="AD691" s="31"/>
      <c r="AE691" s="31"/>
      <c r="AR691" s="154" t="s">
        <v>378</v>
      </c>
      <c r="AT691" s="154" t="s">
        <v>296</v>
      </c>
      <c r="AU691" s="154" t="s">
        <v>87</v>
      </c>
      <c r="AY691" s="16" t="s">
        <v>140</v>
      </c>
      <c r="BE691" s="155">
        <f>IF(N691="základní",J691,0)</f>
        <v>52031.7</v>
      </c>
      <c r="BF691" s="155">
        <f>IF(N691="snížená",J691,0)</f>
        <v>0</v>
      </c>
      <c r="BG691" s="155">
        <f>IF(N691="zákl. přenesená",J691,0)</f>
        <v>0</v>
      </c>
      <c r="BH691" s="155">
        <f>IF(N691="sníž. přenesená",J691,0)</f>
        <v>0</v>
      </c>
      <c r="BI691" s="155">
        <f>IF(N691="nulová",J691,0)</f>
        <v>0</v>
      </c>
      <c r="BJ691" s="16" t="s">
        <v>85</v>
      </c>
      <c r="BK691" s="155">
        <f>ROUND(I691*H691,2)</f>
        <v>52031.7</v>
      </c>
      <c r="BL691" s="16" t="s">
        <v>301</v>
      </c>
      <c r="BM691" s="154" t="s">
        <v>2447</v>
      </c>
    </row>
    <row r="692" spans="1:65" s="1" customFormat="1" ht="24">
      <c r="A692" s="31"/>
      <c r="B692" s="142"/>
      <c r="C692" s="143" t="s">
        <v>1281</v>
      </c>
      <c r="D692" s="143" t="s">
        <v>143</v>
      </c>
      <c r="E692" s="144" t="s">
        <v>2448</v>
      </c>
      <c r="F692" s="145" t="s">
        <v>2449</v>
      </c>
      <c r="G692" s="146" t="s">
        <v>278</v>
      </c>
      <c r="H692" s="147">
        <v>5.3999999999999999E-2</v>
      </c>
      <c r="I692" s="148">
        <v>881.8</v>
      </c>
      <c r="J692" s="149">
        <f>ROUND(I692*H692,2)</f>
        <v>47.62</v>
      </c>
      <c r="K692" s="145" t="s">
        <v>147</v>
      </c>
      <c r="L692" s="32"/>
      <c r="M692" s="199" t="s">
        <v>1</v>
      </c>
      <c r="N692" s="200" t="s">
        <v>42</v>
      </c>
      <c r="O692" s="163"/>
      <c r="P692" s="201">
        <f>O692*H692</f>
        <v>0</v>
      </c>
      <c r="Q692" s="201">
        <v>0</v>
      </c>
      <c r="R692" s="201">
        <f>Q692*H692</f>
        <v>0</v>
      </c>
      <c r="S692" s="201">
        <v>0</v>
      </c>
      <c r="T692" s="202">
        <f>S692*H692</f>
        <v>0</v>
      </c>
      <c r="U692" s="31"/>
      <c r="V692" s="31"/>
      <c r="W692" s="31"/>
      <c r="X692" s="31"/>
      <c r="Y692" s="31"/>
      <c r="Z692" s="31"/>
      <c r="AA692" s="31"/>
      <c r="AB692" s="31"/>
      <c r="AC692" s="31"/>
      <c r="AD692" s="31"/>
      <c r="AE692" s="31"/>
      <c r="AR692" s="154" t="s">
        <v>301</v>
      </c>
      <c r="AT692" s="154" t="s">
        <v>143</v>
      </c>
      <c r="AU692" s="154" t="s">
        <v>87</v>
      </c>
      <c r="AY692" s="16" t="s">
        <v>140</v>
      </c>
      <c r="BE692" s="155">
        <f>IF(N692="základní",J692,0)</f>
        <v>47.62</v>
      </c>
      <c r="BF692" s="155">
        <f>IF(N692="snížená",J692,0)</f>
        <v>0</v>
      </c>
      <c r="BG692" s="155">
        <f>IF(N692="zákl. přenesená",J692,0)</f>
        <v>0</v>
      </c>
      <c r="BH692" s="155">
        <f>IF(N692="sníž. přenesená",J692,0)</f>
        <v>0</v>
      </c>
      <c r="BI692" s="155">
        <f>IF(N692="nulová",J692,0)</f>
        <v>0</v>
      </c>
      <c r="BJ692" s="16" t="s">
        <v>85</v>
      </c>
      <c r="BK692" s="155">
        <f>ROUND(I692*H692,2)</f>
        <v>47.62</v>
      </c>
      <c r="BL692" s="16" t="s">
        <v>301</v>
      </c>
      <c r="BM692" s="154" t="s">
        <v>2450</v>
      </c>
    </row>
    <row r="693" spans="1:65" s="1" customFormat="1" ht="6.95" customHeight="1">
      <c r="A693" s="31"/>
      <c r="B693" s="46"/>
      <c r="C693" s="47"/>
      <c r="D693" s="47"/>
      <c r="E693" s="47"/>
      <c r="F693" s="47"/>
      <c r="G693" s="47"/>
      <c r="H693" s="47"/>
      <c r="I693" s="47"/>
      <c r="J693" s="47"/>
      <c r="K693" s="47"/>
      <c r="L693" s="32"/>
      <c r="M693" s="31"/>
      <c r="O693" s="31"/>
      <c r="P693" s="31"/>
      <c r="Q693" s="31"/>
      <c r="R693" s="31"/>
      <c r="S693" s="31"/>
      <c r="T693" s="31"/>
      <c r="U693" s="31"/>
      <c r="V693" s="31"/>
      <c r="W693" s="31"/>
      <c r="X693" s="31"/>
      <c r="Y693" s="31"/>
      <c r="Z693" s="31"/>
      <c r="AA693" s="31"/>
      <c r="AB693" s="31"/>
      <c r="AC693" s="31"/>
      <c r="AD693" s="31"/>
      <c r="AE693" s="31"/>
    </row>
  </sheetData>
  <autoFilter ref="C138:K692"/>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8"/>
  <sheetViews>
    <sheetView showGridLines="0" topLeftCell="A336"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97</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2451</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ROUND(J131, 2)</f>
        <v>881253.19</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ROUND((SUM(BE131:BE357)),  2)</f>
        <v>881253.19</v>
      </c>
      <c r="G33" s="31"/>
      <c r="H33" s="31"/>
      <c r="I33" s="99">
        <v>0.21</v>
      </c>
      <c r="J33" s="98">
        <f>ROUND(((SUM(BE131:BE357))*I33),  2)</f>
        <v>185063.17</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ROUND((SUM(BF131:BF357)),  2)</f>
        <v>0</v>
      </c>
      <c r="G34" s="31"/>
      <c r="H34" s="31"/>
      <c r="I34" s="99">
        <v>0.15</v>
      </c>
      <c r="J34" s="98">
        <f>ROUND(((SUM(BF131:BF357))*I34),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ROUND((SUM(BG131:BG357)),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ROUND((SUM(BH131:BH357)),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ROUND((SUM(BI131:BI357)),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1066316.3599999999</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02.2 - SO 04.2 Zateplení objektu (neuznatelné náklady)</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J131</f>
        <v>881253.19000000006</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195</v>
      </c>
      <c r="E97" s="113"/>
      <c r="F97" s="113"/>
      <c r="G97" s="113"/>
      <c r="H97" s="113"/>
      <c r="I97" s="113"/>
      <c r="J97" s="114">
        <f>J132</f>
        <v>802923.10000000009</v>
      </c>
      <c r="L97" s="111"/>
    </row>
    <row r="98" spans="1:31" s="9" customFormat="1" ht="19.899999999999999" customHeight="1">
      <c r="B98" s="115"/>
      <c r="D98" s="116" t="s">
        <v>196</v>
      </c>
      <c r="E98" s="117"/>
      <c r="F98" s="117"/>
      <c r="G98" s="117"/>
      <c r="H98" s="117"/>
      <c r="I98" s="117"/>
      <c r="J98" s="118">
        <f>J133</f>
        <v>57210.21</v>
      </c>
      <c r="L98" s="115"/>
    </row>
    <row r="99" spans="1:31" s="9" customFormat="1" ht="19.899999999999999" customHeight="1">
      <c r="B99" s="115"/>
      <c r="D99" s="116" t="s">
        <v>197</v>
      </c>
      <c r="E99" s="117"/>
      <c r="F99" s="117"/>
      <c r="G99" s="117"/>
      <c r="H99" s="117"/>
      <c r="I99" s="117"/>
      <c r="J99" s="118">
        <f>J172</f>
        <v>8828.86</v>
      </c>
      <c r="L99" s="115"/>
    </row>
    <row r="100" spans="1:31" s="9" customFormat="1" ht="19.899999999999999" customHeight="1">
      <c r="B100" s="115"/>
      <c r="D100" s="116" t="s">
        <v>199</v>
      </c>
      <c r="E100" s="117"/>
      <c r="F100" s="117"/>
      <c r="G100" s="117"/>
      <c r="H100" s="117"/>
      <c r="I100" s="117"/>
      <c r="J100" s="118">
        <f>J175</f>
        <v>187616.45</v>
      </c>
      <c r="L100" s="115"/>
    </row>
    <row r="101" spans="1:31" s="9" customFormat="1" ht="19.899999999999999" customHeight="1">
      <c r="B101" s="115"/>
      <c r="D101" s="116" t="s">
        <v>2452</v>
      </c>
      <c r="E101" s="117"/>
      <c r="F101" s="117"/>
      <c r="G101" s="117"/>
      <c r="H101" s="117"/>
      <c r="I101" s="117"/>
      <c r="J101" s="118">
        <f>J207</f>
        <v>35192.15</v>
      </c>
      <c r="L101" s="115"/>
    </row>
    <row r="102" spans="1:31" s="9" customFormat="1" ht="19.899999999999999" customHeight="1">
      <c r="B102" s="115"/>
      <c r="D102" s="116" t="s">
        <v>202</v>
      </c>
      <c r="E102" s="117"/>
      <c r="F102" s="117"/>
      <c r="G102" s="117"/>
      <c r="H102" s="117"/>
      <c r="I102" s="117"/>
      <c r="J102" s="118">
        <f>J228</f>
        <v>6369.14</v>
      </c>
      <c r="L102" s="115"/>
    </row>
    <row r="103" spans="1:31" s="9" customFormat="1" ht="19.899999999999999" customHeight="1">
      <c r="B103" s="115"/>
      <c r="D103" s="116" t="s">
        <v>203</v>
      </c>
      <c r="E103" s="117"/>
      <c r="F103" s="117"/>
      <c r="G103" s="117"/>
      <c r="H103" s="117"/>
      <c r="I103" s="117"/>
      <c r="J103" s="118">
        <f>J233</f>
        <v>154663.74000000002</v>
      </c>
      <c r="L103" s="115"/>
    </row>
    <row r="104" spans="1:31" s="9" customFormat="1" ht="19.899999999999999" customHeight="1">
      <c r="B104" s="115"/>
      <c r="D104" s="116" t="s">
        <v>204</v>
      </c>
      <c r="E104" s="117"/>
      <c r="F104" s="117"/>
      <c r="G104" s="117"/>
      <c r="H104" s="117"/>
      <c r="I104" s="117"/>
      <c r="J104" s="118">
        <f>J280</f>
        <v>83596.399999999994</v>
      </c>
      <c r="L104" s="115"/>
    </row>
    <row r="105" spans="1:31" s="9" customFormat="1" ht="19.899999999999999" customHeight="1">
      <c r="B105" s="115"/>
      <c r="D105" s="116" t="s">
        <v>205</v>
      </c>
      <c r="E105" s="117"/>
      <c r="F105" s="117"/>
      <c r="G105" s="117"/>
      <c r="H105" s="117"/>
      <c r="I105" s="117"/>
      <c r="J105" s="118">
        <f>J307</f>
        <v>204836.88999999998</v>
      </c>
      <c r="L105" s="115"/>
    </row>
    <row r="106" spans="1:31" s="9" customFormat="1" ht="19.899999999999999" customHeight="1">
      <c r="B106" s="115"/>
      <c r="D106" s="116" t="s">
        <v>206</v>
      </c>
      <c r="E106" s="117"/>
      <c r="F106" s="117"/>
      <c r="G106" s="117"/>
      <c r="H106" s="117"/>
      <c r="I106" s="117"/>
      <c r="J106" s="118">
        <f>J313</f>
        <v>64609.26</v>
      </c>
      <c r="L106" s="115"/>
    </row>
    <row r="107" spans="1:31" s="8" customFormat="1" ht="24.95" customHeight="1">
      <c r="B107" s="111"/>
      <c r="D107" s="112" t="s">
        <v>207</v>
      </c>
      <c r="E107" s="113"/>
      <c r="F107" s="113"/>
      <c r="G107" s="113"/>
      <c r="H107" s="113"/>
      <c r="I107" s="113"/>
      <c r="J107" s="114">
        <f>J315</f>
        <v>78330.090000000011</v>
      </c>
      <c r="L107" s="111"/>
    </row>
    <row r="108" spans="1:31" s="9" customFormat="1" ht="19.899999999999999" customHeight="1">
      <c r="B108" s="115"/>
      <c r="D108" s="116" t="s">
        <v>1679</v>
      </c>
      <c r="E108" s="117"/>
      <c r="F108" s="117"/>
      <c r="G108" s="117"/>
      <c r="H108" s="117"/>
      <c r="I108" s="117"/>
      <c r="J108" s="118">
        <f>J316</f>
        <v>7024.28</v>
      </c>
      <c r="L108" s="115"/>
    </row>
    <row r="109" spans="1:31" s="9" customFormat="1" ht="19.899999999999999" customHeight="1">
      <c r="B109" s="115"/>
      <c r="D109" s="116" t="s">
        <v>2453</v>
      </c>
      <c r="E109" s="117"/>
      <c r="F109" s="117"/>
      <c r="G109" s="117"/>
      <c r="H109" s="117"/>
      <c r="I109" s="117"/>
      <c r="J109" s="118">
        <f>J323</f>
        <v>630.79999999999995</v>
      </c>
      <c r="L109" s="115"/>
    </row>
    <row r="110" spans="1:31" s="9" customFormat="1" ht="19.899999999999999" customHeight="1">
      <c r="B110" s="115"/>
      <c r="D110" s="116" t="s">
        <v>219</v>
      </c>
      <c r="E110" s="117"/>
      <c r="F110" s="117"/>
      <c r="G110" s="117"/>
      <c r="H110" s="117"/>
      <c r="I110" s="117"/>
      <c r="J110" s="118">
        <f>J326</f>
        <v>65441.69</v>
      </c>
      <c r="L110" s="115"/>
    </row>
    <row r="111" spans="1:31" s="9" customFormat="1" ht="19.899999999999999" customHeight="1">
      <c r="B111" s="115"/>
      <c r="D111" s="116" t="s">
        <v>224</v>
      </c>
      <c r="E111" s="117"/>
      <c r="F111" s="117"/>
      <c r="G111" s="117"/>
      <c r="H111" s="117"/>
      <c r="I111" s="117"/>
      <c r="J111" s="118">
        <f>J350</f>
        <v>5233.3200000000006</v>
      </c>
      <c r="L111" s="115"/>
    </row>
    <row r="112" spans="1:31" s="1" customFormat="1" ht="21.75" customHeight="1">
      <c r="A112" s="31"/>
      <c r="B112" s="32"/>
      <c r="C112" s="31"/>
      <c r="D112" s="31"/>
      <c r="E112" s="31"/>
      <c r="F112" s="31"/>
      <c r="G112" s="31"/>
      <c r="H112" s="31"/>
      <c r="I112" s="31"/>
      <c r="J112" s="31"/>
      <c r="K112" s="31"/>
      <c r="L112" s="41"/>
      <c r="S112" s="31"/>
      <c r="T112" s="31"/>
      <c r="U112" s="31"/>
      <c r="V112" s="31"/>
      <c r="W112" s="31"/>
      <c r="X112" s="31"/>
      <c r="Y112" s="31"/>
      <c r="Z112" s="31"/>
      <c r="AA112" s="31"/>
      <c r="AB112" s="31"/>
      <c r="AC112" s="31"/>
      <c r="AD112" s="31"/>
      <c r="AE112" s="31"/>
    </row>
    <row r="113" spans="1:31" s="1" customFormat="1" ht="6.95" customHeight="1">
      <c r="A113" s="31"/>
      <c r="B113" s="46"/>
      <c r="C113" s="47"/>
      <c r="D113" s="47"/>
      <c r="E113" s="47"/>
      <c r="F113" s="47"/>
      <c r="G113" s="47"/>
      <c r="H113" s="47"/>
      <c r="I113" s="47"/>
      <c r="J113" s="47"/>
      <c r="K113" s="47"/>
      <c r="L113" s="41"/>
      <c r="S113" s="31"/>
      <c r="T113" s="31"/>
      <c r="U113" s="31"/>
      <c r="V113" s="31"/>
      <c r="W113" s="31"/>
      <c r="X113" s="31"/>
      <c r="Y113" s="31"/>
      <c r="Z113" s="31"/>
      <c r="AA113" s="31"/>
      <c r="AB113" s="31"/>
      <c r="AC113" s="31"/>
      <c r="AD113" s="31"/>
      <c r="AE113" s="31"/>
    </row>
    <row r="117" spans="1:31" s="1" customFormat="1" ht="6.95" customHeight="1">
      <c r="A117" s="31"/>
      <c r="B117" s="48"/>
      <c r="C117" s="49"/>
      <c r="D117" s="49"/>
      <c r="E117" s="49"/>
      <c r="F117" s="49"/>
      <c r="G117" s="49"/>
      <c r="H117" s="49"/>
      <c r="I117" s="49"/>
      <c r="J117" s="49"/>
      <c r="K117" s="49"/>
      <c r="L117" s="41"/>
      <c r="S117" s="31"/>
      <c r="T117" s="31"/>
      <c r="U117" s="31"/>
      <c r="V117" s="31"/>
      <c r="W117" s="31"/>
      <c r="X117" s="31"/>
      <c r="Y117" s="31"/>
      <c r="Z117" s="31"/>
      <c r="AA117" s="31"/>
      <c r="AB117" s="31"/>
      <c r="AC117" s="31"/>
      <c r="AD117" s="31"/>
      <c r="AE117" s="31"/>
    </row>
    <row r="118" spans="1:31" s="1" customFormat="1" ht="24.95" customHeight="1">
      <c r="A118" s="31"/>
      <c r="B118" s="32"/>
      <c r="C118" s="20" t="s">
        <v>124</v>
      </c>
      <c r="D118" s="31"/>
      <c r="E118" s="31"/>
      <c r="F118" s="31"/>
      <c r="G118" s="31"/>
      <c r="H118" s="31"/>
      <c r="I118" s="31"/>
      <c r="J118" s="31"/>
      <c r="K118" s="31"/>
      <c r="L118" s="41"/>
      <c r="S118" s="31"/>
      <c r="T118" s="31"/>
      <c r="U118" s="31"/>
      <c r="V118" s="31"/>
      <c r="W118" s="31"/>
      <c r="X118" s="31"/>
      <c r="Y118" s="31"/>
      <c r="Z118" s="31"/>
      <c r="AA118" s="31"/>
      <c r="AB118" s="31"/>
      <c r="AC118" s="31"/>
      <c r="AD118" s="31"/>
      <c r="AE118" s="31"/>
    </row>
    <row r="119" spans="1:31" s="1" customFormat="1" ht="6.95" customHeight="1">
      <c r="A119" s="31"/>
      <c r="B119" s="32"/>
      <c r="C119" s="31"/>
      <c r="D119" s="31"/>
      <c r="E119" s="31"/>
      <c r="F119" s="31"/>
      <c r="G119" s="31"/>
      <c r="H119" s="31"/>
      <c r="I119" s="31"/>
      <c r="J119" s="31"/>
      <c r="K119" s="31"/>
      <c r="L119" s="41"/>
      <c r="S119" s="31"/>
      <c r="T119" s="31"/>
      <c r="U119" s="31"/>
      <c r="V119" s="31"/>
      <c r="W119" s="31"/>
      <c r="X119" s="31"/>
      <c r="Y119" s="31"/>
      <c r="Z119" s="31"/>
      <c r="AA119" s="31"/>
      <c r="AB119" s="31"/>
      <c r="AC119" s="31"/>
      <c r="AD119" s="31"/>
      <c r="AE119" s="31"/>
    </row>
    <row r="120" spans="1:31" s="1" customFormat="1" ht="12" customHeight="1">
      <c r="A120" s="31"/>
      <c r="B120" s="32"/>
      <c r="C120" s="26" t="s">
        <v>16</v>
      </c>
      <c r="D120" s="31"/>
      <c r="E120" s="31"/>
      <c r="F120" s="31"/>
      <c r="G120" s="31"/>
      <c r="H120" s="31"/>
      <c r="I120" s="31"/>
      <c r="J120" s="31"/>
      <c r="K120" s="31"/>
      <c r="L120" s="41"/>
      <c r="S120" s="31"/>
      <c r="T120" s="31"/>
      <c r="U120" s="31"/>
      <c r="V120" s="31"/>
      <c r="W120" s="31"/>
      <c r="X120" s="31"/>
      <c r="Y120" s="31"/>
      <c r="Z120" s="31"/>
      <c r="AA120" s="31"/>
      <c r="AB120" s="31"/>
      <c r="AC120" s="31"/>
      <c r="AD120" s="31"/>
      <c r="AE120" s="31"/>
    </row>
    <row r="121" spans="1:31" s="1" customFormat="1" ht="26.25" customHeight="1">
      <c r="A121" s="31"/>
      <c r="B121" s="32"/>
      <c r="C121" s="31"/>
      <c r="D121" s="31"/>
      <c r="E121" s="243" t="str">
        <f>E7</f>
        <v>Stavební úpravy kuchyně a jídelny, Obránců míru 1714, Přelouč - 1.etapa</v>
      </c>
      <c r="F121" s="244"/>
      <c r="G121" s="244"/>
      <c r="H121" s="244"/>
      <c r="I121" s="31"/>
      <c r="J121" s="31"/>
      <c r="K121" s="31"/>
      <c r="L121" s="41"/>
      <c r="S121" s="31"/>
      <c r="T121" s="31"/>
      <c r="U121" s="31"/>
      <c r="V121" s="31"/>
      <c r="W121" s="31"/>
      <c r="X121" s="31"/>
      <c r="Y121" s="31"/>
      <c r="Z121" s="31"/>
      <c r="AA121" s="31"/>
      <c r="AB121" s="31"/>
      <c r="AC121" s="31"/>
      <c r="AD121" s="31"/>
      <c r="AE121" s="31"/>
    </row>
    <row r="122" spans="1:31" s="1" customFormat="1" ht="12" customHeight="1">
      <c r="A122" s="31"/>
      <c r="B122" s="32"/>
      <c r="C122" s="26" t="s">
        <v>111</v>
      </c>
      <c r="D122" s="31"/>
      <c r="E122" s="31"/>
      <c r="F122" s="31"/>
      <c r="G122" s="31"/>
      <c r="H122" s="31"/>
      <c r="I122" s="31"/>
      <c r="J122" s="31"/>
      <c r="K122" s="31"/>
      <c r="L122" s="41"/>
      <c r="S122" s="31"/>
      <c r="T122" s="31"/>
      <c r="U122" s="31"/>
      <c r="V122" s="31"/>
      <c r="W122" s="31"/>
      <c r="X122" s="31"/>
      <c r="Y122" s="31"/>
      <c r="Z122" s="31"/>
      <c r="AA122" s="31"/>
      <c r="AB122" s="31"/>
      <c r="AC122" s="31"/>
      <c r="AD122" s="31"/>
      <c r="AE122" s="31"/>
    </row>
    <row r="123" spans="1:31" s="1" customFormat="1" ht="16.5" customHeight="1">
      <c r="A123" s="31"/>
      <c r="B123" s="32"/>
      <c r="C123" s="31"/>
      <c r="D123" s="31"/>
      <c r="E123" s="238" t="str">
        <f>E9</f>
        <v>02.2 - SO 04.2 Zateplení objektu (neuznatelné náklady)</v>
      </c>
      <c r="F123" s="242"/>
      <c r="G123" s="242"/>
      <c r="H123" s="242"/>
      <c r="I123" s="31"/>
      <c r="J123" s="31"/>
      <c r="K123" s="31"/>
      <c r="L123" s="41"/>
      <c r="S123" s="31"/>
      <c r="T123" s="31"/>
      <c r="U123" s="31"/>
      <c r="V123" s="31"/>
      <c r="W123" s="31"/>
      <c r="X123" s="31"/>
      <c r="Y123" s="31"/>
      <c r="Z123" s="31"/>
      <c r="AA123" s="31"/>
      <c r="AB123" s="31"/>
      <c r="AC123" s="31"/>
      <c r="AD123" s="31"/>
      <c r="AE123" s="31"/>
    </row>
    <row r="124" spans="1:31" s="1" customFormat="1" ht="6.95" customHeight="1">
      <c r="A124" s="31"/>
      <c r="B124" s="32"/>
      <c r="C124" s="31"/>
      <c r="D124" s="31"/>
      <c r="E124" s="31"/>
      <c r="F124" s="31"/>
      <c r="G124" s="31"/>
      <c r="H124" s="31"/>
      <c r="I124" s="31"/>
      <c r="J124" s="31"/>
      <c r="K124" s="31"/>
      <c r="L124" s="41"/>
      <c r="S124" s="31"/>
      <c r="T124" s="31"/>
      <c r="U124" s="31"/>
      <c r="V124" s="31"/>
      <c r="W124" s="31"/>
      <c r="X124" s="31"/>
      <c r="Y124" s="31"/>
      <c r="Z124" s="31"/>
      <c r="AA124" s="31"/>
      <c r="AB124" s="31"/>
      <c r="AC124" s="31"/>
      <c r="AD124" s="31"/>
      <c r="AE124" s="31"/>
    </row>
    <row r="125" spans="1:31" s="1" customFormat="1" ht="12" customHeight="1">
      <c r="A125" s="31"/>
      <c r="B125" s="32"/>
      <c r="C125" s="26" t="s">
        <v>20</v>
      </c>
      <c r="D125" s="31"/>
      <c r="E125" s="31"/>
      <c r="F125" s="24" t="str">
        <f>F12</f>
        <v>Přelouč</v>
      </c>
      <c r="G125" s="31"/>
      <c r="H125" s="31"/>
      <c r="I125" s="26" t="s">
        <v>22</v>
      </c>
      <c r="J125" s="54" t="str">
        <f>IF(J12="","",J12)</f>
        <v>20. 4. 2020</v>
      </c>
      <c r="K125" s="31"/>
      <c r="L125" s="41"/>
      <c r="S125" s="31"/>
      <c r="T125" s="31"/>
      <c r="U125" s="31"/>
      <c r="V125" s="31"/>
      <c r="W125" s="31"/>
      <c r="X125" s="31"/>
      <c r="Y125" s="31"/>
      <c r="Z125" s="31"/>
      <c r="AA125" s="31"/>
      <c r="AB125" s="31"/>
      <c r="AC125" s="31"/>
      <c r="AD125" s="31"/>
      <c r="AE125" s="31"/>
    </row>
    <row r="126" spans="1:31" s="1" customFormat="1" ht="6.95" customHeight="1">
      <c r="A126" s="31"/>
      <c r="B126" s="32"/>
      <c r="C126" s="31"/>
      <c r="D126" s="31"/>
      <c r="E126" s="31"/>
      <c r="F126" s="31"/>
      <c r="G126" s="31"/>
      <c r="H126" s="31"/>
      <c r="I126" s="31"/>
      <c r="J126" s="31"/>
      <c r="K126" s="31"/>
      <c r="L126" s="41"/>
      <c r="S126" s="31"/>
      <c r="T126" s="31"/>
      <c r="U126" s="31"/>
      <c r="V126" s="31"/>
      <c r="W126" s="31"/>
      <c r="X126" s="31"/>
      <c r="Y126" s="31"/>
      <c r="Z126" s="31"/>
      <c r="AA126" s="31"/>
      <c r="AB126" s="31"/>
      <c r="AC126" s="31"/>
      <c r="AD126" s="31"/>
      <c r="AE126" s="31"/>
    </row>
    <row r="127" spans="1:31" s="1" customFormat="1" ht="25.7" customHeight="1">
      <c r="A127" s="31"/>
      <c r="B127" s="32"/>
      <c r="C127" s="26" t="s">
        <v>24</v>
      </c>
      <c r="D127" s="31"/>
      <c r="E127" s="31"/>
      <c r="F127" s="24" t="str">
        <f>E15</f>
        <v>Město Přelouč</v>
      </c>
      <c r="G127" s="31"/>
      <c r="H127" s="31"/>
      <c r="I127" s="26" t="s">
        <v>30</v>
      </c>
      <c r="J127" s="29" t="str">
        <f>E21</f>
        <v>Ing. Vítězslav Vomočil Pardubice</v>
      </c>
      <c r="K127" s="31"/>
      <c r="L127" s="41"/>
      <c r="S127" s="31"/>
      <c r="T127" s="31"/>
      <c r="U127" s="31"/>
      <c r="V127" s="31"/>
      <c r="W127" s="31"/>
      <c r="X127" s="31"/>
      <c r="Y127" s="31"/>
      <c r="Z127" s="31"/>
      <c r="AA127" s="31"/>
      <c r="AB127" s="31"/>
      <c r="AC127" s="31"/>
      <c r="AD127" s="31"/>
      <c r="AE127" s="31"/>
    </row>
    <row r="128" spans="1:31" s="1" customFormat="1" ht="15.2" customHeight="1">
      <c r="A128" s="31"/>
      <c r="B128" s="32"/>
      <c r="C128" s="26" t="s">
        <v>28</v>
      </c>
      <c r="D128" s="31"/>
      <c r="E128" s="31"/>
      <c r="F128" s="24" t="str">
        <f>IF(E18="","",E18)</f>
        <v>Vyplň údaj</v>
      </c>
      <c r="G128" s="31"/>
      <c r="H128" s="31"/>
      <c r="I128" s="26" t="s">
        <v>33</v>
      </c>
      <c r="J128" s="29" t="str">
        <f>E24</f>
        <v>Vojtěch</v>
      </c>
      <c r="K128" s="31"/>
      <c r="L128" s="41"/>
      <c r="S128" s="31"/>
      <c r="T128" s="31"/>
      <c r="U128" s="31"/>
      <c r="V128" s="31"/>
      <c r="W128" s="31"/>
      <c r="X128" s="31"/>
      <c r="Y128" s="31"/>
      <c r="Z128" s="31"/>
      <c r="AA128" s="31"/>
      <c r="AB128" s="31"/>
      <c r="AC128" s="31"/>
      <c r="AD128" s="31"/>
      <c r="AE128" s="31"/>
    </row>
    <row r="129" spans="1:65" s="1" customFormat="1" ht="10.35" customHeight="1">
      <c r="A129" s="31"/>
      <c r="B129" s="32"/>
      <c r="C129" s="31"/>
      <c r="D129" s="31"/>
      <c r="E129" s="31"/>
      <c r="F129" s="31"/>
      <c r="G129" s="31"/>
      <c r="H129" s="31"/>
      <c r="I129" s="31"/>
      <c r="J129" s="31"/>
      <c r="K129" s="31"/>
      <c r="L129" s="41"/>
      <c r="S129" s="31"/>
      <c r="T129" s="31"/>
      <c r="U129" s="31"/>
      <c r="V129" s="31"/>
      <c r="W129" s="31"/>
      <c r="X129" s="31"/>
      <c r="Y129" s="31"/>
      <c r="Z129" s="31"/>
      <c r="AA129" s="31"/>
      <c r="AB129" s="31"/>
      <c r="AC129" s="31"/>
      <c r="AD129" s="31"/>
      <c r="AE129" s="31"/>
    </row>
    <row r="130" spans="1:65" s="10" customFormat="1" ht="29.25" customHeight="1">
      <c r="A130" s="119"/>
      <c r="B130" s="120"/>
      <c r="C130" s="121" t="s">
        <v>125</v>
      </c>
      <c r="D130" s="122" t="s">
        <v>62</v>
      </c>
      <c r="E130" s="122" t="s">
        <v>58</v>
      </c>
      <c r="F130" s="122" t="s">
        <v>59</v>
      </c>
      <c r="G130" s="122" t="s">
        <v>126</v>
      </c>
      <c r="H130" s="122" t="s">
        <v>127</v>
      </c>
      <c r="I130" s="122" t="s">
        <v>128</v>
      </c>
      <c r="J130" s="122" t="s">
        <v>115</v>
      </c>
      <c r="K130" s="123" t="s">
        <v>129</v>
      </c>
      <c r="L130" s="124"/>
      <c r="M130" s="61" t="s">
        <v>1</v>
      </c>
      <c r="N130" s="62" t="s">
        <v>41</v>
      </c>
      <c r="O130" s="62" t="s">
        <v>130</v>
      </c>
      <c r="P130" s="62" t="s">
        <v>131</v>
      </c>
      <c r="Q130" s="62" t="s">
        <v>132</v>
      </c>
      <c r="R130" s="62" t="s">
        <v>133</v>
      </c>
      <c r="S130" s="62" t="s">
        <v>134</v>
      </c>
      <c r="T130" s="63" t="s">
        <v>135</v>
      </c>
      <c r="U130" s="119"/>
      <c r="V130" s="119"/>
      <c r="W130" s="119"/>
      <c r="X130" s="119"/>
      <c r="Y130" s="119"/>
      <c r="Z130" s="119"/>
      <c r="AA130" s="119"/>
      <c r="AB130" s="119"/>
      <c r="AC130" s="119"/>
      <c r="AD130" s="119"/>
      <c r="AE130" s="119"/>
    </row>
    <row r="131" spans="1:65" s="1" customFormat="1" ht="22.9" customHeight="1">
      <c r="A131" s="31"/>
      <c r="B131" s="32"/>
      <c r="C131" s="68" t="s">
        <v>136</v>
      </c>
      <c r="D131" s="31"/>
      <c r="E131" s="31"/>
      <c r="F131" s="31"/>
      <c r="G131" s="31"/>
      <c r="H131" s="31"/>
      <c r="I131" s="31"/>
      <c r="J131" s="125">
        <f>BK131</f>
        <v>881253.19000000006</v>
      </c>
      <c r="K131" s="31"/>
      <c r="L131" s="32"/>
      <c r="M131" s="64"/>
      <c r="N131" s="55"/>
      <c r="O131" s="65"/>
      <c r="P131" s="126">
        <f>P132+P315</f>
        <v>0</v>
      </c>
      <c r="Q131" s="65"/>
      <c r="R131" s="126">
        <f>R132+R315</f>
        <v>60.990973449999998</v>
      </c>
      <c r="S131" s="65"/>
      <c r="T131" s="127">
        <f>T132+T315</f>
        <v>53.170565000000003</v>
      </c>
      <c r="U131" s="31"/>
      <c r="V131" s="31"/>
      <c r="W131" s="31"/>
      <c r="X131" s="31"/>
      <c r="Y131" s="31"/>
      <c r="Z131" s="31"/>
      <c r="AA131" s="31"/>
      <c r="AB131" s="31"/>
      <c r="AC131" s="31"/>
      <c r="AD131" s="31"/>
      <c r="AE131" s="31"/>
      <c r="AT131" s="16" t="s">
        <v>76</v>
      </c>
      <c r="AU131" s="16" t="s">
        <v>117</v>
      </c>
      <c r="BK131" s="128">
        <f>BK132+BK315</f>
        <v>881253.19000000006</v>
      </c>
    </row>
    <row r="132" spans="1:65" s="11" customFormat="1" ht="25.9" customHeight="1">
      <c r="B132" s="129"/>
      <c r="D132" s="130" t="s">
        <v>76</v>
      </c>
      <c r="E132" s="131" t="s">
        <v>229</v>
      </c>
      <c r="F132" s="131" t="s">
        <v>230</v>
      </c>
      <c r="I132" s="132"/>
      <c r="J132" s="133">
        <f>BK132</f>
        <v>802923.10000000009</v>
      </c>
      <c r="L132" s="129"/>
      <c r="M132" s="134"/>
      <c r="N132" s="135"/>
      <c r="O132" s="135"/>
      <c r="P132" s="136">
        <f>P133+P172+P175+P207+P228+P233+P280+P307+P313</f>
        <v>0</v>
      </c>
      <c r="Q132" s="135"/>
      <c r="R132" s="136">
        <f>R133+R172+R175+R207+R228+R233+R280+R307+R313</f>
        <v>60.620888950000001</v>
      </c>
      <c r="S132" s="135"/>
      <c r="T132" s="137">
        <f>T133+T172+T175+T207+T228+T233+T280+T307+T313</f>
        <v>53.13344</v>
      </c>
      <c r="AR132" s="130" t="s">
        <v>85</v>
      </c>
      <c r="AT132" s="138" t="s">
        <v>76</v>
      </c>
      <c r="AU132" s="138" t="s">
        <v>77</v>
      </c>
      <c r="AY132" s="130" t="s">
        <v>140</v>
      </c>
      <c r="BK132" s="139">
        <f>BK133+BK172+BK175+BK207+BK228+BK233+BK280+BK307+BK313</f>
        <v>802923.10000000009</v>
      </c>
    </row>
    <row r="133" spans="1:65" s="11" customFormat="1" ht="22.9" customHeight="1">
      <c r="B133" s="129"/>
      <c r="D133" s="130" t="s">
        <v>76</v>
      </c>
      <c r="E133" s="140" t="s">
        <v>85</v>
      </c>
      <c r="F133" s="140" t="s">
        <v>231</v>
      </c>
      <c r="I133" s="132"/>
      <c r="J133" s="141">
        <f>BK133</f>
        <v>57210.21</v>
      </c>
      <c r="L133" s="129"/>
      <c r="M133" s="134"/>
      <c r="N133" s="135"/>
      <c r="O133" s="135"/>
      <c r="P133" s="136">
        <f>SUM(P134:P171)</f>
        <v>0</v>
      </c>
      <c r="Q133" s="135"/>
      <c r="R133" s="136">
        <f>SUM(R134:R171)</f>
        <v>1.5458519999999998</v>
      </c>
      <c r="S133" s="135"/>
      <c r="T133" s="137">
        <f>SUM(T134:T171)</f>
        <v>12.929119999999999</v>
      </c>
      <c r="AR133" s="130" t="s">
        <v>85</v>
      </c>
      <c r="AT133" s="138" t="s">
        <v>76</v>
      </c>
      <c r="AU133" s="138" t="s">
        <v>85</v>
      </c>
      <c r="AY133" s="130" t="s">
        <v>140</v>
      </c>
      <c r="BK133" s="139">
        <f>SUM(BK134:BK171)</f>
        <v>57210.21</v>
      </c>
    </row>
    <row r="134" spans="1:65" s="1" customFormat="1" ht="24">
      <c r="A134" s="31"/>
      <c r="B134" s="142"/>
      <c r="C134" s="143" t="s">
        <v>85</v>
      </c>
      <c r="D134" s="143" t="s">
        <v>143</v>
      </c>
      <c r="E134" s="144" t="s">
        <v>2454</v>
      </c>
      <c r="F134" s="145" t="s">
        <v>2455</v>
      </c>
      <c r="G134" s="146" t="s">
        <v>284</v>
      </c>
      <c r="H134" s="147">
        <v>21.5</v>
      </c>
      <c r="I134" s="148">
        <v>103.5</v>
      </c>
      <c r="J134" s="149">
        <f>ROUND(I134*H134,2)</f>
        <v>2225.25</v>
      </c>
      <c r="K134" s="145" t="s">
        <v>147</v>
      </c>
      <c r="L134" s="32"/>
      <c r="M134" s="150" t="s">
        <v>1</v>
      </c>
      <c r="N134" s="151" t="s">
        <v>42</v>
      </c>
      <c r="O134" s="57"/>
      <c r="P134" s="152">
        <f>O134*H134</f>
        <v>0</v>
      </c>
      <c r="Q134" s="152">
        <v>0</v>
      </c>
      <c r="R134" s="152">
        <f>Q134*H134</f>
        <v>0</v>
      </c>
      <c r="S134" s="152">
        <v>0.26</v>
      </c>
      <c r="T134" s="153">
        <f>S134*H134</f>
        <v>5.59</v>
      </c>
      <c r="U134" s="31"/>
      <c r="V134" s="31"/>
      <c r="W134" s="31"/>
      <c r="X134" s="31"/>
      <c r="Y134" s="31"/>
      <c r="Z134" s="31"/>
      <c r="AA134" s="31"/>
      <c r="AB134" s="31"/>
      <c r="AC134" s="31"/>
      <c r="AD134" s="31"/>
      <c r="AE134" s="31"/>
      <c r="AR134" s="154" t="s">
        <v>159</v>
      </c>
      <c r="AT134" s="154" t="s">
        <v>143</v>
      </c>
      <c r="AU134" s="154" t="s">
        <v>87</v>
      </c>
      <c r="AY134" s="16" t="s">
        <v>140</v>
      </c>
      <c r="BE134" s="155">
        <f>IF(N134="základní",J134,0)</f>
        <v>2225.25</v>
      </c>
      <c r="BF134" s="155">
        <f>IF(N134="snížená",J134,0)</f>
        <v>0</v>
      </c>
      <c r="BG134" s="155">
        <f>IF(N134="zákl. přenesená",J134,0)</f>
        <v>0</v>
      </c>
      <c r="BH134" s="155">
        <f>IF(N134="sníž. přenesená",J134,0)</f>
        <v>0</v>
      </c>
      <c r="BI134" s="155">
        <f>IF(N134="nulová",J134,0)</f>
        <v>0</v>
      </c>
      <c r="BJ134" s="16" t="s">
        <v>85</v>
      </c>
      <c r="BK134" s="155">
        <f>ROUND(I134*H134,2)</f>
        <v>2225.25</v>
      </c>
      <c r="BL134" s="16" t="s">
        <v>159</v>
      </c>
      <c r="BM134" s="154" t="s">
        <v>2456</v>
      </c>
    </row>
    <row r="135" spans="1:65" s="12" customFormat="1">
      <c r="B135" s="165"/>
      <c r="D135" s="156" t="s">
        <v>236</v>
      </c>
      <c r="E135" s="166" t="s">
        <v>1</v>
      </c>
      <c r="F135" s="167" t="s">
        <v>2457</v>
      </c>
      <c r="H135" s="168">
        <v>21.5</v>
      </c>
      <c r="I135" s="169"/>
      <c r="L135" s="165"/>
      <c r="M135" s="170"/>
      <c r="N135" s="171"/>
      <c r="O135" s="171"/>
      <c r="P135" s="171"/>
      <c r="Q135" s="171"/>
      <c r="R135" s="171"/>
      <c r="S135" s="171"/>
      <c r="T135" s="172"/>
      <c r="AT135" s="166" t="s">
        <v>236</v>
      </c>
      <c r="AU135" s="166" t="s">
        <v>87</v>
      </c>
      <c r="AV135" s="12" t="s">
        <v>87</v>
      </c>
      <c r="AW135" s="12" t="s">
        <v>32</v>
      </c>
      <c r="AX135" s="12" t="s">
        <v>85</v>
      </c>
      <c r="AY135" s="166" t="s">
        <v>140</v>
      </c>
    </row>
    <row r="136" spans="1:65" s="1" customFormat="1" ht="24">
      <c r="A136" s="31"/>
      <c r="B136" s="142"/>
      <c r="C136" s="143" t="s">
        <v>87</v>
      </c>
      <c r="D136" s="143" t="s">
        <v>143</v>
      </c>
      <c r="E136" s="144" t="s">
        <v>2458</v>
      </c>
      <c r="F136" s="145" t="s">
        <v>2459</v>
      </c>
      <c r="G136" s="146" t="s">
        <v>284</v>
      </c>
      <c r="H136" s="147">
        <v>1.44</v>
      </c>
      <c r="I136" s="148">
        <v>1094.75</v>
      </c>
      <c r="J136" s="149">
        <f>ROUND(I136*H136,2)</f>
        <v>1576.44</v>
      </c>
      <c r="K136" s="145" t="s">
        <v>147</v>
      </c>
      <c r="L136" s="32"/>
      <c r="M136" s="150" t="s">
        <v>1</v>
      </c>
      <c r="N136" s="151" t="s">
        <v>42</v>
      </c>
      <c r="O136" s="57"/>
      <c r="P136" s="152">
        <f>O136*H136</f>
        <v>0</v>
      </c>
      <c r="Q136" s="152">
        <v>0</v>
      </c>
      <c r="R136" s="152">
        <f>Q136*H136</f>
        <v>0</v>
      </c>
      <c r="S136" s="152">
        <v>0.32500000000000001</v>
      </c>
      <c r="T136" s="153">
        <f>S136*H136</f>
        <v>0.46799999999999997</v>
      </c>
      <c r="U136" s="31"/>
      <c r="V136" s="31"/>
      <c r="W136" s="31"/>
      <c r="X136" s="31"/>
      <c r="Y136" s="31"/>
      <c r="Z136" s="31"/>
      <c r="AA136" s="31"/>
      <c r="AB136" s="31"/>
      <c r="AC136" s="31"/>
      <c r="AD136" s="31"/>
      <c r="AE136" s="31"/>
      <c r="AR136" s="154" t="s">
        <v>159</v>
      </c>
      <c r="AT136" s="154" t="s">
        <v>143</v>
      </c>
      <c r="AU136" s="154" t="s">
        <v>87</v>
      </c>
      <c r="AY136" s="16" t="s">
        <v>140</v>
      </c>
      <c r="BE136" s="155">
        <f>IF(N136="základní",J136,0)</f>
        <v>1576.44</v>
      </c>
      <c r="BF136" s="155">
        <f>IF(N136="snížená",J136,0)</f>
        <v>0</v>
      </c>
      <c r="BG136" s="155">
        <f>IF(N136="zákl. přenesená",J136,0)</f>
        <v>0</v>
      </c>
      <c r="BH136" s="155">
        <f>IF(N136="sníž. přenesená",J136,0)</f>
        <v>0</v>
      </c>
      <c r="BI136" s="155">
        <f>IF(N136="nulová",J136,0)</f>
        <v>0</v>
      </c>
      <c r="BJ136" s="16" t="s">
        <v>85</v>
      </c>
      <c r="BK136" s="155">
        <f>ROUND(I136*H136,2)</f>
        <v>1576.44</v>
      </c>
      <c r="BL136" s="16" t="s">
        <v>159</v>
      </c>
      <c r="BM136" s="154" t="s">
        <v>2460</v>
      </c>
    </row>
    <row r="137" spans="1:65" s="12" customFormat="1">
      <c r="B137" s="165"/>
      <c r="D137" s="156" t="s">
        <v>236</v>
      </c>
      <c r="E137" s="166" t="s">
        <v>1</v>
      </c>
      <c r="F137" s="167" t="s">
        <v>2461</v>
      </c>
      <c r="H137" s="168">
        <v>1.44</v>
      </c>
      <c r="I137" s="169"/>
      <c r="L137" s="165"/>
      <c r="M137" s="170"/>
      <c r="N137" s="171"/>
      <c r="O137" s="171"/>
      <c r="P137" s="171"/>
      <c r="Q137" s="171"/>
      <c r="R137" s="171"/>
      <c r="S137" s="171"/>
      <c r="T137" s="172"/>
      <c r="AT137" s="166" t="s">
        <v>236</v>
      </c>
      <c r="AU137" s="166" t="s">
        <v>87</v>
      </c>
      <c r="AV137" s="12" t="s">
        <v>87</v>
      </c>
      <c r="AW137" s="12" t="s">
        <v>32</v>
      </c>
      <c r="AX137" s="12" t="s">
        <v>85</v>
      </c>
      <c r="AY137" s="166" t="s">
        <v>140</v>
      </c>
    </row>
    <row r="138" spans="1:65" s="1" customFormat="1" ht="24">
      <c r="A138" s="31"/>
      <c r="B138" s="142"/>
      <c r="C138" s="143" t="s">
        <v>155</v>
      </c>
      <c r="D138" s="143" t="s">
        <v>143</v>
      </c>
      <c r="E138" s="144" t="s">
        <v>2462</v>
      </c>
      <c r="F138" s="145" t="s">
        <v>2463</v>
      </c>
      <c r="G138" s="146" t="s">
        <v>284</v>
      </c>
      <c r="H138" s="147">
        <v>1.44</v>
      </c>
      <c r="I138" s="148">
        <v>177.01</v>
      </c>
      <c r="J138" s="149">
        <f>ROUND(I138*H138,2)</f>
        <v>254.89</v>
      </c>
      <c r="K138" s="145" t="s">
        <v>147</v>
      </c>
      <c r="L138" s="32"/>
      <c r="M138" s="150" t="s">
        <v>1</v>
      </c>
      <c r="N138" s="151" t="s">
        <v>42</v>
      </c>
      <c r="O138" s="57"/>
      <c r="P138" s="152">
        <f>O138*H138</f>
        <v>0</v>
      </c>
      <c r="Q138" s="152">
        <v>0</v>
      </c>
      <c r="R138" s="152">
        <f>Q138*H138</f>
        <v>0</v>
      </c>
      <c r="S138" s="152">
        <v>9.8000000000000004E-2</v>
      </c>
      <c r="T138" s="153">
        <f>S138*H138</f>
        <v>0.14112</v>
      </c>
      <c r="U138" s="31"/>
      <c r="V138" s="31"/>
      <c r="W138" s="31"/>
      <c r="X138" s="31"/>
      <c r="Y138" s="31"/>
      <c r="Z138" s="31"/>
      <c r="AA138" s="31"/>
      <c r="AB138" s="31"/>
      <c r="AC138" s="31"/>
      <c r="AD138" s="31"/>
      <c r="AE138" s="31"/>
      <c r="AR138" s="154" t="s">
        <v>159</v>
      </c>
      <c r="AT138" s="154" t="s">
        <v>143</v>
      </c>
      <c r="AU138" s="154" t="s">
        <v>87</v>
      </c>
      <c r="AY138" s="16" t="s">
        <v>140</v>
      </c>
      <c r="BE138" s="155">
        <f>IF(N138="základní",J138,0)</f>
        <v>254.89</v>
      </c>
      <c r="BF138" s="155">
        <f>IF(N138="snížená",J138,0)</f>
        <v>0</v>
      </c>
      <c r="BG138" s="155">
        <f>IF(N138="zákl. přenesená",J138,0)</f>
        <v>0</v>
      </c>
      <c r="BH138" s="155">
        <f>IF(N138="sníž. přenesená",J138,0)</f>
        <v>0</v>
      </c>
      <c r="BI138" s="155">
        <f>IF(N138="nulová",J138,0)</f>
        <v>0</v>
      </c>
      <c r="BJ138" s="16" t="s">
        <v>85</v>
      </c>
      <c r="BK138" s="155">
        <f>ROUND(I138*H138,2)</f>
        <v>254.89</v>
      </c>
      <c r="BL138" s="16" t="s">
        <v>159</v>
      </c>
      <c r="BM138" s="154" t="s">
        <v>2464</v>
      </c>
    </row>
    <row r="139" spans="1:65" s="12" customFormat="1">
      <c r="B139" s="165"/>
      <c r="D139" s="156" t="s">
        <v>236</v>
      </c>
      <c r="E139" s="166" t="s">
        <v>1</v>
      </c>
      <c r="F139" s="167" t="s">
        <v>2461</v>
      </c>
      <c r="H139" s="168">
        <v>1.44</v>
      </c>
      <c r="I139" s="169"/>
      <c r="L139" s="165"/>
      <c r="M139" s="170"/>
      <c r="N139" s="171"/>
      <c r="O139" s="171"/>
      <c r="P139" s="171"/>
      <c r="Q139" s="171"/>
      <c r="R139" s="171"/>
      <c r="S139" s="171"/>
      <c r="T139" s="172"/>
      <c r="AT139" s="166" t="s">
        <v>236</v>
      </c>
      <c r="AU139" s="166" t="s">
        <v>87</v>
      </c>
      <c r="AV139" s="12" t="s">
        <v>87</v>
      </c>
      <c r="AW139" s="12" t="s">
        <v>32</v>
      </c>
      <c r="AX139" s="12" t="s">
        <v>85</v>
      </c>
      <c r="AY139" s="166" t="s">
        <v>140</v>
      </c>
    </row>
    <row r="140" spans="1:65" s="1" customFormat="1" ht="24">
      <c r="A140" s="31"/>
      <c r="B140" s="142"/>
      <c r="C140" s="143" t="s">
        <v>159</v>
      </c>
      <c r="D140" s="143" t="s">
        <v>143</v>
      </c>
      <c r="E140" s="144" t="s">
        <v>2465</v>
      </c>
      <c r="F140" s="145" t="s">
        <v>2466</v>
      </c>
      <c r="G140" s="146" t="s">
        <v>284</v>
      </c>
      <c r="H140" s="147">
        <v>21.5</v>
      </c>
      <c r="I140" s="148">
        <v>192.65</v>
      </c>
      <c r="J140" s="149">
        <f>ROUND(I140*H140,2)</f>
        <v>4141.9799999999996</v>
      </c>
      <c r="K140" s="145" t="s">
        <v>147</v>
      </c>
      <c r="L140" s="32"/>
      <c r="M140" s="150" t="s">
        <v>1</v>
      </c>
      <c r="N140" s="151" t="s">
        <v>42</v>
      </c>
      <c r="O140" s="57"/>
      <c r="P140" s="152">
        <f>O140*H140</f>
        <v>0</v>
      </c>
      <c r="Q140" s="152">
        <v>0</v>
      </c>
      <c r="R140" s="152">
        <f>Q140*H140</f>
        <v>0</v>
      </c>
      <c r="S140" s="152">
        <v>0.3</v>
      </c>
      <c r="T140" s="153">
        <f>S140*H140</f>
        <v>6.45</v>
      </c>
      <c r="U140" s="31"/>
      <c r="V140" s="31"/>
      <c r="W140" s="31"/>
      <c r="X140" s="31"/>
      <c r="Y140" s="31"/>
      <c r="Z140" s="31"/>
      <c r="AA140" s="31"/>
      <c r="AB140" s="31"/>
      <c r="AC140" s="31"/>
      <c r="AD140" s="31"/>
      <c r="AE140" s="31"/>
      <c r="AR140" s="154" t="s">
        <v>159</v>
      </c>
      <c r="AT140" s="154" t="s">
        <v>143</v>
      </c>
      <c r="AU140" s="154" t="s">
        <v>87</v>
      </c>
      <c r="AY140" s="16" t="s">
        <v>140</v>
      </c>
      <c r="BE140" s="155">
        <f>IF(N140="základní",J140,0)</f>
        <v>4141.9799999999996</v>
      </c>
      <c r="BF140" s="155">
        <f>IF(N140="snížená",J140,0)</f>
        <v>0</v>
      </c>
      <c r="BG140" s="155">
        <f>IF(N140="zákl. přenesená",J140,0)</f>
        <v>0</v>
      </c>
      <c r="BH140" s="155">
        <f>IF(N140="sníž. přenesená",J140,0)</f>
        <v>0</v>
      </c>
      <c r="BI140" s="155">
        <f>IF(N140="nulová",J140,0)</f>
        <v>0</v>
      </c>
      <c r="BJ140" s="16" t="s">
        <v>85</v>
      </c>
      <c r="BK140" s="155">
        <f>ROUND(I140*H140,2)</f>
        <v>4141.9799999999996</v>
      </c>
      <c r="BL140" s="16" t="s">
        <v>159</v>
      </c>
      <c r="BM140" s="154" t="s">
        <v>2467</v>
      </c>
    </row>
    <row r="141" spans="1:65" s="12" customFormat="1">
      <c r="B141" s="165"/>
      <c r="D141" s="156" t="s">
        <v>236</v>
      </c>
      <c r="E141" s="166" t="s">
        <v>1</v>
      </c>
      <c r="F141" s="167" t="s">
        <v>2468</v>
      </c>
      <c r="H141" s="168">
        <v>21.5</v>
      </c>
      <c r="I141" s="169"/>
      <c r="L141" s="165"/>
      <c r="M141" s="170"/>
      <c r="N141" s="171"/>
      <c r="O141" s="171"/>
      <c r="P141" s="171"/>
      <c r="Q141" s="171"/>
      <c r="R141" s="171"/>
      <c r="S141" s="171"/>
      <c r="T141" s="172"/>
      <c r="AT141" s="166" t="s">
        <v>236</v>
      </c>
      <c r="AU141" s="166" t="s">
        <v>87</v>
      </c>
      <c r="AV141" s="12" t="s">
        <v>87</v>
      </c>
      <c r="AW141" s="12" t="s">
        <v>32</v>
      </c>
      <c r="AX141" s="12" t="s">
        <v>85</v>
      </c>
      <c r="AY141" s="166" t="s">
        <v>140</v>
      </c>
    </row>
    <row r="142" spans="1:65" s="1" customFormat="1" ht="16.5" customHeight="1">
      <c r="A142" s="31"/>
      <c r="B142" s="142"/>
      <c r="C142" s="143" t="s">
        <v>139</v>
      </c>
      <c r="D142" s="143" t="s">
        <v>143</v>
      </c>
      <c r="E142" s="144" t="s">
        <v>2469</v>
      </c>
      <c r="F142" s="145" t="s">
        <v>2470</v>
      </c>
      <c r="G142" s="146" t="s">
        <v>414</v>
      </c>
      <c r="H142" s="147">
        <v>7</v>
      </c>
      <c r="I142" s="148">
        <v>45.17</v>
      </c>
      <c r="J142" s="149">
        <f>ROUND(I142*H142,2)</f>
        <v>316.19</v>
      </c>
      <c r="K142" s="145" t="s">
        <v>147</v>
      </c>
      <c r="L142" s="32"/>
      <c r="M142" s="150" t="s">
        <v>1</v>
      </c>
      <c r="N142" s="151" t="s">
        <v>42</v>
      </c>
      <c r="O142" s="57"/>
      <c r="P142" s="152">
        <f>O142*H142</f>
        <v>0</v>
      </c>
      <c r="Q142" s="152">
        <v>0</v>
      </c>
      <c r="R142" s="152">
        <f>Q142*H142</f>
        <v>0</v>
      </c>
      <c r="S142" s="152">
        <v>0.04</v>
      </c>
      <c r="T142" s="153">
        <f>S142*H142</f>
        <v>0.28000000000000003</v>
      </c>
      <c r="U142" s="31"/>
      <c r="V142" s="31"/>
      <c r="W142" s="31"/>
      <c r="X142" s="31"/>
      <c r="Y142" s="31"/>
      <c r="Z142" s="31"/>
      <c r="AA142" s="31"/>
      <c r="AB142" s="31"/>
      <c r="AC142" s="31"/>
      <c r="AD142" s="31"/>
      <c r="AE142" s="31"/>
      <c r="AR142" s="154" t="s">
        <v>159</v>
      </c>
      <c r="AT142" s="154" t="s">
        <v>143</v>
      </c>
      <c r="AU142" s="154" t="s">
        <v>87</v>
      </c>
      <c r="AY142" s="16" t="s">
        <v>140</v>
      </c>
      <c r="BE142" s="155">
        <f>IF(N142="základní",J142,0)</f>
        <v>316.19</v>
      </c>
      <c r="BF142" s="155">
        <f>IF(N142="snížená",J142,0)</f>
        <v>0</v>
      </c>
      <c r="BG142" s="155">
        <f>IF(N142="zákl. přenesená",J142,0)</f>
        <v>0</v>
      </c>
      <c r="BH142" s="155">
        <f>IF(N142="sníž. přenesená",J142,0)</f>
        <v>0</v>
      </c>
      <c r="BI142" s="155">
        <f>IF(N142="nulová",J142,0)</f>
        <v>0</v>
      </c>
      <c r="BJ142" s="16" t="s">
        <v>85</v>
      </c>
      <c r="BK142" s="155">
        <f>ROUND(I142*H142,2)</f>
        <v>316.19</v>
      </c>
      <c r="BL142" s="16" t="s">
        <v>159</v>
      </c>
      <c r="BM142" s="154" t="s">
        <v>2471</v>
      </c>
    </row>
    <row r="143" spans="1:65" s="1" customFormat="1" ht="24">
      <c r="A143" s="31"/>
      <c r="B143" s="142"/>
      <c r="C143" s="143" t="s">
        <v>169</v>
      </c>
      <c r="D143" s="143" t="s">
        <v>143</v>
      </c>
      <c r="E143" s="144" t="s">
        <v>2472</v>
      </c>
      <c r="F143" s="145" t="s">
        <v>2473</v>
      </c>
      <c r="G143" s="146" t="s">
        <v>234</v>
      </c>
      <c r="H143" s="147">
        <v>6.4</v>
      </c>
      <c r="I143" s="148">
        <v>1197.9000000000001</v>
      </c>
      <c r="J143" s="149">
        <f>ROUND(I143*H143,2)</f>
        <v>7666.56</v>
      </c>
      <c r="K143" s="145" t="s">
        <v>147</v>
      </c>
      <c r="L143" s="32"/>
      <c r="M143" s="150" t="s">
        <v>1</v>
      </c>
      <c r="N143" s="151" t="s">
        <v>42</v>
      </c>
      <c r="O143" s="57"/>
      <c r="P143" s="152">
        <f>O143*H143</f>
        <v>0</v>
      </c>
      <c r="Q143" s="152">
        <v>0</v>
      </c>
      <c r="R143" s="152">
        <f>Q143*H143</f>
        <v>0</v>
      </c>
      <c r="S143" s="152">
        <v>0</v>
      </c>
      <c r="T143" s="153">
        <f>S143*H143</f>
        <v>0</v>
      </c>
      <c r="U143" s="31"/>
      <c r="V143" s="31"/>
      <c r="W143" s="31"/>
      <c r="X143" s="31"/>
      <c r="Y143" s="31"/>
      <c r="Z143" s="31"/>
      <c r="AA143" s="31"/>
      <c r="AB143" s="31"/>
      <c r="AC143" s="31"/>
      <c r="AD143" s="31"/>
      <c r="AE143" s="31"/>
      <c r="AR143" s="154" t="s">
        <v>159</v>
      </c>
      <c r="AT143" s="154" t="s">
        <v>143</v>
      </c>
      <c r="AU143" s="154" t="s">
        <v>87</v>
      </c>
      <c r="AY143" s="16" t="s">
        <v>140</v>
      </c>
      <c r="BE143" s="155">
        <f>IF(N143="základní",J143,0)</f>
        <v>7666.56</v>
      </c>
      <c r="BF143" s="155">
        <f>IF(N143="snížená",J143,0)</f>
        <v>0</v>
      </c>
      <c r="BG143" s="155">
        <f>IF(N143="zákl. přenesená",J143,0)</f>
        <v>0</v>
      </c>
      <c r="BH143" s="155">
        <f>IF(N143="sníž. přenesená",J143,0)</f>
        <v>0</v>
      </c>
      <c r="BI143" s="155">
        <f>IF(N143="nulová",J143,0)</f>
        <v>0</v>
      </c>
      <c r="BJ143" s="16" t="s">
        <v>85</v>
      </c>
      <c r="BK143" s="155">
        <f>ROUND(I143*H143,2)</f>
        <v>7666.56</v>
      </c>
      <c r="BL143" s="16" t="s">
        <v>159</v>
      </c>
      <c r="BM143" s="154" t="s">
        <v>2474</v>
      </c>
    </row>
    <row r="144" spans="1:65" s="12" customFormat="1">
      <c r="B144" s="165"/>
      <c r="D144" s="156" t="s">
        <v>236</v>
      </c>
      <c r="E144" s="166" t="s">
        <v>1</v>
      </c>
      <c r="F144" s="167" t="s">
        <v>2475</v>
      </c>
      <c r="H144" s="168">
        <v>1.512</v>
      </c>
      <c r="I144" s="169"/>
      <c r="L144" s="165"/>
      <c r="M144" s="170"/>
      <c r="N144" s="171"/>
      <c r="O144" s="171"/>
      <c r="P144" s="171"/>
      <c r="Q144" s="171"/>
      <c r="R144" s="171"/>
      <c r="S144" s="171"/>
      <c r="T144" s="172"/>
      <c r="AT144" s="166" t="s">
        <v>236</v>
      </c>
      <c r="AU144" s="166" t="s">
        <v>87</v>
      </c>
      <c r="AV144" s="12" t="s">
        <v>87</v>
      </c>
      <c r="AW144" s="12" t="s">
        <v>32</v>
      </c>
      <c r="AX144" s="12" t="s">
        <v>77</v>
      </c>
      <c r="AY144" s="166" t="s">
        <v>140</v>
      </c>
    </row>
    <row r="145" spans="1:65" s="12" customFormat="1">
      <c r="B145" s="165"/>
      <c r="D145" s="156" t="s">
        <v>236</v>
      </c>
      <c r="E145" s="166" t="s">
        <v>1</v>
      </c>
      <c r="F145" s="167" t="s">
        <v>2476</v>
      </c>
      <c r="H145" s="168">
        <v>4.8879999999999999</v>
      </c>
      <c r="I145" s="169"/>
      <c r="L145" s="165"/>
      <c r="M145" s="170"/>
      <c r="N145" s="171"/>
      <c r="O145" s="171"/>
      <c r="P145" s="171"/>
      <c r="Q145" s="171"/>
      <c r="R145" s="171"/>
      <c r="S145" s="171"/>
      <c r="T145" s="172"/>
      <c r="AT145" s="166" t="s">
        <v>236</v>
      </c>
      <c r="AU145" s="166" t="s">
        <v>87</v>
      </c>
      <c r="AV145" s="12" t="s">
        <v>87</v>
      </c>
      <c r="AW145" s="12" t="s">
        <v>32</v>
      </c>
      <c r="AX145" s="12" t="s">
        <v>77</v>
      </c>
      <c r="AY145" s="166" t="s">
        <v>140</v>
      </c>
    </row>
    <row r="146" spans="1:65" s="13" customFormat="1">
      <c r="B146" s="173"/>
      <c r="D146" s="156" t="s">
        <v>236</v>
      </c>
      <c r="E146" s="174" t="s">
        <v>1</v>
      </c>
      <c r="F146" s="175" t="s">
        <v>247</v>
      </c>
      <c r="H146" s="176">
        <v>6.4</v>
      </c>
      <c r="I146" s="177"/>
      <c r="L146" s="173"/>
      <c r="M146" s="178"/>
      <c r="N146" s="179"/>
      <c r="O146" s="179"/>
      <c r="P146" s="179"/>
      <c r="Q146" s="179"/>
      <c r="R146" s="179"/>
      <c r="S146" s="179"/>
      <c r="T146" s="180"/>
      <c r="AT146" s="174" t="s">
        <v>236</v>
      </c>
      <c r="AU146" s="174" t="s">
        <v>87</v>
      </c>
      <c r="AV146" s="13" t="s">
        <v>159</v>
      </c>
      <c r="AW146" s="13" t="s">
        <v>32</v>
      </c>
      <c r="AX146" s="13" t="s">
        <v>85</v>
      </c>
      <c r="AY146" s="174" t="s">
        <v>140</v>
      </c>
    </row>
    <row r="147" spans="1:65" s="1" customFormat="1" ht="24">
      <c r="A147" s="31"/>
      <c r="B147" s="142"/>
      <c r="C147" s="143" t="s">
        <v>176</v>
      </c>
      <c r="D147" s="143" t="s">
        <v>143</v>
      </c>
      <c r="E147" s="144" t="s">
        <v>2477</v>
      </c>
      <c r="F147" s="145" t="s">
        <v>2478</v>
      </c>
      <c r="G147" s="146" t="s">
        <v>234</v>
      </c>
      <c r="H147" s="147">
        <v>1</v>
      </c>
      <c r="I147" s="148">
        <v>1374.85</v>
      </c>
      <c r="J147" s="149">
        <f>ROUND(I147*H147,2)</f>
        <v>1374.85</v>
      </c>
      <c r="K147" s="145" t="s">
        <v>147</v>
      </c>
      <c r="L147" s="32"/>
      <c r="M147" s="150" t="s">
        <v>1</v>
      </c>
      <c r="N147" s="151" t="s">
        <v>42</v>
      </c>
      <c r="O147" s="57"/>
      <c r="P147" s="152">
        <f>O147*H147</f>
        <v>0</v>
      </c>
      <c r="Q147" s="152">
        <v>0</v>
      </c>
      <c r="R147" s="152">
        <f>Q147*H147</f>
        <v>0</v>
      </c>
      <c r="S147" s="152">
        <v>0</v>
      </c>
      <c r="T147" s="153">
        <f>S147*H147</f>
        <v>0</v>
      </c>
      <c r="U147" s="31"/>
      <c r="V147" s="31"/>
      <c r="W147" s="31"/>
      <c r="X147" s="31"/>
      <c r="Y147" s="31"/>
      <c r="Z147" s="31"/>
      <c r="AA147" s="31"/>
      <c r="AB147" s="31"/>
      <c r="AC147" s="31"/>
      <c r="AD147" s="31"/>
      <c r="AE147" s="31"/>
      <c r="AR147" s="154" t="s">
        <v>159</v>
      </c>
      <c r="AT147" s="154" t="s">
        <v>143</v>
      </c>
      <c r="AU147" s="154" t="s">
        <v>87</v>
      </c>
      <c r="AY147" s="16" t="s">
        <v>140</v>
      </c>
      <c r="BE147" s="155">
        <f>IF(N147="základní",J147,0)</f>
        <v>1374.85</v>
      </c>
      <c r="BF147" s="155">
        <f>IF(N147="snížená",J147,0)</f>
        <v>0</v>
      </c>
      <c r="BG147" s="155">
        <f>IF(N147="zákl. přenesená",J147,0)</f>
        <v>0</v>
      </c>
      <c r="BH147" s="155">
        <f>IF(N147="sníž. přenesená",J147,0)</f>
        <v>0</v>
      </c>
      <c r="BI147" s="155">
        <f>IF(N147="nulová",J147,0)</f>
        <v>0</v>
      </c>
      <c r="BJ147" s="16" t="s">
        <v>85</v>
      </c>
      <c r="BK147" s="155">
        <f>ROUND(I147*H147,2)</f>
        <v>1374.85</v>
      </c>
      <c r="BL147" s="16" t="s">
        <v>159</v>
      </c>
      <c r="BM147" s="154" t="s">
        <v>2479</v>
      </c>
    </row>
    <row r="148" spans="1:65" s="12" customFormat="1">
      <c r="B148" s="165"/>
      <c r="D148" s="156" t="s">
        <v>236</v>
      </c>
      <c r="E148" s="166" t="s">
        <v>1</v>
      </c>
      <c r="F148" s="167" t="s">
        <v>2480</v>
      </c>
      <c r="H148" s="168">
        <v>1</v>
      </c>
      <c r="I148" s="169"/>
      <c r="L148" s="165"/>
      <c r="M148" s="170"/>
      <c r="N148" s="171"/>
      <c r="O148" s="171"/>
      <c r="P148" s="171"/>
      <c r="Q148" s="171"/>
      <c r="R148" s="171"/>
      <c r="S148" s="171"/>
      <c r="T148" s="172"/>
      <c r="AT148" s="166" t="s">
        <v>236</v>
      </c>
      <c r="AU148" s="166" t="s">
        <v>87</v>
      </c>
      <c r="AV148" s="12" t="s">
        <v>87</v>
      </c>
      <c r="AW148" s="12" t="s">
        <v>32</v>
      </c>
      <c r="AX148" s="12" t="s">
        <v>85</v>
      </c>
      <c r="AY148" s="166" t="s">
        <v>140</v>
      </c>
    </row>
    <row r="149" spans="1:65" s="1" customFormat="1" ht="24">
      <c r="A149" s="31"/>
      <c r="B149" s="142"/>
      <c r="C149" s="143" t="s">
        <v>182</v>
      </c>
      <c r="D149" s="143" t="s">
        <v>143</v>
      </c>
      <c r="E149" s="144" t="s">
        <v>1689</v>
      </c>
      <c r="F149" s="145" t="s">
        <v>1690</v>
      </c>
      <c r="G149" s="146" t="s">
        <v>234</v>
      </c>
      <c r="H149" s="147">
        <v>1</v>
      </c>
      <c r="I149" s="148">
        <v>266.05</v>
      </c>
      <c r="J149" s="149">
        <f>ROUND(I149*H149,2)</f>
        <v>266.05</v>
      </c>
      <c r="K149" s="145" t="s">
        <v>147</v>
      </c>
      <c r="L149" s="32"/>
      <c r="M149" s="150" t="s">
        <v>1</v>
      </c>
      <c r="N149" s="151" t="s">
        <v>42</v>
      </c>
      <c r="O149" s="57"/>
      <c r="P149" s="152">
        <f>O149*H149</f>
        <v>0</v>
      </c>
      <c r="Q149" s="152">
        <v>0</v>
      </c>
      <c r="R149" s="152">
        <f>Q149*H149</f>
        <v>0</v>
      </c>
      <c r="S149" s="152">
        <v>0</v>
      </c>
      <c r="T149" s="153">
        <f>S149*H149</f>
        <v>0</v>
      </c>
      <c r="U149" s="31"/>
      <c r="V149" s="31"/>
      <c r="W149" s="31"/>
      <c r="X149" s="31"/>
      <c r="Y149" s="31"/>
      <c r="Z149" s="31"/>
      <c r="AA149" s="31"/>
      <c r="AB149" s="31"/>
      <c r="AC149" s="31"/>
      <c r="AD149" s="31"/>
      <c r="AE149" s="31"/>
      <c r="AR149" s="154" t="s">
        <v>159</v>
      </c>
      <c r="AT149" s="154" t="s">
        <v>143</v>
      </c>
      <c r="AU149" s="154" t="s">
        <v>87</v>
      </c>
      <c r="AY149" s="16" t="s">
        <v>140</v>
      </c>
      <c r="BE149" s="155">
        <f>IF(N149="základní",J149,0)</f>
        <v>266.05</v>
      </c>
      <c r="BF149" s="155">
        <f>IF(N149="snížená",J149,0)</f>
        <v>0</v>
      </c>
      <c r="BG149" s="155">
        <f>IF(N149="zákl. přenesená",J149,0)</f>
        <v>0</v>
      </c>
      <c r="BH149" s="155">
        <f>IF(N149="sníž. přenesená",J149,0)</f>
        <v>0</v>
      </c>
      <c r="BI149" s="155">
        <f>IF(N149="nulová",J149,0)</f>
        <v>0</v>
      </c>
      <c r="BJ149" s="16" t="s">
        <v>85</v>
      </c>
      <c r="BK149" s="155">
        <f>ROUND(I149*H149,2)</f>
        <v>266.05</v>
      </c>
      <c r="BL149" s="16" t="s">
        <v>159</v>
      </c>
      <c r="BM149" s="154" t="s">
        <v>2481</v>
      </c>
    </row>
    <row r="150" spans="1:65" s="1" customFormat="1" ht="24">
      <c r="A150" s="31"/>
      <c r="B150" s="142"/>
      <c r="C150" s="143" t="s">
        <v>189</v>
      </c>
      <c r="D150" s="143" t="s">
        <v>143</v>
      </c>
      <c r="E150" s="144" t="s">
        <v>1693</v>
      </c>
      <c r="F150" s="145" t="s">
        <v>1694</v>
      </c>
      <c r="G150" s="146" t="s">
        <v>234</v>
      </c>
      <c r="H150" s="147">
        <v>6.4</v>
      </c>
      <c r="I150" s="148">
        <v>432.66</v>
      </c>
      <c r="J150" s="149">
        <f>ROUND(I150*H150,2)</f>
        <v>2769.02</v>
      </c>
      <c r="K150" s="145" t="s">
        <v>147</v>
      </c>
      <c r="L150" s="32"/>
      <c r="M150" s="150" t="s">
        <v>1</v>
      </c>
      <c r="N150" s="151" t="s">
        <v>42</v>
      </c>
      <c r="O150" s="57"/>
      <c r="P150" s="152">
        <f>O150*H150</f>
        <v>0</v>
      </c>
      <c r="Q150" s="152">
        <v>0</v>
      </c>
      <c r="R150" s="152">
        <f>Q150*H150</f>
        <v>0</v>
      </c>
      <c r="S150" s="152">
        <v>0</v>
      </c>
      <c r="T150" s="153">
        <f>S150*H150</f>
        <v>0</v>
      </c>
      <c r="U150" s="31"/>
      <c r="V150" s="31"/>
      <c r="W150" s="31"/>
      <c r="X150" s="31"/>
      <c r="Y150" s="31"/>
      <c r="Z150" s="31"/>
      <c r="AA150" s="31"/>
      <c r="AB150" s="31"/>
      <c r="AC150" s="31"/>
      <c r="AD150" s="31"/>
      <c r="AE150" s="31"/>
      <c r="AR150" s="154" t="s">
        <v>159</v>
      </c>
      <c r="AT150" s="154" t="s">
        <v>143</v>
      </c>
      <c r="AU150" s="154" t="s">
        <v>87</v>
      </c>
      <c r="AY150" s="16" t="s">
        <v>140</v>
      </c>
      <c r="BE150" s="155">
        <f>IF(N150="základní",J150,0)</f>
        <v>2769.02</v>
      </c>
      <c r="BF150" s="155">
        <f>IF(N150="snížená",J150,0)</f>
        <v>0</v>
      </c>
      <c r="BG150" s="155">
        <f>IF(N150="zákl. přenesená",J150,0)</f>
        <v>0</v>
      </c>
      <c r="BH150" s="155">
        <f>IF(N150="sníž. přenesená",J150,0)</f>
        <v>0</v>
      </c>
      <c r="BI150" s="155">
        <f>IF(N150="nulová",J150,0)</f>
        <v>0</v>
      </c>
      <c r="BJ150" s="16" t="s">
        <v>85</v>
      </c>
      <c r="BK150" s="155">
        <f>ROUND(I150*H150,2)</f>
        <v>2769.02</v>
      </c>
      <c r="BL150" s="16" t="s">
        <v>159</v>
      </c>
      <c r="BM150" s="154" t="s">
        <v>1695</v>
      </c>
    </row>
    <row r="151" spans="1:65" s="12" customFormat="1">
      <c r="B151" s="165"/>
      <c r="D151" s="156" t="s">
        <v>236</v>
      </c>
      <c r="E151" s="166" t="s">
        <v>1</v>
      </c>
      <c r="F151" s="167" t="s">
        <v>2482</v>
      </c>
      <c r="H151" s="168">
        <v>7.4</v>
      </c>
      <c r="I151" s="169"/>
      <c r="L151" s="165"/>
      <c r="M151" s="170"/>
      <c r="N151" s="171"/>
      <c r="O151" s="171"/>
      <c r="P151" s="171"/>
      <c r="Q151" s="171"/>
      <c r="R151" s="171"/>
      <c r="S151" s="171"/>
      <c r="T151" s="172"/>
      <c r="AT151" s="166" t="s">
        <v>236</v>
      </c>
      <c r="AU151" s="166" t="s">
        <v>87</v>
      </c>
      <c r="AV151" s="12" t="s">
        <v>87</v>
      </c>
      <c r="AW151" s="12" t="s">
        <v>32</v>
      </c>
      <c r="AX151" s="12" t="s">
        <v>77</v>
      </c>
      <c r="AY151" s="166" t="s">
        <v>140</v>
      </c>
    </row>
    <row r="152" spans="1:65" s="12" customFormat="1">
      <c r="B152" s="165"/>
      <c r="D152" s="156" t="s">
        <v>236</v>
      </c>
      <c r="E152" s="166" t="s">
        <v>1</v>
      </c>
      <c r="F152" s="167" t="s">
        <v>2483</v>
      </c>
      <c r="H152" s="168">
        <v>-1</v>
      </c>
      <c r="I152" s="169"/>
      <c r="L152" s="165"/>
      <c r="M152" s="170"/>
      <c r="N152" s="171"/>
      <c r="O152" s="171"/>
      <c r="P152" s="171"/>
      <c r="Q152" s="171"/>
      <c r="R152" s="171"/>
      <c r="S152" s="171"/>
      <c r="T152" s="172"/>
      <c r="AT152" s="166" t="s">
        <v>236</v>
      </c>
      <c r="AU152" s="166" t="s">
        <v>87</v>
      </c>
      <c r="AV152" s="12" t="s">
        <v>87</v>
      </c>
      <c r="AW152" s="12" t="s">
        <v>32</v>
      </c>
      <c r="AX152" s="12" t="s">
        <v>77</v>
      </c>
      <c r="AY152" s="166" t="s">
        <v>140</v>
      </c>
    </row>
    <row r="153" spans="1:65" s="13" customFormat="1">
      <c r="B153" s="173"/>
      <c r="D153" s="156" t="s">
        <v>236</v>
      </c>
      <c r="E153" s="174" t="s">
        <v>1</v>
      </c>
      <c r="F153" s="175" t="s">
        <v>247</v>
      </c>
      <c r="H153" s="176">
        <v>6.4</v>
      </c>
      <c r="I153" s="177"/>
      <c r="L153" s="173"/>
      <c r="M153" s="178"/>
      <c r="N153" s="179"/>
      <c r="O153" s="179"/>
      <c r="P153" s="179"/>
      <c r="Q153" s="179"/>
      <c r="R153" s="179"/>
      <c r="S153" s="179"/>
      <c r="T153" s="180"/>
      <c r="AT153" s="174" t="s">
        <v>236</v>
      </c>
      <c r="AU153" s="174" t="s">
        <v>87</v>
      </c>
      <c r="AV153" s="13" t="s">
        <v>159</v>
      </c>
      <c r="AW153" s="13" t="s">
        <v>32</v>
      </c>
      <c r="AX153" s="13" t="s">
        <v>85</v>
      </c>
      <c r="AY153" s="174" t="s">
        <v>140</v>
      </c>
    </row>
    <row r="154" spans="1:65" s="1" customFormat="1" ht="33" customHeight="1">
      <c r="A154" s="31"/>
      <c r="B154" s="142"/>
      <c r="C154" s="143" t="s">
        <v>271</v>
      </c>
      <c r="D154" s="143" t="s">
        <v>143</v>
      </c>
      <c r="E154" s="144" t="s">
        <v>268</v>
      </c>
      <c r="F154" s="145" t="s">
        <v>269</v>
      </c>
      <c r="G154" s="146" t="s">
        <v>234</v>
      </c>
      <c r="H154" s="147">
        <v>6.4</v>
      </c>
      <c r="I154" s="148">
        <v>166.1</v>
      </c>
      <c r="J154" s="149">
        <f>ROUND(I154*H154,2)</f>
        <v>1063.04</v>
      </c>
      <c r="K154" s="145" t="s">
        <v>147</v>
      </c>
      <c r="L154" s="32"/>
      <c r="M154" s="150" t="s">
        <v>1</v>
      </c>
      <c r="N154" s="151" t="s">
        <v>42</v>
      </c>
      <c r="O154" s="57"/>
      <c r="P154" s="152">
        <f>O154*H154</f>
        <v>0</v>
      </c>
      <c r="Q154" s="152">
        <v>0</v>
      </c>
      <c r="R154" s="152">
        <f>Q154*H154</f>
        <v>0</v>
      </c>
      <c r="S154" s="152">
        <v>0</v>
      </c>
      <c r="T154" s="153">
        <f>S154*H154</f>
        <v>0</v>
      </c>
      <c r="U154" s="31"/>
      <c r="V154" s="31"/>
      <c r="W154" s="31"/>
      <c r="X154" s="31"/>
      <c r="Y154" s="31"/>
      <c r="Z154" s="31"/>
      <c r="AA154" s="31"/>
      <c r="AB154" s="31"/>
      <c r="AC154" s="31"/>
      <c r="AD154" s="31"/>
      <c r="AE154" s="31"/>
      <c r="AR154" s="154" t="s">
        <v>159</v>
      </c>
      <c r="AT154" s="154" t="s">
        <v>143</v>
      </c>
      <c r="AU154" s="154" t="s">
        <v>87</v>
      </c>
      <c r="AY154" s="16" t="s">
        <v>140</v>
      </c>
      <c r="BE154" s="155">
        <f>IF(N154="základní",J154,0)</f>
        <v>1063.04</v>
      </c>
      <c r="BF154" s="155">
        <f>IF(N154="snížená",J154,0)</f>
        <v>0</v>
      </c>
      <c r="BG154" s="155">
        <f>IF(N154="zákl. přenesená",J154,0)</f>
        <v>0</v>
      </c>
      <c r="BH154" s="155">
        <f>IF(N154="sníž. přenesená",J154,0)</f>
        <v>0</v>
      </c>
      <c r="BI154" s="155">
        <f>IF(N154="nulová",J154,0)</f>
        <v>0</v>
      </c>
      <c r="BJ154" s="16" t="s">
        <v>85</v>
      </c>
      <c r="BK154" s="155">
        <f>ROUND(I154*H154,2)</f>
        <v>1063.04</v>
      </c>
      <c r="BL154" s="16" t="s">
        <v>159</v>
      </c>
      <c r="BM154" s="154" t="s">
        <v>1698</v>
      </c>
    </row>
    <row r="155" spans="1:65" s="1" customFormat="1" ht="16.5" customHeight="1">
      <c r="A155" s="31"/>
      <c r="B155" s="142"/>
      <c r="C155" s="143" t="s">
        <v>275</v>
      </c>
      <c r="D155" s="143" t="s">
        <v>143</v>
      </c>
      <c r="E155" s="144" t="s">
        <v>272</v>
      </c>
      <c r="F155" s="145" t="s">
        <v>273</v>
      </c>
      <c r="G155" s="146" t="s">
        <v>234</v>
      </c>
      <c r="H155" s="147">
        <v>6.4</v>
      </c>
      <c r="I155" s="148">
        <v>11.38</v>
      </c>
      <c r="J155" s="149">
        <f>ROUND(I155*H155,2)</f>
        <v>72.83</v>
      </c>
      <c r="K155" s="145" t="s">
        <v>147</v>
      </c>
      <c r="L155" s="32"/>
      <c r="M155" s="150" t="s">
        <v>1</v>
      </c>
      <c r="N155" s="151" t="s">
        <v>42</v>
      </c>
      <c r="O155" s="57"/>
      <c r="P155" s="152">
        <f>O155*H155</f>
        <v>0</v>
      </c>
      <c r="Q155" s="152">
        <v>0</v>
      </c>
      <c r="R155" s="152">
        <f>Q155*H155</f>
        <v>0</v>
      </c>
      <c r="S155" s="152">
        <v>0</v>
      </c>
      <c r="T155" s="153">
        <f>S155*H155</f>
        <v>0</v>
      </c>
      <c r="U155" s="31"/>
      <c r="V155" s="31"/>
      <c r="W155" s="31"/>
      <c r="X155" s="31"/>
      <c r="Y155" s="31"/>
      <c r="Z155" s="31"/>
      <c r="AA155" s="31"/>
      <c r="AB155" s="31"/>
      <c r="AC155" s="31"/>
      <c r="AD155" s="31"/>
      <c r="AE155" s="31"/>
      <c r="AR155" s="154" t="s">
        <v>159</v>
      </c>
      <c r="AT155" s="154" t="s">
        <v>143</v>
      </c>
      <c r="AU155" s="154" t="s">
        <v>87</v>
      </c>
      <c r="AY155" s="16" t="s">
        <v>140</v>
      </c>
      <c r="BE155" s="155">
        <f>IF(N155="základní",J155,0)</f>
        <v>72.83</v>
      </c>
      <c r="BF155" s="155">
        <f>IF(N155="snížená",J155,0)</f>
        <v>0</v>
      </c>
      <c r="BG155" s="155">
        <f>IF(N155="zákl. přenesená",J155,0)</f>
        <v>0</v>
      </c>
      <c r="BH155" s="155">
        <f>IF(N155="sníž. přenesená",J155,0)</f>
        <v>0</v>
      </c>
      <c r="BI155" s="155">
        <f>IF(N155="nulová",J155,0)</f>
        <v>0</v>
      </c>
      <c r="BJ155" s="16" t="s">
        <v>85</v>
      </c>
      <c r="BK155" s="155">
        <f>ROUND(I155*H155,2)</f>
        <v>72.83</v>
      </c>
      <c r="BL155" s="16" t="s">
        <v>159</v>
      </c>
      <c r="BM155" s="154" t="s">
        <v>1699</v>
      </c>
    </row>
    <row r="156" spans="1:65" s="1" customFormat="1" ht="33" customHeight="1">
      <c r="A156" s="31"/>
      <c r="B156" s="142"/>
      <c r="C156" s="143" t="s">
        <v>281</v>
      </c>
      <c r="D156" s="143" t="s">
        <v>143</v>
      </c>
      <c r="E156" s="144" t="s">
        <v>276</v>
      </c>
      <c r="F156" s="145" t="s">
        <v>277</v>
      </c>
      <c r="G156" s="146" t="s">
        <v>278</v>
      </c>
      <c r="H156" s="147">
        <v>11.52</v>
      </c>
      <c r="I156" s="148">
        <v>233.21</v>
      </c>
      <c r="J156" s="149">
        <f>ROUND(I156*H156,2)</f>
        <v>2686.58</v>
      </c>
      <c r="K156" s="145" t="s">
        <v>147</v>
      </c>
      <c r="L156" s="32"/>
      <c r="M156" s="150" t="s">
        <v>1</v>
      </c>
      <c r="N156" s="151" t="s">
        <v>42</v>
      </c>
      <c r="O156" s="57"/>
      <c r="P156" s="152">
        <f>O156*H156</f>
        <v>0</v>
      </c>
      <c r="Q156" s="152">
        <v>0</v>
      </c>
      <c r="R156" s="152">
        <f>Q156*H156</f>
        <v>0</v>
      </c>
      <c r="S156" s="152">
        <v>0</v>
      </c>
      <c r="T156" s="153">
        <f>S156*H156</f>
        <v>0</v>
      </c>
      <c r="U156" s="31"/>
      <c r="V156" s="31"/>
      <c r="W156" s="31"/>
      <c r="X156" s="31"/>
      <c r="Y156" s="31"/>
      <c r="Z156" s="31"/>
      <c r="AA156" s="31"/>
      <c r="AB156" s="31"/>
      <c r="AC156" s="31"/>
      <c r="AD156" s="31"/>
      <c r="AE156" s="31"/>
      <c r="AR156" s="154" t="s">
        <v>159</v>
      </c>
      <c r="AT156" s="154" t="s">
        <v>143</v>
      </c>
      <c r="AU156" s="154" t="s">
        <v>87</v>
      </c>
      <c r="AY156" s="16" t="s">
        <v>140</v>
      </c>
      <c r="BE156" s="155">
        <f>IF(N156="základní",J156,0)</f>
        <v>2686.58</v>
      </c>
      <c r="BF156" s="155">
        <f>IF(N156="snížená",J156,0)</f>
        <v>0</v>
      </c>
      <c r="BG156" s="155">
        <f>IF(N156="zákl. přenesená",J156,0)</f>
        <v>0</v>
      </c>
      <c r="BH156" s="155">
        <f>IF(N156="sníž. přenesená",J156,0)</f>
        <v>0</v>
      </c>
      <c r="BI156" s="155">
        <f>IF(N156="nulová",J156,0)</f>
        <v>0</v>
      </c>
      <c r="BJ156" s="16" t="s">
        <v>85</v>
      </c>
      <c r="BK156" s="155">
        <f>ROUND(I156*H156,2)</f>
        <v>2686.58</v>
      </c>
      <c r="BL156" s="16" t="s">
        <v>159</v>
      </c>
      <c r="BM156" s="154" t="s">
        <v>1700</v>
      </c>
    </row>
    <row r="157" spans="1:65" s="12" customFormat="1">
      <c r="B157" s="165"/>
      <c r="D157" s="156" t="s">
        <v>236</v>
      </c>
      <c r="E157" s="166" t="s">
        <v>1</v>
      </c>
      <c r="F157" s="167" t="s">
        <v>2484</v>
      </c>
      <c r="H157" s="168">
        <v>11.52</v>
      </c>
      <c r="I157" s="169"/>
      <c r="L157" s="165"/>
      <c r="M157" s="170"/>
      <c r="N157" s="171"/>
      <c r="O157" s="171"/>
      <c r="P157" s="171"/>
      <c r="Q157" s="171"/>
      <c r="R157" s="171"/>
      <c r="S157" s="171"/>
      <c r="T157" s="172"/>
      <c r="AT157" s="166" t="s">
        <v>236</v>
      </c>
      <c r="AU157" s="166" t="s">
        <v>87</v>
      </c>
      <c r="AV157" s="12" t="s">
        <v>87</v>
      </c>
      <c r="AW157" s="12" t="s">
        <v>32</v>
      </c>
      <c r="AX157" s="12" t="s">
        <v>85</v>
      </c>
      <c r="AY157" s="166" t="s">
        <v>140</v>
      </c>
    </row>
    <row r="158" spans="1:65" s="1" customFormat="1" ht="24">
      <c r="A158" s="31"/>
      <c r="B158" s="142"/>
      <c r="C158" s="143" t="s">
        <v>287</v>
      </c>
      <c r="D158" s="143" t="s">
        <v>143</v>
      </c>
      <c r="E158" s="144" t="s">
        <v>288</v>
      </c>
      <c r="F158" s="145" t="s">
        <v>289</v>
      </c>
      <c r="G158" s="146" t="s">
        <v>284</v>
      </c>
      <c r="H158" s="147">
        <v>70</v>
      </c>
      <c r="I158" s="148">
        <v>11.01</v>
      </c>
      <c r="J158" s="149">
        <f>ROUND(I158*H158,2)</f>
        <v>770.7</v>
      </c>
      <c r="K158" s="145" t="s">
        <v>147</v>
      </c>
      <c r="L158" s="32"/>
      <c r="M158" s="150" t="s">
        <v>1</v>
      </c>
      <c r="N158" s="151" t="s">
        <v>42</v>
      </c>
      <c r="O158" s="57"/>
      <c r="P158" s="152">
        <f>O158*H158</f>
        <v>0</v>
      </c>
      <c r="Q158" s="152">
        <v>0</v>
      </c>
      <c r="R158" s="152">
        <f>Q158*H158</f>
        <v>0</v>
      </c>
      <c r="S158" s="152">
        <v>0</v>
      </c>
      <c r="T158" s="153">
        <f>S158*H158</f>
        <v>0</v>
      </c>
      <c r="U158" s="31"/>
      <c r="V158" s="31"/>
      <c r="W158" s="31"/>
      <c r="X158" s="31"/>
      <c r="Y158" s="31"/>
      <c r="Z158" s="31"/>
      <c r="AA158" s="31"/>
      <c r="AB158" s="31"/>
      <c r="AC158" s="31"/>
      <c r="AD158" s="31"/>
      <c r="AE158" s="31"/>
      <c r="AR158" s="154" t="s">
        <v>159</v>
      </c>
      <c r="AT158" s="154" t="s">
        <v>143</v>
      </c>
      <c r="AU158" s="154" t="s">
        <v>87</v>
      </c>
      <c r="AY158" s="16" t="s">
        <v>140</v>
      </c>
      <c r="BE158" s="155">
        <f>IF(N158="základní",J158,0)</f>
        <v>770.7</v>
      </c>
      <c r="BF158" s="155">
        <f>IF(N158="snížená",J158,0)</f>
        <v>0</v>
      </c>
      <c r="BG158" s="155">
        <f>IF(N158="zákl. přenesená",J158,0)</f>
        <v>0</v>
      </c>
      <c r="BH158" s="155">
        <f>IF(N158="sníž. přenesená",J158,0)</f>
        <v>0</v>
      </c>
      <c r="BI158" s="155">
        <f>IF(N158="nulová",J158,0)</f>
        <v>0</v>
      </c>
      <c r="BJ158" s="16" t="s">
        <v>85</v>
      </c>
      <c r="BK158" s="155">
        <f>ROUND(I158*H158,2)</f>
        <v>770.7</v>
      </c>
      <c r="BL158" s="16" t="s">
        <v>159</v>
      </c>
      <c r="BM158" s="154" t="s">
        <v>2485</v>
      </c>
    </row>
    <row r="159" spans="1:65" s="12" customFormat="1">
      <c r="B159" s="165"/>
      <c r="D159" s="156" t="s">
        <v>236</v>
      </c>
      <c r="E159" s="166" t="s">
        <v>1</v>
      </c>
      <c r="F159" s="167" t="s">
        <v>2486</v>
      </c>
      <c r="H159" s="168">
        <v>70</v>
      </c>
      <c r="I159" s="169"/>
      <c r="L159" s="165"/>
      <c r="M159" s="170"/>
      <c r="N159" s="171"/>
      <c r="O159" s="171"/>
      <c r="P159" s="171"/>
      <c r="Q159" s="171"/>
      <c r="R159" s="171"/>
      <c r="S159" s="171"/>
      <c r="T159" s="172"/>
      <c r="AT159" s="166" t="s">
        <v>236</v>
      </c>
      <c r="AU159" s="166" t="s">
        <v>87</v>
      </c>
      <c r="AV159" s="12" t="s">
        <v>87</v>
      </c>
      <c r="AW159" s="12" t="s">
        <v>32</v>
      </c>
      <c r="AX159" s="12" t="s">
        <v>85</v>
      </c>
      <c r="AY159" s="166" t="s">
        <v>140</v>
      </c>
    </row>
    <row r="160" spans="1:65" s="1" customFormat="1" ht="24">
      <c r="A160" s="31"/>
      <c r="B160" s="142"/>
      <c r="C160" s="143" t="s">
        <v>292</v>
      </c>
      <c r="D160" s="143" t="s">
        <v>143</v>
      </c>
      <c r="E160" s="144" t="s">
        <v>282</v>
      </c>
      <c r="F160" s="145" t="s">
        <v>283</v>
      </c>
      <c r="G160" s="146" t="s">
        <v>284</v>
      </c>
      <c r="H160" s="147">
        <v>57</v>
      </c>
      <c r="I160" s="148">
        <v>15.72</v>
      </c>
      <c r="J160" s="149">
        <f>ROUND(I160*H160,2)</f>
        <v>896.04</v>
      </c>
      <c r="K160" s="145" t="s">
        <v>147</v>
      </c>
      <c r="L160" s="32"/>
      <c r="M160" s="150" t="s">
        <v>1</v>
      </c>
      <c r="N160" s="151" t="s">
        <v>42</v>
      </c>
      <c r="O160" s="57"/>
      <c r="P160" s="152">
        <f>O160*H160</f>
        <v>0</v>
      </c>
      <c r="Q160" s="152">
        <v>0</v>
      </c>
      <c r="R160" s="152">
        <f>Q160*H160</f>
        <v>0</v>
      </c>
      <c r="S160" s="152">
        <v>0</v>
      </c>
      <c r="T160" s="153">
        <f>S160*H160</f>
        <v>0</v>
      </c>
      <c r="U160" s="31"/>
      <c r="V160" s="31"/>
      <c r="W160" s="31"/>
      <c r="X160" s="31"/>
      <c r="Y160" s="31"/>
      <c r="Z160" s="31"/>
      <c r="AA160" s="31"/>
      <c r="AB160" s="31"/>
      <c r="AC160" s="31"/>
      <c r="AD160" s="31"/>
      <c r="AE160" s="31"/>
      <c r="AR160" s="154" t="s">
        <v>159</v>
      </c>
      <c r="AT160" s="154" t="s">
        <v>143</v>
      </c>
      <c r="AU160" s="154" t="s">
        <v>87</v>
      </c>
      <c r="AY160" s="16" t="s">
        <v>140</v>
      </c>
      <c r="BE160" s="155">
        <f>IF(N160="základní",J160,0)</f>
        <v>896.04</v>
      </c>
      <c r="BF160" s="155">
        <f>IF(N160="snížená",J160,0)</f>
        <v>0</v>
      </c>
      <c r="BG160" s="155">
        <f>IF(N160="zákl. přenesená",J160,0)</f>
        <v>0</v>
      </c>
      <c r="BH160" s="155">
        <f>IF(N160="sníž. přenesená",J160,0)</f>
        <v>0</v>
      </c>
      <c r="BI160" s="155">
        <f>IF(N160="nulová",J160,0)</f>
        <v>0</v>
      </c>
      <c r="BJ160" s="16" t="s">
        <v>85</v>
      </c>
      <c r="BK160" s="155">
        <f>ROUND(I160*H160,2)</f>
        <v>896.04</v>
      </c>
      <c r="BL160" s="16" t="s">
        <v>159</v>
      </c>
      <c r="BM160" s="154" t="s">
        <v>2487</v>
      </c>
    </row>
    <row r="161" spans="1:65" s="12" customFormat="1">
      <c r="B161" s="165"/>
      <c r="D161" s="156" t="s">
        <v>236</v>
      </c>
      <c r="E161" s="166" t="s">
        <v>1</v>
      </c>
      <c r="F161" s="167" t="s">
        <v>2488</v>
      </c>
      <c r="H161" s="168">
        <v>57</v>
      </c>
      <c r="I161" s="169"/>
      <c r="L161" s="165"/>
      <c r="M161" s="170"/>
      <c r="N161" s="171"/>
      <c r="O161" s="171"/>
      <c r="P161" s="171"/>
      <c r="Q161" s="171"/>
      <c r="R161" s="171"/>
      <c r="S161" s="171"/>
      <c r="T161" s="172"/>
      <c r="AT161" s="166" t="s">
        <v>236</v>
      </c>
      <c r="AU161" s="166" t="s">
        <v>87</v>
      </c>
      <c r="AV161" s="12" t="s">
        <v>87</v>
      </c>
      <c r="AW161" s="12" t="s">
        <v>32</v>
      </c>
      <c r="AX161" s="12" t="s">
        <v>85</v>
      </c>
      <c r="AY161" s="166" t="s">
        <v>140</v>
      </c>
    </row>
    <row r="162" spans="1:65" s="1" customFormat="1" ht="24">
      <c r="A162" s="31"/>
      <c r="B162" s="142"/>
      <c r="C162" s="143" t="s">
        <v>8</v>
      </c>
      <c r="D162" s="143" t="s">
        <v>143</v>
      </c>
      <c r="E162" s="144" t="s">
        <v>2489</v>
      </c>
      <c r="F162" s="145" t="s">
        <v>2490</v>
      </c>
      <c r="G162" s="146" t="s">
        <v>284</v>
      </c>
      <c r="H162" s="147">
        <v>70</v>
      </c>
      <c r="I162" s="148">
        <v>254.2</v>
      </c>
      <c r="J162" s="149">
        <f>ROUND(I162*H162,2)</f>
        <v>17794</v>
      </c>
      <c r="K162" s="145" t="s">
        <v>147</v>
      </c>
      <c r="L162" s="32"/>
      <c r="M162" s="150" t="s">
        <v>1</v>
      </c>
      <c r="N162" s="151" t="s">
        <v>42</v>
      </c>
      <c r="O162" s="57"/>
      <c r="P162" s="152">
        <f>O162*H162</f>
        <v>0</v>
      </c>
      <c r="Q162" s="152">
        <v>0</v>
      </c>
      <c r="R162" s="152">
        <f>Q162*H162</f>
        <v>0</v>
      </c>
      <c r="S162" s="152">
        <v>0</v>
      </c>
      <c r="T162" s="153">
        <f>S162*H162</f>
        <v>0</v>
      </c>
      <c r="U162" s="31"/>
      <c r="V162" s="31"/>
      <c r="W162" s="31"/>
      <c r="X162" s="31"/>
      <c r="Y162" s="31"/>
      <c r="Z162" s="31"/>
      <c r="AA162" s="31"/>
      <c r="AB162" s="31"/>
      <c r="AC162" s="31"/>
      <c r="AD162" s="31"/>
      <c r="AE162" s="31"/>
      <c r="AR162" s="154" t="s">
        <v>159</v>
      </c>
      <c r="AT162" s="154" t="s">
        <v>143</v>
      </c>
      <c r="AU162" s="154" t="s">
        <v>87</v>
      </c>
      <c r="AY162" s="16" t="s">
        <v>140</v>
      </c>
      <c r="BE162" s="155">
        <f>IF(N162="základní",J162,0)</f>
        <v>17794</v>
      </c>
      <c r="BF162" s="155">
        <f>IF(N162="snížená",J162,0)</f>
        <v>0</v>
      </c>
      <c r="BG162" s="155">
        <f>IF(N162="zákl. přenesená",J162,0)</f>
        <v>0</v>
      </c>
      <c r="BH162" s="155">
        <f>IF(N162="sníž. přenesená",J162,0)</f>
        <v>0</v>
      </c>
      <c r="BI162" s="155">
        <f>IF(N162="nulová",J162,0)</f>
        <v>0</v>
      </c>
      <c r="BJ162" s="16" t="s">
        <v>85</v>
      </c>
      <c r="BK162" s="155">
        <f>ROUND(I162*H162,2)</f>
        <v>17794</v>
      </c>
      <c r="BL162" s="16" t="s">
        <v>159</v>
      </c>
      <c r="BM162" s="154" t="s">
        <v>2491</v>
      </c>
    </row>
    <row r="163" spans="1:65" s="1" customFormat="1" ht="16.5" customHeight="1">
      <c r="A163" s="31"/>
      <c r="B163" s="142"/>
      <c r="C163" s="181" t="s">
        <v>301</v>
      </c>
      <c r="D163" s="181" t="s">
        <v>296</v>
      </c>
      <c r="E163" s="182" t="s">
        <v>2492</v>
      </c>
      <c r="F163" s="183" t="s">
        <v>2493</v>
      </c>
      <c r="G163" s="184" t="s">
        <v>234</v>
      </c>
      <c r="H163" s="185">
        <v>7.35</v>
      </c>
      <c r="I163" s="186">
        <v>1160.3499999999999</v>
      </c>
      <c r="J163" s="187">
        <f>ROUND(I163*H163,2)</f>
        <v>8528.57</v>
      </c>
      <c r="K163" s="183" t="s">
        <v>147</v>
      </c>
      <c r="L163" s="188"/>
      <c r="M163" s="189" t="s">
        <v>1</v>
      </c>
      <c r="N163" s="190" t="s">
        <v>42</v>
      </c>
      <c r="O163" s="57"/>
      <c r="P163" s="152">
        <f>O163*H163</f>
        <v>0</v>
      </c>
      <c r="Q163" s="152">
        <v>0.21</v>
      </c>
      <c r="R163" s="152">
        <f>Q163*H163</f>
        <v>1.5434999999999999</v>
      </c>
      <c r="S163" s="152">
        <v>0</v>
      </c>
      <c r="T163" s="153">
        <f>S163*H163</f>
        <v>0</v>
      </c>
      <c r="U163" s="31"/>
      <c r="V163" s="31"/>
      <c r="W163" s="31"/>
      <c r="X163" s="31"/>
      <c r="Y163" s="31"/>
      <c r="Z163" s="31"/>
      <c r="AA163" s="31"/>
      <c r="AB163" s="31"/>
      <c r="AC163" s="31"/>
      <c r="AD163" s="31"/>
      <c r="AE163" s="31"/>
      <c r="AR163" s="154" t="s">
        <v>182</v>
      </c>
      <c r="AT163" s="154" t="s">
        <v>296</v>
      </c>
      <c r="AU163" s="154" t="s">
        <v>87</v>
      </c>
      <c r="AY163" s="16" t="s">
        <v>140</v>
      </c>
      <c r="BE163" s="155">
        <f>IF(N163="základní",J163,0)</f>
        <v>8528.57</v>
      </c>
      <c r="BF163" s="155">
        <f>IF(N163="snížená",J163,0)</f>
        <v>0</v>
      </c>
      <c r="BG163" s="155">
        <f>IF(N163="zákl. přenesená",J163,0)</f>
        <v>0</v>
      </c>
      <c r="BH163" s="155">
        <f>IF(N163="sníž. přenesená",J163,0)</f>
        <v>0</v>
      </c>
      <c r="BI163" s="155">
        <f>IF(N163="nulová",J163,0)</f>
        <v>0</v>
      </c>
      <c r="BJ163" s="16" t="s">
        <v>85</v>
      </c>
      <c r="BK163" s="155">
        <f>ROUND(I163*H163,2)</f>
        <v>8528.57</v>
      </c>
      <c r="BL163" s="16" t="s">
        <v>159</v>
      </c>
      <c r="BM163" s="154" t="s">
        <v>2494</v>
      </c>
    </row>
    <row r="164" spans="1:65" s="12" customFormat="1">
      <c r="B164" s="165"/>
      <c r="D164" s="156" t="s">
        <v>236</v>
      </c>
      <c r="E164" s="166" t="s">
        <v>1</v>
      </c>
      <c r="F164" s="167" t="s">
        <v>2495</v>
      </c>
      <c r="H164" s="168">
        <v>7.35</v>
      </c>
      <c r="I164" s="169"/>
      <c r="L164" s="165"/>
      <c r="M164" s="170"/>
      <c r="N164" s="171"/>
      <c r="O164" s="171"/>
      <c r="P164" s="171"/>
      <c r="Q164" s="171"/>
      <c r="R164" s="171"/>
      <c r="S164" s="171"/>
      <c r="T164" s="172"/>
      <c r="AT164" s="166" t="s">
        <v>236</v>
      </c>
      <c r="AU164" s="166" t="s">
        <v>87</v>
      </c>
      <c r="AV164" s="12" t="s">
        <v>87</v>
      </c>
      <c r="AW164" s="12" t="s">
        <v>32</v>
      </c>
      <c r="AX164" s="12" t="s">
        <v>85</v>
      </c>
      <c r="AY164" s="166" t="s">
        <v>140</v>
      </c>
    </row>
    <row r="165" spans="1:65" s="1" customFormat="1" ht="24">
      <c r="A165" s="31"/>
      <c r="B165" s="142"/>
      <c r="C165" s="143" t="s">
        <v>305</v>
      </c>
      <c r="D165" s="143" t="s">
        <v>143</v>
      </c>
      <c r="E165" s="144" t="s">
        <v>302</v>
      </c>
      <c r="F165" s="145" t="s">
        <v>303</v>
      </c>
      <c r="G165" s="146" t="s">
        <v>284</v>
      </c>
      <c r="H165" s="147">
        <v>70</v>
      </c>
      <c r="I165" s="148">
        <v>22.79</v>
      </c>
      <c r="J165" s="149">
        <f>ROUND(I165*H165,2)</f>
        <v>1595.3</v>
      </c>
      <c r="K165" s="145" t="s">
        <v>147</v>
      </c>
      <c r="L165" s="32"/>
      <c r="M165" s="150" t="s">
        <v>1</v>
      </c>
      <c r="N165" s="151" t="s">
        <v>42</v>
      </c>
      <c r="O165" s="57"/>
      <c r="P165" s="152">
        <f>O165*H165</f>
        <v>0</v>
      </c>
      <c r="Q165" s="152">
        <v>0</v>
      </c>
      <c r="R165" s="152">
        <f>Q165*H165</f>
        <v>0</v>
      </c>
      <c r="S165" s="152">
        <v>0</v>
      </c>
      <c r="T165" s="153">
        <f>S165*H165</f>
        <v>0</v>
      </c>
      <c r="U165" s="31"/>
      <c r="V165" s="31"/>
      <c r="W165" s="31"/>
      <c r="X165" s="31"/>
      <c r="Y165" s="31"/>
      <c r="Z165" s="31"/>
      <c r="AA165" s="31"/>
      <c r="AB165" s="31"/>
      <c r="AC165" s="31"/>
      <c r="AD165" s="31"/>
      <c r="AE165" s="31"/>
      <c r="AR165" s="154" t="s">
        <v>159</v>
      </c>
      <c r="AT165" s="154" t="s">
        <v>143</v>
      </c>
      <c r="AU165" s="154" t="s">
        <v>87</v>
      </c>
      <c r="AY165" s="16" t="s">
        <v>140</v>
      </c>
      <c r="BE165" s="155">
        <f>IF(N165="základní",J165,0)</f>
        <v>1595.3</v>
      </c>
      <c r="BF165" s="155">
        <f>IF(N165="snížená",J165,0)</f>
        <v>0</v>
      </c>
      <c r="BG165" s="155">
        <f>IF(N165="zákl. přenesená",J165,0)</f>
        <v>0</v>
      </c>
      <c r="BH165" s="155">
        <f>IF(N165="sníž. přenesená",J165,0)</f>
        <v>0</v>
      </c>
      <c r="BI165" s="155">
        <f>IF(N165="nulová",J165,0)</f>
        <v>0</v>
      </c>
      <c r="BJ165" s="16" t="s">
        <v>85</v>
      </c>
      <c r="BK165" s="155">
        <f>ROUND(I165*H165,2)</f>
        <v>1595.3</v>
      </c>
      <c r="BL165" s="16" t="s">
        <v>159</v>
      </c>
      <c r="BM165" s="154" t="s">
        <v>2496</v>
      </c>
    </row>
    <row r="166" spans="1:65" s="1" customFormat="1" ht="16.5" customHeight="1">
      <c r="A166" s="31"/>
      <c r="B166" s="142"/>
      <c r="C166" s="181" t="s">
        <v>311</v>
      </c>
      <c r="D166" s="181" t="s">
        <v>296</v>
      </c>
      <c r="E166" s="182" t="s">
        <v>2497</v>
      </c>
      <c r="F166" s="183" t="s">
        <v>2498</v>
      </c>
      <c r="G166" s="184" t="s">
        <v>308</v>
      </c>
      <c r="H166" s="185">
        <v>2.3519999999999999</v>
      </c>
      <c r="I166" s="186">
        <v>118.31</v>
      </c>
      <c r="J166" s="187">
        <f>ROUND(I166*H166,2)</f>
        <v>278.27</v>
      </c>
      <c r="K166" s="183" t="s">
        <v>147</v>
      </c>
      <c r="L166" s="188"/>
      <c r="M166" s="189" t="s">
        <v>1</v>
      </c>
      <c r="N166" s="190" t="s">
        <v>42</v>
      </c>
      <c r="O166" s="57"/>
      <c r="P166" s="152">
        <f>O166*H166</f>
        <v>0</v>
      </c>
      <c r="Q166" s="152">
        <v>1E-3</v>
      </c>
      <c r="R166" s="152">
        <f>Q166*H166</f>
        <v>2.3519999999999999E-3</v>
      </c>
      <c r="S166" s="152">
        <v>0</v>
      </c>
      <c r="T166" s="153">
        <f>S166*H166</f>
        <v>0</v>
      </c>
      <c r="U166" s="31"/>
      <c r="V166" s="31"/>
      <c r="W166" s="31"/>
      <c r="X166" s="31"/>
      <c r="Y166" s="31"/>
      <c r="Z166" s="31"/>
      <c r="AA166" s="31"/>
      <c r="AB166" s="31"/>
      <c r="AC166" s="31"/>
      <c r="AD166" s="31"/>
      <c r="AE166" s="31"/>
      <c r="AR166" s="154" t="s">
        <v>182</v>
      </c>
      <c r="AT166" s="154" t="s">
        <v>296</v>
      </c>
      <c r="AU166" s="154" t="s">
        <v>87</v>
      </c>
      <c r="AY166" s="16" t="s">
        <v>140</v>
      </c>
      <c r="BE166" s="155">
        <f>IF(N166="základní",J166,0)</f>
        <v>278.27</v>
      </c>
      <c r="BF166" s="155">
        <f>IF(N166="snížená",J166,0)</f>
        <v>0</v>
      </c>
      <c r="BG166" s="155">
        <f>IF(N166="zákl. přenesená",J166,0)</f>
        <v>0</v>
      </c>
      <c r="BH166" s="155">
        <f>IF(N166="sníž. přenesená",J166,0)</f>
        <v>0</v>
      </c>
      <c r="BI166" s="155">
        <f>IF(N166="nulová",J166,0)</f>
        <v>0</v>
      </c>
      <c r="BJ166" s="16" t="s">
        <v>85</v>
      </c>
      <c r="BK166" s="155">
        <f>ROUND(I166*H166,2)</f>
        <v>278.27</v>
      </c>
      <c r="BL166" s="16" t="s">
        <v>159</v>
      </c>
      <c r="BM166" s="154" t="s">
        <v>2499</v>
      </c>
    </row>
    <row r="167" spans="1:65" s="12" customFormat="1">
      <c r="B167" s="165"/>
      <c r="D167" s="156" t="s">
        <v>236</v>
      </c>
      <c r="E167" s="166" t="s">
        <v>1</v>
      </c>
      <c r="F167" s="167" t="s">
        <v>2500</v>
      </c>
      <c r="H167" s="168">
        <v>2.3519999999999999</v>
      </c>
      <c r="I167" s="169"/>
      <c r="L167" s="165"/>
      <c r="M167" s="170"/>
      <c r="N167" s="171"/>
      <c r="O167" s="171"/>
      <c r="P167" s="171"/>
      <c r="Q167" s="171"/>
      <c r="R167" s="171"/>
      <c r="S167" s="171"/>
      <c r="T167" s="172"/>
      <c r="AT167" s="166" t="s">
        <v>236</v>
      </c>
      <c r="AU167" s="166" t="s">
        <v>87</v>
      </c>
      <c r="AV167" s="12" t="s">
        <v>87</v>
      </c>
      <c r="AW167" s="12" t="s">
        <v>32</v>
      </c>
      <c r="AX167" s="12" t="s">
        <v>85</v>
      </c>
      <c r="AY167" s="166" t="s">
        <v>140</v>
      </c>
    </row>
    <row r="168" spans="1:65" s="1" customFormat="1" ht="33" customHeight="1">
      <c r="A168" s="31"/>
      <c r="B168" s="142"/>
      <c r="C168" s="143" t="s">
        <v>315</v>
      </c>
      <c r="D168" s="143" t="s">
        <v>143</v>
      </c>
      <c r="E168" s="144" t="s">
        <v>312</v>
      </c>
      <c r="F168" s="145" t="s">
        <v>313</v>
      </c>
      <c r="G168" s="146" t="s">
        <v>284</v>
      </c>
      <c r="H168" s="147">
        <v>70</v>
      </c>
      <c r="I168" s="148">
        <v>1.38</v>
      </c>
      <c r="J168" s="149">
        <f>ROUND(I168*H168,2)</f>
        <v>96.6</v>
      </c>
      <c r="K168" s="145" t="s">
        <v>147</v>
      </c>
      <c r="L168" s="32"/>
      <c r="M168" s="150" t="s">
        <v>1</v>
      </c>
      <c r="N168" s="151" t="s">
        <v>42</v>
      </c>
      <c r="O168" s="57"/>
      <c r="P168" s="152">
        <f>O168*H168</f>
        <v>0</v>
      </c>
      <c r="Q168" s="152">
        <v>0</v>
      </c>
      <c r="R168" s="152">
        <f>Q168*H168</f>
        <v>0</v>
      </c>
      <c r="S168" s="152">
        <v>0</v>
      </c>
      <c r="T168" s="153">
        <f>S168*H168</f>
        <v>0</v>
      </c>
      <c r="U168" s="31"/>
      <c r="V168" s="31"/>
      <c r="W168" s="31"/>
      <c r="X168" s="31"/>
      <c r="Y168" s="31"/>
      <c r="Z168" s="31"/>
      <c r="AA168" s="31"/>
      <c r="AB168" s="31"/>
      <c r="AC168" s="31"/>
      <c r="AD168" s="31"/>
      <c r="AE168" s="31"/>
      <c r="AR168" s="154" t="s">
        <v>159</v>
      </c>
      <c r="AT168" s="154" t="s">
        <v>143</v>
      </c>
      <c r="AU168" s="154" t="s">
        <v>87</v>
      </c>
      <c r="AY168" s="16" t="s">
        <v>140</v>
      </c>
      <c r="BE168" s="155">
        <f>IF(N168="základní",J168,0)</f>
        <v>96.6</v>
      </c>
      <c r="BF168" s="155">
        <f>IF(N168="snížená",J168,0)</f>
        <v>0</v>
      </c>
      <c r="BG168" s="155">
        <f>IF(N168="zákl. přenesená",J168,0)</f>
        <v>0</v>
      </c>
      <c r="BH168" s="155">
        <f>IF(N168="sníž. přenesená",J168,0)</f>
        <v>0</v>
      </c>
      <c r="BI168" s="155">
        <f>IF(N168="nulová",J168,0)</f>
        <v>0</v>
      </c>
      <c r="BJ168" s="16" t="s">
        <v>85</v>
      </c>
      <c r="BK168" s="155">
        <f>ROUND(I168*H168,2)</f>
        <v>96.6</v>
      </c>
      <c r="BL168" s="16" t="s">
        <v>159</v>
      </c>
      <c r="BM168" s="154" t="s">
        <v>2501</v>
      </c>
    </row>
    <row r="169" spans="1:65" s="1" customFormat="1" ht="33" customHeight="1">
      <c r="A169" s="31"/>
      <c r="B169" s="142"/>
      <c r="C169" s="143" t="s">
        <v>319</v>
      </c>
      <c r="D169" s="143" t="s">
        <v>143</v>
      </c>
      <c r="E169" s="144" t="s">
        <v>316</v>
      </c>
      <c r="F169" s="145" t="s">
        <v>317</v>
      </c>
      <c r="G169" s="146" t="s">
        <v>284</v>
      </c>
      <c r="H169" s="147">
        <v>70</v>
      </c>
      <c r="I169" s="148">
        <v>39.01</v>
      </c>
      <c r="J169" s="149">
        <f>ROUND(I169*H169,2)</f>
        <v>2730.7</v>
      </c>
      <c r="K169" s="145" t="s">
        <v>147</v>
      </c>
      <c r="L169" s="32"/>
      <c r="M169" s="150" t="s">
        <v>1</v>
      </c>
      <c r="N169" s="151" t="s">
        <v>42</v>
      </c>
      <c r="O169" s="57"/>
      <c r="P169" s="152">
        <f>O169*H169</f>
        <v>0</v>
      </c>
      <c r="Q169" s="152">
        <v>0</v>
      </c>
      <c r="R169" s="152">
        <f>Q169*H169</f>
        <v>0</v>
      </c>
      <c r="S169" s="152">
        <v>0</v>
      </c>
      <c r="T169" s="153">
        <f>S169*H169</f>
        <v>0</v>
      </c>
      <c r="U169" s="31"/>
      <c r="V169" s="31"/>
      <c r="W169" s="31"/>
      <c r="X169" s="31"/>
      <c r="Y169" s="31"/>
      <c r="Z169" s="31"/>
      <c r="AA169" s="31"/>
      <c r="AB169" s="31"/>
      <c r="AC169" s="31"/>
      <c r="AD169" s="31"/>
      <c r="AE169" s="31"/>
      <c r="AR169" s="154" t="s">
        <v>159</v>
      </c>
      <c r="AT169" s="154" t="s">
        <v>143</v>
      </c>
      <c r="AU169" s="154" t="s">
        <v>87</v>
      </c>
      <c r="AY169" s="16" t="s">
        <v>140</v>
      </c>
      <c r="BE169" s="155">
        <f>IF(N169="základní",J169,0)</f>
        <v>2730.7</v>
      </c>
      <c r="BF169" s="155">
        <f>IF(N169="snížená",J169,0)</f>
        <v>0</v>
      </c>
      <c r="BG169" s="155">
        <f>IF(N169="zákl. přenesená",J169,0)</f>
        <v>0</v>
      </c>
      <c r="BH169" s="155">
        <f>IF(N169="sníž. přenesená",J169,0)</f>
        <v>0</v>
      </c>
      <c r="BI169" s="155">
        <f>IF(N169="nulová",J169,0)</f>
        <v>0</v>
      </c>
      <c r="BJ169" s="16" t="s">
        <v>85</v>
      </c>
      <c r="BK169" s="155">
        <f>ROUND(I169*H169,2)</f>
        <v>2730.7</v>
      </c>
      <c r="BL169" s="16" t="s">
        <v>159</v>
      </c>
      <c r="BM169" s="154" t="s">
        <v>2502</v>
      </c>
    </row>
    <row r="170" spans="1:65" s="1" customFormat="1" ht="21.75" customHeight="1">
      <c r="A170" s="31"/>
      <c r="B170" s="142"/>
      <c r="C170" s="143" t="s">
        <v>7</v>
      </c>
      <c r="D170" s="143" t="s">
        <v>143</v>
      </c>
      <c r="E170" s="144" t="s">
        <v>320</v>
      </c>
      <c r="F170" s="145" t="s">
        <v>321</v>
      </c>
      <c r="G170" s="146" t="s">
        <v>234</v>
      </c>
      <c r="H170" s="147">
        <v>0.7</v>
      </c>
      <c r="I170" s="148">
        <v>151.93</v>
      </c>
      <c r="J170" s="149">
        <f>ROUND(I170*H170,2)</f>
        <v>106.35</v>
      </c>
      <c r="K170" s="145" t="s">
        <v>147</v>
      </c>
      <c r="L170" s="32"/>
      <c r="M170" s="150" t="s">
        <v>1</v>
      </c>
      <c r="N170" s="151" t="s">
        <v>42</v>
      </c>
      <c r="O170" s="57"/>
      <c r="P170" s="152">
        <f>O170*H170</f>
        <v>0</v>
      </c>
      <c r="Q170" s="152">
        <v>0</v>
      </c>
      <c r="R170" s="152">
        <f>Q170*H170</f>
        <v>0</v>
      </c>
      <c r="S170" s="152">
        <v>0</v>
      </c>
      <c r="T170" s="153">
        <f>S170*H170</f>
        <v>0</v>
      </c>
      <c r="U170" s="31"/>
      <c r="V170" s="31"/>
      <c r="W170" s="31"/>
      <c r="X170" s="31"/>
      <c r="Y170" s="31"/>
      <c r="Z170" s="31"/>
      <c r="AA170" s="31"/>
      <c r="AB170" s="31"/>
      <c r="AC170" s="31"/>
      <c r="AD170" s="31"/>
      <c r="AE170" s="31"/>
      <c r="AR170" s="154" t="s">
        <v>159</v>
      </c>
      <c r="AT170" s="154" t="s">
        <v>143</v>
      </c>
      <c r="AU170" s="154" t="s">
        <v>87</v>
      </c>
      <c r="AY170" s="16" t="s">
        <v>140</v>
      </c>
      <c r="BE170" s="155">
        <f>IF(N170="základní",J170,0)</f>
        <v>106.35</v>
      </c>
      <c r="BF170" s="155">
        <f>IF(N170="snížená",J170,0)</f>
        <v>0</v>
      </c>
      <c r="BG170" s="155">
        <f>IF(N170="zákl. přenesená",J170,0)</f>
        <v>0</v>
      </c>
      <c r="BH170" s="155">
        <f>IF(N170="sníž. přenesená",J170,0)</f>
        <v>0</v>
      </c>
      <c r="BI170" s="155">
        <f>IF(N170="nulová",J170,0)</f>
        <v>0</v>
      </c>
      <c r="BJ170" s="16" t="s">
        <v>85</v>
      </c>
      <c r="BK170" s="155">
        <f>ROUND(I170*H170,2)</f>
        <v>106.35</v>
      </c>
      <c r="BL170" s="16" t="s">
        <v>159</v>
      </c>
      <c r="BM170" s="154" t="s">
        <v>2503</v>
      </c>
    </row>
    <row r="171" spans="1:65" s="12" customFormat="1">
      <c r="B171" s="165"/>
      <c r="D171" s="156" t="s">
        <v>236</v>
      </c>
      <c r="E171" s="166" t="s">
        <v>1</v>
      </c>
      <c r="F171" s="167" t="s">
        <v>2504</v>
      </c>
      <c r="H171" s="168">
        <v>0.7</v>
      </c>
      <c r="I171" s="169"/>
      <c r="L171" s="165"/>
      <c r="M171" s="170"/>
      <c r="N171" s="171"/>
      <c r="O171" s="171"/>
      <c r="P171" s="171"/>
      <c r="Q171" s="171"/>
      <c r="R171" s="171"/>
      <c r="S171" s="171"/>
      <c r="T171" s="172"/>
      <c r="AT171" s="166" t="s">
        <v>236</v>
      </c>
      <c r="AU171" s="166" t="s">
        <v>87</v>
      </c>
      <c r="AV171" s="12" t="s">
        <v>87</v>
      </c>
      <c r="AW171" s="12" t="s">
        <v>32</v>
      </c>
      <c r="AX171" s="12" t="s">
        <v>85</v>
      </c>
      <c r="AY171" s="166" t="s">
        <v>140</v>
      </c>
    </row>
    <row r="172" spans="1:65" s="11" customFormat="1" ht="22.9" customHeight="1">
      <c r="B172" s="129"/>
      <c r="D172" s="130" t="s">
        <v>76</v>
      </c>
      <c r="E172" s="140" t="s">
        <v>87</v>
      </c>
      <c r="F172" s="140" t="s">
        <v>324</v>
      </c>
      <c r="I172" s="132"/>
      <c r="J172" s="141">
        <f>BK172</f>
        <v>8828.86</v>
      </c>
      <c r="L172" s="129"/>
      <c r="M172" s="134"/>
      <c r="N172" s="135"/>
      <c r="O172" s="135"/>
      <c r="P172" s="136">
        <f>SUM(P173:P174)</f>
        <v>0</v>
      </c>
      <c r="Q172" s="135"/>
      <c r="R172" s="136">
        <f>SUM(R173:R174)</f>
        <v>11.473920000000001</v>
      </c>
      <c r="S172" s="135"/>
      <c r="T172" s="137">
        <f>SUM(T173:T174)</f>
        <v>0</v>
      </c>
      <c r="AR172" s="130" t="s">
        <v>85</v>
      </c>
      <c r="AT172" s="138" t="s">
        <v>76</v>
      </c>
      <c r="AU172" s="138" t="s">
        <v>85</v>
      </c>
      <c r="AY172" s="130" t="s">
        <v>140</v>
      </c>
      <c r="BK172" s="139">
        <f>SUM(BK173:BK174)</f>
        <v>8828.86</v>
      </c>
    </row>
    <row r="173" spans="1:65" s="1" customFormat="1" ht="24">
      <c r="A173" s="31"/>
      <c r="B173" s="142"/>
      <c r="C173" s="143" t="s">
        <v>330</v>
      </c>
      <c r="D173" s="143" t="s">
        <v>143</v>
      </c>
      <c r="E173" s="144" t="s">
        <v>325</v>
      </c>
      <c r="F173" s="145" t="s">
        <v>326</v>
      </c>
      <c r="G173" s="146" t="s">
        <v>234</v>
      </c>
      <c r="H173" s="147">
        <v>5.3120000000000003</v>
      </c>
      <c r="I173" s="148">
        <v>1662.06</v>
      </c>
      <c r="J173" s="149">
        <f>ROUND(I173*H173,2)</f>
        <v>8828.86</v>
      </c>
      <c r="K173" s="145" t="s">
        <v>147</v>
      </c>
      <c r="L173" s="32"/>
      <c r="M173" s="150" t="s">
        <v>1</v>
      </c>
      <c r="N173" s="151" t="s">
        <v>42</v>
      </c>
      <c r="O173" s="57"/>
      <c r="P173" s="152">
        <f>O173*H173</f>
        <v>0</v>
      </c>
      <c r="Q173" s="152">
        <v>2.16</v>
      </c>
      <c r="R173" s="152">
        <f>Q173*H173</f>
        <v>11.473920000000001</v>
      </c>
      <c r="S173" s="152">
        <v>0</v>
      </c>
      <c r="T173" s="153">
        <f>S173*H173</f>
        <v>0</v>
      </c>
      <c r="U173" s="31"/>
      <c r="V173" s="31"/>
      <c r="W173" s="31"/>
      <c r="X173" s="31"/>
      <c r="Y173" s="31"/>
      <c r="Z173" s="31"/>
      <c r="AA173" s="31"/>
      <c r="AB173" s="31"/>
      <c r="AC173" s="31"/>
      <c r="AD173" s="31"/>
      <c r="AE173" s="31"/>
      <c r="AR173" s="154" t="s">
        <v>159</v>
      </c>
      <c r="AT173" s="154" t="s">
        <v>143</v>
      </c>
      <c r="AU173" s="154" t="s">
        <v>87</v>
      </c>
      <c r="AY173" s="16" t="s">
        <v>140</v>
      </c>
      <c r="BE173" s="155">
        <f>IF(N173="základní",J173,0)</f>
        <v>8828.86</v>
      </c>
      <c r="BF173" s="155">
        <f>IF(N173="snížená",J173,0)</f>
        <v>0</v>
      </c>
      <c r="BG173" s="155">
        <f>IF(N173="zákl. přenesená",J173,0)</f>
        <v>0</v>
      </c>
      <c r="BH173" s="155">
        <f>IF(N173="sníž. přenesená",J173,0)</f>
        <v>0</v>
      </c>
      <c r="BI173" s="155">
        <f>IF(N173="nulová",J173,0)</f>
        <v>0</v>
      </c>
      <c r="BJ173" s="16" t="s">
        <v>85</v>
      </c>
      <c r="BK173" s="155">
        <f>ROUND(I173*H173,2)</f>
        <v>8828.86</v>
      </c>
      <c r="BL173" s="16" t="s">
        <v>159</v>
      </c>
      <c r="BM173" s="154" t="s">
        <v>2505</v>
      </c>
    </row>
    <row r="174" spans="1:65" s="12" customFormat="1">
      <c r="B174" s="165"/>
      <c r="D174" s="156" t="s">
        <v>236</v>
      </c>
      <c r="E174" s="166" t="s">
        <v>1</v>
      </c>
      <c r="F174" s="167" t="s">
        <v>2506</v>
      </c>
      <c r="H174" s="168">
        <v>5.3120000000000003</v>
      </c>
      <c r="I174" s="169"/>
      <c r="L174" s="165"/>
      <c r="M174" s="170"/>
      <c r="N174" s="171"/>
      <c r="O174" s="171"/>
      <c r="P174" s="171"/>
      <c r="Q174" s="171"/>
      <c r="R174" s="171"/>
      <c r="S174" s="171"/>
      <c r="T174" s="172"/>
      <c r="AT174" s="166" t="s">
        <v>236</v>
      </c>
      <c r="AU174" s="166" t="s">
        <v>87</v>
      </c>
      <c r="AV174" s="12" t="s">
        <v>87</v>
      </c>
      <c r="AW174" s="12" t="s">
        <v>32</v>
      </c>
      <c r="AX174" s="12" t="s">
        <v>85</v>
      </c>
      <c r="AY174" s="166" t="s">
        <v>140</v>
      </c>
    </row>
    <row r="175" spans="1:65" s="11" customFormat="1" ht="22.9" customHeight="1">
      <c r="B175" s="129"/>
      <c r="D175" s="130" t="s">
        <v>76</v>
      </c>
      <c r="E175" s="140" t="s">
        <v>159</v>
      </c>
      <c r="F175" s="140" t="s">
        <v>438</v>
      </c>
      <c r="I175" s="132"/>
      <c r="J175" s="141">
        <f>BK175</f>
        <v>187616.45</v>
      </c>
      <c r="L175" s="129"/>
      <c r="M175" s="134"/>
      <c r="N175" s="135"/>
      <c r="O175" s="135"/>
      <c r="P175" s="136">
        <f>SUM(P176:P206)</f>
        <v>0</v>
      </c>
      <c r="Q175" s="135"/>
      <c r="R175" s="136">
        <f>SUM(R176:R206)</f>
        <v>32.928999249999997</v>
      </c>
      <c r="S175" s="135"/>
      <c r="T175" s="137">
        <f>SUM(T176:T206)</f>
        <v>0</v>
      </c>
      <c r="AR175" s="130" t="s">
        <v>85</v>
      </c>
      <c r="AT175" s="138" t="s">
        <v>76</v>
      </c>
      <c r="AU175" s="138" t="s">
        <v>85</v>
      </c>
      <c r="AY175" s="130" t="s">
        <v>140</v>
      </c>
      <c r="BK175" s="139">
        <f>SUM(BK176:BK206)</f>
        <v>187616.45</v>
      </c>
    </row>
    <row r="176" spans="1:65" s="1" customFormat="1" ht="21.75" customHeight="1">
      <c r="A176" s="31"/>
      <c r="B176" s="142"/>
      <c r="C176" s="143" t="s">
        <v>335</v>
      </c>
      <c r="D176" s="143" t="s">
        <v>143</v>
      </c>
      <c r="E176" s="144" t="s">
        <v>2507</v>
      </c>
      <c r="F176" s="145" t="s">
        <v>2508</v>
      </c>
      <c r="G176" s="146" t="s">
        <v>234</v>
      </c>
      <c r="H176" s="147">
        <v>11.468999999999999</v>
      </c>
      <c r="I176" s="148">
        <v>4171.1499999999996</v>
      </c>
      <c r="J176" s="149">
        <f>ROUND(I176*H176,2)</f>
        <v>47838.92</v>
      </c>
      <c r="K176" s="145" t="s">
        <v>147</v>
      </c>
      <c r="L176" s="32"/>
      <c r="M176" s="150" t="s">
        <v>1</v>
      </c>
      <c r="N176" s="151" t="s">
        <v>42</v>
      </c>
      <c r="O176" s="57"/>
      <c r="P176" s="152">
        <f>O176*H176</f>
        <v>0</v>
      </c>
      <c r="Q176" s="152">
        <v>2.4533700000000001</v>
      </c>
      <c r="R176" s="152">
        <f>Q176*H176</f>
        <v>28.13770053</v>
      </c>
      <c r="S176" s="152">
        <v>0</v>
      </c>
      <c r="T176" s="153">
        <f>S176*H176</f>
        <v>0</v>
      </c>
      <c r="U176" s="31"/>
      <c r="V176" s="31"/>
      <c r="W176" s="31"/>
      <c r="X176" s="31"/>
      <c r="Y176" s="31"/>
      <c r="Z176" s="31"/>
      <c r="AA176" s="31"/>
      <c r="AB176" s="31"/>
      <c r="AC176" s="31"/>
      <c r="AD176" s="31"/>
      <c r="AE176" s="31"/>
      <c r="AR176" s="154" t="s">
        <v>159</v>
      </c>
      <c r="AT176" s="154" t="s">
        <v>143</v>
      </c>
      <c r="AU176" s="154" t="s">
        <v>87</v>
      </c>
      <c r="AY176" s="16" t="s">
        <v>140</v>
      </c>
      <c r="BE176" s="155">
        <f>IF(N176="základní",J176,0)</f>
        <v>47838.92</v>
      </c>
      <c r="BF176" s="155">
        <f>IF(N176="snížená",J176,0)</f>
        <v>0</v>
      </c>
      <c r="BG176" s="155">
        <f>IF(N176="zákl. přenesená",J176,0)</f>
        <v>0</v>
      </c>
      <c r="BH176" s="155">
        <f>IF(N176="sníž. přenesená",J176,0)</f>
        <v>0</v>
      </c>
      <c r="BI176" s="155">
        <f>IF(N176="nulová",J176,0)</f>
        <v>0</v>
      </c>
      <c r="BJ176" s="16" t="s">
        <v>85</v>
      </c>
      <c r="BK176" s="155">
        <f>ROUND(I176*H176,2)</f>
        <v>47838.92</v>
      </c>
      <c r="BL176" s="16" t="s">
        <v>159</v>
      </c>
      <c r="BM176" s="154" t="s">
        <v>2509</v>
      </c>
    </row>
    <row r="177" spans="1:65" s="1" customFormat="1" ht="19.5">
      <c r="A177" s="31"/>
      <c r="B177" s="32"/>
      <c r="C177" s="31"/>
      <c r="D177" s="156" t="s">
        <v>153</v>
      </c>
      <c r="E177" s="31"/>
      <c r="F177" s="157" t="s">
        <v>2510</v>
      </c>
      <c r="G177" s="31"/>
      <c r="H177" s="31"/>
      <c r="I177" s="158"/>
      <c r="J177" s="31"/>
      <c r="K177" s="31"/>
      <c r="L177" s="32"/>
      <c r="M177" s="159"/>
      <c r="N177" s="160"/>
      <c r="O177" s="57"/>
      <c r="P177" s="57"/>
      <c r="Q177" s="57"/>
      <c r="R177" s="57"/>
      <c r="S177" s="57"/>
      <c r="T177" s="58"/>
      <c r="U177" s="31"/>
      <c r="V177" s="31"/>
      <c r="W177" s="31"/>
      <c r="X177" s="31"/>
      <c r="Y177" s="31"/>
      <c r="Z177" s="31"/>
      <c r="AA177" s="31"/>
      <c r="AB177" s="31"/>
      <c r="AC177" s="31"/>
      <c r="AD177" s="31"/>
      <c r="AE177" s="31"/>
      <c r="AT177" s="16" t="s">
        <v>153</v>
      </c>
      <c r="AU177" s="16" t="s">
        <v>87</v>
      </c>
    </row>
    <row r="178" spans="1:65" s="12" customFormat="1">
      <c r="B178" s="165"/>
      <c r="D178" s="156" t="s">
        <v>236</v>
      </c>
      <c r="E178" s="166" t="s">
        <v>1</v>
      </c>
      <c r="F178" s="167" t="s">
        <v>2511</v>
      </c>
      <c r="H178" s="168">
        <v>2.657</v>
      </c>
      <c r="I178" s="169"/>
      <c r="L178" s="165"/>
      <c r="M178" s="170"/>
      <c r="N178" s="171"/>
      <c r="O178" s="171"/>
      <c r="P178" s="171"/>
      <c r="Q178" s="171"/>
      <c r="R178" s="171"/>
      <c r="S178" s="171"/>
      <c r="T178" s="172"/>
      <c r="AT178" s="166" t="s">
        <v>236</v>
      </c>
      <c r="AU178" s="166" t="s">
        <v>87</v>
      </c>
      <c r="AV178" s="12" t="s">
        <v>87</v>
      </c>
      <c r="AW178" s="12" t="s">
        <v>32</v>
      </c>
      <c r="AX178" s="12" t="s">
        <v>77</v>
      </c>
      <c r="AY178" s="166" t="s">
        <v>140</v>
      </c>
    </row>
    <row r="179" spans="1:65" s="12" customFormat="1">
      <c r="B179" s="165"/>
      <c r="D179" s="156" t="s">
        <v>236</v>
      </c>
      <c r="E179" s="166" t="s">
        <v>1</v>
      </c>
      <c r="F179" s="167" t="s">
        <v>2512</v>
      </c>
      <c r="H179" s="168">
        <v>2.2839999999999998</v>
      </c>
      <c r="I179" s="169"/>
      <c r="L179" s="165"/>
      <c r="M179" s="170"/>
      <c r="N179" s="171"/>
      <c r="O179" s="171"/>
      <c r="P179" s="171"/>
      <c r="Q179" s="171"/>
      <c r="R179" s="171"/>
      <c r="S179" s="171"/>
      <c r="T179" s="172"/>
      <c r="AT179" s="166" t="s">
        <v>236</v>
      </c>
      <c r="AU179" s="166" t="s">
        <v>87</v>
      </c>
      <c r="AV179" s="12" t="s">
        <v>87</v>
      </c>
      <c r="AW179" s="12" t="s">
        <v>32</v>
      </c>
      <c r="AX179" s="12" t="s">
        <v>77</v>
      </c>
      <c r="AY179" s="166" t="s">
        <v>140</v>
      </c>
    </row>
    <row r="180" spans="1:65" s="12" customFormat="1">
      <c r="B180" s="165"/>
      <c r="D180" s="156" t="s">
        <v>236</v>
      </c>
      <c r="E180" s="166" t="s">
        <v>1</v>
      </c>
      <c r="F180" s="167" t="s">
        <v>2513</v>
      </c>
      <c r="H180" s="168">
        <v>1.208</v>
      </c>
      <c r="I180" s="169"/>
      <c r="L180" s="165"/>
      <c r="M180" s="170"/>
      <c r="N180" s="171"/>
      <c r="O180" s="171"/>
      <c r="P180" s="171"/>
      <c r="Q180" s="171"/>
      <c r="R180" s="171"/>
      <c r="S180" s="171"/>
      <c r="T180" s="172"/>
      <c r="AT180" s="166" t="s">
        <v>236</v>
      </c>
      <c r="AU180" s="166" t="s">
        <v>87</v>
      </c>
      <c r="AV180" s="12" t="s">
        <v>87</v>
      </c>
      <c r="AW180" s="12" t="s">
        <v>32</v>
      </c>
      <c r="AX180" s="12" t="s">
        <v>77</v>
      </c>
      <c r="AY180" s="166" t="s">
        <v>140</v>
      </c>
    </row>
    <row r="181" spans="1:65" s="12" customFormat="1">
      <c r="B181" s="165"/>
      <c r="D181" s="156" t="s">
        <v>236</v>
      </c>
      <c r="E181" s="166" t="s">
        <v>1</v>
      </c>
      <c r="F181" s="167" t="s">
        <v>2514</v>
      </c>
      <c r="H181" s="168">
        <v>1.7410000000000001</v>
      </c>
      <c r="I181" s="169"/>
      <c r="L181" s="165"/>
      <c r="M181" s="170"/>
      <c r="N181" s="171"/>
      <c r="O181" s="171"/>
      <c r="P181" s="171"/>
      <c r="Q181" s="171"/>
      <c r="R181" s="171"/>
      <c r="S181" s="171"/>
      <c r="T181" s="172"/>
      <c r="AT181" s="166" t="s">
        <v>236</v>
      </c>
      <c r="AU181" s="166" t="s">
        <v>87</v>
      </c>
      <c r="AV181" s="12" t="s">
        <v>87</v>
      </c>
      <c r="AW181" s="12" t="s">
        <v>32</v>
      </c>
      <c r="AX181" s="12" t="s">
        <v>77</v>
      </c>
      <c r="AY181" s="166" t="s">
        <v>140</v>
      </c>
    </row>
    <row r="182" spans="1:65" s="12" customFormat="1">
      <c r="B182" s="165"/>
      <c r="D182" s="156" t="s">
        <v>236</v>
      </c>
      <c r="E182" s="166" t="s">
        <v>1</v>
      </c>
      <c r="F182" s="167" t="s">
        <v>2515</v>
      </c>
      <c r="H182" s="168">
        <v>0.47</v>
      </c>
      <c r="I182" s="169"/>
      <c r="L182" s="165"/>
      <c r="M182" s="170"/>
      <c r="N182" s="171"/>
      <c r="O182" s="171"/>
      <c r="P182" s="171"/>
      <c r="Q182" s="171"/>
      <c r="R182" s="171"/>
      <c r="S182" s="171"/>
      <c r="T182" s="172"/>
      <c r="AT182" s="166" t="s">
        <v>236</v>
      </c>
      <c r="AU182" s="166" t="s">
        <v>87</v>
      </c>
      <c r="AV182" s="12" t="s">
        <v>87</v>
      </c>
      <c r="AW182" s="12" t="s">
        <v>32</v>
      </c>
      <c r="AX182" s="12" t="s">
        <v>77</v>
      </c>
      <c r="AY182" s="166" t="s">
        <v>140</v>
      </c>
    </row>
    <row r="183" spans="1:65" s="14" customFormat="1">
      <c r="B183" s="191"/>
      <c r="D183" s="156" t="s">
        <v>236</v>
      </c>
      <c r="E183" s="192" t="s">
        <v>1</v>
      </c>
      <c r="F183" s="193" t="s">
        <v>2516</v>
      </c>
      <c r="H183" s="194">
        <v>8.3600000000000012</v>
      </c>
      <c r="I183" s="195"/>
      <c r="L183" s="191"/>
      <c r="M183" s="196"/>
      <c r="N183" s="197"/>
      <c r="O183" s="197"/>
      <c r="P183" s="197"/>
      <c r="Q183" s="197"/>
      <c r="R183" s="197"/>
      <c r="S183" s="197"/>
      <c r="T183" s="198"/>
      <c r="AT183" s="192" t="s">
        <v>236</v>
      </c>
      <c r="AU183" s="192" t="s">
        <v>87</v>
      </c>
      <c r="AV183" s="14" t="s">
        <v>155</v>
      </c>
      <c r="AW183" s="14" t="s">
        <v>32</v>
      </c>
      <c r="AX183" s="14" t="s">
        <v>77</v>
      </c>
      <c r="AY183" s="192" t="s">
        <v>140</v>
      </c>
    </row>
    <row r="184" spans="1:65" s="12" customFormat="1">
      <c r="B184" s="165"/>
      <c r="D184" s="156" t="s">
        <v>236</v>
      </c>
      <c r="E184" s="166" t="s">
        <v>1</v>
      </c>
      <c r="F184" s="167" t="s">
        <v>2517</v>
      </c>
      <c r="H184" s="168">
        <v>0.56999999999999995</v>
      </c>
      <c r="I184" s="169"/>
      <c r="L184" s="165"/>
      <c r="M184" s="170"/>
      <c r="N184" s="171"/>
      <c r="O184" s="171"/>
      <c r="P184" s="171"/>
      <c r="Q184" s="171"/>
      <c r="R184" s="171"/>
      <c r="S184" s="171"/>
      <c r="T184" s="172"/>
      <c r="AT184" s="166" t="s">
        <v>236</v>
      </c>
      <c r="AU184" s="166" t="s">
        <v>87</v>
      </c>
      <c r="AV184" s="12" t="s">
        <v>87</v>
      </c>
      <c r="AW184" s="12" t="s">
        <v>32</v>
      </c>
      <c r="AX184" s="12" t="s">
        <v>77</v>
      </c>
      <c r="AY184" s="166" t="s">
        <v>140</v>
      </c>
    </row>
    <row r="185" spans="1:65" s="12" customFormat="1">
      <c r="B185" s="165"/>
      <c r="D185" s="156" t="s">
        <v>236</v>
      </c>
      <c r="E185" s="166" t="s">
        <v>1</v>
      </c>
      <c r="F185" s="167" t="s">
        <v>2518</v>
      </c>
      <c r="H185" s="168">
        <v>0.47399999999999998</v>
      </c>
      <c r="I185" s="169"/>
      <c r="L185" s="165"/>
      <c r="M185" s="170"/>
      <c r="N185" s="171"/>
      <c r="O185" s="171"/>
      <c r="P185" s="171"/>
      <c r="Q185" s="171"/>
      <c r="R185" s="171"/>
      <c r="S185" s="171"/>
      <c r="T185" s="172"/>
      <c r="AT185" s="166" t="s">
        <v>236</v>
      </c>
      <c r="AU185" s="166" t="s">
        <v>87</v>
      </c>
      <c r="AV185" s="12" t="s">
        <v>87</v>
      </c>
      <c r="AW185" s="12" t="s">
        <v>32</v>
      </c>
      <c r="AX185" s="12" t="s">
        <v>77</v>
      </c>
      <c r="AY185" s="166" t="s">
        <v>140</v>
      </c>
    </row>
    <row r="186" spans="1:65" s="14" customFormat="1">
      <c r="B186" s="191"/>
      <c r="D186" s="156" t="s">
        <v>236</v>
      </c>
      <c r="E186" s="192" t="s">
        <v>1</v>
      </c>
      <c r="F186" s="193" t="s">
        <v>2519</v>
      </c>
      <c r="H186" s="194">
        <v>1.044</v>
      </c>
      <c r="I186" s="195"/>
      <c r="L186" s="191"/>
      <c r="M186" s="196"/>
      <c r="N186" s="197"/>
      <c r="O186" s="197"/>
      <c r="P186" s="197"/>
      <c r="Q186" s="197"/>
      <c r="R186" s="197"/>
      <c r="S186" s="197"/>
      <c r="T186" s="198"/>
      <c r="AT186" s="192" t="s">
        <v>236</v>
      </c>
      <c r="AU186" s="192" t="s">
        <v>87</v>
      </c>
      <c r="AV186" s="14" t="s">
        <v>155</v>
      </c>
      <c r="AW186" s="14" t="s">
        <v>32</v>
      </c>
      <c r="AX186" s="14" t="s">
        <v>77</v>
      </c>
      <c r="AY186" s="192" t="s">
        <v>140</v>
      </c>
    </row>
    <row r="187" spans="1:65" s="12" customFormat="1">
      <c r="B187" s="165"/>
      <c r="D187" s="156" t="s">
        <v>236</v>
      </c>
      <c r="E187" s="166" t="s">
        <v>1</v>
      </c>
      <c r="F187" s="167" t="s">
        <v>2520</v>
      </c>
      <c r="H187" s="168">
        <v>2.0289999999999999</v>
      </c>
      <c r="I187" s="169"/>
      <c r="L187" s="165"/>
      <c r="M187" s="170"/>
      <c r="N187" s="171"/>
      <c r="O187" s="171"/>
      <c r="P187" s="171"/>
      <c r="Q187" s="171"/>
      <c r="R187" s="171"/>
      <c r="S187" s="171"/>
      <c r="T187" s="172"/>
      <c r="AT187" s="166" t="s">
        <v>236</v>
      </c>
      <c r="AU187" s="166" t="s">
        <v>87</v>
      </c>
      <c r="AV187" s="12" t="s">
        <v>87</v>
      </c>
      <c r="AW187" s="12" t="s">
        <v>32</v>
      </c>
      <c r="AX187" s="12" t="s">
        <v>77</v>
      </c>
      <c r="AY187" s="166" t="s">
        <v>140</v>
      </c>
    </row>
    <row r="188" spans="1:65" s="12" customFormat="1">
      <c r="B188" s="165"/>
      <c r="D188" s="156" t="s">
        <v>236</v>
      </c>
      <c r="E188" s="166" t="s">
        <v>1</v>
      </c>
      <c r="F188" s="167" t="s">
        <v>2521</v>
      </c>
      <c r="H188" s="168">
        <v>3.5999999999999997E-2</v>
      </c>
      <c r="I188" s="169"/>
      <c r="L188" s="165"/>
      <c r="M188" s="170"/>
      <c r="N188" s="171"/>
      <c r="O188" s="171"/>
      <c r="P188" s="171"/>
      <c r="Q188" s="171"/>
      <c r="R188" s="171"/>
      <c r="S188" s="171"/>
      <c r="T188" s="172"/>
      <c r="AT188" s="166" t="s">
        <v>236</v>
      </c>
      <c r="AU188" s="166" t="s">
        <v>87</v>
      </c>
      <c r="AV188" s="12" t="s">
        <v>87</v>
      </c>
      <c r="AW188" s="12" t="s">
        <v>32</v>
      </c>
      <c r="AX188" s="12" t="s">
        <v>77</v>
      </c>
      <c r="AY188" s="166" t="s">
        <v>140</v>
      </c>
    </row>
    <row r="189" spans="1:65" s="14" customFormat="1">
      <c r="B189" s="191"/>
      <c r="D189" s="156" t="s">
        <v>236</v>
      </c>
      <c r="E189" s="192" t="s">
        <v>1</v>
      </c>
      <c r="F189" s="193" t="s">
        <v>2522</v>
      </c>
      <c r="H189" s="194">
        <v>2.0649999999999999</v>
      </c>
      <c r="I189" s="195"/>
      <c r="L189" s="191"/>
      <c r="M189" s="196"/>
      <c r="N189" s="197"/>
      <c r="O189" s="197"/>
      <c r="P189" s="197"/>
      <c r="Q189" s="197"/>
      <c r="R189" s="197"/>
      <c r="S189" s="197"/>
      <c r="T189" s="198"/>
      <c r="AT189" s="192" t="s">
        <v>236</v>
      </c>
      <c r="AU189" s="192" t="s">
        <v>87</v>
      </c>
      <c r="AV189" s="14" t="s">
        <v>155</v>
      </c>
      <c r="AW189" s="14" t="s">
        <v>32</v>
      </c>
      <c r="AX189" s="14" t="s">
        <v>77</v>
      </c>
      <c r="AY189" s="192" t="s">
        <v>140</v>
      </c>
    </row>
    <row r="190" spans="1:65" s="13" customFormat="1">
      <c r="B190" s="173"/>
      <c r="D190" s="156" t="s">
        <v>236</v>
      </c>
      <c r="E190" s="174" t="s">
        <v>1</v>
      </c>
      <c r="F190" s="175" t="s">
        <v>247</v>
      </c>
      <c r="H190" s="176">
        <v>11.469000000000001</v>
      </c>
      <c r="I190" s="177"/>
      <c r="L190" s="173"/>
      <c r="M190" s="178"/>
      <c r="N190" s="179"/>
      <c r="O190" s="179"/>
      <c r="P190" s="179"/>
      <c r="Q190" s="179"/>
      <c r="R190" s="179"/>
      <c r="S190" s="179"/>
      <c r="T190" s="180"/>
      <c r="AT190" s="174" t="s">
        <v>236</v>
      </c>
      <c r="AU190" s="174" t="s">
        <v>87</v>
      </c>
      <c r="AV190" s="13" t="s">
        <v>159</v>
      </c>
      <c r="AW190" s="13" t="s">
        <v>32</v>
      </c>
      <c r="AX190" s="13" t="s">
        <v>85</v>
      </c>
      <c r="AY190" s="174" t="s">
        <v>140</v>
      </c>
    </row>
    <row r="191" spans="1:65" s="1" customFormat="1" ht="24">
      <c r="A191" s="31"/>
      <c r="B191" s="142"/>
      <c r="C191" s="143" t="s">
        <v>341</v>
      </c>
      <c r="D191" s="143" t="s">
        <v>143</v>
      </c>
      <c r="E191" s="144" t="s">
        <v>2523</v>
      </c>
      <c r="F191" s="145" t="s">
        <v>2524</v>
      </c>
      <c r="G191" s="146" t="s">
        <v>278</v>
      </c>
      <c r="H191" s="147">
        <v>0.17399999999999999</v>
      </c>
      <c r="I191" s="148">
        <v>52681.24</v>
      </c>
      <c r="J191" s="149">
        <f>ROUND(I191*H191,2)</f>
        <v>9166.5400000000009</v>
      </c>
      <c r="K191" s="145" t="s">
        <v>147</v>
      </c>
      <c r="L191" s="32"/>
      <c r="M191" s="150" t="s">
        <v>1</v>
      </c>
      <c r="N191" s="151" t="s">
        <v>42</v>
      </c>
      <c r="O191" s="57"/>
      <c r="P191" s="152">
        <f>O191*H191</f>
        <v>0</v>
      </c>
      <c r="Q191" s="152">
        <v>1.04887</v>
      </c>
      <c r="R191" s="152">
        <f>Q191*H191</f>
        <v>0.18250337999999999</v>
      </c>
      <c r="S191" s="152">
        <v>0</v>
      </c>
      <c r="T191" s="153">
        <f>S191*H191</f>
        <v>0</v>
      </c>
      <c r="U191" s="31"/>
      <c r="V191" s="31"/>
      <c r="W191" s="31"/>
      <c r="X191" s="31"/>
      <c r="Y191" s="31"/>
      <c r="Z191" s="31"/>
      <c r="AA191" s="31"/>
      <c r="AB191" s="31"/>
      <c r="AC191" s="31"/>
      <c r="AD191" s="31"/>
      <c r="AE191" s="31"/>
      <c r="AR191" s="154" t="s">
        <v>159</v>
      </c>
      <c r="AT191" s="154" t="s">
        <v>143</v>
      </c>
      <c r="AU191" s="154" t="s">
        <v>87</v>
      </c>
      <c r="AY191" s="16" t="s">
        <v>140</v>
      </c>
      <c r="BE191" s="155">
        <f>IF(N191="základní",J191,0)</f>
        <v>9166.5400000000009</v>
      </c>
      <c r="BF191" s="155">
        <f>IF(N191="snížená",J191,0)</f>
        <v>0</v>
      </c>
      <c r="BG191" s="155">
        <f>IF(N191="zákl. přenesená",J191,0)</f>
        <v>0</v>
      </c>
      <c r="BH191" s="155">
        <f>IF(N191="sníž. přenesená",J191,0)</f>
        <v>0</v>
      </c>
      <c r="BI191" s="155">
        <f>IF(N191="nulová",J191,0)</f>
        <v>0</v>
      </c>
      <c r="BJ191" s="16" t="s">
        <v>85</v>
      </c>
      <c r="BK191" s="155">
        <f>ROUND(I191*H191,2)</f>
        <v>9166.5400000000009</v>
      </c>
      <c r="BL191" s="16" t="s">
        <v>159</v>
      </c>
      <c r="BM191" s="154" t="s">
        <v>2525</v>
      </c>
    </row>
    <row r="192" spans="1:65" s="1" customFormat="1" ht="24">
      <c r="A192" s="31"/>
      <c r="B192" s="142"/>
      <c r="C192" s="143" t="s">
        <v>346</v>
      </c>
      <c r="D192" s="143" t="s">
        <v>143</v>
      </c>
      <c r="E192" s="144" t="s">
        <v>2526</v>
      </c>
      <c r="F192" s="145" t="s">
        <v>2527</v>
      </c>
      <c r="G192" s="146" t="s">
        <v>278</v>
      </c>
      <c r="H192" s="147">
        <v>0.122</v>
      </c>
      <c r="I192" s="148">
        <v>33253.08</v>
      </c>
      <c r="J192" s="149">
        <f>ROUND(I192*H192,2)</f>
        <v>4056.88</v>
      </c>
      <c r="K192" s="145" t="s">
        <v>147</v>
      </c>
      <c r="L192" s="32"/>
      <c r="M192" s="150" t="s">
        <v>1</v>
      </c>
      <c r="N192" s="151" t="s">
        <v>42</v>
      </c>
      <c r="O192" s="57"/>
      <c r="P192" s="152">
        <f>O192*H192</f>
        <v>0</v>
      </c>
      <c r="Q192" s="152">
        <v>1.06277</v>
      </c>
      <c r="R192" s="152">
        <f>Q192*H192</f>
        <v>0.12965794</v>
      </c>
      <c r="S192" s="152">
        <v>0</v>
      </c>
      <c r="T192" s="153">
        <f>S192*H192</f>
        <v>0</v>
      </c>
      <c r="U192" s="31"/>
      <c r="V192" s="31"/>
      <c r="W192" s="31"/>
      <c r="X192" s="31"/>
      <c r="Y192" s="31"/>
      <c r="Z192" s="31"/>
      <c r="AA192" s="31"/>
      <c r="AB192" s="31"/>
      <c r="AC192" s="31"/>
      <c r="AD192" s="31"/>
      <c r="AE192" s="31"/>
      <c r="AR192" s="154" t="s">
        <v>159</v>
      </c>
      <c r="AT192" s="154" t="s">
        <v>143</v>
      </c>
      <c r="AU192" s="154" t="s">
        <v>87</v>
      </c>
      <c r="AY192" s="16" t="s">
        <v>140</v>
      </c>
      <c r="BE192" s="155">
        <f>IF(N192="základní",J192,0)</f>
        <v>4056.88</v>
      </c>
      <c r="BF192" s="155">
        <f>IF(N192="snížená",J192,0)</f>
        <v>0</v>
      </c>
      <c r="BG192" s="155">
        <f>IF(N192="zákl. přenesená",J192,0)</f>
        <v>0</v>
      </c>
      <c r="BH192" s="155">
        <f>IF(N192="sníž. přenesená",J192,0)</f>
        <v>0</v>
      </c>
      <c r="BI192" s="155">
        <f>IF(N192="nulová",J192,0)</f>
        <v>0</v>
      </c>
      <c r="BJ192" s="16" t="s">
        <v>85</v>
      </c>
      <c r="BK192" s="155">
        <f>ROUND(I192*H192,2)</f>
        <v>4056.88</v>
      </c>
      <c r="BL192" s="16" t="s">
        <v>159</v>
      </c>
      <c r="BM192" s="154" t="s">
        <v>2528</v>
      </c>
    </row>
    <row r="193" spans="1:65" s="1" customFormat="1" ht="24">
      <c r="A193" s="31"/>
      <c r="B193" s="142"/>
      <c r="C193" s="143" t="s">
        <v>351</v>
      </c>
      <c r="D193" s="143" t="s">
        <v>143</v>
      </c>
      <c r="E193" s="144" t="s">
        <v>2529</v>
      </c>
      <c r="F193" s="145" t="s">
        <v>2530</v>
      </c>
      <c r="G193" s="146" t="s">
        <v>284</v>
      </c>
      <c r="H193" s="147">
        <v>39.299999999999997</v>
      </c>
      <c r="I193" s="148">
        <v>700.25</v>
      </c>
      <c r="J193" s="149">
        <f>ROUND(I193*H193,2)</f>
        <v>27519.83</v>
      </c>
      <c r="K193" s="145" t="s">
        <v>147</v>
      </c>
      <c r="L193" s="32"/>
      <c r="M193" s="150" t="s">
        <v>1</v>
      </c>
      <c r="N193" s="151" t="s">
        <v>42</v>
      </c>
      <c r="O193" s="57"/>
      <c r="P193" s="152">
        <f>O193*H193</f>
        <v>0</v>
      </c>
      <c r="Q193" s="152">
        <v>1.282E-2</v>
      </c>
      <c r="R193" s="152">
        <f>Q193*H193</f>
        <v>0.503826</v>
      </c>
      <c r="S193" s="152">
        <v>0</v>
      </c>
      <c r="T193" s="153">
        <f>S193*H193</f>
        <v>0</v>
      </c>
      <c r="U193" s="31"/>
      <c r="V193" s="31"/>
      <c r="W193" s="31"/>
      <c r="X193" s="31"/>
      <c r="Y193" s="31"/>
      <c r="Z193" s="31"/>
      <c r="AA193" s="31"/>
      <c r="AB193" s="31"/>
      <c r="AC193" s="31"/>
      <c r="AD193" s="31"/>
      <c r="AE193" s="31"/>
      <c r="AR193" s="154" t="s">
        <v>159</v>
      </c>
      <c r="AT193" s="154" t="s">
        <v>143</v>
      </c>
      <c r="AU193" s="154" t="s">
        <v>87</v>
      </c>
      <c r="AY193" s="16" t="s">
        <v>140</v>
      </c>
      <c r="BE193" s="155">
        <f>IF(N193="základní",J193,0)</f>
        <v>27519.83</v>
      </c>
      <c r="BF193" s="155">
        <f>IF(N193="snížená",J193,0)</f>
        <v>0</v>
      </c>
      <c r="BG193" s="155">
        <f>IF(N193="zákl. přenesená",J193,0)</f>
        <v>0</v>
      </c>
      <c r="BH193" s="155">
        <f>IF(N193="sníž. přenesená",J193,0)</f>
        <v>0</v>
      </c>
      <c r="BI193" s="155">
        <f>IF(N193="nulová",J193,0)</f>
        <v>0</v>
      </c>
      <c r="BJ193" s="16" t="s">
        <v>85</v>
      </c>
      <c r="BK193" s="155">
        <f>ROUND(I193*H193,2)</f>
        <v>27519.83</v>
      </c>
      <c r="BL193" s="16" t="s">
        <v>159</v>
      </c>
      <c r="BM193" s="154" t="s">
        <v>2531</v>
      </c>
    </row>
    <row r="194" spans="1:65" s="12" customFormat="1">
      <c r="B194" s="165"/>
      <c r="D194" s="156" t="s">
        <v>236</v>
      </c>
      <c r="E194" s="166" t="s">
        <v>1</v>
      </c>
      <c r="F194" s="167" t="s">
        <v>2532</v>
      </c>
      <c r="H194" s="168">
        <v>39.299999999999997</v>
      </c>
      <c r="I194" s="169"/>
      <c r="L194" s="165"/>
      <c r="M194" s="170"/>
      <c r="N194" s="171"/>
      <c r="O194" s="171"/>
      <c r="P194" s="171"/>
      <c r="Q194" s="171"/>
      <c r="R194" s="171"/>
      <c r="S194" s="171"/>
      <c r="T194" s="172"/>
      <c r="AT194" s="166" t="s">
        <v>236</v>
      </c>
      <c r="AU194" s="166" t="s">
        <v>87</v>
      </c>
      <c r="AV194" s="12" t="s">
        <v>87</v>
      </c>
      <c r="AW194" s="12" t="s">
        <v>32</v>
      </c>
      <c r="AX194" s="12" t="s">
        <v>85</v>
      </c>
      <c r="AY194" s="166" t="s">
        <v>140</v>
      </c>
    </row>
    <row r="195" spans="1:65" s="1" customFormat="1" ht="24">
      <c r="A195" s="31"/>
      <c r="B195" s="142"/>
      <c r="C195" s="143" t="s">
        <v>356</v>
      </c>
      <c r="D195" s="143" t="s">
        <v>143</v>
      </c>
      <c r="E195" s="144" t="s">
        <v>2533</v>
      </c>
      <c r="F195" s="145" t="s">
        <v>2534</v>
      </c>
      <c r="G195" s="146" t="s">
        <v>284</v>
      </c>
      <c r="H195" s="147">
        <v>39.299999999999997</v>
      </c>
      <c r="I195" s="148">
        <v>128.62</v>
      </c>
      <c r="J195" s="149">
        <f>ROUND(I195*H195,2)</f>
        <v>5054.7700000000004</v>
      </c>
      <c r="K195" s="145" t="s">
        <v>147</v>
      </c>
      <c r="L195" s="32"/>
      <c r="M195" s="150" t="s">
        <v>1</v>
      </c>
      <c r="N195" s="151" t="s">
        <v>42</v>
      </c>
      <c r="O195" s="57"/>
      <c r="P195" s="152">
        <f>O195*H195</f>
        <v>0</v>
      </c>
      <c r="Q195" s="152">
        <v>0</v>
      </c>
      <c r="R195" s="152">
        <f>Q195*H195</f>
        <v>0</v>
      </c>
      <c r="S195" s="152">
        <v>0</v>
      </c>
      <c r="T195" s="153">
        <f>S195*H195</f>
        <v>0</v>
      </c>
      <c r="U195" s="31"/>
      <c r="V195" s="31"/>
      <c r="W195" s="31"/>
      <c r="X195" s="31"/>
      <c r="Y195" s="31"/>
      <c r="Z195" s="31"/>
      <c r="AA195" s="31"/>
      <c r="AB195" s="31"/>
      <c r="AC195" s="31"/>
      <c r="AD195" s="31"/>
      <c r="AE195" s="31"/>
      <c r="AR195" s="154" t="s">
        <v>159</v>
      </c>
      <c r="AT195" s="154" t="s">
        <v>143</v>
      </c>
      <c r="AU195" s="154" t="s">
        <v>87</v>
      </c>
      <c r="AY195" s="16" t="s">
        <v>140</v>
      </c>
      <c r="BE195" s="155">
        <f>IF(N195="základní",J195,0)</f>
        <v>5054.7700000000004</v>
      </c>
      <c r="BF195" s="155">
        <f>IF(N195="snížená",J195,0)</f>
        <v>0</v>
      </c>
      <c r="BG195" s="155">
        <f>IF(N195="zákl. přenesená",J195,0)</f>
        <v>0</v>
      </c>
      <c r="BH195" s="155">
        <f>IF(N195="sníž. přenesená",J195,0)</f>
        <v>0</v>
      </c>
      <c r="BI195" s="155">
        <f>IF(N195="nulová",J195,0)</f>
        <v>0</v>
      </c>
      <c r="BJ195" s="16" t="s">
        <v>85</v>
      </c>
      <c r="BK195" s="155">
        <f>ROUND(I195*H195,2)</f>
        <v>5054.7700000000004</v>
      </c>
      <c r="BL195" s="16" t="s">
        <v>159</v>
      </c>
      <c r="BM195" s="154" t="s">
        <v>2535</v>
      </c>
    </row>
    <row r="196" spans="1:65" s="1" customFormat="1" ht="21.75" customHeight="1">
      <c r="A196" s="31"/>
      <c r="B196" s="142"/>
      <c r="C196" s="143" t="s">
        <v>361</v>
      </c>
      <c r="D196" s="143" t="s">
        <v>143</v>
      </c>
      <c r="E196" s="144" t="s">
        <v>2536</v>
      </c>
      <c r="F196" s="145" t="s">
        <v>2537</v>
      </c>
      <c r="G196" s="146" t="s">
        <v>414</v>
      </c>
      <c r="H196" s="147">
        <v>17.399999999999999</v>
      </c>
      <c r="I196" s="148">
        <v>647.29</v>
      </c>
      <c r="J196" s="149">
        <f>ROUND(I196*H196,2)</f>
        <v>11262.85</v>
      </c>
      <c r="K196" s="145" t="s">
        <v>1</v>
      </c>
      <c r="L196" s="32"/>
      <c r="M196" s="150" t="s">
        <v>1</v>
      </c>
      <c r="N196" s="151" t="s">
        <v>42</v>
      </c>
      <c r="O196" s="57"/>
      <c r="P196" s="152">
        <f>O196*H196</f>
        <v>0</v>
      </c>
      <c r="Q196" s="152">
        <v>3.5389999999999998E-2</v>
      </c>
      <c r="R196" s="152">
        <f>Q196*H196</f>
        <v>0.61578599999999994</v>
      </c>
      <c r="S196" s="152">
        <v>0</v>
      </c>
      <c r="T196" s="153">
        <f>S196*H196</f>
        <v>0</v>
      </c>
      <c r="U196" s="31"/>
      <c r="V196" s="31"/>
      <c r="W196" s="31"/>
      <c r="X196" s="31"/>
      <c r="Y196" s="31"/>
      <c r="Z196" s="31"/>
      <c r="AA196" s="31"/>
      <c r="AB196" s="31"/>
      <c r="AC196" s="31"/>
      <c r="AD196" s="31"/>
      <c r="AE196" s="31"/>
      <c r="AR196" s="154" t="s">
        <v>159</v>
      </c>
      <c r="AT196" s="154" t="s">
        <v>143</v>
      </c>
      <c r="AU196" s="154" t="s">
        <v>87</v>
      </c>
      <c r="AY196" s="16" t="s">
        <v>140</v>
      </c>
      <c r="BE196" s="155">
        <f>IF(N196="základní",J196,0)</f>
        <v>11262.85</v>
      </c>
      <c r="BF196" s="155">
        <f>IF(N196="snížená",J196,0)</f>
        <v>0</v>
      </c>
      <c r="BG196" s="155">
        <f>IF(N196="zákl. přenesená",J196,0)</f>
        <v>0</v>
      </c>
      <c r="BH196" s="155">
        <f>IF(N196="sníž. přenesená",J196,0)</f>
        <v>0</v>
      </c>
      <c r="BI196" s="155">
        <f>IF(N196="nulová",J196,0)</f>
        <v>0</v>
      </c>
      <c r="BJ196" s="16" t="s">
        <v>85</v>
      </c>
      <c r="BK196" s="155">
        <f>ROUND(I196*H196,2)</f>
        <v>11262.85</v>
      </c>
      <c r="BL196" s="16" t="s">
        <v>159</v>
      </c>
      <c r="BM196" s="154" t="s">
        <v>2538</v>
      </c>
    </row>
    <row r="197" spans="1:65" s="12" customFormat="1">
      <c r="B197" s="165"/>
      <c r="D197" s="156" t="s">
        <v>236</v>
      </c>
      <c r="E197" s="166" t="s">
        <v>1</v>
      </c>
      <c r="F197" s="167" t="s">
        <v>2539</v>
      </c>
      <c r="H197" s="168">
        <v>17.399999999999999</v>
      </c>
      <c r="I197" s="169"/>
      <c r="L197" s="165"/>
      <c r="M197" s="170"/>
      <c r="N197" s="171"/>
      <c r="O197" s="171"/>
      <c r="P197" s="171"/>
      <c r="Q197" s="171"/>
      <c r="R197" s="171"/>
      <c r="S197" s="171"/>
      <c r="T197" s="172"/>
      <c r="AT197" s="166" t="s">
        <v>236</v>
      </c>
      <c r="AU197" s="166" t="s">
        <v>87</v>
      </c>
      <c r="AV197" s="12" t="s">
        <v>87</v>
      </c>
      <c r="AW197" s="12" t="s">
        <v>32</v>
      </c>
      <c r="AX197" s="12" t="s">
        <v>85</v>
      </c>
      <c r="AY197" s="166" t="s">
        <v>140</v>
      </c>
    </row>
    <row r="198" spans="1:65" s="1" customFormat="1" ht="24">
      <c r="A198" s="31"/>
      <c r="B198" s="142"/>
      <c r="C198" s="181" t="s">
        <v>366</v>
      </c>
      <c r="D198" s="181" t="s">
        <v>296</v>
      </c>
      <c r="E198" s="182" t="s">
        <v>2540</v>
      </c>
      <c r="F198" s="183" t="s">
        <v>2541</v>
      </c>
      <c r="G198" s="184" t="s">
        <v>344</v>
      </c>
      <c r="H198" s="185">
        <v>66</v>
      </c>
      <c r="I198" s="186">
        <v>1019.29</v>
      </c>
      <c r="J198" s="187">
        <f>ROUND(I198*H198,2)</f>
        <v>67273.14</v>
      </c>
      <c r="K198" s="183" t="s">
        <v>147</v>
      </c>
      <c r="L198" s="188"/>
      <c r="M198" s="189" t="s">
        <v>1</v>
      </c>
      <c r="N198" s="190" t="s">
        <v>42</v>
      </c>
      <c r="O198" s="57"/>
      <c r="P198" s="152">
        <f>O198*H198</f>
        <v>0</v>
      </c>
      <c r="Q198" s="152">
        <v>2.1000000000000001E-2</v>
      </c>
      <c r="R198" s="152">
        <f>Q198*H198</f>
        <v>1.3860000000000001</v>
      </c>
      <c r="S198" s="152">
        <v>0</v>
      </c>
      <c r="T198" s="153">
        <f>S198*H198</f>
        <v>0</v>
      </c>
      <c r="U198" s="31"/>
      <c r="V198" s="31"/>
      <c r="W198" s="31"/>
      <c r="X198" s="31"/>
      <c r="Y198" s="31"/>
      <c r="Z198" s="31"/>
      <c r="AA198" s="31"/>
      <c r="AB198" s="31"/>
      <c r="AC198" s="31"/>
      <c r="AD198" s="31"/>
      <c r="AE198" s="31"/>
      <c r="AR198" s="154" t="s">
        <v>182</v>
      </c>
      <c r="AT198" s="154" t="s">
        <v>296</v>
      </c>
      <c r="AU198" s="154" t="s">
        <v>87</v>
      </c>
      <c r="AY198" s="16" t="s">
        <v>140</v>
      </c>
      <c r="BE198" s="155">
        <f>IF(N198="základní",J198,0)</f>
        <v>67273.14</v>
      </c>
      <c r="BF198" s="155">
        <f>IF(N198="snížená",J198,0)</f>
        <v>0</v>
      </c>
      <c r="BG198" s="155">
        <f>IF(N198="zákl. přenesená",J198,0)</f>
        <v>0</v>
      </c>
      <c r="BH198" s="155">
        <f>IF(N198="sníž. přenesená",J198,0)</f>
        <v>0</v>
      </c>
      <c r="BI198" s="155">
        <f>IF(N198="nulová",J198,0)</f>
        <v>0</v>
      </c>
      <c r="BJ198" s="16" t="s">
        <v>85</v>
      </c>
      <c r="BK198" s="155">
        <f>ROUND(I198*H198,2)</f>
        <v>67273.14</v>
      </c>
      <c r="BL198" s="16" t="s">
        <v>159</v>
      </c>
      <c r="BM198" s="154" t="s">
        <v>2542</v>
      </c>
    </row>
    <row r="199" spans="1:65" s="12" customFormat="1">
      <c r="B199" s="165"/>
      <c r="D199" s="156" t="s">
        <v>236</v>
      </c>
      <c r="E199" s="166" t="s">
        <v>1</v>
      </c>
      <c r="F199" s="167" t="s">
        <v>2543</v>
      </c>
      <c r="H199" s="168">
        <v>66</v>
      </c>
      <c r="I199" s="169"/>
      <c r="L199" s="165"/>
      <c r="M199" s="170"/>
      <c r="N199" s="171"/>
      <c r="O199" s="171"/>
      <c r="P199" s="171"/>
      <c r="Q199" s="171"/>
      <c r="R199" s="171"/>
      <c r="S199" s="171"/>
      <c r="T199" s="172"/>
      <c r="AT199" s="166" t="s">
        <v>236</v>
      </c>
      <c r="AU199" s="166" t="s">
        <v>87</v>
      </c>
      <c r="AV199" s="12" t="s">
        <v>87</v>
      </c>
      <c r="AW199" s="12" t="s">
        <v>32</v>
      </c>
      <c r="AX199" s="12" t="s">
        <v>85</v>
      </c>
      <c r="AY199" s="166" t="s">
        <v>140</v>
      </c>
    </row>
    <row r="200" spans="1:65" s="1" customFormat="1" ht="36">
      <c r="A200" s="31"/>
      <c r="B200" s="142"/>
      <c r="C200" s="143" t="s">
        <v>370</v>
      </c>
      <c r="D200" s="143" t="s">
        <v>143</v>
      </c>
      <c r="E200" s="144" t="s">
        <v>2544</v>
      </c>
      <c r="F200" s="145" t="s">
        <v>2545</v>
      </c>
      <c r="G200" s="146" t="s">
        <v>414</v>
      </c>
      <c r="H200" s="147">
        <v>11.6</v>
      </c>
      <c r="I200" s="148">
        <v>546.04999999999995</v>
      </c>
      <c r="J200" s="149">
        <f>ROUND(I200*H200,2)</f>
        <v>6334.18</v>
      </c>
      <c r="K200" s="145" t="s">
        <v>1</v>
      </c>
      <c r="L200" s="32"/>
      <c r="M200" s="150" t="s">
        <v>1</v>
      </c>
      <c r="N200" s="151" t="s">
        <v>42</v>
      </c>
      <c r="O200" s="57"/>
      <c r="P200" s="152">
        <f>O200*H200</f>
        <v>0</v>
      </c>
      <c r="Q200" s="152">
        <v>0</v>
      </c>
      <c r="R200" s="152">
        <f>Q200*H200</f>
        <v>0</v>
      </c>
      <c r="S200" s="152">
        <v>0</v>
      </c>
      <c r="T200" s="153">
        <f>S200*H200</f>
        <v>0</v>
      </c>
      <c r="U200" s="31"/>
      <c r="V200" s="31"/>
      <c r="W200" s="31"/>
      <c r="X200" s="31"/>
      <c r="Y200" s="31"/>
      <c r="Z200" s="31"/>
      <c r="AA200" s="31"/>
      <c r="AB200" s="31"/>
      <c r="AC200" s="31"/>
      <c r="AD200" s="31"/>
      <c r="AE200" s="31"/>
      <c r="AR200" s="154" t="s">
        <v>159</v>
      </c>
      <c r="AT200" s="154" t="s">
        <v>143</v>
      </c>
      <c r="AU200" s="154" t="s">
        <v>87</v>
      </c>
      <c r="AY200" s="16" t="s">
        <v>140</v>
      </c>
      <c r="BE200" s="155">
        <f>IF(N200="základní",J200,0)</f>
        <v>6334.18</v>
      </c>
      <c r="BF200" s="155">
        <f>IF(N200="snížená",J200,0)</f>
        <v>0</v>
      </c>
      <c r="BG200" s="155">
        <f>IF(N200="zákl. přenesená",J200,0)</f>
        <v>0</v>
      </c>
      <c r="BH200" s="155">
        <f>IF(N200="sníž. přenesená",J200,0)</f>
        <v>0</v>
      </c>
      <c r="BI200" s="155">
        <f>IF(N200="nulová",J200,0)</f>
        <v>0</v>
      </c>
      <c r="BJ200" s="16" t="s">
        <v>85</v>
      </c>
      <c r="BK200" s="155">
        <f>ROUND(I200*H200,2)</f>
        <v>6334.18</v>
      </c>
      <c r="BL200" s="16" t="s">
        <v>159</v>
      </c>
      <c r="BM200" s="154" t="s">
        <v>2546</v>
      </c>
    </row>
    <row r="201" spans="1:65" s="12" customFormat="1">
      <c r="B201" s="165"/>
      <c r="D201" s="156" t="s">
        <v>236</v>
      </c>
      <c r="E201" s="166" t="s">
        <v>1</v>
      </c>
      <c r="F201" s="167" t="s">
        <v>2547</v>
      </c>
      <c r="H201" s="168">
        <v>11.6</v>
      </c>
      <c r="I201" s="169"/>
      <c r="L201" s="165"/>
      <c r="M201" s="170"/>
      <c r="N201" s="171"/>
      <c r="O201" s="171"/>
      <c r="P201" s="171"/>
      <c r="Q201" s="171"/>
      <c r="R201" s="171"/>
      <c r="S201" s="171"/>
      <c r="T201" s="172"/>
      <c r="AT201" s="166" t="s">
        <v>236</v>
      </c>
      <c r="AU201" s="166" t="s">
        <v>87</v>
      </c>
      <c r="AV201" s="12" t="s">
        <v>87</v>
      </c>
      <c r="AW201" s="12" t="s">
        <v>32</v>
      </c>
      <c r="AX201" s="12" t="s">
        <v>85</v>
      </c>
      <c r="AY201" s="166" t="s">
        <v>140</v>
      </c>
    </row>
    <row r="202" spans="1:65" s="1" customFormat="1" ht="24">
      <c r="A202" s="31"/>
      <c r="B202" s="142"/>
      <c r="C202" s="143" t="s">
        <v>374</v>
      </c>
      <c r="D202" s="143" t="s">
        <v>143</v>
      </c>
      <c r="E202" s="144" t="s">
        <v>2548</v>
      </c>
      <c r="F202" s="145" t="s">
        <v>2549</v>
      </c>
      <c r="G202" s="146" t="s">
        <v>414</v>
      </c>
      <c r="H202" s="147">
        <v>17.399999999999999</v>
      </c>
      <c r="I202" s="148">
        <v>283.05</v>
      </c>
      <c r="J202" s="149">
        <f>ROUND(I202*H202,2)</f>
        <v>4925.07</v>
      </c>
      <c r="K202" s="145" t="s">
        <v>147</v>
      </c>
      <c r="L202" s="32"/>
      <c r="M202" s="150" t="s">
        <v>1</v>
      </c>
      <c r="N202" s="151" t="s">
        <v>42</v>
      </c>
      <c r="O202" s="57"/>
      <c r="P202" s="152">
        <f>O202*H202</f>
        <v>0</v>
      </c>
      <c r="Q202" s="152">
        <v>0.11046</v>
      </c>
      <c r="R202" s="152">
        <f>Q202*H202</f>
        <v>1.9220039999999998</v>
      </c>
      <c r="S202" s="152">
        <v>0</v>
      </c>
      <c r="T202" s="153">
        <f>S202*H202</f>
        <v>0</v>
      </c>
      <c r="U202" s="31"/>
      <c r="V202" s="31"/>
      <c r="W202" s="31"/>
      <c r="X202" s="31"/>
      <c r="Y202" s="31"/>
      <c r="Z202" s="31"/>
      <c r="AA202" s="31"/>
      <c r="AB202" s="31"/>
      <c r="AC202" s="31"/>
      <c r="AD202" s="31"/>
      <c r="AE202" s="31"/>
      <c r="AR202" s="154" t="s">
        <v>159</v>
      </c>
      <c r="AT202" s="154" t="s">
        <v>143</v>
      </c>
      <c r="AU202" s="154" t="s">
        <v>87</v>
      </c>
      <c r="AY202" s="16" t="s">
        <v>140</v>
      </c>
      <c r="BE202" s="155">
        <f>IF(N202="základní",J202,0)</f>
        <v>4925.07</v>
      </c>
      <c r="BF202" s="155">
        <f>IF(N202="snížená",J202,0)</f>
        <v>0</v>
      </c>
      <c r="BG202" s="155">
        <f>IF(N202="zákl. přenesená",J202,0)</f>
        <v>0</v>
      </c>
      <c r="BH202" s="155">
        <f>IF(N202="sníž. přenesená",J202,0)</f>
        <v>0</v>
      </c>
      <c r="BI202" s="155">
        <f>IF(N202="nulová",J202,0)</f>
        <v>0</v>
      </c>
      <c r="BJ202" s="16" t="s">
        <v>85</v>
      </c>
      <c r="BK202" s="155">
        <f>ROUND(I202*H202,2)</f>
        <v>4925.07</v>
      </c>
      <c r="BL202" s="16" t="s">
        <v>159</v>
      </c>
      <c r="BM202" s="154" t="s">
        <v>2550</v>
      </c>
    </row>
    <row r="203" spans="1:65" s="12" customFormat="1">
      <c r="B203" s="165"/>
      <c r="D203" s="156" t="s">
        <v>236</v>
      </c>
      <c r="E203" s="166" t="s">
        <v>1</v>
      </c>
      <c r="F203" s="167" t="s">
        <v>2539</v>
      </c>
      <c r="H203" s="168">
        <v>17.399999999999999</v>
      </c>
      <c r="I203" s="169"/>
      <c r="L203" s="165"/>
      <c r="M203" s="170"/>
      <c r="N203" s="171"/>
      <c r="O203" s="171"/>
      <c r="P203" s="171"/>
      <c r="Q203" s="171"/>
      <c r="R203" s="171"/>
      <c r="S203" s="171"/>
      <c r="T203" s="172"/>
      <c r="AT203" s="166" t="s">
        <v>236</v>
      </c>
      <c r="AU203" s="166" t="s">
        <v>87</v>
      </c>
      <c r="AV203" s="12" t="s">
        <v>87</v>
      </c>
      <c r="AW203" s="12" t="s">
        <v>32</v>
      </c>
      <c r="AX203" s="12" t="s">
        <v>85</v>
      </c>
      <c r="AY203" s="166" t="s">
        <v>140</v>
      </c>
    </row>
    <row r="204" spans="1:65" s="1" customFormat="1" ht="16.5" customHeight="1">
      <c r="A204" s="31"/>
      <c r="B204" s="142"/>
      <c r="C204" s="143" t="s">
        <v>378</v>
      </c>
      <c r="D204" s="143" t="s">
        <v>143</v>
      </c>
      <c r="E204" s="144" t="s">
        <v>2551</v>
      </c>
      <c r="F204" s="145" t="s">
        <v>2552</v>
      </c>
      <c r="G204" s="146" t="s">
        <v>284</v>
      </c>
      <c r="H204" s="147">
        <v>7.83</v>
      </c>
      <c r="I204" s="148">
        <v>435.45</v>
      </c>
      <c r="J204" s="149">
        <f>ROUND(I204*H204,2)</f>
        <v>3409.57</v>
      </c>
      <c r="K204" s="145" t="s">
        <v>147</v>
      </c>
      <c r="L204" s="32"/>
      <c r="M204" s="150" t="s">
        <v>1</v>
      </c>
      <c r="N204" s="151" t="s">
        <v>42</v>
      </c>
      <c r="O204" s="57"/>
      <c r="P204" s="152">
        <f>O204*H204</f>
        <v>0</v>
      </c>
      <c r="Q204" s="152">
        <v>6.5799999999999999E-3</v>
      </c>
      <c r="R204" s="152">
        <f>Q204*H204</f>
        <v>5.1521400000000002E-2</v>
      </c>
      <c r="S204" s="152">
        <v>0</v>
      </c>
      <c r="T204" s="153">
        <f>S204*H204</f>
        <v>0</v>
      </c>
      <c r="U204" s="31"/>
      <c r="V204" s="31"/>
      <c r="W204" s="31"/>
      <c r="X204" s="31"/>
      <c r="Y204" s="31"/>
      <c r="Z204" s="31"/>
      <c r="AA204" s="31"/>
      <c r="AB204" s="31"/>
      <c r="AC204" s="31"/>
      <c r="AD204" s="31"/>
      <c r="AE204" s="31"/>
      <c r="AR204" s="154" t="s">
        <v>159</v>
      </c>
      <c r="AT204" s="154" t="s">
        <v>143</v>
      </c>
      <c r="AU204" s="154" t="s">
        <v>87</v>
      </c>
      <c r="AY204" s="16" t="s">
        <v>140</v>
      </c>
      <c r="BE204" s="155">
        <f>IF(N204="základní",J204,0)</f>
        <v>3409.57</v>
      </c>
      <c r="BF204" s="155">
        <f>IF(N204="snížená",J204,0)</f>
        <v>0</v>
      </c>
      <c r="BG204" s="155">
        <f>IF(N204="zákl. přenesená",J204,0)</f>
        <v>0</v>
      </c>
      <c r="BH204" s="155">
        <f>IF(N204="sníž. přenesená",J204,0)</f>
        <v>0</v>
      </c>
      <c r="BI204" s="155">
        <f>IF(N204="nulová",J204,0)</f>
        <v>0</v>
      </c>
      <c r="BJ204" s="16" t="s">
        <v>85</v>
      </c>
      <c r="BK204" s="155">
        <f>ROUND(I204*H204,2)</f>
        <v>3409.57</v>
      </c>
      <c r="BL204" s="16" t="s">
        <v>159</v>
      </c>
      <c r="BM204" s="154" t="s">
        <v>2553</v>
      </c>
    </row>
    <row r="205" spans="1:65" s="12" customFormat="1">
      <c r="B205" s="165"/>
      <c r="D205" s="156" t="s">
        <v>236</v>
      </c>
      <c r="E205" s="166" t="s">
        <v>1</v>
      </c>
      <c r="F205" s="167" t="s">
        <v>2554</v>
      </c>
      <c r="H205" s="168">
        <v>7.83</v>
      </c>
      <c r="I205" s="169"/>
      <c r="L205" s="165"/>
      <c r="M205" s="170"/>
      <c r="N205" s="171"/>
      <c r="O205" s="171"/>
      <c r="P205" s="171"/>
      <c r="Q205" s="171"/>
      <c r="R205" s="171"/>
      <c r="S205" s="171"/>
      <c r="T205" s="172"/>
      <c r="AT205" s="166" t="s">
        <v>236</v>
      </c>
      <c r="AU205" s="166" t="s">
        <v>87</v>
      </c>
      <c r="AV205" s="12" t="s">
        <v>87</v>
      </c>
      <c r="AW205" s="12" t="s">
        <v>32</v>
      </c>
      <c r="AX205" s="12" t="s">
        <v>85</v>
      </c>
      <c r="AY205" s="166" t="s">
        <v>140</v>
      </c>
    </row>
    <row r="206" spans="1:65" s="1" customFormat="1" ht="16.5" customHeight="1">
      <c r="A206" s="31"/>
      <c r="B206" s="142"/>
      <c r="C206" s="143" t="s">
        <v>383</v>
      </c>
      <c r="D206" s="143" t="s">
        <v>143</v>
      </c>
      <c r="E206" s="144" t="s">
        <v>2555</v>
      </c>
      <c r="F206" s="145" t="s">
        <v>2556</v>
      </c>
      <c r="G206" s="146" t="s">
        <v>284</v>
      </c>
      <c r="H206" s="147">
        <v>7.83</v>
      </c>
      <c r="I206" s="148">
        <v>98.94</v>
      </c>
      <c r="J206" s="149">
        <f>ROUND(I206*H206,2)</f>
        <v>774.7</v>
      </c>
      <c r="K206" s="145" t="s">
        <v>147</v>
      </c>
      <c r="L206" s="32"/>
      <c r="M206" s="150" t="s">
        <v>1</v>
      </c>
      <c r="N206" s="151" t="s">
        <v>42</v>
      </c>
      <c r="O206" s="57"/>
      <c r="P206" s="152">
        <f>O206*H206</f>
        <v>0</v>
      </c>
      <c r="Q206" s="152">
        <v>0</v>
      </c>
      <c r="R206" s="152">
        <f>Q206*H206</f>
        <v>0</v>
      </c>
      <c r="S206" s="152">
        <v>0</v>
      </c>
      <c r="T206" s="153">
        <f>S206*H206</f>
        <v>0</v>
      </c>
      <c r="U206" s="31"/>
      <c r="V206" s="31"/>
      <c r="W206" s="31"/>
      <c r="X206" s="31"/>
      <c r="Y206" s="31"/>
      <c r="Z206" s="31"/>
      <c r="AA206" s="31"/>
      <c r="AB206" s="31"/>
      <c r="AC206" s="31"/>
      <c r="AD206" s="31"/>
      <c r="AE206" s="31"/>
      <c r="AR206" s="154" t="s">
        <v>159</v>
      </c>
      <c r="AT206" s="154" t="s">
        <v>143</v>
      </c>
      <c r="AU206" s="154" t="s">
        <v>87</v>
      </c>
      <c r="AY206" s="16" t="s">
        <v>140</v>
      </c>
      <c r="BE206" s="155">
        <f>IF(N206="základní",J206,0)</f>
        <v>774.7</v>
      </c>
      <c r="BF206" s="155">
        <f>IF(N206="snížená",J206,0)</f>
        <v>0</v>
      </c>
      <c r="BG206" s="155">
        <f>IF(N206="zákl. přenesená",J206,0)</f>
        <v>0</v>
      </c>
      <c r="BH206" s="155">
        <f>IF(N206="sníž. přenesená",J206,0)</f>
        <v>0</v>
      </c>
      <c r="BI206" s="155">
        <f>IF(N206="nulová",J206,0)</f>
        <v>0</v>
      </c>
      <c r="BJ206" s="16" t="s">
        <v>85</v>
      </c>
      <c r="BK206" s="155">
        <f>ROUND(I206*H206,2)</f>
        <v>774.7</v>
      </c>
      <c r="BL206" s="16" t="s">
        <v>159</v>
      </c>
      <c r="BM206" s="154" t="s">
        <v>2557</v>
      </c>
    </row>
    <row r="207" spans="1:65" s="11" customFormat="1" ht="22.9" customHeight="1">
      <c r="B207" s="129"/>
      <c r="D207" s="130" t="s">
        <v>76</v>
      </c>
      <c r="E207" s="140" t="s">
        <v>139</v>
      </c>
      <c r="F207" s="140" t="s">
        <v>2558</v>
      </c>
      <c r="I207" s="132"/>
      <c r="J207" s="141">
        <f>BK207</f>
        <v>35192.15</v>
      </c>
      <c r="L207" s="129"/>
      <c r="M207" s="134"/>
      <c r="N207" s="135"/>
      <c r="O207" s="135"/>
      <c r="P207" s="136">
        <f>SUM(P208:P227)</f>
        <v>0</v>
      </c>
      <c r="Q207" s="135"/>
      <c r="R207" s="136">
        <f>SUM(R208:R227)</f>
        <v>7.7553034000000007</v>
      </c>
      <c r="S207" s="135"/>
      <c r="T207" s="137">
        <f>SUM(T208:T227)</f>
        <v>0</v>
      </c>
      <c r="AR207" s="130" t="s">
        <v>85</v>
      </c>
      <c r="AT207" s="138" t="s">
        <v>76</v>
      </c>
      <c r="AU207" s="138" t="s">
        <v>85</v>
      </c>
      <c r="AY207" s="130" t="s">
        <v>140</v>
      </c>
      <c r="BK207" s="139">
        <f>SUM(BK208:BK227)</f>
        <v>35192.15</v>
      </c>
    </row>
    <row r="208" spans="1:65" s="1" customFormat="1" ht="24">
      <c r="A208" s="31"/>
      <c r="B208" s="142"/>
      <c r="C208" s="143" t="s">
        <v>388</v>
      </c>
      <c r="D208" s="143" t="s">
        <v>143</v>
      </c>
      <c r="E208" s="144" t="s">
        <v>2559</v>
      </c>
      <c r="F208" s="145" t="s">
        <v>2560</v>
      </c>
      <c r="G208" s="146" t="s">
        <v>284</v>
      </c>
      <c r="H208" s="147">
        <v>4.4000000000000004</v>
      </c>
      <c r="I208" s="148">
        <v>161.03</v>
      </c>
      <c r="J208" s="149">
        <f>ROUND(I208*H208,2)</f>
        <v>708.53</v>
      </c>
      <c r="K208" s="145" t="s">
        <v>147</v>
      </c>
      <c r="L208" s="32"/>
      <c r="M208" s="150" t="s">
        <v>1</v>
      </c>
      <c r="N208" s="151" t="s">
        <v>42</v>
      </c>
      <c r="O208" s="57"/>
      <c r="P208" s="152">
        <f>O208*H208</f>
        <v>0</v>
      </c>
      <c r="Q208" s="152">
        <v>0</v>
      </c>
      <c r="R208" s="152">
        <f>Q208*H208</f>
        <v>0</v>
      </c>
      <c r="S208" s="152">
        <v>0</v>
      </c>
      <c r="T208" s="153">
        <f>S208*H208</f>
        <v>0</v>
      </c>
      <c r="U208" s="31"/>
      <c r="V208" s="31"/>
      <c r="W208" s="31"/>
      <c r="X208" s="31"/>
      <c r="Y208" s="31"/>
      <c r="Z208" s="31"/>
      <c r="AA208" s="31"/>
      <c r="AB208" s="31"/>
      <c r="AC208" s="31"/>
      <c r="AD208" s="31"/>
      <c r="AE208" s="31"/>
      <c r="AR208" s="154" t="s">
        <v>159</v>
      </c>
      <c r="AT208" s="154" t="s">
        <v>143</v>
      </c>
      <c r="AU208" s="154" t="s">
        <v>87</v>
      </c>
      <c r="AY208" s="16" t="s">
        <v>140</v>
      </c>
      <c r="BE208" s="155">
        <f>IF(N208="základní",J208,0)</f>
        <v>708.53</v>
      </c>
      <c r="BF208" s="155">
        <f>IF(N208="snížená",J208,0)</f>
        <v>0</v>
      </c>
      <c r="BG208" s="155">
        <f>IF(N208="zákl. přenesená",J208,0)</f>
        <v>0</v>
      </c>
      <c r="BH208" s="155">
        <f>IF(N208="sníž. přenesená",J208,0)</f>
        <v>0</v>
      </c>
      <c r="BI208" s="155">
        <f>IF(N208="nulová",J208,0)</f>
        <v>0</v>
      </c>
      <c r="BJ208" s="16" t="s">
        <v>85</v>
      </c>
      <c r="BK208" s="155">
        <f>ROUND(I208*H208,2)</f>
        <v>708.53</v>
      </c>
      <c r="BL208" s="16" t="s">
        <v>159</v>
      </c>
      <c r="BM208" s="154" t="s">
        <v>2561</v>
      </c>
    </row>
    <row r="209" spans="1:65" s="12" customFormat="1">
      <c r="B209" s="165"/>
      <c r="D209" s="156" t="s">
        <v>236</v>
      </c>
      <c r="E209" s="166" t="s">
        <v>1</v>
      </c>
      <c r="F209" s="167" t="s">
        <v>2562</v>
      </c>
      <c r="H209" s="168">
        <v>4.4000000000000004</v>
      </c>
      <c r="I209" s="169"/>
      <c r="L209" s="165"/>
      <c r="M209" s="170"/>
      <c r="N209" s="171"/>
      <c r="O209" s="171"/>
      <c r="P209" s="171"/>
      <c r="Q209" s="171"/>
      <c r="R209" s="171"/>
      <c r="S209" s="171"/>
      <c r="T209" s="172"/>
      <c r="AT209" s="166" t="s">
        <v>236</v>
      </c>
      <c r="AU209" s="166" t="s">
        <v>87</v>
      </c>
      <c r="AV209" s="12" t="s">
        <v>87</v>
      </c>
      <c r="AW209" s="12" t="s">
        <v>32</v>
      </c>
      <c r="AX209" s="12" t="s">
        <v>85</v>
      </c>
      <c r="AY209" s="166" t="s">
        <v>140</v>
      </c>
    </row>
    <row r="210" spans="1:65" s="1" customFormat="1" ht="16.5" customHeight="1">
      <c r="A210" s="31"/>
      <c r="B210" s="142"/>
      <c r="C210" s="143" t="s">
        <v>394</v>
      </c>
      <c r="D210" s="143" t="s">
        <v>143</v>
      </c>
      <c r="E210" s="144" t="s">
        <v>2563</v>
      </c>
      <c r="F210" s="145" t="s">
        <v>2564</v>
      </c>
      <c r="G210" s="146" t="s">
        <v>284</v>
      </c>
      <c r="H210" s="147">
        <v>10.199999999999999</v>
      </c>
      <c r="I210" s="148">
        <v>232.51</v>
      </c>
      <c r="J210" s="149">
        <f>ROUND(I210*H210,2)</f>
        <v>2371.6</v>
      </c>
      <c r="K210" s="145" t="s">
        <v>147</v>
      </c>
      <c r="L210" s="32"/>
      <c r="M210" s="150" t="s">
        <v>1</v>
      </c>
      <c r="N210" s="151" t="s">
        <v>42</v>
      </c>
      <c r="O210" s="57"/>
      <c r="P210" s="152">
        <f>O210*H210</f>
        <v>0</v>
      </c>
      <c r="Q210" s="152">
        <v>0</v>
      </c>
      <c r="R210" s="152">
        <f>Q210*H210</f>
        <v>0</v>
      </c>
      <c r="S210" s="152">
        <v>0</v>
      </c>
      <c r="T210" s="153">
        <f>S210*H210</f>
        <v>0</v>
      </c>
      <c r="U210" s="31"/>
      <c r="V210" s="31"/>
      <c r="W210" s="31"/>
      <c r="X210" s="31"/>
      <c r="Y210" s="31"/>
      <c r="Z210" s="31"/>
      <c r="AA210" s="31"/>
      <c r="AB210" s="31"/>
      <c r="AC210" s="31"/>
      <c r="AD210" s="31"/>
      <c r="AE210" s="31"/>
      <c r="AR210" s="154" t="s">
        <v>159</v>
      </c>
      <c r="AT210" s="154" t="s">
        <v>143</v>
      </c>
      <c r="AU210" s="154" t="s">
        <v>87</v>
      </c>
      <c r="AY210" s="16" t="s">
        <v>140</v>
      </c>
      <c r="BE210" s="155">
        <f>IF(N210="základní",J210,0)</f>
        <v>2371.6</v>
      </c>
      <c r="BF210" s="155">
        <f>IF(N210="snížená",J210,0)</f>
        <v>0</v>
      </c>
      <c r="BG210" s="155">
        <f>IF(N210="zákl. přenesená",J210,0)</f>
        <v>0</v>
      </c>
      <c r="BH210" s="155">
        <f>IF(N210="sníž. přenesená",J210,0)</f>
        <v>0</v>
      </c>
      <c r="BI210" s="155">
        <f>IF(N210="nulová",J210,0)</f>
        <v>0</v>
      </c>
      <c r="BJ210" s="16" t="s">
        <v>85</v>
      </c>
      <c r="BK210" s="155">
        <f>ROUND(I210*H210,2)</f>
        <v>2371.6</v>
      </c>
      <c r="BL210" s="16" t="s">
        <v>159</v>
      </c>
      <c r="BM210" s="154" t="s">
        <v>2565</v>
      </c>
    </row>
    <row r="211" spans="1:65" s="12" customFormat="1">
      <c r="B211" s="165"/>
      <c r="D211" s="156" t="s">
        <v>236</v>
      </c>
      <c r="E211" s="166" t="s">
        <v>1</v>
      </c>
      <c r="F211" s="167" t="s">
        <v>2566</v>
      </c>
      <c r="H211" s="168">
        <v>10.199999999999999</v>
      </c>
      <c r="I211" s="169"/>
      <c r="L211" s="165"/>
      <c r="M211" s="170"/>
      <c r="N211" s="171"/>
      <c r="O211" s="171"/>
      <c r="P211" s="171"/>
      <c r="Q211" s="171"/>
      <c r="R211" s="171"/>
      <c r="S211" s="171"/>
      <c r="T211" s="172"/>
      <c r="AT211" s="166" t="s">
        <v>236</v>
      </c>
      <c r="AU211" s="166" t="s">
        <v>87</v>
      </c>
      <c r="AV211" s="12" t="s">
        <v>87</v>
      </c>
      <c r="AW211" s="12" t="s">
        <v>32</v>
      </c>
      <c r="AX211" s="12" t="s">
        <v>85</v>
      </c>
      <c r="AY211" s="166" t="s">
        <v>140</v>
      </c>
    </row>
    <row r="212" spans="1:65" s="1" customFormat="1" ht="24">
      <c r="A212" s="31"/>
      <c r="B212" s="142"/>
      <c r="C212" s="143" t="s">
        <v>399</v>
      </c>
      <c r="D212" s="143" t="s">
        <v>143</v>
      </c>
      <c r="E212" s="144" t="s">
        <v>2567</v>
      </c>
      <c r="F212" s="145" t="s">
        <v>2568</v>
      </c>
      <c r="G212" s="146" t="s">
        <v>284</v>
      </c>
      <c r="H212" s="147">
        <v>40.5</v>
      </c>
      <c r="I212" s="148">
        <v>345.26</v>
      </c>
      <c r="J212" s="149">
        <f>ROUND(I212*H212,2)</f>
        <v>13983.03</v>
      </c>
      <c r="K212" s="145" t="s">
        <v>147</v>
      </c>
      <c r="L212" s="32"/>
      <c r="M212" s="150" t="s">
        <v>1</v>
      </c>
      <c r="N212" s="151" t="s">
        <v>42</v>
      </c>
      <c r="O212" s="57"/>
      <c r="P212" s="152">
        <f>O212*H212</f>
        <v>0</v>
      </c>
      <c r="Q212" s="152">
        <v>8.4250000000000005E-2</v>
      </c>
      <c r="R212" s="152">
        <f>Q212*H212</f>
        <v>3.4121250000000001</v>
      </c>
      <c r="S212" s="152">
        <v>0</v>
      </c>
      <c r="T212" s="153">
        <f>S212*H212</f>
        <v>0</v>
      </c>
      <c r="U212" s="31"/>
      <c r="V212" s="31"/>
      <c r="W212" s="31"/>
      <c r="X212" s="31"/>
      <c r="Y212" s="31"/>
      <c r="Z212" s="31"/>
      <c r="AA212" s="31"/>
      <c r="AB212" s="31"/>
      <c r="AC212" s="31"/>
      <c r="AD212" s="31"/>
      <c r="AE212" s="31"/>
      <c r="AR212" s="154" t="s">
        <v>159</v>
      </c>
      <c r="AT212" s="154" t="s">
        <v>143</v>
      </c>
      <c r="AU212" s="154" t="s">
        <v>87</v>
      </c>
      <c r="AY212" s="16" t="s">
        <v>140</v>
      </c>
      <c r="BE212" s="155">
        <f>IF(N212="základní",J212,0)</f>
        <v>13983.03</v>
      </c>
      <c r="BF212" s="155">
        <f>IF(N212="snížená",J212,0)</f>
        <v>0</v>
      </c>
      <c r="BG212" s="155">
        <f>IF(N212="zákl. přenesená",J212,0)</f>
        <v>0</v>
      </c>
      <c r="BH212" s="155">
        <f>IF(N212="sníž. přenesená",J212,0)</f>
        <v>0</v>
      </c>
      <c r="BI212" s="155">
        <f>IF(N212="nulová",J212,0)</f>
        <v>0</v>
      </c>
      <c r="BJ212" s="16" t="s">
        <v>85</v>
      </c>
      <c r="BK212" s="155">
        <f>ROUND(I212*H212,2)</f>
        <v>13983.03</v>
      </c>
      <c r="BL212" s="16" t="s">
        <v>159</v>
      </c>
      <c r="BM212" s="154" t="s">
        <v>2569</v>
      </c>
    </row>
    <row r="213" spans="1:65" s="12" customFormat="1">
      <c r="B213" s="165"/>
      <c r="D213" s="156" t="s">
        <v>236</v>
      </c>
      <c r="E213" s="166" t="s">
        <v>1</v>
      </c>
      <c r="F213" s="167" t="s">
        <v>2570</v>
      </c>
      <c r="H213" s="168">
        <v>22.4</v>
      </c>
      <c r="I213" s="169"/>
      <c r="L213" s="165"/>
      <c r="M213" s="170"/>
      <c r="N213" s="171"/>
      <c r="O213" s="171"/>
      <c r="P213" s="171"/>
      <c r="Q213" s="171"/>
      <c r="R213" s="171"/>
      <c r="S213" s="171"/>
      <c r="T213" s="172"/>
      <c r="AT213" s="166" t="s">
        <v>236</v>
      </c>
      <c r="AU213" s="166" t="s">
        <v>87</v>
      </c>
      <c r="AV213" s="12" t="s">
        <v>87</v>
      </c>
      <c r="AW213" s="12" t="s">
        <v>32</v>
      </c>
      <c r="AX213" s="12" t="s">
        <v>77</v>
      </c>
      <c r="AY213" s="166" t="s">
        <v>140</v>
      </c>
    </row>
    <row r="214" spans="1:65" s="12" customFormat="1">
      <c r="B214" s="165"/>
      <c r="D214" s="156" t="s">
        <v>236</v>
      </c>
      <c r="E214" s="166" t="s">
        <v>1</v>
      </c>
      <c r="F214" s="167" t="s">
        <v>2571</v>
      </c>
      <c r="H214" s="168">
        <v>7</v>
      </c>
      <c r="I214" s="169"/>
      <c r="L214" s="165"/>
      <c r="M214" s="170"/>
      <c r="N214" s="171"/>
      <c r="O214" s="171"/>
      <c r="P214" s="171"/>
      <c r="Q214" s="171"/>
      <c r="R214" s="171"/>
      <c r="S214" s="171"/>
      <c r="T214" s="172"/>
      <c r="AT214" s="166" t="s">
        <v>236</v>
      </c>
      <c r="AU214" s="166" t="s">
        <v>87</v>
      </c>
      <c r="AV214" s="12" t="s">
        <v>87</v>
      </c>
      <c r="AW214" s="12" t="s">
        <v>32</v>
      </c>
      <c r="AX214" s="12" t="s">
        <v>77</v>
      </c>
      <c r="AY214" s="166" t="s">
        <v>140</v>
      </c>
    </row>
    <row r="215" spans="1:65" s="12" customFormat="1">
      <c r="B215" s="165"/>
      <c r="D215" s="156" t="s">
        <v>236</v>
      </c>
      <c r="E215" s="166" t="s">
        <v>1</v>
      </c>
      <c r="F215" s="167" t="s">
        <v>2572</v>
      </c>
      <c r="H215" s="168">
        <v>0.9</v>
      </c>
      <c r="I215" s="169"/>
      <c r="L215" s="165"/>
      <c r="M215" s="170"/>
      <c r="N215" s="171"/>
      <c r="O215" s="171"/>
      <c r="P215" s="171"/>
      <c r="Q215" s="171"/>
      <c r="R215" s="171"/>
      <c r="S215" s="171"/>
      <c r="T215" s="172"/>
      <c r="AT215" s="166" t="s">
        <v>236</v>
      </c>
      <c r="AU215" s="166" t="s">
        <v>87</v>
      </c>
      <c r="AV215" s="12" t="s">
        <v>87</v>
      </c>
      <c r="AW215" s="12" t="s">
        <v>32</v>
      </c>
      <c r="AX215" s="12" t="s">
        <v>77</v>
      </c>
      <c r="AY215" s="166" t="s">
        <v>140</v>
      </c>
    </row>
    <row r="216" spans="1:65" s="12" customFormat="1">
      <c r="B216" s="165"/>
      <c r="D216" s="156" t="s">
        <v>236</v>
      </c>
      <c r="E216" s="166" t="s">
        <v>1</v>
      </c>
      <c r="F216" s="167" t="s">
        <v>2566</v>
      </c>
      <c r="H216" s="168">
        <v>10.199999999999999</v>
      </c>
      <c r="I216" s="169"/>
      <c r="L216" s="165"/>
      <c r="M216" s="170"/>
      <c r="N216" s="171"/>
      <c r="O216" s="171"/>
      <c r="P216" s="171"/>
      <c r="Q216" s="171"/>
      <c r="R216" s="171"/>
      <c r="S216" s="171"/>
      <c r="T216" s="172"/>
      <c r="AT216" s="166" t="s">
        <v>236</v>
      </c>
      <c r="AU216" s="166" t="s">
        <v>87</v>
      </c>
      <c r="AV216" s="12" t="s">
        <v>87</v>
      </c>
      <c r="AW216" s="12" t="s">
        <v>32</v>
      </c>
      <c r="AX216" s="12" t="s">
        <v>77</v>
      </c>
      <c r="AY216" s="166" t="s">
        <v>140</v>
      </c>
    </row>
    <row r="217" spans="1:65" s="13" customFormat="1">
      <c r="B217" s="173"/>
      <c r="D217" s="156" t="s">
        <v>236</v>
      </c>
      <c r="E217" s="174" t="s">
        <v>1</v>
      </c>
      <c r="F217" s="175" t="s">
        <v>247</v>
      </c>
      <c r="H217" s="176">
        <v>40.5</v>
      </c>
      <c r="I217" s="177"/>
      <c r="L217" s="173"/>
      <c r="M217" s="178"/>
      <c r="N217" s="179"/>
      <c r="O217" s="179"/>
      <c r="P217" s="179"/>
      <c r="Q217" s="179"/>
      <c r="R217" s="179"/>
      <c r="S217" s="179"/>
      <c r="T217" s="180"/>
      <c r="AT217" s="174" t="s">
        <v>236</v>
      </c>
      <c r="AU217" s="174" t="s">
        <v>87</v>
      </c>
      <c r="AV217" s="13" t="s">
        <v>159</v>
      </c>
      <c r="AW217" s="13" t="s">
        <v>32</v>
      </c>
      <c r="AX217" s="13" t="s">
        <v>85</v>
      </c>
      <c r="AY217" s="174" t="s">
        <v>140</v>
      </c>
    </row>
    <row r="218" spans="1:65" s="1" customFormat="1" ht="16.5" customHeight="1">
      <c r="A218" s="31"/>
      <c r="B218" s="142"/>
      <c r="C218" s="181" t="s">
        <v>411</v>
      </c>
      <c r="D218" s="181" t="s">
        <v>296</v>
      </c>
      <c r="E218" s="182" t="s">
        <v>2573</v>
      </c>
      <c r="F218" s="183" t="s">
        <v>2574</v>
      </c>
      <c r="G218" s="184" t="s">
        <v>284</v>
      </c>
      <c r="H218" s="185">
        <v>24.64</v>
      </c>
      <c r="I218" s="186">
        <v>268.47000000000003</v>
      </c>
      <c r="J218" s="187">
        <f>ROUND(I218*H218,2)</f>
        <v>6615.1</v>
      </c>
      <c r="K218" s="183" t="s">
        <v>147</v>
      </c>
      <c r="L218" s="188"/>
      <c r="M218" s="189" t="s">
        <v>1</v>
      </c>
      <c r="N218" s="190" t="s">
        <v>42</v>
      </c>
      <c r="O218" s="57"/>
      <c r="P218" s="152">
        <f>O218*H218</f>
        <v>0</v>
      </c>
      <c r="Q218" s="152">
        <v>0.09</v>
      </c>
      <c r="R218" s="152">
        <f>Q218*H218</f>
        <v>2.2176</v>
      </c>
      <c r="S218" s="152">
        <v>0</v>
      </c>
      <c r="T218" s="153">
        <f>S218*H218</f>
        <v>0</v>
      </c>
      <c r="U218" s="31"/>
      <c r="V218" s="31"/>
      <c r="W218" s="31"/>
      <c r="X218" s="31"/>
      <c r="Y218" s="31"/>
      <c r="Z218" s="31"/>
      <c r="AA218" s="31"/>
      <c r="AB218" s="31"/>
      <c r="AC218" s="31"/>
      <c r="AD218" s="31"/>
      <c r="AE218" s="31"/>
      <c r="AR218" s="154" t="s">
        <v>182</v>
      </c>
      <c r="AT218" s="154" t="s">
        <v>296</v>
      </c>
      <c r="AU218" s="154" t="s">
        <v>87</v>
      </c>
      <c r="AY218" s="16" t="s">
        <v>140</v>
      </c>
      <c r="BE218" s="155">
        <f>IF(N218="základní",J218,0)</f>
        <v>6615.1</v>
      </c>
      <c r="BF218" s="155">
        <f>IF(N218="snížená",J218,0)</f>
        <v>0</v>
      </c>
      <c r="BG218" s="155">
        <f>IF(N218="zákl. přenesená",J218,0)</f>
        <v>0</v>
      </c>
      <c r="BH218" s="155">
        <f>IF(N218="sníž. přenesená",J218,0)</f>
        <v>0</v>
      </c>
      <c r="BI218" s="155">
        <f>IF(N218="nulová",J218,0)</f>
        <v>0</v>
      </c>
      <c r="BJ218" s="16" t="s">
        <v>85</v>
      </c>
      <c r="BK218" s="155">
        <f>ROUND(I218*H218,2)</f>
        <v>6615.1</v>
      </c>
      <c r="BL218" s="16" t="s">
        <v>159</v>
      </c>
      <c r="BM218" s="154" t="s">
        <v>2575</v>
      </c>
    </row>
    <row r="219" spans="1:65" s="12" customFormat="1">
      <c r="B219" s="165"/>
      <c r="D219" s="156" t="s">
        <v>236</v>
      </c>
      <c r="E219" s="166" t="s">
        <v>1</v>
      </c>
      <c r="F219" s="167" t="s">
        <v>2576</v>
      </c>
      <c r="H219" s="168">
        <v>24.64</v>
      </c>
      <c r="I219" s="169"/>
      <c r="L219" s="165"/>
      <c r="M219" s="170"/>
      <c r="N219" s="171"/>
      <c r="O219" s="171"/>
      <c r="P219" s="171"/>
      <c r="Q219" s="171"/>
      <c r="R219" s="171"/>
      <c r="S219" s="171"/>
      <c r="T219" s="172"/>
      <c r="AT219" s="166" t="s">
        <v>236</v>
      </c>
      <c r="AU219" s="166" t="s">
        <v>87</v>
      </c>
      <c r="AV219" s="12" t="s">
        <v>87</v>
      </c>
      <c r="AW219" s="12" t="s">
        <v>32</v>
      </c>
      <c r="AX219" s="12" t="s">
        <v>85</v>
      </c>
      <c r="AY219" s="166" t="s">
        <v>140</v>
      </c>
    </row>
    <row r="220" spans="1:65" s="1" customFormat="1" ht="16.5" customHeight="1">
      <c r="A220" s="31"/>
      <c r="B220" s="142"/>
      <c r="C220" s="181" t="s">
        <v>417</v>
      </c>
      <c r="D220" s="181" t="s">
        <v>296</v>
      </c>
      <c r="E220" s="182" t="s">
        <v>2577</v>
      </c>
      <c r="F220" s="183" t="s">
        <v>2578</v>
      </c>
      <c r="G220" s="184" t="s">
        <v>284</v>
      </c>
      <c r="H220" s="185">
        <v>11.22</v>
      </c>
      <c r="I220" s="186">
        <v>292.36</v>
      </c>
      <c r="J220" s="187">
        <f>ROUND(I220*H220,2)</f>
        <v>3280.28</v>
      </c>
      <c r="K220" s="183" t="s">
        <v>147</v>
      </c>
      <c r="L220" s="188"/>
      <c r="M220" s="189" t="s">
        <v>1</v>
      </c>
      <c r="N220" s="190" t="s">
        <v>42</v>
      </c>
      <c r="O220" s="57"/>
      <c r="P220" s="152">
        <f>O220*H220</f>
        <v>0</v>
      </c>
      <c r="Q220" s="152">
        <v>0.113</v>
      </c>
      <c r="R220" s="152">
        <f>Q220*H220</f>
        <v>1.2678600000000002</v>
      </c>
      <c r="S220" s="152">
        <v>0</v>
      </c>
      <c r="T220" s="153">
        <f>S220*H220</f>
        <v>0</v>
      </c>
      <c r="U220" s="31"/>
      <c r="V220" s="31"/>
      <c r="W220" s="31"/>
      <c r="X220" s="31"/>
      <c r="Y220" s="31"/>
      <c r="Z220" s="31"/>
      <c r="AA220" s="31"/>
      <c r="AB220" s="31"/>
      <c r="AC220" s="31"/>
      <c r="AD220" s="31"/>
      <c r="AE220" s="31"/>
      <c r="AR220" s="154" t="s">
        <v>182</v>
      </c>
      <c r="AT220" s="154" t="s">
        <v>296</v>
      </c>
      <c r="AU220" s="154" t="s">
        <v>87</v>
      </c>
      <c r="AY220" s="16" t="s">
        <v>140</v>
      </c>
      <c r="BE220" s="155">
        <f>IF(N220="základní",J220,0)</f>
        <v>3280.28</v>
      </c>
      <c r="BF220" s="155">
        <f>IF(N220="snížená",J220,0)</f>
        <v>0</v>
      </c>
      <c r="BG220" s="155">
        <f>IF(N220="zákl. přenesená",J220,0)</f>
        <v>0</v>
      </c>
      <c r="BH220" s="155">
        <f>IF(N220="sníž. přenesená",J220,0)</f>
        <v>0</v>
      </c>
      <c r="BI220" s="155">
        <f>IF(N220="nulová",J220,0)</f>
        <v>0</v>
      </c>
      <c r="BJ220" s="16" t="s">
        <v>85</v>
      </c>
      <c r="BK220" s="155">
        <f>ROUND(I220*H220,2)</f>
        <v>3280.28</v>
      </c>
      <c r="BL220" s="16" t="s">
        <v>159</v>
      </c>
      <c r="BM220" s="154" t="s">
        <v>2579</v>
      </c>
    </row>
    <row r="221" spans="1:65" s="12" customFormat="1">
      <c r="B221" s="165"/>
      <c r="D221" s="156" t="s">
        <v>236</v>
      </c>
      <c r="E221" s="166" t="s">
        <v>1</v>
      </c>
      <c r="F221" s="167" t="s">
        <v>2580</v>
      </c>
      <c r="H221" s="168">
        <v>11.22</v>
      </c>
      <c r="I221" s="169"/>
      <c r="L221" s="165"/>
      <c r="M221" s="170"/>
      <c r="N221" s="171"/>
      <c r="O221" s="171"/>
      <c r="P221" s="171"/>
      <c r="Q221" s="171"/>
      <c r="R221" s="171"/>
      <c r="S221" s="171"/>
      <c r="T221" s="172"/>
      <c r="AT221" s="166" t="s">
        <v>236</v>
      </c>
      <c r="AU221" s="166" t="s">
        <v>87</v>
      </c>
      <c r="AV221" s="12" t="s">
        <v>87</v>
      </c>
      <c r="AW221" s="12" t="s">
        <v>32</v>
      </c>
      <c r="AX221" s="12" t="s">
        <v>85</v>
      </c>
      <c r="AY221" s="166" t="s">
        <v>140</v>
      </c>
    </row>
    <row r="222" spans="1:65" s="1" customFormat="1" ht="24">
      <c r="A222" s="31"/>
      <c r="B222" s="142"/>
      <c r="C222" s="181" t="s">
        <v>422</v>
      </c>
      <c r="D222" s="181" t="s">
        <v>296</v>
      </c>
      <c r="E222" s="182" t="s">
        <v>2581</v>
      </c>
      <c r="F222" s="183" t="s">
        <v>2582</v>
      </c>
      <c r="G222" s="184" t="s">
        <v>284</v>
      </c>
      <c r="H222" s="185">
        <v>1</v>
      </c>
      <c r="I222" s="186">
        <v>581.30999999999995</v>
      </c>
      <c r="J222" s="187">
        <f>ROUND(I222*H222,2)</f>
        <v>581.30999999999995</v>
      </c>
      <c r="K222" s="183" t="s">
        <v>147</v>
      </c>
      <c r="L222" s="188"/>
      <c r="M222" s="189" t="s">
        <v>1</v>
      </c>
      <c r="N222" s="190" t="s">
        <v>42</v>
      </c>
      <c r="O222" s="57"/>
      <c r="P222" s="152">
        <f>O222*H222</f>
        <v>0</v>
      </c>
      <c r="Q222" s="152">
        <v>0.13</v>
      </c>
      <c r="R222" s="152">
        <f>Q222*H222</f>
        <v>0.13</v>
      </c>
      <c r="S222" s="152">
        <v>0</v>
      </c>
      <c r="T222" s="153">
        <f>S222*H222</f>
        <v>0</v>
      </c>
      <c r="U222" s="31"/>
      <c r="V222" s="31"/>
      <c r="W222" s="31"/>
      <c r="X222" s="31"/>
      <c r="Y222" s="31"/>
      <c r="Z222" s="31"/>
      <c r="AA222" s="31"/>
      <c r="AB222" s="31"/>
      <c r="AC222" s="31"/>
      <c r="AD222" s="31"/>
      <c r="AE222" s="31"/>
      <c r="AR222" s="154" t="s">
        <v>182</v>
      </c>
      <c r="AT222" s="154" t="s">
        <v>296</v>
      </c>
      <c r="AU222" s="154" t="s">
        <v>87</v>
      </c>
      <c r="AY222" s="16" t="s">
        <v>140</v>
      </c>
      <c r="BE222" s="155">
        <f>IF(N222="základní",J222,0)</f>
        <v>581.30999999999995</v>
      </c>
      <c r="BF222" s="155">
        <f>IF(N222="snížená",J222,0)</f>
        <v>0</v>
      </c>
      <c r="BG222" s="155">
        <f>IF(N222="zákl. přenesená",J222,0)</f>
        <v>0</v>
      </c>
      <c r="BH222" s="155">
        <f>IF(N222="sníž. přenesená",J222,0)</f>
        <v>0</v>
      </c>
      <c r="BI222" s="155">
        <f>IF(N222="nulová",J222,0)</f>
        <v>0</v>
      </c>
      <c r="BJ222" s="16" t="s">
        <v>85</v>
      </c>
      <c r="BK222" s="155">
        <f>ROUND(I222*H222,2)</f>
        <v>581.30999999999995</v>
      </c>
      <c r="BL222" s="16" t="s">
        <v>159</v>
      </c>
      <c r="BM222" s="154" t="s">
        <v>2583</v>
      </c>
    </row>
    <row r="223" spans="1:65" s="1" customFormat="1" ht="19.5">
      <c r="A223" s="31"/>
      <c r="B223" s="32"/>
      <c r="C223" s="31"/>
      <c r="D223" s="156" t="s">
        <v>153</v>
      </c>
      <c r="E223" s="31"/>
      <c r="F223" s="157" t="s">
        <v>2584</v>
      </c>
      <c r="G223" s="31"/>
      <c r="H223" s="31"/>
      <c r="I223" s="158"/>
      <c r="J223" s="31"/>
      <c r="K223" s="31"/>
      <c r="L223" s="32"/>
      <c r="M223" s="159"/>
      <c r="N223" s="160"/>
      <c r="O223" s="57"/>
      <c r="P223" s="57"/>
      <c r="Q223" s="57"/>
      <c r="R223" s="57"/>
      <c r="S223" s="57"/>
      <c r="T223" s="58"/>
      <c r="U223" s="31"/>
      <c r="V223" s="31"/>
      <c r="W223" s="31"/>
      <c r="X223" s="31"/>
      <c r="Y223" s="31"/>
      <c r="Z223" s="31"/>
      <c r="AA223" s="31"/>
      <c r="AB223" s="31"/>
      <c r="AC223" s="31"/>
      <c r="AD223" s="31"/>
      <c r="AE223" s="31"/>
      <c r="AT223" s="16" t="s">
        <v>153</v>
      </c>
      <c r="AU223" s="16" t="s">
        <v>87</v>
      </c>
    </row>
    <row r="224" spans="1:65" s="1" customFormat="1" ht="36">
      <c r="A224" s="31"/>
      <c r="B224" s="142"/>
      <c r="C224" s="143" t="s">
        <v>427</v>
      </c>
      <c r="D224" s="143" t="s">
        <v>143</v>
      </c>
      <c r="E224" s="144" t="s">
        <v>2585</v>
      </c>
      <c r="F224" s="145" t="s">
        <v>2586</v>
      </c>
      <c r="G224" s="146" t="s">
        <v>284</v>
      </c>
      <c r="H224" s="147">
        <v>1.44</v>
      </c>
      <c r="I224" s="148">
        <v>828.42</v>
      </c>
      <c r="J224" s="149">
        <f>ROUND(I224*H224,2)</f>
        <v>1192.92</v>
      </c>
      <c r="K224" s="145" t="s">
        <v>147</v>
      </c>
      <c r="L224" s="32"/>
      <c r="M224" s="150" t="s">
        <v>1</v>
      </c>
      <c r="N224" s="151" t="s">
        <v>42</v>
      </c>
      <c r="O224" s="57"/>
      <c r="P224" s="152">
        <f>O224*H224</f>
        <v>0</v>
      </c>
      <c r="Q224" s="152">
        <v>0.37536000000000003</v>
      </c>
      <c r="R224" s="152">
        <f>Q224*H224</f>
        <v>0.54051840000000007</v>
      </c>
      <c r="S224" s="152">
        <v>0</v>
      </c>
      <c r="T224" s="153">
        <f>S224*H224</f>
        <v>0</v>
      </c>
      <c r="U224" s="31"/>
      <c r="V224" s="31"/>
      <c r="W224" s="31"/>
      <c r="X224" s="31"/>
      <c r="Y224" s="31"/>
      <c r="Z224" s="31"/>
      <c r="AA224" s="31"/>
      <c r="AB224" s="31"/>
      <c r="AC224" s="31"/>
      <c r="AD224" s="31"/>
      <c r="AE224" s="31"/>
      <c r="AR224" s="154" t="s">
        <v>159</v>
      </c>
      <c r="AT224" s="154" t="s">
        <v>143</v>
      </c>
      <c r="AU224" s="154" t="s">
        <v>87</v>
      </c>
      <c r="AY224" s="16" t="s">
        <v>140</v>
      </c>
      <c r="BE224" s="155">
        <f>IF(N224="základní",J224,0)</f>
        <v>1192.92</v>
      </c>
      <c r="BF224" s="155">
        <f>IF(N224="snížená",J224,0)</f>
        <v>0</v>
      </c>
      <c r="BG224" s="155">
        <f>IF(N224="zákl. přenesená",J224,0)</f>
        <v>0</v>
      </c>
      <c r="BH224" s="155">
        <f>IF(N224="sníž. přenesená",J224,0)</f>
        <v>0</v>
      </c>
      <c r="BI224" s="155">
        <f>IF(N224="nulová",J224,0)</f>
        <v>0</v>
      </c>
      <c r="BJ224" s="16" t="s">
        <v>85</v>
      </c>
      <c r="BK224" s="155">
        <f>ROUND(I224*H224,2)</f>
        <v>1192.92</v>
      </c>
      <c r="BL224" s="16" t="s">
        <v>159</v>
      </c>
      <c r="BM224" s="154" t="s">
        <v>2587</v>
      </c>
    </row>
    <row r="225" spans="1:65" s="12" customFormat="1">
      <c r="B225" s="165"/>
      <c r="D225" s="156" t="s">
        <v>236</v>
      </c>
      <c r="E225" s="166" t="s">
        <v>1</v>
      </c>
      <c r="F225" s="167" t="s">
        <v>2461</v>
      </c>
      <c r="H225" s="168">
        <v>1.44</v>
      </c>
      <c r="I225" s="169"/>
      <c r="L225" s="165"/>
      <c r="M225" s="170"/>
      <c r="N225" s="171"/>
      <c r="O225" s="171"/>
      <c r="P225" s="171"/>
      <c r="Q225" s="171"/>
      <c r="R225" s="171"/>
      <c r="S225" s="171"/>
      <c r="T225" s="172"/>
      <c r="AT225" s="166" t="s">
        <v>236</v>
      </c>
      <c r="AU225" s="166" t="s">
        <v>87</v>
      </c>
      <c r="AV225" s="12" t="s">
        <v>87</v>
      </c>
      <c r="AW225" s="12" t="s">
        <v>32</v>
      </c>
      <c r="AX225" s="12" t="s">
        <v>85</v>
      </c>
      <c r="AY225" s="166" t="s">
        <v>140</v>
      </c>
    </row>
    <row r="226" spans="1:65" s="1" customFormat="1" ht="33" customHeight="1">
      <c r="A226" s="31"/>
      <c r="B226" s="142"/>
      <c r="C226" s="143" t="s">
        <v>432</v>
      </c>
      <c r="D226" s="143" t="s">
        <v>143</v>
      </c>
      <c r="E226" s="144" t="s">
        <v>2588</v>
      </c>
      <c r="F226" s="145" t="s">
        <v>2589</v>
      </c>
      <c r="G226" s="146" t="s">
        <v>284</v>
      </c>
      <c r="H226" s="147">
        <v>1.44</v>
      </c>
      <c r="I226" s="148">
        <v>4485.68</v>
      </c>
      <c r="J226" s="149">
        <f>ROUND(I226*H226,2)</f>
        <v>6459.38</v>
      </c>
      <c r="K226" s="145" t="s">
        <v>147</v>
      </c>
      <c r="L226" s="32"/>
      <c r="M226" s="150" t="s">
        <v>1</v>
      </c>
      <c r="N226" s="151" t="s">
        <v>42</v>
      </c>
      <c r="O226" s="57"/>
      <c r="P226" s="152">
        <f>O226*H226</f>
        <v>0</v>
      </c>
      <c r="Q226" s="152">
        <v>0.13</v>
      </c>
      <c r="R226" s="152">
        <f>Q226*H226</f>
        <v>0.18720000000000001</v>
      </c>
      <c r="S226" s="152">
        <v>0</v>
      </c>
      <c r="T226" s="153">
        <f>S226*H226</f>
        <v>0</v>
      </c>
      <c r="U226" s="31"/>
      <c r="V226" s="31"/>
      <c r="W226" s="31"/>
      <c r="X226" s="31"/>
      <c r="Y226" s="31"/>
      <c r="Z226" s="31"/>
      <c r="AA226" s="31"/>
      <c r="AB226" s="31"/>
      <c r="AC226" s="31"/>
      <c r="AD226" s="31"/>
      <c r="AE226" s="31"/>
      <c r="AR226" s="154" t="s">
        <v>159</v>
      </c>
      <c r="AT226" s="154" t="s">
        <v>143</v>
      </c>
      <c r="AU226" s="154" t="s">
        <v>87</v>
      </c>
      <c r="AY226" s="16" t="s">
        <v>140</v>
      </c>
      <c r="BE226" s="155">
        <f>IF(N226="základní",J226,0)</f>
        <v>6459.38</v>
      </c>
      <c r="BF226" s="155">
        <f>IF(N226="snížená",J226,0)</f>
        <v>0</v>
      </c>
      <c r="BG226" s="155">
        <f>IF(N226="zákl. přenesená",J226,0)</f>
        <v>0</v>
      </c>
      <c r="BH226" s="155">
        <f>IF(N226="sníž. přenesená",J226,0)</f>
        <v>0</v>
      </c>
      <c r="BI226" s="155">
        <f>IF(N226="nulová",J226,0)</f>
        <v>0</v>
      </c>
      <c r="BJ226" s="16" t="s">
        <v>85</v>
      </c>
      <c r="BK226" s="155">
        <f>ROUND(I226*H226,2)</f>
        <v>6459.38</v>
      </c>
      <c r="BL226" s="16" t="s">
        <v>159</v>
      </c>
      <c r="BM226" s="154" t="s">
        <v>2590</v>
      </c>
    </row>
    <row r="227" spans="1:65" s="12" customFormat="1">
      <c r="B227" s="165"/>
      <c r="D227" s="156" t="s">
        <v>236</v>
      </c>
      <c r="E227" s="166" t="s">
        <v>1</v>
      </c>
      <c r="F227" s="167" t="s">
        <v>2461</v>
      </c>
      <c r="H227" s="168">
        <v>1.44</v>
      </c>
      <c r="I227" s="169"/>
      <c r="L227" s="165"/>
      <c r="M227" s="170"/>
      <c r="N227" s="171"/>
      <c r="O227" s="171"/>
      <c r="P227" s="171"/>
      <c r="Q227" s="171"/>
      <c r="R227" s="171"/>
      <c r="S227" s="171"/>
      <c r="T227" s="172"/>
      <c r="AT227" s="166" t="s">
        <v>236</v>
      </c>
      <c r="AU227" s="166" t="s">
        <v>87</v>
      </c>
      <c r="AV227" s="12" t="s">
        <v>87</v>
      </c>
      <c r="AW227" s="12" t="s">
        <v>32</v>
      </c>
      <c r="AX227" s="12" t="s">
        <v>85</v>
      </c>
      <c r="AY227" s="166" t="s">
        <v>140</v>
      </c>
    </row>
    <row r="228" spans="1:65" s="11" customFormat="1" ht="22.9" customHeight="1">
      <c r="B228" s="129"/>
      <c r="D228" s="130" t="s">
        <v>76</v>
      </c>
      <c r="E228" s="140" t="s">
        <v>182</v>
      </c>
      <c r="F228" s="140" t="s">
        <v>639</v>
      </c>
      <c r="I228" s="132"/>
      <c r="J228" s="141">
        <f>BK228</f>
        <v>6369.14</v>
      </c>
      <c r="L228" s="129"/>
      <c r="M228" s="134"/>
      <c r="N228" s="135"/>
      <c r="O228" s="135"/>
      <c r="P228" s="136">
        <f>SUM(P229:P232)</f>
        <v>0</v>
      </c>
      <c r="Q228" s="135"/>
      <c r="R228" s="136">
        <f>SUM(R229:R232)</f>
        <v>0</v>
      </c>
      <c r="S228" s="135"/>
      <c r="T228" s="137">
        <f>SUM(T229:T232)</f>
        <v>1.7793999999999999</v>
      </c>
      <c r="AR228" s="130" t="s">
        <v>85</v>
      </c>
      <c r="AT228" s="138" t="s">
        <v>76</v>
      </c>
      <c r="AU228" s="138" t="s">
        <v>85</v>
      </c>
      <c r="AY228" s="130" t="s">
        <v>140</v>
      </c>
      <c r="BK228" s="139">
        <f>SUM(BK229:BK232)</f>
        <v>6369.14</v>
      </c>
    </row>
    <row r="229" spans="1:65" s="1" customFormat="1" ht="24">
      <c r="A229" s="31"/>
      <c r="B229" s="142"/>
      <c r="C229" s="143" t="s">
        <v>439</v>
      </c>
      <c r="D229" s="143" t="s">
        <v>143</v>
      </c>
      <c r="E229" s="144" t="s">
        <v>2591</v>
      </c>
      <c r="F229" s="145" t="s">
        <v>2592</v>
      </c>
      <c r="G229" s="146" t="s">
        <v>234</v>
      </c>
      <c r="H229" s="147">
        <v>3.0379999999999998</v>
      </c>
      <c r="I229" s="148">
        <v>1300.96</v>
      </c>
      <c r="J229" s="149">
        <f>ROUND(I229*H229,2)</f>
        <v>3952.32</v>
      </c>
      <c r="K229" s="145" t="s">
        <v>147</v>
      </c>
      <c r="L229" s="32"/>
      <c r="M229" s="150" t="s">
        <v>1</v>
      </c>
      <c r="N229" s="151" t="s">
        <v>42</v>
      </c>
      <c r="O229" s="57"/>
      <c r="P229" s="152">
        <f>O229*H229</f>
        <v>0</v>
      </c>
      <c r="Q229" s="152">
        <v>0</v>
      </c>
      <c r="R229" s="152">
        <f>Q229*H229</f>
        <v>0</v>
      </c>
      <c r="S229" s="152">
        <v>0.5</v>
      </c>
      <c r="T229" s="153">
        <f>S229*H229</f>
        <v>1.5189999999999999</v>
      </c>
      <c r="U229" s="31"/>
      <c r="V229" s="31"/>
      <c r="W229" s="31"/>
      <c r="X229" s="31"/>
      <c r="Y229" s="31"/>
      <c r="Z229" s="31"/>
      <c r="AA229" s="31"/>
      <c r="AB229" s="31"/>
      <c r="AC229" s="31"/>
      <c r="AD229" s="31"/>
      <c r="AE229" s="31"/>
      <c r="AR229" s="154" t="s">
        <v>159</v>
      </c>
      <c r="AT229" s="154" t="s">
        <v>143</v>
      </c>
      <c r="AU229" s="154" t="s">
        <v>87</v>
      </c>
      <c r="AY229" s="16" t="s">
        <v>140</v>
      </c>
      <c r="BE229" s="155">
        <f>IF(N229="základní",J229,0)</f>
        <v>3952.32</v>
      </c>
      <c r="BF229" s="155">
        <f>IF(N229="snížená",J229,0)</f>
        <v>0</v>
      </c>
      <c r="BG229" s="155">
        <f>IF(N229="zákl. přenesená",J229,0)</f>
        <v>0</v>
      </c>
      <c r="BH229" s="155">
        <f>IF(N229="sníž. přenesená",J229,0)</f>
        <v>0</v>
      </c>
      <c r="BI229" s="155">
        <f>IF(N229="nulová",J229,0)</f>
        <v>0</v>
      </c>
      <c r="BJ229" s="16" t="s">
        <v>85</v>
      </c>
      <c r="BK229" s="155">
        <f>ROUND(I229*H229,2)</f>
        <v>3952.32</v>
      </c>
      <c r="BL229" s="16" t="s">
        <v>159</v>
      </c>
      <c r="BM229" s="154" t="s">
        <v>2593</v>
      </c>
    </row>
    <row r="230" spans="1:65" s="12" customFormat="1">
      <c r="B230" s="165"/>
      <c r="D230" s="156" t="s">
        <v>236</v>
      </c>
      <c r="E230" s="166" t="s">
        <v>1</v>
      </c>
      <c r="F230" s="167" t="s">
        <v>2594</v>
      </c>
      <c r="H230" s="168">
        <v>3.0379999999999998</v>
      </c>
      <c r="I230" s="169"/>
      <c r="L230" s="165"/>
      <c r="M230" s="170"/>
      <c r="N230" s="171"/>
      <c r="O230" s="171"/>
      <c r="P230" s="171"/>
      <c r="Q230" s="171"/>
      <c r="R230" s="171"/>
      <c r="S230" s="171"/>
      <c r="T230" s="172"/>
      <c r="AT230" s="166" t="s">
        <v>236</v>
      </c>
      <c r="AU230" s="166" t="s">
        <v>87</v>
      </c>
      <c r="AV230" s="12" t="s">
        <v>87</v>
      </c>
      <c r="AW230" s="12" t="s">
        <v>32</v>
      </c>
      <c r="AX230" s="12" t="s">
        <v>85</v>
      </c>
      <c r="AY230" s="166" t="s">
        <v>140</v>
      </c>
    </row>
    <row r="231" spans="1:65" s="1" customFormat="1" ht="24">
      <c r="A231" s="31"/>
      <c r="B231" s="142"/>
      <c r="C231" s="143" t="s">
        <v>446</v>
      </c>
      <c r="D231" s="143" t="s">
        <v>143</v>
      </c>
      <c r="E231" s="144" t="s">
        <v>2595</v>
      </c>
      <c r="F231" s="145" t="s">
        <v>2596</v>
      </c>
      <c r="G231" s="146" t="s">
        <v>234</v>
      </c>
      <c r="H231" s="147">
        <v>0.434</v>
      </c>
      <c r="I231" s="148">
        <v>5568.71</v>
      </c>
      <c r="J231" s="149">
        <f>ROUND(I231*H231,2)</f>
        <v>2416.8200000000002</v>
      </c>
      <c r="K231" s="145" t="s">
        <v>147</v>
      </c>
      <c r="L231" s="32"/>
      <c r="M231" s="150" t="s">
        <v>1</v>
      </c>
      <c r="N231" s="151" t="s">
        <v>42</v>
      </c>
      <c r="O231" s="57"/>
      <c r="P231" s="152">
        <f>O231*H231</f>
        <v>0</v>
      </c>
      <c r="Q231" s="152">
        <v>0</v>
      </c>
      <c r="R231" s="152">
        <f>Q231*H231</f>
        <v>0</v>
      </c>
      <c r="S231" s="152">
        <v>0.6</v>
      </c>
      <c r="T231" s="153">
        <f>S231*H231</f>
        <v>0.26039999999999996</v>
      </c>
      <c r="U231" s="31"/>
      <c r="V231" s="31"/>
      <c r="W231" s="31"/>
      <c r="X231" s="31"/>
      <c r="Y231" s="31"/>
      <c r="Z231" s="31"/>
      <c r="AA231" s="31"/>
      <c r="AB231" s="31"/>
      <c r="AC231" s="31"/>
      <c r="AD231" s="31"/>
      <c r="AE231" s="31"/>
      <c r="AR231" s="154" t="s">
        <v>159</v>
      </c>
      <c r="AT231" s="154" t="s">
        <v>143</v>
      </c>
      <c r="AU231" s="154" t="s">
        <v>87</v>
      </c>
      <c r="AY231" s="16" t="s">
        <v>140</v>
      </c>
      <c r="BE231" s="155">
        <f>IF(N231="základní",J231,0)</f>
        <v>2416.8200000000002</v>
      </c>
      <c r="BF231" s="155">
        <f>IF(N231="snížená",J231,0)</f>
        <v>0</v>
      </c>
      <c r="BG231" s="155">
        <f>IF(N231="zákl. přenesená",J231,0)</f>
        <v>0</v>
      </c>
      <c r="BH231" s="155">
        <f>IF(N231="sníž. přenesená",J231,0)</f>
        <v>0</v>
      </c>
      <c r="BI231" s="155">
        <f>IF(N231="nulová",J231,0)</f>
        <v>0</v>
      </c>
      <c r="BJ231" s="16" t="s">
        <v>85</v>
      </c>
      <c r="BK231" s="155">
        <f>ROUND(I231*H231,2)</f>
        <v>2416.8200000000002</v>
      </c>
      <c r="BL231" s="16" t="s">
        <v>159</v>
      </c>
      <c r="BM231" s="154" t="s">
        <v>2597</v>
      </c>
    </row>
    <row r="232" spans="1:65" s="12" customFormat="1">
      <c r="B232" s="165"/>
      <c r="D232" s="156" t="s">
        <v>236</v>
      </c>
      <c r="E232" s="166" t="s">
        <v>1</v>
      </c>
      <c r="F232" s="167" t="s">
        <v>2598</v>
      </c>
      <c r="H232" s="168">
        <v>0.434</v>
      </c>
      <c r="I232" s="169"/>
      <c r="L232" s="165"/>
      <c r="M232" s="170"/>
      <c r="N232" s="171"/>
      <c r="O232" s="171"/>
      <c r="P232" s="171"/>
      <c r="Q232" s="171"/>
      <c r="R232" s="171"/>
      <c r="S232" s="171"/>
      <c r="T232" s="172"/>
      <c r="AT232" s="166" t="s">
        <v>236</v>
      </c>
      <c r="AU232" s="166" t="s">
        <v>87</v>
      </c>
      <c r="AV232" s="12" t="s">
        <v>87</v>
      </c>
      <c r="AW232" s="12" t="s">
        <v>32</v>
      </c>
      <c r="AX232" s="12" t="s">
        <v>85</v>
      </c>
      <c r="AY232" s="166" t="s">
        <v>140</v>
      </c>
    </row>
    <row r="233" spans="1:65" s="11" customFormat="1" ht="22.9" customHeight="1">
      <c r="B233" s="129"/>
      <c r="D233" s="130" t="s">
        <v>76</v>
      </c>
      <c r="E233" s="140" t="s">
        <v>189</v>
      </c>
      <c r="F233" s="140" t="s">
        <v>654</v>
      </c>
      <c r="I233" s="132"/>
      <c r="J233" s="141">
        <f>BK233</f>
        <v>154663.74000000002</v>
      </c>
      <c r="L233" s="129"/>
      <c r="M233" s="134"/>
      <c r="N233" s="135"/>
      <c r="O233" s="135"/>
      <c r="P233" s="136">
        <f>SUM(P234:P279)</f>
        <v>0</v>
      </c>
      <c r="Q233" s="135"/>
      <c r="R233" s="136">
        <f>SUM(R234:R279)</f>
        <v>6.9160123000000002</v>
      </c>
      <c r="S233" s="135"/>
      <c r="T233" s="137">
        <f>SUM(T234:T279)</f>
        <v>3.0550000000000002</v>
      </c>
      <c r="AR233" s="130" t="s">
        <v>85</v>
      </c>
      <c r="AT233" s="138" t="s">
        <v>76</v>
      </c>
      <c r="AU233" s="138" t="s">
        <v>85</v>
      </c>
      <c r="AY233" s="130" t="s">
        <v>140</v>
      </c>
      <c r="BK233" s="139">
        <f>SUM(BK234:BK279)</f>
        <v>154663.74000000002</v>
      </c>
    </row>
    <row r="234" spans="1:65" s="1" customFormat="1" ht="24">
      <c r="A234" s="31"/>
      <c r="B234" s="142"/>
      <c r="C234" s="143" t="s">
        <v>453</v>
      </c>
      <c r="D234" s="143" t="s">
        <v>143</v>
      </c>
      <c r="E234" s="144" t="s">
        <v>2599</v>
      </c>
      <c r="F234" s="145" t="s">
        <v>2600</v>
      </c>
      <c r="G234" s="146" t="s">
        <v>414</v>
      </c>
      <c r="H234" s="147">
        <v>17</v>
      </c>
      <c r="I234" s="148">
        <v>175.57</v>
      </c>
      <c r="J234" s="149">
        <f>ROUND(I234*H234,2)</f>
        <v>2984.69</v>
      </c>
      <c r="K234" s="145" t="s">
        <v>147</v>
      </c>
      <c r="L234" s="32"/>
      <c r="M234" s="150" t="s">
        <v>1</v>
      </c>
      <c r="N234" s="151" t="s">
        <v>42</v>
      </c>
      <c r="O234" s="57"/>
      <c r="P234" s="152">
        <f>O234*H234</f>
        <v>0</v>
      </c>
      <c r="Q234" s="152">
        <v>0.10095</v>
      </c>
      <c r="R234" s="152">
        <f>Q234*H234</f>
        <v>1.7161500000000001</v>
      </c>
      <c r="S234" s="152">
        <v>0</v>
      </c>
      <c r="T234" s="153">
        <f>S234*H234</f>
        <v>0</v>
      </c>
      <c r="U234" s="31"/>
      <c r="V234" s="31"/>
      <c r="W234" s="31"/>
      <c r="X234" s="31"/>
      <c r="Y234" s="31"/>
      <c r="Z234" s="31"/>
      <c r="AA234" s="31"/>
      <c r="AB234" s="31"/>
      <c r="AC234" s="31"/>
      <c r="AD234" s="31"/>
      <c r="AE234" s="31"/>
      <c r="AR234" s="154" t="s">
        <v>159</v>
      </c>
      <c r="AT234" s="154" t="s">
        <v>143</v>
      </c>
      <c r="AU234" s="154" t="s">
        <v>87</v>
      </c>
      <c r="AY234" s="16" t="s">
        <v>140</v>
      </c>
      <c r="BE234" s="155">
        <f>IF(N234="základní",J234,0)</f>
        <v>2984.69</v>
      </c>
      <c r="BF234" s="155">
        <f>IF(N234="snížená",J234,0)</f>
        <v>0</v>
      </c>
      <c r="BG234" s="155">
        <f>IF(N234="zákl. přenesená",J234,0)</f>
        <v>0</v>
      </c>
      <c r="BH234" s="155">
        <f>IF(N234="sníž. přenesená",J234,0)</f>
        <v>0</v>
      </c>
      <c r="BI234" s="155">
        <f>IF(N234="nulová",J234,0)</f>
        <v>0</v>
      </c>
      <c r="BJ234" s="16" t="s">
        <v>85</v>
      </c>
      <c r="BK234" s="155">
        <f>ROUND(I234*H234,2)</f>
        <v>2984.69</v>
      </c>
      <c r="BL234" s="16" t="s">
        <v>159</v>
      </c>
      <c r="BM234" s="154" t="s">
        <v>2601</v>
      </c>
    </row>
    <row r="235" spans="1:65" s="1" customFormat="1" ht="16.5" customHeight="1">
      <c r="A235" s="31"/>
      <c r="B235" s="142"/>
      <c r="C235" s="181" t="s">
        <v>459</v>
      </c>
      <c r="D235" s="181" t="s">
        <v>296</v>
      </c>
      <c r="E235" s="182" t="s">
        <v>2602</v>
      </c>
      <c r="F235" s="183" t="s">
        <v>2603</v>
      </c>
      <c r="G235" s="184" t="s">
        <v>414</v>
      </c>
      <c r="H235" s="185">
        <v>18</v>
      </c>
      <c r="I235" s="186">
        <v>87.25</v>
      </c>
      <c r="J235" s="187">
        <f>ROUND(I235*H235,2)</f>
        <v>1570.5</v>
      </c>
      <c r="K235" s="183" t="s">
        <v>147</v>
      </c>
      <c r="L235" s="188"/>
      <c r="M235" s="189" t="s">
        <v>1</v>
      </c>
      <c r="N235" s="190" t="s">
        <v>42</v>
      </c>
      <c r="O235" s="57"/>
      <c r="P235" s="152">
        <f>O235*H235</f>
        <v>0</v>
      </c>
      <c r="Q235" s="152">
        <v>2.4E-2</v>
      </c>
      <c r="R235" s="152">
        <f>Q235*H235</f>
        <v>0.432</v>
      </c>
      <c r="S235" s="152">
        <v>0</v>
      </c>
      <c r="T235" s="153">
        <f>S235*H235</f>
        <v>0</v>
      </c>
      <c r="U235" s="31"/>
      <c r="V235" s="31"/>
      <c r="W235" s="31"/>
      <c r="X235" s="31"/>
      <c r="Y235" s="31"/>
      <c r="Z235" s="31"/>
      <c r="AA235" s="31"/>
      <c r="AB235" s="31"/>
      <c r="AC235" s="31"/>
      <c r="AD235" s="31"/>
      <c r="AE235" s="31"/>
      <c r="AR235" s="154" t="s">
        <v>182</v>
      </c>
      <c r="AT235" s="154" t="s">
        <v>296</v>
      </c>
      <c r="AU235" s="154" t="s">
        <v>87</v>
      </c>
      <c r="AY235" s="16" t="s">
        <v>140</v>
      </c>
      <c r="BE235" s="155">
        <f>IF(N235="základní",J235,0)</f>
        <v>1570.5</v>
      </c>
      <c r="BF235" s="155">
        <f>IF(N235="snížená",J235,0)</f>
        <v>0</v>
      </c>
      <c r="BG235" s="155">
        <f>IF(N235="zákl. přenesená",J235,0)</f>
        <v>0</v>
      </c>
      <c r="BH235" s="155">
        <f>IF(N235="sníž. přenesená",J235,0)</f>
        <v>0</v>
      </c>
      <c r="BI235" s="155">
        <f>IF(N235="nulová",J235,0)</f>
        <v>0</v>
      </c>
      <c r="BJ235" s="16" t="s">
        <v>85</v>
      </c>
      <c r="BK235" s="155">
        <f>ROUND(I235*H235,2)</f>
        <v>1570.5</v>
      </c>
      <c r="BL235" s="16" t="s">
        <v>159</v>
      </c>
      <c r="BM235" s="154" t="s">
        <v>2604</v>
      </c>
    </row>
    <row r="236" spans="1:65" s="1" customFormat="1" ht="24">
      <c r="A236" s="31"/>
      <c r="B236" s="142"/>
      <c r="C236" s="143" t="s">
        <v>464</v>
      </c>
      <c r="D236" s="143" t="s">
        <v>143</v>
      </c>
      <c r="E236" s="144" t="s">
        <v>2605</v>
      </c>
      <c r="F236" s="145" t="s">
        <v>2606</v>
      </c>
      <c r="G236" s="146" t="s">
        <v>234</v>
      </c>
      <c r="H236" s="147">
        <v>0.72</v>
      </c>
      <c r="I236" s="148">
        <v>3478.61</v>
      </c>
      <c r="J236" s="149">
        <f>ROUND(I236*H236,2)</f>
        <v>2504.6</v>
      </c>
      <c r="K236" s="145" t="s">
        <v>147</v>
      </c>
      <c r="L236" s="32"/>
      <c r="M236" s="150" t="s">
        <v>1</v>
      </c>
      <c r="N236" s="151" t="s">
        <v>42</v>
      </c>
      <c r="O236" s="57"/>
      <c r="P236" s="152">
        <f>O236*H236</f>
        <v>0</v>
      </c>
      <c r="Q236" s="152">
        <v>2.2563399999999998</v>
      </c>
      <c r="R236" s="152">
        <f>Q236*H236</f>
        <v>1.6245647999999997</v>
      </c>
      <c r="S236" s="152">
        <v>0</v>
      </c>
      <c r="T236" s="153">
        <f>S236*H236</f>
        <v>0</v>
      </c>
      <c r="U236" s="31"/>
      <c r="V236" s="31"/>
      <c r="W236" s="31"/>
      <c r="X236" s="31"/>
      <c r="Y236" s="31"/>
      <c r="Z236" s="31"/>
      <c r="AA236" s="31"/>
      <c r="AB236" s="31"/>
      <c r="AC236" s="31"/>
      <c r="AD236" s="31"/>
      <c r="AE236" s="31"/>
      <c r="AR236" s="154" t="s">
        <v>159</v>
      </c>
      <c r="AT236" s="154" t="s">
        <v>143</v>
      </c>
      <c r="AU236" s="154" t="s">
        <v>87</v>
      </c>
      <c r="AY236" s="16" t="s">
        <v>140</v>
      </c>
      <c r="BE236" s="155">
        <f>IF(N236="základní",J236,0)</f>
        <v>2504.6</v>
      </c>
      <c r="BF236" s="155">
        <f>IF(N236="snížená",J236,0)</f>
        <v>0</v>
      </c>
      <c r="BG236" s="155">
        <f>IF(N236="zákl. přenesená",J236,0)</f>
        <v>0</v>
      </c>
      <c r="BH236" s="155">
        <f>IF(N236="sníž. přenesená",J236,0)</f>
        <v>0</v>
      </c>
      <c r="BI236" s="155">
        <f>IF(N236="nulová",J236,0)</f>
        <v>0</v>
      </c>
      <c r="BJ236" s="16" t="s">
        <v>85</v>
      </c>
      <c r="BK236" s="155">
        <f>ROUND(I236*H236,2)</f>
        <v>2504.6</v>
      </c>
      <c r="BL236" s="16" t="s">
        <v>159</v>
      </c>
      <c r="BM236" s="154" t="s">
        <v>2607</v>
      </c>
    </row>
    <row r="237" spans="1:65" s="12" customFormat="1">
      <c r="B237" s="165"/>
      <c r="D237" s="156" t="s">
        <v>236</v>
      </c>
      <c r="E237" s="166" t="s">
        <v>1</v>
      </c>
      <c r="F237" s="167" t="s">
        <v>2608</v>
      </c>
      <c r="H237" s="168">
        <v>0.72</v>
      </c>
      <c r="I237" s="169"/>
      <c r="L237" s="165"/>
      <c r="M237" s="170"/>
      <c r="N237" s="171"/>
      <c r="O237" s="171"/>
      <c r="P237" s="171"/>
      <c r="Q237" s="171"/>
      <c r="R237" s="171"/>
      <c r="S237" s="171"/>
      <c r="T237" s="172"/>
      <c r="AT237" s="166" t="s">
        <v>236</v>
      </c>
      <c r="AU237" s="166" t="s">
        <v>87</v>
      </c>
      <c r="AV237" s="12" t="s">
        <v>87</v>
      </c>
      <c r="AW237" s="12" t="s">
        <v>32</v>
      </c>
      <c r="AX237" s="12" t="s">
        <v>85</v>
      </c>
      <c r="AY237" s="166" t="s">
        <v>140</v>
      </c>
    </row>
    <row r="238" spans="1:65" s="1" customFormat="1" ht="24">
      <c r="A238" s="31"/>
      <c r="B238" s="142"/>
      <c r="C238" s="143" t="s">
        <v>470</v>
      </c>
      <c r="D238" s="143" t="s">
        <v>143</v>
      </c>
      <c r="E238" s="144" t="s">
        <v>2609</v>
      </c>
      <c r="F238" s="145" t="s">
        <v>2610</v>
      </c>
      <c r="G238" s="146" t="s">
        <v>284</v>
      </c>
      <c r="H238" s="147">
        <v>4</v>
      </c>
      <c r="I238" s="148">
        <v>88.89</v>
      </c>
      <c r="J238" s="149">
        <f>ROUND(I238*H238,2)</f>
        <v>355.56</v>
      </c>
      <c r="K238" s="145" t="s">
        <v>147</v>
      </c>
      <c r="L238" s="32"/>
      <c r="M238" s="150" t="s">
        <v>1</v>
      </c>
      <c r="N238" s="151" t="s">
        <v>42</v>
      </c>
      <c r="O238" s="57"/>
      <c r="P238" s="152">
        <f>O238*H238</f>
        <v>0</v>
      </c>
      <c r="Q238" s="152">
        <v>1.3999999999999999E-4</v>
      </c>
      <c r="R238" s="152">
        <f>Q238*H238</f>
        <v>5.5999999999999995E-4</v>
      </c>
      <c r="S238" s="152">
        <v>0</v>
      </c>
      <c r="T238" s="153">
        <f>S238*H238</f>
        <v>0</v>
      </c>
      <c r="U238" s="31"/>
      <c r="V238" s="31"/>
      <c r="W238" s="31"/>
      <c r="X238" s="31"/>
      <c r="Y238" s="31"/>
      <c r="Z238" s="31"/>
      <c r="AA238" s="31"/>
      <c r="AB238" s="31"/>
      <c r="AC238" s="31"/>
      <c r="AD238" s="31"/>
      <c r="AE238" s="31"/>
      <c r="AR238" s="154" t="s">
        <v>159</v>
      </c>
      <c r="AT238" s="154" t="s">
        <v>143</v>
      </c>
      <c r="AU238" s="154" t="s">
        <v>87</v>
      </c>
      <c r="AY238" s="16" t="s">
        <v>140</v>
      </c>
      <c r="BE238" s="155">
        <f>IF(N238="základní",J238,0)</f>
        <v>355.56</v>
      </c>
      <c r="BF238" s="155">
        <f>IF(N238="snížená",J238,0)</f>
        <v>0</v>
      </c>
      <c r="BG238" s="155">
        <f>IF(N238="zákl. přenesená",J238,0)</f>
        <v>0</v>
      </c>
      <c r="BH238" s="155">
        <f>IF(N238="sníž. přenesená",J238,0)</f>
        <v>0</v>
      </c>
      <c r="BI238" s="155">
        <f>IF(N238="nulová",J238,0)</f>
        <v>0</v>
      </c>
      <c r="BJ238" s="16" t="s">
        <v>85</v>
      </c>
      <c r="BK238" s="155">
        <f>ROUND(I238*H238,2)</f>
        <v>355.56</v>
      </c>
      <c r="BL238" s="16" t="s">
        <v>159</v>
      </c>
      <c r="BM238" s="154" t="s">
        <v>2611</v>
      </c>
    </row>
    <row r="239" spans="1:65" s="12" customFormat="1">
      <c r="B239" s="165"/>
      <c r="D239" s="156" t="s">
        <v>236</v>
      </c>
      <c r="E239" s="166" t="s">
        <v>1</v>
      </c>
      <c r="F239" s="167" t="s">
        <v>2612</v>
      </c>
      <c r="H239" s="168">
        <v>4</v>
      </c>
      <c r="I239" s="169"/>
      <c r="L239" s="165"/>
      <c r="M239" s="170"/>
      <c r="N239" s="171"/>
      <c r="O239" s="171"/>
      <c r="P239" s="171"/>
      <c r="Q239" s="171"/>
      <c r="R239" s="171"/>
      <c r="S239" s="171"/>
      <c r="T239" s="172"/>
      <c r="AT239" s="166" t="s">
        <v>236</v>
      </c>
      <c r="AU239" s="166" t="s">
        <v>87</v>
      </c>
      <c r="AV239" s="12" t="s">
        <v>87</v>
      </c>
      <c r="AW239" s="12" t="s">
        <v>32</v>
      </c>
      <c r="AX239" s="12" t="s">
        <v>85</v>
      </c>
      <c r="AY239" s="166" t="s">
        <v>140</v>
      </c>
    </row>
    <row r="240" spans="1:65" s="1" customFormat="1" ht="24">
      <c r="A240" s="31"/>
      <c r="B240" s="142"/>
      <c r="C240" s="143" t="s">
        <v>474</v>
      </c>
      <c r="D240" s="143" t="s">
        <v>143</v>
      </c>
      <c r="E240" s="144" t="s">
        <v>2613</v>
      </c>
      <c r="F240" s="145" t="s">
        <v>2614</v>
      </c>
      <c r="G240" s="146" t="s">
        <v>284</v>
      </c>
      <c r="H240" s="147">
        <v>4</v>
      </c>
      <c r="I240" s="148">
        <v>100.47</v>
      </c>
      <c r="J240" s="149">
        <f>ROUND(I240*H240,2)</f>
        <v>401.88</v>
      </c>
      <c r="K240" s="145" t="s">
        <v>147</v>
      </c>
      <c r="L240" s="32"/>
      <c r="M240" s="150" t="s">
        <v>1</v>
      </c>
      <c r="N240" s="151" t="s">
        <v>42</v>
      </c>
      <c r="O240" s="57"/>
      <c r="P240" s="152">
        <f>O240*H240</f>
        <v>0</v>
      </c>
      <c r="Q240" s="152">
        <v>3.6000000000000002E-4</v>
      </c>
      <c r="R240" s="152">
        <f>Q240*H240</f>
        <v>1.4400000000000001E-3</v>
      </c>
      <c r="S240" s="152">
        <v>0</v>
      </c>
      <c r="T240" s="153">
        <f>S240*H240</f>
        <v>0</v>
      </c>
      <c r="U240" s="31"/>
      <c r="V240" s="31"/>
      <c r="W240" s="31"/>
      <c r="X240" s="31"/>
      <c r="Y240" s="31"/>
      <c r="Z240" s="31"/>
      <c r="AA240" s="31"/>
      <c r="AB240" s="31"/>
      <c r="AC240" s="31"/>
      <c r="AD240" s="31"/>
      <c r="AE240" s="31"/>
      <c r="AR240" s="154" t="s">
        <v>159</v>
      </c>
      <c r="AT240" s="154" t="s">
        <v>143</v>
      </c>
      <c r="AU240" s="154" t="s">
        <v>87</v>
      </c>
      <c r="AY240" s="16" t="s">
        <v>140</v>
      </c>
      <c r="BE240" s="155">
        <f>IF(N240="základní",J240,0)</f>
        <v>401.88</v>
      </c>
      <c r="BF240" s="155">
        <f>IF(N240="snížená",J240,0)</f>
        <v>0</v>
      </c>
      <c r="BG240" s="155">
        <f>IF(N240="zákl. přenesená",J240,0)</f>
        <v>0</v>
      </c>
      <c r="BH240" s="155">
        <f>IF(N240="sníž. přenesená",J240,0)</f>
        <v>0</v>
      </c>
      <c r="BI240" s="155">
        <f>IF(N240="nulová",J240,0)</f>
        <v>0</v>
      </c>
      <c r="BJ240" s="16" t="s">
        <v>85</v>
      </c>
      <c r="BK240" s="155">
        <f>ROUND(I240*H240,2)</f>
        <v>401.88</v>
      </c>
      <c r="BL240" s="16" t="s">
        <v>159</v>
      </c>
      <c r="BM240" s="154" t="s">
        <v>2615</v>
      </c>
    </row>
    <row r="241" spans="1:65" s="12" customFormat="1">
      <c r="B241" s="165"/>
      <c r="D241" s="156" t="s">
        <v>236</v>
      </c>
      <c r="E241" s="166" t="s">
        <v>1</v>
      </c>
      <c r="F241" s="167" t="s">
        <v>2612</v>
      </c>
      <c r="H241" s="168">
        <v>4</v>
      </c>
      <c r="I241" s="169"/>
      <c r="L241" s="165"/>
      <c r="M241" s="170"/>
      <c r="N241" s="171"/>
      <c r="O241" s="171"/>
      <c r="P241" s="171"/>
      <c r="Q241" s="171"/>
      <c r="R241" s="171"/>
      <c r="S241" s="171"/>
      <c r="T241" s="172"/>
      <c r="AT241" s="166" t="s">
        <v>236</v>
      </c>
      <c r="AU241" s="166" t="s">
        <v>87</v>
      </c>
      <c r="AV241" s="12" t="s">
        <v>87</v>
      </c>
      <c r="AW241" s="12" t="s">
        <v>32</v>
      </c>
      <c r="AX241" s="12" t="s">
        <v>85</v>
      </c>
      <c r="AY241" s="166" t="s">
        <v>140</v>
      </c>
    </row>
    <row r="242" spans="1:65" s="1" customFormat="1" ht="24">
      <c r="A242" s="31"/>
      <c r="B242" s="142"/>
      <c r="C242" s="143" t="s">
        <v>479</v>
      </c>
      <c r="D242" s="143" t="s">
        <v>143</v>
      </c>
      <c r="E242" s="144" t="s">
        <v>2616</v>
      </c>
      <c r="F242" s="145" t="s">
        <v>2617</v>
      </c>
      <c r="G242" s="146" t="s">
        <v>284</v>
      </c>
      <c r="H242" s="147">
        <v>2</v>
      </c>
      <c r="I242" s="148">
        <v>156.26</v>
      </c>
      <c r="J242" s="149">
        <f>ROUND(I242*H242,2)</f>
        <v>312.52</v>
      </c>
      <c r="K242" s="145" t="s">
        <v>147</v>
      </c>
      <c r="L242" s="32"/>
      <c r="M242" s="150" t="s">
        <v>1</v>
      </c>
      <c r="N242" s="151" t="s">
        <v>42</v>
      </c>
      <c r="O242" s="57"/>
      <c r="P242" s="152">
        <f>O242*H242</f>
        <v>0</v>
      </c>
      <c r="Q242" s="152">
        <v>1.2099999999999999E-3</v>
      </c>
      <c r="R242" s="152">
        <f>Q242*H242</f>
        <v>2.4199999999999998E-3</v>
      </c>
      <c r="S242" s="152">
        <v>0</v>
      </c>
      <c r="T242" s="153">
        <f>S242*H242</f>
        <v>0</v>
      </c>
      <c r="U242" s="31"/>
      <c r="V242" s="31"/>
      <c r="W242" s="31"/>
      <c r="X242" s="31"/>
      <c r="Y242" s="31"/>
      <c r="Z242" s="31"/>
      <c r="AA242" s="31"/>
      <c r="AB242" s="31"/>
      <c r="AC242" s="31"/>
      <c r="AD242" s="31"/>
      <c r="AE242" s="31"/>
      <c r="AR242" s="154" t="s">
        <v>159</v>
      </c>
      <c r="AT242" s="154" t="s">
        <v>143</v>
      </c>
      <c r="AU242" s="154" t="s">
        <v>87</v>
      </c>
      <c r="AY242" s="16" t="s">
        <v>140</v>
      </c>
      <c r="BE242" s="155">
        <f>IF(N242="základní",J242,0)</f>
        <v>312.52</v>
      </c>
      <c r="BF242" s="155">
        <f>IF(N242="snížená",J242,0)</f>
        <v>0</v>
      </c>
      <c r="BG242" s="155">
        <f>IF(N242="zákl. přenesená",J242,0)</f>
        <v>0</v>
      </c>
      <c r="BH242" s="155">
        <f>IF(N242="sníž. přenesená",J242,0)</f>
        <v>0</v>
      </c>
      <c r="BI242" s="155">
        <f>IF(N242="nulová",J242,0)</f>
        <v>0</v>
      </c>
      <c r="BJ242" s="16" t="s">
        <v>85</v>
      </c>
      <c r="BK242" s="155">
        <f>ROUND(I242*H242,2)</f>
        <v>312.52</v>
      </c>
      <c r="BL242" s="16" t="s">
        <v>159</v>
      </c>
      <c r="BM242" s="154" t="s">
        <v>2618</v>
      </c>
    </row>
    <row r="243" spans="1:65" s="12" customFormat="1">
      <c r="B243" s="165"/>
      <c r="D243" s="156" t="s">
        <v>236</v>
      </c>
      <c r="E243" s="166" t="s">
        <v>1</v>
      </c>
      <c r="F243" s="167" t="s">
        <v>2619</v>
      </c>
      <c r="H243" s="168">
        <v>2</v>
      </c>
      <c r="I243" s="169"/>
      <c r="L243" s="165"/>
      <c r="M243" s="170"/>
      <c r="N243" s="171"/>
      <c r="O243" s="171"/>
      <c r="P243" s="171"/>
      <c r="Q243" s="171"/>
      <c r="R243" s="171"/>
      <c r="S243" s="171"/>
      <c r="T243" s="172"/>
      <c r="AT243" s="166" t="s">
        <v>236</v>
      </c>
      <c r="AU243" s="166" t="s">
        <v>87</v>
      </c>
      <c r="AV243" s="12" t="s">
        <v>87</v>
      </c>
      <c r="AW243" s="12" t="s">
        <v>32</v>
      </c>
      <c r="AX243" s="12" t="s">
        <v>85</v>
      </c>
      <c r="AY243" s="166" t="s">
        <v>140</v>
      </c>
    </row>
    <row r="244" spans="1:65" s="1" customFormat="1" ht="24">
      <c r="A244" s="31"/>
      <c r="B244" s="142"/>
      <c r="C244" s="143" t="s">
        <v>483</v>
      </c>
      <c r="D244" s="143" t="s">
        <v>143</v>
      </c>
      <c r="E244" s="144" t="s">
        <v>674</v>
      </c>
      <c r="F244" s="145" t="s">
        <v>675</v>
      </c>
      <c r="G244" s="146" t="s">
        <v>344</v>
      </c>
      <c r="H244" s="147">
        <v>52</v>
      </c>
      <c r="I244" s="148">
        <v>127.85</v>
      </c>
      <c r="J244" s="149">
        <f>ROUND(I244*H244,2)</f>
        <v>6648.2</v>
      </c>
      <c r="K244" s="145" t="s">
        <v>147</v>
      </c>
      <c r="L244" s="32"/>
      <c r="M244" s="150" t="s">
        <v>1</v>
      </c>
      <c r="N244" s="151" t="s">
        <v>42</v>
      </c>
      <c r="O244" s="57"/>
      <c r="P244" s="152">
        <f>O244*H244</f>
        <v>0</v>
      </c>
      <c r="Q244" s="152">
        <v>4.0000000000000003E-5</v>
      </c>
      <c r="R244" s="152">
        <f>Q244*H244</f>
        <v>2.0800000000000003E-3</v>
      </c>
      <c r="S244" s="152">
        <v>0</v>
      </c>
      <c r="T244" s="153">
        <f>S244*H244</f>
        <v>0</v>
      </c>
      <c r="U244" s="31"/>
      <c r="V244" s="31"/>
      <c r="W244" s="31"/>
      <c r="X244" s="31"/>
      <c r="Y244" s="31"/>
      <c r="Z244" s="31"/>
      <c r="AA244" s="31"/>
      <c r="AB244" s="31"/>
      <c r="AC244" s="31"/>
      <c r="AD244" s="31"/>
      <c r="AE244" s="31"/>
      <c r="AR244" s="154" t="s">
        <v>159</v>
      </c>
      <c r="AT244" s="154" t="s">
        <v>143</v>
      </c>
      <c r="AU244" s="154" t="s">
        <v>87</v>
      </c>
      <c r="AY244" s="16" t="s">
        <v>140</v>
      </c>
      <c r="BE244" s="155">
        <f>IF(N244="základní",J244,0)</f>
        <v>6648.2</v>
      </c>
      <c r="BF244" s="155">
        <f>IF(N244="snížená",J244,0)</f>
        <v>0</v>
      </c>
      <c r="BG244" s="155">
        <f>IF(N244="zákl. přenesená",J244,0)</f>
        <v>0</v>
      </c>
      <c r="BH244" s="155">
        <f>IF(N244="sníž. přenesená",J244,0)</f>
        <v>0</v>
      </c>
      <c r="BI244" s="155">
        <f>IF(N244="nulová",J244,0)</f>
        <v>0</v>
      </c>
      <c r="BJ244" s="16" t="s">
        <v>85</v>
      </c>
      <c r="BK244" s="155">
        <f>ROUND(I244*H244,2)</f>
        <v>6648.2</v>
      </c>
      <c r="BL244" s="16" t="s">
        <v>159</v>
      </c>
      <c r="BM244" s="154" t="s">
        <v>2620</v>
      </c>
    </row>
    <row r="245" spans="1:65" s="12" customFormat="1">
      <c r="B245" s="165"/>
      <c r="D245" s="156" t="s">
        <v>236</v>
      </c>
      <c r="E245" s="166" t="s">
        <v>1</v>
      </c>
      <c r="F245" s="167" t="s">
        <v>2621</v>
      </c>
      <c r="H245" s="168">
        <v>52</v>
      </c>
      <c r="I245" s="169"/>
      <c r="L245" s="165"/>
      <c r="M245" s="170"/>
      <c r="N245" s="171"/>
      <c r="O245" s="171"/>
      <c r="P245" s="171"/>
      <c r="Q245" s="171"/>
      <c r="R245" s="171"/>
      <c r="S245" s="171"/>
      <c r="T245" s="172"/>
      <c r="AT245" s="166" t="s">
        <v>236</v>
      </c>
      <c r="AU245" s="166" t="s">
        <v>87</v>
      </c>
      <c r="AV245" s="12" t="s">
        <v>87</v>
      </c>
      <c r="AW245" s="12" t="s">
        <v>32</v>
      </c>
      <c r="AX245" s="12" t="s">
        <v>85</v>
      </c>
      <c r="AY245" s="166" t="s">
        <v>140</v>
      </c>
    </row>
    <row r="246" spans="1:65" s="1" customFormat="1" ht="24">
      <c r="A246" s="31"/>
      <c r="B246" s="142"/>
      <c r="C246" s="143" t="s">
        <v>490</v>
      </c>
      <c r="D246" s="143" t="s">
        <v>143</v>
      </c>
      <c r="E246" s="144" t="s">
        <v>2622</v>
      </c>
      <c r="F246" s="145" t="s">
        <v>2623</v>
      </c>
      <c r="G246" s="146" t="s">
        <v>284</v>
      </c>
      <c r="H246" s="147">
        <v>23.5</v>
      </c>
      <c r="I246" s="148">
        <v>467.41</v>
      </c>
      <c r="J246" s="149">
        <f>ROUND(I246*H246,2)</f>
        <v>10984.14</v>
      </c>
      <c r="K246" s="145" t="s">
        <v>147</v>
      </c>
      <c r="L246" s="32"/>
      <c r="M246" s="150" t="s">
        <v>1</v>
      </c>
      <c r="N246" s="151" t="s">
        <v>42</v>
      </c>
      <c r="O246" s="57"/>
      <c r="P246" s="152">
        <f>O246*H246</f>
        <v>0</v>
      </c>
      <c r="Q246" s="152">
        <v>6.5000000000000002E-2</v>
      </c>
      <c r="R246" s="152">
        <f>Q246*H246</f>
        <v>1.5275000000000001</v>
      </c>
      <c r="S246" s="152">
        <v>0.13</v>
      </c>
      <c r="T246" s="153">
        <f>S246*H246</f>
        <v>3.0550000000000002</v>
      </c>
      <c r="U246" s="31"/>
      <c r="V246" s="31"/>
      <c r="W246" s="31"/>
      <c r="X246" s="31"/>
      <c r="Y246" s="31"/>
      <c r="Z246" s="31"/>
      <c r="AA246" s="31"/>
      <c r="AB246" s="31"/>
      <c r="AC246" s="31"/>
      <c r="AD246" s="31"/>
      <c r="AE246" s="31"/>
      <c r="AR246" s="154" t="s">
        <v>159</v>
      </c>
      <c r="AT246" s="154" t="s">
        <v>143</v>
      </c>
      <c r="AU246" s="154" t="s">
        <v>87</v>
      </c>
      <c r="AY246" s="16" t="s">
        <v>140</v>
      </c>
      <c r="BE246" s="155">
        <f>IF(N246="základní",J246,0)</f>
        <v>10984.14</v>
      </c>
      <c r="BF246" s="155">
        <f>IF(N246="snížená",J246,0)</f>
        <v>0</v>
      </c>
      <c r="BG246" s="155">
        <f>IF(N246="zákl. přenesená",J246,0)</f>
        <v>0</v>
      </c>
      <c r="BH246" s="155">
        <f>IF(N246="sníž. přenesená",J246,0)</f>
        <v>0</v>
      </c>
      <c r="BI246" s="155">
        <f>IF(N246="nulová",J246,0)</f>
        <v>0</v>
      </c>
      <c r="BJ246" s="16" t="s">
        <v>85</v>
      </c>
      <c r="BK246" s="155">
        <f>ROUND(I246*H246,2)</f>
        <v>10984.14</v>
      </c>
      <c r="BL246" s="16" t="s">
        <v>159</v>
      </c>
      <c r="BM246" s="154" t="s">
        <v>2624</v>
      </c>
    </row>
    <row r="247" spans="1:65" s="12" customFormat="1">
      <c r="B247" s="165"/>
      <c r="D247" s="156" t="s">
        <v>236</v>
      </c>
      <c r="E247" s="166" t="s">
        <v>1</v>
      </c>
      <c r="F247" s="167" t="s">
        <v>2625</v>
      </c>
      <c r="H247" s="168">
        <v>8</v>
      </c>
      <c r="I247" s="169"/>
      <c r="L247" s="165"/>
      <c r="M247" s="170"/>
      <c r="N247" s="171"/>
      <c r="O247" s="171"/>
      <c r="P247" s="171"/>
      <c r="Q247" s="171"/>
      <c r="R247" s="171"/>
      <c r="S247" s="171"/>
      <c r="T247" s="172"/>
      <c r="AT247" s="166" t="s">
        <v>236</v>
      </c>
      <c r="AU247" s="166" t="s">
        <v>87</v>
      </c>
      <c r="AV247" s="12" t="s">
        <v>87</v>
      </c>
      <c r="AW247" s="12" t="s">
        <v>32</v>
      </c>
      <c r="AX247" s="12" t="s">
        <v>77</v>
      </c>
      <c r="AY247" s="166" t="s">
        <v>140</v>
      </c>
    </row>
    <row r="248" spans="1:65" s="12" customFormat="1">
      <c r="B248" s="165"/>
      <c r="D248" s="156" t="s">
        <v>236</v>
      </c>
      <c r="E248" s="166" t="s">
        <v>1</v>
      </c>
      <c r="F248" s="167" t="s">
        <v>2626</v>
      </c>
      <c r="H248" s="168">
        <v>15.5</v>
      </c>
      <c r="I248" s="169"/>
      <c r="L248" s="165"/>
      <c r="M248" s="170"/>
      <c r="N248" s="171"/>
      <c r="O248" s="171"/>
      <c r="P248" s="171"/>
      <c r="Q248" s="171"/>
      <c r="R248" s="171"/>
      <c r="S248" s="171"/>
      <c r="T248" s="172"/>
      <c r="AT248" s="166" t="s">
        <v>236</v>
      </c>
      <c r="AU248" s="166" t="s">
        <v>87</v>
      </c>
      <c r="AV248" s="12" t="s">
        <v>87</v>
      </c>
      <c r="AW248" s="12" t="s">
        <v>32</v>
      </c>
      <c r="AX248" s="12" t="s">
        <v>77</v>
      </c>
      <c r="AY248" s="166" t="s">
        <v>140</v>
      </c>
    </row>
    <row r="249" spans="1:65" s="13" customFormat="1">
      <c r="B249" s="173"/>
      <c r="D249" s="156" t="s">
        <v>236</v>
      </c>
      <c r="E249" s="174" t="s">
        <v>1</v>
      </c>
      <c r="F249" s="175" t="s">
        <v>247</v>
      </c>
      <c r="H249" s="176">
        <v>23.5</v>
      </c>
      <c r="I249" s="177"/>
      <c r="L249" s="173"/>
      <c r="M249" s="178"/>
      <c r="N249" s="179"/>
      <c r="O249" s="179"/>
      <c r="P249" s="179"/>
      <c r="Q249" s="179"/>
      <c r="R249" s="179"/>
      <c r="S249" s="179"/>
      <c r="T249" s="180"/>
      <c r="AT249" s="174" t="s">
        <v>236</v>
      </c>
      <c r="AU249" s="174" t="s">
        <v>87</v>
      </c>
      <c r="AV249" s="13" t="s">
        <v>159</v>
      </c>
      <c r="AW249" s="13" t="s">
        <v>32</v>
      </c>
      <c r="AX249" s="13" t="s">
        <v>85</v>
      </c>
      <c r="AY249" s="174" t="s">
        <v>140</v>
      </c>
    </row>
    <row r="250" spans="1:65" s="1" customFormat="1" ht="24">
      <c r="A250" s="31"/>
      <c r="B250" s="142"/>
      <c r="C250" s="143" t="s">
        <v>494</v>
      </c>
      <c r="D250" s="143" t="s">
        <v>143</v>
      </c>
      <c r="E250" s="144" t="s">
        <v>2627</v>
      </c>
      <c r="F250" s="145" t="s">
        <v>2628</v>
      </c>
      <c r="G250" s="146" t="s">
        <v>284</v>
      </c>
      <c r="H250" s="147">
        <v>8</v>
      </c>
      <c r="I250" s="148">
        <v>20.329999999999998</v>
      </c>
      <c r="J250" s="149">
        <f>ROUND(I250*H250,2)</f>
        <v>162.63999999999999</v>
      </c>
      <c r="K250" s="145" t="s">
        <v>147</v>
      </c>
      <c r="L250" s="32"/>
      <c r="M250" s="150" t="s">
        <v>1</v>
      </c>
      <c r="N250" s="151" t="s">
        <v>42</v>
      </c>
      <c r="O250" s="57"/>
      <c r="P250" s="152">
        <f>O250*H250</f>
        <v>0</v>
      </c>
      <c r="Q250" s="152">
        <v>0</v>
      </c>
      <c r="R250" s="152">
        <f>Q250*H250</f>
        <v>0</v>
      </c>
      <c r="S250" s="152">
        <v>0</v>
      </c>
      <c r="T250" s="153">
        <f>S250*H250</f>
        <v>0</v>
      </c>
      <c r="U250" s="31"/>
      <c r="V250" s="31"/>
      <c r="W250" s="31"/>
      <c r="X250" s="31"/>
      <c r="Y250" s="31"/>
      <c r="Z250" s="31"/>
      <c r="AA250" s="31"/>
      <c r="AB250" s="31"/>
      <c r="AC250" s="31"/>
      <c r="AD250" s="31"/>
      <c r="AE250" s="31"/>
      <c r="AR250" s="154" t="s">
        <v>159</v>
      </c>
      <c r="AT250" s="154" t="s">
        <v>143</v>
      </c>
      <c r="AU250" s="154" t="s">
        <v>87</v>
      </c>
      <c r="AY250" s="16" t="s">
        <v>140</v>
      </c>
      <c r="BE250" s="155">
        <f>IF(N250="základní",J250,0)</f>
        <v>162.63999999999999</v>
      </c>
      <c r="BF250" s="155">
        <f>IF(N250="snížená",J250,0)</f>
        <v>0</v>
      </c>
      <c r="BG250" s="155">
        <f>IF(N250="zákl. přenesená",J250,0)</f>
        <v>0</v>
      </c>
      <c r="BH250" s="155">
        <f>IF(N250="sníž. přenesená",J250,0)</f>
        <v>0</v>
      </c>
      <c r="BI250" s="155">
        <f>IF(N250="nulová",J250,0)</f>
        <v>0</v>
      </c>
      <c r="BJ250" s="16" t="s">
        <v>85</v>
      </c>
      <c r="BK250" s="155">
        <f>ROUND(I250*H250,2)</f>
        <v>162.63999999999999</v>
      </c>
      <c r="BL250" s="16" t="s">
        <v>159</v>
      </c>
      <c r="BM250" s="154" t="s">
        <v>2629</v>
      </c>
    </row>
    <row r="251" spans="1:65" s="1" customFormat="1" ht="24">
      <c r="A251" s="31"/>
      <c r="B251" s="142"/>
      <c r="C251" s="143" t="s">
        <v>501</v>
      </c>
      <c r="D251" s="143" t="s">
        <v>143</v>
      </c>
      <c r="E251" s="144" t="s">
        <v>2630</v>
      </c>
      <c r="F251" s="145" t="s">
        <v>2631</v>
      </c>
      <c r="G251" s="146" t="s">
        <v>284</v>
      </c>
      <c r="H251" s="147">
        <v>23.5</v>
      </c>
      <c r="I251" s="148">
        <v>127.08</v>
      </c>
      <c r="J251" s="149">
        <f>ROUND(I251*H251,2)</f>
        <v>2986.38</v>
      </c>
      <c r="K251" s="145" t="s">
        <v>147</v>
      </c>
      <c r="L251" s="32"/>
      <c r="M251" s="150" t="s">
        <v>1</v>
      </c>
      <c r="N251" s="151" t="s">
        <v>42</v>
      </c>
      <c r="O251" s="57"/>
      <c r="P251" s="152">
        <f>O251*H251</f>
        <v>0</v>
      </c>
      <c r="Q251" s="152">
        <v>0</v>
      </c>
      <c r="R251" s="152">
        <f>Q251*H251</f>
        <v>0</v>
      </c>
      <c r="S251" s="152">
        <v>0</v>
      </c>
      <c r="T251" s="153">
        <f>S251*H251</f>
        <v>0</v>
      </c>
      <c r="U251" s="31"/>
      <c r="V251" s="31"/>
      <c r="W251" s="31"/>
      <c r="X251" s="31"/>
      <c r="Y251" s="31"/>
      <c r="Z251" s="31"/>
      <c r="AA251" s="31"/>
      <c r="AB251" s="31"/>
      <c r="AC251" s="31"/>
      <c r="AD251" s="31"/>
      <c r="AE251" s="31"/>
      <c r="AR251" s="154" t="s">
        <v>159</v>
      </c>
      <c r="AT251" s="154" t="s">
        <v>143</v>
      </c>
      <c r="AU251" s="154" t="s">
        <v>87</v>
      </c>
      <c r="AY251" s="16" t="s">
        <v>140</v>
      </c>
      <c r="BE251" s="155">
        <f>IF(N251="základní",J251,0)</f>
        <v>2986.38</v>
      </c>
      <c r="BF251" s="155">
        <f>IF(N251="snížená",J251,0)</f>
        <v>0</v>
      </c>
      <c r="BG251" s="155">
        <f>IF(N251="zákl. přenesená",J251,0)</f>
        <v>0</v>
      </c>
      <c r="BH251" s="155">
        <f>IF(N251="sníž. přenesená",J251,0)</f>
        <v>0</v>
      </c>
      <c r="BI251" s="155">
        <f>IF(N251="nulová",J251,0)</f>
        <v>0</v>
      </c>
      <c r="BJ251" s="16" t="s">
        <v>85</v>
      </c>
      <c r="BK251" s="155">
        <f>ROUND(I251*H251,2)</f>
        <v>2986.38</v>
      </c>
      <c r="BL251" s="16" t="s">
        <v>159</v>
      </c>
      <c r="BM251" s="154" t="s">
        <v>2632</v>
      </c>
    </row>
    <row r="252" spans="1:65" s="1" customFormat="1" ht="24">
      <c r="A252" s="31"/>
      <c r="B252" s="142"/>
      <c r="C252" s="143" t="s">
        <v>506</v>
      </c>
      <c r="D252" s="143" t="s">
        <v>143</v>
      </c>
      <c r="E252" s="144" t="s">
        <v>2633</v>
      </c>
      <c r="F252" s="145" t="s">
        <v>2634</v>
      </c>
      <c r="G252" s="146" t="s">
        <v>284</v>
      </c>
      <c r="H252" s="147">
        <v>8</v>
      </c>
      <c r="I252" s="148">
        <v>30.44</v>
      </c>
      <c r="J252" s="149">
        <f>ROUND(I252*H252,2)</f>
        <v>243.52</v>
      </c>
      <c r="K252" s="145" t="s">
        <v>147</v>
      </c>
      <c r="L252" s="32"/>
      <c r="M252" s="150" t="s">
        <v>1</v>
      </c>
      <c r="N252" s="151" t="s">
        <v>42</v>
      </c>
      <c r="O252" s="57"/>
      <c r="P252" s="152">
        <f>O252*H252</f>
        <v>0</v>
      </c>
      <c r="Q252" s="152">
        <v>0</v>
      </c>
      <c r="R252" s="152">
        <f>Q252*H252</f>
        <v>0</v>
      </c>
      <c r="S252" s="152">
        <v>0</v>
      </c>
      <c r="T252" s="153">
        <f>S252*H252</f>
        <v>0</v>
      </c>
      <c r="U252" s="31"/>
      <c r="V252" s="31"/>
      <c r="W252" s="31"/>
      <c r="X252" s="31"/>
      <c r="Y252" s="31"/>
      <c r="Z252" s="31"/>
      <c r="AA252" s="31"/>
      <c r="AB252" s="31"/>
      <c r="AC252" s="31"/>
      <c r="AD252" s="31"/>
      <c r="AE252" s="31"/>
      <c r="AR252" s="154" t="s">
        <v>159</v>
      </c>
      <c r="AT252" s="154" t="s">
        <v>143</v>
      </c>
      <c r="AU252" s="154" t="s">
        <v>87</v>
      </c>
      <c r="AY252" s="16" t="s">
        <v>140</v>
      </c>
      <c r="BE252" s="155">
        <f>IF(N252="základní",J252,0)</f>
        <v>243.52</v>
      </c>
      <c r="BF252" s="155">
        <f>IF(N252="snížená",J252,0)</f>
        <v>0</v>
      </c>
      <c r="BG252" s="155">
        <f>IF(N252="zákl. přenesená",J252,0)</f>
        <v>0</v>
      </c>
      <c r="BH252" s="155">
        <f>IF(N252="sníž. přenesená",J252,0)</f>
        <v>0</v>
      </c>
      <c r="BI252" s="155">
        <f>IF(N252="nulová",J252,0)</f>
        <v>0</v>
      </c>
      <c r="BJ252" s="16" t="s">
        <v>85</v>
      </c>
      <c r="BK252" s="155">
        <f>ROUND(I252*H252,2)</f>
        <v>243.52</v>
      </c>
      <c r="BL252" s="16" t="s">
        <v>159</v>
      </c>
      <c r="BM252" s="154" t="s">
        <v>2635</v>
      </c>
    </row>
    <row r="253" spans="1:65" s="1" customFormat="1" ht="24">
      <c r="A253" s="31"/>
      <c r="B253" s="142"/>
      <c r="C253" s="143" t="s">
        <v>512</v>
      </c>
      <c r="D253" s="143" t="s">
        <v>143</v>
      </c>
      <c r="E253" s="144" t="s">
        <v>2636</v>
      </c>
      <c r="F253" s="145" t="s">
        <v>2637</v>
      </c>
      <c r="G253" s="146" t="s">
        <v>284</v>
      </c>
      <c r="H253" s="147">
        <v>8</v>
      </c>
      <c r="I253" s="148">
        <v>2436</v>
      </c>
      <c r="J253" s="149">
        <f>ROUND(I253*H253,2)</f>
        <v>19488</v>
      </c>
      <c r="K253" s="145" t="s">
        <v>147</v>
      </c>
      <c r="L253" s="32"/>
      <c r="M253" s="150" t="s">
        <v>1</v>
      </c>
      <c r="N253" s="151" t="s">
        <v>42</v>
      </c>
      <c r="O253" s="57"/>
      <c r="P253" s="152">
        <f>O253*H253</f>
        <v>0</v>
      </c>
      <c r="Q253" s="152">
        <v>5.8279999999999998E-2</v>
      </c>
      <c r="R253" s="152">
        <f>Q253*H253</f>
        <v>0.46623999999999999</v>
      </c>
      <c r="S253" s="152">
        <v>0</v>
      </c>
      <c r="T253" s="153">
        <f>S253*H253</f>
        <v>0</v>
      </c>
      <c r="U253" s="31"/>
      <c r="V253" s="31"/>
      <c r="W253" s="31"/>
      <c r="X253" s="31"/>
      <c r="Y253" s="31"/>
      <c r="Z253" s="31"/>
      <c r="AA253" s="31"/>
      <c r="AB253" s="31"/>
      <c r="AC253" s="31"/>
      <c r="AD253" s="31"/>
      <c r="AE253" s="31"/>
      <c r="AR253" s="154" t="s">
        <v>159</v>
      </c>
      <c r="AT253" s="154" t="s">
        <v>143</v>
      </c>
      <c r="AU253" s="154" t="s">
        <v>87</v>
      </c>
      <c r="AY253" s="16" t="s">
        <v>140</v>
      </c>
      <c r="BE253" s="155">
        <f>IF(N253="základní",J253,0)</f>
        <v>19488</v>
      </c>
      <c r="BF253" s="155">
        <f>IF(N253="snížená",J253,0)</f>
        <v>0</v>
      </c>
      <c r="BG253" s="155">
        <f>IF(N253="zákl. přenesená",J253,0)</f>
        <v>0</v>
      </c>
      <c r="BH253" s="155">
        <f>IF(N253="sníž. přenesená",J253,0)</f>
        <v>0</v>
      </c>
      <c r="BI253" s="155">
        <f>IF(N253="nulová",J253,0)</f>
        <v>0</v>
      </c>
      <c r="BJ253" s="16" t="s">
        <v>85</v>
      </c>
      <c r="BK253" s="155">
        <f>ROUND(I253*H253,2)</f>
        <v>19488</v>
      </c>
      <c r="BL253" s="16" t="s">
        <v>159</v>
      </c>
      <c r="BM253" s="154" t="s">
        <v>2638</v>
      </c>
    </row>
    <row r="254" spans="1:65" s="12" customFormat="1">
      <c r="B254" s="165"/>
      <c r="D254" s="156" t="s">
        <v>236</v>
      </c>
      <c r="E254" s="166" t="s">
        <v>1</v>
      </c>
      <c r="F254" s="167" t="s">
        <v>2625</v>
      </c>
      <c r="H254" s="168">
        <v>8</v>
      </c>
      <c r="I254" s="169"/>
      <c r="L254" s="165"/>
      <c r="M254" s="170"/>
      <c r="N254" s="171"/>
      <c r="O254" s="171"/>
      <c r="P254" s="171"/>
      <c r="Q254" s="171"/>
      <c r="R254" s="171"/>
      <c r="S254" s="171"/>
      <c r="T254" s="172"/>
      <c r="AT254" s="166" t="s">
        <v>236</v>
      </c>
      <c r="AU254" s="166" t="s">
        <v>87</v>
      </c>
      <c r="AV254" s="12" t="s">
        <v>87</v>
      </c>
      <c r="AW254" s="12" t="s">
        <v>32</v>
      </c>
      <c r="AX254" s="12" t="s">
        <v>85</v>
      </c>
      <c r="AY254" s="166" t="s">
        <v>140</v>
      </c>
    </row>
    <row r="255" spans="1:65" s="1" customFormat="1" ht="24">
      <c r="A255" s="31"/>
      <c r="B255" s="142"/>
      <c r="C255" s="143" t="s">
        <v>517</v>
      </c>
      <c r="D255" s="143" t="s">
        <v>143</v>
      </c>
      <c r="E255" s="144" t="s">
        <v>2639</v>
      </c>
      <c r="F255" s="145" t="s">
        <v>2640</v>
      </c>
      <c r="G255" s="146" t="s">
        <v>284</v>
      </c>
      <c r="H255" s="147">
        <v>15.5</v>
      </c>
      <c r="I255" s="148">
        <v>2551.8000000000002</v>
      </c>
      <c r="J255" s="149">
        <f>ROUND(I255*H255,2)</f>
        <v>39552.9</v>
      </c>
      <c r="K255" s="145" t="s">
        <v>147</v>
      </c>
      <c r="L255" s="32"/>
      <c r="M255" s="150" t="s">
        <v>1</v>
      </c>
      <c r="N255" s="151" t="s">
        <v>42</v>
      </c>
      <c r="O255" s="57"/>
      <c r="P255" s="152">
        <f>O255*H255</f>
        <v>0</v>
      </c>
      <c r="Q255" s="152">
        <v>5.985E-2</v>
      </c>
      <c r="R255" s="152">
        <f>Q255*H255</f>
        <v>0.92767500000000003</v>
      </c>
      <c r="S255" s="152">
        <v>0</v>
      </c>
      <c r="T255" s="153">
        <f>S255*H255</f>
        <v>0</v>
      </c>
      <c r="U255" s="31"/>
      <c r="V255" s="31"/>
      <c r="W255" s="31"/>
      <c r="X255" s="31"/>
      <c r="Y255" s="31"/>
      <c r="Z255" s="31"/>
      <c r="AA255" s="31"/>
      <c r="AB255" s="31"/>
      <c r="AC255" s="31"/>
      <c r="AD255" s="31"/>
      <c r="AE255" s="31"/>
      <c r="AR255" s="154" t="s">
        <v>159</v>
      </c>
      <c r="AT255" s="154" t="s">
        <v>143</v>
      </c>
      <c r="AU255" s="154" t="s">
        <v>87</v>
      </c>
      <c r="AY255" s="16" t="s">
        <v>140</v>
      </c>
      <c r="BE255" s="155">
        <f>IF(N255="základní",J255,0)</f>
        <v>39552.9</v>
      </c>
      <c r="BF255" s="155">
        <f>IF(N255="snížená",J255,0)</f>
        <v>0</v>
      </c>
      <c r="BG255" s="155">
        <f>IF(N255="zákl. přenesená",J255,0)</f>
        <v>0</v>
      </c>
      <c r="BH255" s="155">
        <f>IF(N255="sníž. přenesená",J255,0)</f>
        <v>0</v>
      </c>
      <c r="BI255" s="155">
        <f>IF(N255="nulová",J255,0)</f>
        <v>0</v>
      </c>
      <c r="BJ255" s="16" t="s">
        <v>85</v>
      </c>
      <c r="BK255" s="155">
        <f>ROUND(I255*H255,2)</f>
        <v>39552.9</v>
      </c>
      <c r="BL255" s="16" t="s">
        <v>159</v>
      </c>
      <c r="BM255" s="154" t="s">
        <v>2641</v>
      </c>
    </row>
    <row r="256" spans="1:65" s="12" customFormat="1">
      <c r="B256" s="165"/>
      <c r="D256" s="156" t="s">
        <v>236</v>
      </c>
      <c r="E256" s="166" t="s">
        <v>1</v>
      </c>
      <c r="F256" s="167" t="s">
        <v>2626</v>
      </c>
      <c r="H256" s="168">
        <v>15.5</v>
      </c>
      <c r="I256" s="169"/>
      <c r="L256" s="165"/>
      <c r="M256" s="170"/>
      <c r="N256" s="171"/>
      <c r="O256" s="171"/>
      <c r="P256" s="171"/>
      <c r="Q256" s="171"/>
      <c r="R256" s="171"/>
      <c r="S256" s="171"/>
      <c r="T256" s="172"/>
      <c r="AT256" s="166" t="s">
        <v>236</v>
      </c>
      <c r="AU256" s="166" t="s">
        <v>87</v>
      </c>
      <c r="AV256" s="12" t="s">
        <v>87</v>
      </c>
      <c r="AW256" s="12" t="s">
        <v>32</v>
      </c>
      <c r="AX256" s="12" t="s">
        <v>85</v>
      </c>
      <c r="AY256" s="166" t="s">
        <v>140</v>
      </c>
    </row>
    <row r="257" spans="1:65" s="1" customFormat="1" ht="24">
      <c r="A257" s="31"/>
      <c r="B257" s="142"/>
      <c r="C257" s="143" t="s">
        <v>522</v>
      </c>
      <c r="D257" s="143" t="s">
        <v>143</v>
      </c>
      <c r="E257" s="144" t="s">
        <v>2642</v>
      </c>
      <c r="F257" s="145" t="s">
        <v>2643</v>
      </c>
      <c r="G257" s="146" t="s">
        <v>284</v>
      </c>
      <c r="H257" s="147">
        <v>8</v>
      </c>
      <c r="I257" s="148">
        <v>113.4</v>
      </c>
      <c r="J257" s="149">
        <f>ROUND(I257*H257,2)</f>
        <v>907.2</v>
      </c>
      <c r="K257" s="145" t="s">
        <v>147</v>
      </c>
      <c r="L257" s="32"/>
      <c r="M257" s="150" t="s">
        <v>1</v>
      </c>
      <c r="N257" s="151" t="s">
        <v>42</v>
      </c>
      <c r="O257" s="57"/>
      <c r="P257" s="152">
        <f>O257*H257</f>
        <v>0</v>
      </c>
      <c r="Q257" s="152">
        <v>0</v>
      </c>
      <c r="R257" s="152">
        <f>Q257*H257</f>
        <v>0</v>
      </c>
      <c r="S257" s="152">
        <v>0</v>
      </c>
      <c r="T257" s="153">
        <f>S257*H257</f>
        <v>0</v>
      </c>
      <c r="U257" s="31"/>
      <c r="V257" s="31"/>
      <c r="W257" s="31"/>
      <c r="X257" s="31"/>
      <c r="Y257" s="31"/>
      <c r="Z257" s="31"/>
      <c r="AA257" s="31"/>
      <c r="AB257" s="31"/>
      <c r="AC257" s="31"/>
      <c r="AD257" s="31"/>
      <c r="AE257" s="31"/>
      <c r="AR257" s="154" t="s">
        <v>159</v>
      </c>
      <c r="AT257" s="154" t="s">
        <v>143</v>
      </c>
      <c r="AU257" s="154" t="s">
        <v>87</v>
      </c>
      <c r="AY257" s="16" t="s">
        <v>140</v>
      </c>
      <c r="BE257" s="155">
        <f>IF(N257="základní",J257,0)</f>
        <v>907.2</v>
      </c>
      <c r="BF257" s="155">
        <f>IF(N257="snížená",J257,0)</f>
        <v>0</v>
      </c>
      <c r="BG257" s="155">
        <f>IF(N257="zákl. přenesená",J257,0)</f>
        <v>0</v>
      </c>
      <c r="BH257" s="155">
        <f>IF(N257="sníž. přenesená",J257,0)</f>
        <v>0</v>
      </c>
      <c r="BI257" s="155">
        <f>IF(N257="nulová",J257,0)</f>
        <v>0</v>
      </c>
      <c r="BJ257" s="16" t="s">
        <v>85</v>
      </c>
      <c r="BK257" s="155">
        <f>ROUND(I257*H257,2)</f>
        <v>907.2</v>
      </c>
      <c r="BL257" s="16" t="s">
        <v>159</v>
      </c>
      <c r="BM257" s="154" t="s">
        <v>2644</v>
      </c>
    </row>
    <row r="258" spans="1:65" s="1" customFormat="1" ht="21.75" customHeight="1">
      <c r="A258" s="31"/>
      <c r="B258" s="142"/>
      <c r="C258" s="143" t="s">
        <v>531</v>
      </c>
      <c r="D258" s="143" t="s">
        <v>143</v>
      </c>
      <c r="E258" s="144" t="s">
        <v>2645</v>
      </c>
      <c r="F258" s="145" t="s">
        <v>2646</v>
      </c>
      <c r="G258" s="146" t="s">
        <v>284</v>
      </c>
      <c r="H258" s="147">
        <v>8</v>
      </c>
      <c r="I258" s="148">
        <v>297.7</v>
      </c>
      <c r="J258" s="149">
        <f>ROUND(I258*H258,2)</f>
        <v>2381.6</v>
      </c>
      <c r="K258" s="145" t="s">
        <v>147</v>
      </c>
      <c r="L258" s="32"/>
      <c r="M258" s="150" t="s">
        <v>1</v>
      </c>
      <c r="N258" s="151" t="s">
        <v>42</v>
      </c>
      <c r="O258" s="57"/>
      <c r="P258" s="152">
        <f>O258*H258</f>
        <v>0</v>
      </c>
      <c r="Q258" s="152">
        <v>3.5599999999999998E-3</v>
      </c>
      <c r="R258" s="152">
        <f>Q258*H258</f>
        <v>2.8479999999999998E-2</v>
      </c>
      <c r="S258" s="152">
        <v>0</v>
      </c>
      <c r="T258" s="153">
        <f>S258*H258</f>
        <v>0</v>
      </c>
      <c r="U258" s="31"/>
      <c r="V258" s="31"/>
      <c r="W258" s="31"/>
      <c r="X258" s="31"/>
      <c r="Y258" s="31"/>
      <c r="Z258" s="31"/>
      <c r="AA258" s="31"/>
      <c r="AB258" s="31"/>
      <c r="AC258" s="31"/>
      <c r="AD258" s="31"/>
      <c r="AE258" s="31"/>
      <c r="AR258" s="154" t="s">
        <v>159</v>
      </c>
      <c r="AT258" s="154" t="s">
        <v>143</v>
      </c>
      <c r="AU258" s="154" t="s">
        <v>87</v>
      </c>
      <c r="AY258" s="16" t="s">
        <v>140</v>
      </c>
      <c r="BE258" s="155">
        <f>IF(N258="základní",J258,0)</f>
        <v>2381.6</v>
      </c>
      <c r="BF258" s="155">
        <f>IF(N258="snížená",J258,0)</f>
        <v>0</v>
      </c>
      <c r="BG258" s="155">
        <f>IF(N258="zákl. přenesená",J258,0)</f>
        <v>0</v>
      </c>
      <c r="BH258" s="155">
        <f>IF(N258="sníž. přenesená",J258,0)</f>
        <v>0</v>
      </c>
      <c r="BI258" s="155">
        <f>IF(N258="nulová",J258,0)</f>
        <v>0</v>
      </c>
      <c r="BJ258" s="16" t="s">
        <v>85</v>
      </c>
      <c r="BK258" s="155">
        <f>ROUND(I258*H258,2)</f>
        <v>2381.6</v>
      </c>
      <c r="BL258" s="16" t="s">
        <v>159</v>
      </c>
      <c r="BM258" s="154" t="s">
        <v>2647</v>
      </c>
    </row>
    <row r="259" spans="1:65" s="12" customFormat="1">
      <c r="B259" s="165"/>
      <c r="D259" s="156" t="s">
        <v>236</v>
      </c>
      <c r="E259" s="166" t="s">
        <v>1</v>
      </c>
      <c r="F259" s="167" t="s">
        <v>2625</v>
      </c>
      <c r="H259" s="168">
        <v>8</v>
      </c>
      <c r="I259" s="169"/>
      <c r="L259" s="165"/>
      <c r="M259" s="170"/>
      <c r="N259" s="171"/>
      <c r="O259" s="171"/>
      <c r="P259" s="171"/>
      <c r="Q259" s="171"/>
      <c r="R259" s="171"/>
      <c r="S259" s="171"/>
      <c r="T259" s="172"/>
      <c r="AT259" s="166" t="s">
        <v>236</v>
      </c>
      <c r="AU259" s="166" t="s">
        <v>87</v>
      </c>
      <c r="AV259" s="12" t="s">
        <v>87</v>
      </c>
      <c r="AW259" s="12" t="s">
        <v>32</v>
      </c>
      <c r="AX259" s="12" t="s">
        <v>85</v>
      </c>
      <c r="AY259" s="166" t="s">
        <v>140</v>
      </c>
    </row>
    <row r="260" spans="1:65" s="1" customFormat="1" ht="24">
      <c r="A260" s="31"/>
      <c r="B260" s="142"/>
      <c r="C260" s="143" t="s">
        <v>535</v>
      </c>
      <c r="D260" s="143" t="s">
        <v>143</v>
      </c>
      <c r="E260" s="144" t="s">
        <v>2648</v>
      </c>
      <c r="F260" s="145" t="s">
        <v>2649</v>
      </c>
      <c r="G260" s="146" t="s">
        <v>284</v>
      </c>
      <c r="H260" s="147">
        <v>15.5</v>
      </c>
      <c r="I260" s="148">
        <v>278.67</v>
      </c>
      <c r="J260" s="149">
        <f>ROUND(I260*H260,2)</f>
        <v>4319.3900000000003</v>
      </c>
      <c r="K260" s="145" t="s">
        <v>147</v>
      </c>
      <c r="L260" s="32"/>
      <c r="M260" s="150" t="s">
        <v>1</v>
      </c>
      <c r="N260" s="151" t="s">
        <v>42</v>
      </c>
      <c r="O260" s="57"/>
      <c r="P260" s="152">
        <f>O260*H260</f>
        <v>0</v>
      </c>
      <c r="Q260" s="152">
        <v>3.5599999999999998E-3</v>
      </c>
      <c r="R260" s="152">
        <f>Q260*H260</f>
        <v>5.518E-2</v>
      </c>
      <c r="S260" s="152">
        <v>0</v>
      </c>
      <c r="T260" s="153">
        <f>S260*H260</f>
        <v>0</v>
      </c>
      <c r="U260" s="31"/>
      <c r="V260" s="31"/>
      <c r="W260" s="31"/>
      <c r="X260" s="31"/>
      <c r="Y260" s="31"/>
      <c r="Z260" s="31"/>
      <c r="AA260" s="31"/>
      <c r="AB260" s="31"/>
      <c r="AC260" s="31"/>
      <c r="AD260" s="31"/>
      <c r="AE260" s="31"/>
      <c r="AR260" s="154" t="s">
        <v>159</v>
      </c>
      <c r="AT260" s="154" t="s">
        <v>143</v>
      </c>
      <c r="AU260" s="154" t="s">
        <v>87</v>
      </c>
      <c r="AY260" s="16" t="s">
        <v>140</v>
      </c>
      <c r="BE260" s="155">
        <f>IF(N260="základní",J260,0)</f>
        <v>4319.3900000000003</v>
      </c>
      <c r="BF260" s="155">
        <f>IF(N260="snížená",J260,0)</f>
        <v>0</v>
      </c>
      <c r="BG260" s="155">
        <f>IF(N260="zákl. přenesená",J260,0)</f>
        <v>0</v>
      </c>
      <c r="BH260" s="155">
        <f>IF(N260="sníž. přenesená",J260,0)</f>
        <v>0</v>
      </c>
      <c r="BI260" s="155">
        <f>IF(N260="nulová",J260,0)</f>
        <v>0</v>
      </c>
      <c r="BJ260" s="16" t="s">
        <v>85</v>
      </c>
      <c r="BK260" s="155">
        <f>ROUND(I260*H260,2)</f>
        <v>4319.3900000000003</v>
      </c>
      <c r="BL260" s="16" t="s">
        <v>159</v>
      </c>
      <c r="BM260" s="154" t="s">
        <v>2650</v>
      </c>
    </row>
    <row r="261" spans="1:65" s="1" customFormat="1" ht="24">
      <c r="A261" s="31"/>
      <c r="B261" s="142"/>
      <c r="C261" s="143" t="s">
        <v>540</v>
      </c>
      <c r="D261" s="143" t="s">
        <v>143</v>
      </c>
      <c r="E261" s="144" t="s">
        <v>2651</v>
      </c>
      <c r="F261" s="145" t="s">
        <v>2652</v>
      </c>
      <c r="G261" s="146" t="s">
        <v>284</v>
      </c>
      <c r="H261" s="147">
        <v>8</v>
      </c>
      <c r="I261" s="148">
        <v>19.03</v>
      </c>
      <c r="J261" s="149">
        <f>ROUND(I261*H261,2)</f>
        <v>152.24</v>
      </c>
      <c r="K261" s="145" t="s">
        <v>147</v>
      </c>
      <c r="L261" s="32"/>
      <c r="M261" s="150" t="s">
        <v>1</v>
      </c>
      <c r="N261" s="151" t="s">
        <v>42</v>
      </c>
      <c r="O261" s="57"/>
      <c r="P261" s="152">
        <f>O261*H261</f>
        <v>0</v>
      </c>
      <c r="Q261" s="152">
        <v>0</v>
      </c>
      <c r="R261" s="152">
        <f>Q261*H261</f>
        <v>0</v>
      </c>
      <c r="S261" s="152">
        <v>0</v>
      </c>
      <c r="T261" s="153">
        <f>S261*H261</f>
        <v>0</v>
      </c>
      <c r="U261" s="31"/>
      <c r="V261" s="31"/>
      <c r="W261" s="31"/>
      <c r="X261" s="31"/>
      <c r="Y261" s="31"/>
      <c r="Z261" s="31"/>
      <c r="AA261" s="31"/>
      <c r="AB261" s="31"/>
      <c r="AC261" s="31"/>
      <c r="AD261" s="31"/>
      <c r="AE261" s="31"/>
      <c r="AR261" s="154" t="s">
        <v>159</v>
      </c>
      <c r="AT261" s="154" t="s">
        <v>143</v>
      </c>
      <c r="AU261" s="154" t="s">
        <v>87</v>
      </c>
      <c r="AY261" s="16" t="s">
        <v>140</v>
      </c>
      <c r="BE261" s="155">
        <f>IF(N261="základní",J261,0)</f>
        <v>152.24</v>
      </c>
      <c r="BF261" s="155">
        <f>IF(N261="snížená",J261,0)</f>
        <v>0</v>
      </c>
      <c r="BG261" s="155">
        <f>IF(N261="zákl. přenesená",J261,0)</f>
        <v>0</v>
      </c>
      <c r="BH261" s="155">
        <f>IF(N261="sníž. přenesená",J261,0)</f>
        <v>0</v>
      </c>
      <c r="BI261" s="155">
        <f>IF(N261="nulová",J261,0)</f>
        <v>0</v>
      </c>
      <c r="BJ261" s="16" t="s">
        <v>85</v>
      </c>
      <c r="BK261" s="155">
        <f>ROUND(I261*H261,2)</f>
        <v>152.24</v>
      </c>
      <c r="BL261" s="16" t="s">
        <v>159</v>
      </c>
      <c r="BM261" s="154" t="s">
        <v>2653</v>
      </c>
    </row>
    <row r="262" spans="1:65" s="1" customFormat="1" ht="24">
      <c r="A262" s="31"/>
      <c r="B262" s="142"/>
      <c r="C262" s="143" t="s">
        <v>544</v>
      </c>
      <c r="D262" s="143" t="s">
        <v>143</v>
      </c>
      <c r="E262" s="144" t="s">
        <v>2654</v>
      </c>
      <c r="F262" s="145" t="s">
        <v>2655</v>
      </c>
      <c r="G262" s="146" t="s">
        <v>284</v>
      </c>
      <c r="H262" s="147">
        <v>2</v>
      </c>
      <c r="I262" s="148">
        <v>277.13</v>
      </c>
      <c r="J262" s="149">
        <f>ROUND(I262*H262,2)</f>
        <v>554.26</v>
      </c>
      <c r="K262" s="145" t="s">
        <v>147</v>
      </c>
      <c r="L262" s="32"/>
      <c r="M262" s="150" t="s">
        <v>1</v>
      </c>
      <c r="N262" s="151" t="s">
        <v>42</v>
      </c>
      <c r="O262" s="57"/>
      <c r="P262" s="152">
        <f>O262*H262</f>
        <v>0</v>
      </c>
      <c r="Q262" s="152">
        <v>9.8999999999999999E-4</v>
      </c>
      <c r="R262" s="152">
        <f>Q262*H262</f>
        <v>1.98E-3</v>
      </c>
      <c r="S262" s="152">
        <v>0</v>
      </c>
      <c r="T262" s="153">
        <f>S262*H262</f>
        <v>0</v>
      </c>
      <c r="U262" s="31"/>
      <c r="V262" s="31"/>
      <c r="W262" s="31"/>
      <c r="X262" s="31"/>
      <c r="Y262" s="31"/>
      <c r="Z262" s="31"/>
      <c r="AA262" s="31"/>
      <c r="AB262" s="31"/>
      <c r="AC262" s="31"/>
      <c r="AD262" s="31"/>
      <c r="AE262" s="31"/>
      <c r="AR262" s="154" t="s">
        <v>159</v>
      </c>
      <c r="AT262" s="154" t="s">
        <v>143</v>
      </c>
      <c r="AU262" s="154" t="s">
        <v>87</v>
      </c>
      <c r="AY262" s="16" t="s">
        <v>140</v>
      </c>
      <c r="BE262" s="155">
        <f>IF(N262="základní",J262,0)</f>
        <v>554.26</v>
      </c>
      <c r="BF262" s="155">
        <f>IF(N262="snížená",J262,0)</f>
        <v>0</v>
      </c>
      <c r="BG262" s="155">
        <f>IF(N262="zákl. přenesená",J262,0)</f>
        <v>0</v>
      </c>
      <c r="BH262" s="155">
        <f>IF(N262="sníž. přenesená",J262,0)</f>
        <v>0</v>
      </c>
      <c r="BI262" s="155">
        <f>IF(N262="nulová",J262,0)</f>
        <v>0</v>
      </c>
      <c r="BJ262" s="16" t="s">
        <v>85</v>
      </c>
      <c r="BK262" s="155">
        <f>ROUND(I262*H262,2)</f>
        <v>554.26</v>
      </c>
      <c r="BL262" s="16" t="s">
        <v>159</v>
      </c>
      <c r="BM262" s="154" t="s">
        <v>2656</v>
      </c>
    </row>
    <row r="263" spans="1:65" s="12" customFormat="1">
      <c r="B263" s="165"/>
      <c r="D263" s="156" t="s">
        <v>236</v>
      </c>
      <c r="E263" s="166" t="s">
        <v>1</v>
      </c>
      <c r="F263" s="167" t="s">
        <v>2657</v>
      </c>
      <c r="H263" s="168">
        <v>2</v>
      </c>
      <c r="I263" s="169"/>
      <c r="L263" s="165"/>
      <c r="M263" s="170"/>
      <c r="N263" s="171"/>
      <c r="O263" s="171"/>
      <c r="P263" s="171"/>
      <c r="Q263" s="171"/>
      <c r="R263" s="171"/>
      <c r="S263" s="171"/>
      <c r="T263" s="172"/>
      <c r="AT263" s="166" t="s">
        <v>236</v>
      </c>
      <c r="AU263" s="166" t="s">
        <v>87</v>
      </c>
      <c r="AV263" s="12" t="s">
        <v>87</v>
      </c>
      <c r="AW263" s="12" t="s">
        <v>32</v>
      </c>
      <c r="AX263" s="12" t="s">
        <v>85</v>
      </c>
      <c r="AY263" s="166" t="s">
        <v>140</v>
      </c>
    </row>
    <row r="264" spans="1:65" s="1" customFormat="1" ht="24">
      <c r="A264" s="31"/>
      <c r="B264" s="142"/>
      <c r="C264" s="143" t="s">
        <v>549</v>
      </c>
      <c r="D264" s="143" t="s">
        <v>143</v>
      </c>
      <c r="E264" s="144" t="s">
        <v>2658</v>
      </c>
      <c r="F264" s="145" t="s">
        <v>2659</v>
      </c>
      <c r="G264" s="146" t="s">
        <v>284</v>
      </c>
      <c r="H264" s="147">
        <v>2</v>
      </c>
      <c r="I264" s="148">
        <v>16.36</v>
      </c>
      <c r="J264" s="149">
        <f>ROUND(I264*H264,2)</f>
        <v>32.72</v>
      </c>
      <c r="K264" s="145" t="s">
        <v>147</v>
      </c>
      <c r="L264" s="32"/>
      <c r="M264" s="150" t="s">
        <v>1</v>
      </c>
      <c r="N264" s="151" t="s">
        <v>42</v>
      </c>
      <c r="O264" s="57"/>
      <c r="P264" s="152">
        <f>O264*H264</f>
        <v>0</v>
      </c>
      <c r="Q264" s="152">
        <v>0</v>
      </c>
      <c r="R264" s="152">
        <f>Q264*H264</f>
        <v>0</v>
      </c>
      <c r="S264" s="152">
        <v>0</v>
      </c>
      <c r="T264" s="153">
        <f>S264*H264</f>
        <v>0</v>
      </c>
      <c r="U264" s="31"/>
      <c r="V264" s="31"/>
      <c r="W264" s="31"/>
      <c r="X264" s="31"/>
      <c r="Y264" s="31"/>
      <c r="Z264" s="31"/>
      <c r="AA264" s="31"/>
      <c r="AB264" s="31"/>
      <c r="AC264" s="31"/>
      <c r="AD264" s="31"/>
      <c r="AE264" s="31"/>
      <c r="AR264" s="154" t="s">
        <v>159</v>
      </c>
      <c r="AT264" s="154" t="s">
        <v>143</v>
      </c>
      <c r="AU264" s="154" t="s">
        <v>87</v>
      </c>
      <c r="AY264" s="16" t="s">
        <v>140</v>
      </c>
      <c r="BE264" s="155">
        <f>IF(N264="základní",J264,0)</f>
        <v>32.72</v>
      </c>
      <c r="BF264" s="155">
        <f>IF(N264="snížená",J264,0)</f>
        <v>0</v>
      </c>
      <c r="BG264" s="155">
        <f>IF(N264="zákl. přenesená",J264,0)</f>
        <v>0</v>
      </c>
      <c r="BH264" s="155">
        <f>IF(N264="sníž. přenesená",J264,0)</f>
        <v>0</v>
      </c>
      <c r="BI264" s="155">
        <f>IF(N264="nulová",J264,0)</f>
        <v>0</v>
      </c>
      <c r="BJ264" s="16" t="s">
        <v>85</v>
      </c>
      <c r="BK264" s="155">
        <f>ROUND(I264*H264,2)</f>
        <v>32.72</v>
      </c>
      <c r="BL264" s="16" t="s">
        <v>159</v>
      </c>
      <c r="BM264" s="154" t="s">
        <v>2660</v>
      </c>
    </row>
    <row r="265" spans="1:65" s="1" customFormat="1" ht="24">
      <c r="A265" s="31"/>
      <c r="B265" s="142"/>
      <c r="C265" s="143" t="s">
        <v>554</v>
      </c>
      <c r="D265" s="143" t="s">
        <v>143</v>
      </c>
      <c r="E265" s="144" t="s">
        <v>2661</v>
      </c>
      <c r="F265" s="145" t="s">
        <v>2662</v>
      </c>
      <c r="G265" s="146" t="s">
        <v>284</v>
      </c>
      <c r="H265" s="147">
        <v>23.5</v>
      </c>
      <c r="I265" s="148">
        <v>417.06</v>
      </c>
      <c r="J265" s="149">
        <f>ROUND(I265*H265,2)</f>
        <v>9800.91</v>
      </c>
      <c r="K265" s="145" t="s">
        <v>147</v>
      </c>
      <c r="L265" s="32"/>
      <c r="M265" s="150" t="s">
        <v>1</v>
      </c>
      <c r="N265" s="151" t="s">
        <v>42</v>
      </c>
      <c r="O265" s="57"/>
      <c r="P265" s="152">
        <f>O265*H265</f>
        <v>0</v>
      </c>
      <c r="Q265" s="152">
        <v>1.58E-3</v>
      </c>
      <c r="R265" s="152">
        <f>Q265*H265</f>
        <v>3.7130000000000003E-2</v>
      </c>
      <c r="S265" s="152">
        <v>0</v>
      </c>
      <c r="T265" s="153">
        <f>S265*H265</f>
        <v>0</v>
      </c>
      <c r="U265" s="31"/>
      <c r="V265" s="31"/>
      <c r="W265" s="31"/>
      <c r="X265" s="31"/>
      <c r="Y265" s="31"/>
      <c r="Z265" s="31"/>
      <c r="AA265" s="31"/>
      <c r="AB265" s="31"/>
      <c r="AC265" s="31"/>
      <c r="AD265" s="31"/>
      <c r="AE265" s="31"/>
      <c r="AR265" s="154" t="s">
        <v>159</v>
      </c>
      <c r="AT265" s="154" t="s">
        <v>143</v>
      </c>
      <c r="AU265" s="154" t="s">
        <v>87</v>
      </c>
      <c r="AY265" s="16" t="s">
        <v>140</v>
      </c>
      <c r="BE265" s="155">
        <f>IF(N265="základní",J265,0)</f>
        <v>9800.91</v>
      </c>
      <c r="BF265" s="155">
        <f>IF(N265="snížená",J265,0)</f>
        <v>0</v>
      </c>
      <c r="BG265" s="155">
        <f>IF(N265="zákl. přenesená",J265,0)</f>
        <v>0</v>
      </c>
      <c r="BH265" s="155">
        <f>IF(N265="sníž. přenesená",J265,0)</f>
        <v>0</v>
      </c>
      <c r="BI265" s="155">
        <f>IF(N265="nulová",J265,0)</f>
        <v>0</v>
      </c>
      <c r="BJ265" s="16" t="s">
        <v>85</v>
      </c>
      <c r="BK265" s="155">
        <f>ROUND(I265*H265,2)</f>
        <v>9800.91</v>
      </c>
      <c r="BL265" s="16" t="s">
        <v>159</v>
      </c>
      <c r="BM265" s="154" t="s">
        <v>2663</v>
      </c>
    </row>
    <row r="266" spans="1:65" s="12" customFormat="1">
      <c r="B266" s="165"/>
      <c r="D266" s="156" t="s">
        <v>236</v>
      </c>
      <c r="E266" s="166" t="s">
        <v>1</v>
      </c>
      <c r="F266" s="167" t="s">
        <v>2625</v>
      </c>
      <c r="H266" s="168">
        <v>8</v>
      </c>
      <c r="I266" s="169"/>
      <c r="L266" s="165"/>
      <c r="M266" s="170"/>
      <c r="N266" s="171"/>
      <c r="O266" s="171"/>
      <c r="P266" s="171"/>
      <c r="Q266" s="171"/>
      <c r="R266" s="171"/>
      <c r="S266" s="171"/>
      <c r="T266" s="172"/>
      <c r="AT266" s="166" t="s">
        <v>236</v>
      </c>
      <c r="AU266" s="166" t="s">
        <v>87</v>
      </c>
      <c r="AV266" s="12" t="s">
        <v>87</v>
      </c>
      <c r="AW266" s="12" t="s">
        <v>32</v>
      </c>
      <c r="AX266" s="12" t="s">
        <v>77</v>
      </c>
      <c r="AY266" s="166" t="s">
        <v>140</v>
      </c>
    </row>
    <row r="267" spans="1:65" s="12" customFormat="1">
      <c r="B267" s="165"/>
      <c r="D267" s="156" t="s">
        <v>236</v>
      </c>
      <c r="E267" s="166" t="s">
        <v>1</v>
      </c>
      <c r="F267" s="167" t="s">
        <v>2626</v>
      </c>
      <c r="H267" s="168">
        <v>15.5</v>
      </c>
      <c r="I267" s="169"/>
      <c r="L267" s="165"/>
      <c r="M267" s="170"/>
      <c r="N267" s="171"/>
      <c r="O267" s="171"/>
      <c r="P267" s="171"/>
      <c r="Q267" s="171"/>
      <c r="R267" s="171"/>
      <c r="S267" s="171"/>
      <c r="T267" s="172"/>
      <c r="AT267" s="166" t="s">
        <v>236</v>
      </c>
      <c r="AU267" s="166" t="s">
        <v>87</v>
      </c>
      <c r="AV267" s="12" t="s">
        <v>87</v>
      </c>
      <c r="AW267" s="12" t="s">
        <v>32</v>
      </c>
      <c r="AX267" s="12" t="s">
        <v>77</v>
      </c>
      <c r="AY267" s="166" t="s">
        <v>140</v>
      </c>
    </row>
    <row r="268" spans="1:65" s="13" customFormat="1">
      <c r="B268" s="173"/>
      <c r="D268" s="156" t="s">
        <v>236</v>
      </c>
      <c r="E268" s="174" t="s">
        <v>1</v>
      </c>
      <c r="F268" s="175" t="s">
        <v>247</v>
      </c>
      <c r="H268" s="176">
        <v>23.5</v>
      </c>
      <c r="I268" s="177"/>
      <c r="L268" s="173"/>
      <c r="M268" s="178"/>
      <c r="N268" s="179"/>
      <c r="O268" s="179"/>
      <c r="P268" s="179"/>
      <c r="Q268" s="179"/>
      <c r="R268" s="179"/>
      <c r="S268" s="179"/>
      <c r="T268" s="180"/>
      <c r="AT268" s="174" t="s">
        <v>236</v>
      </c>
      <c r="AU268" s="174" t="s">
        <v>87</v>
      </c>
      <c r="AV268" s="13" t="s">
        <v>159</v>
      </c>
      <c r="AW268" s="13" t="s">
        <v>32</v>
      </c>
      <c r="AX268" s="13" t="s">
        <v>85</v>
      </c>
      <c r="AY268" s="174" t="s">
        <v>140</v>
      </c>
    </row>
    <row r="269" spans="1:65" s="1" customFormat="1" ht="24">
      <c r="A269" s="31"/>
      <c r="B269" s="142"/>
      <c r="C269" s="143" t="s">
        <v>559</v>
      </c>
      <c r="D269" s="143" t="s">
        <v>143</v>
      </c>
      <c r="E269" s="144" t="s">
        <v>2664</v>
      </c>
      <c r="F269" s="145" t="s">
        <v>2665</v>
      </c>
      <c r="G269" s="146" t="s">
        <v>284</v>
      </c>
      <c r="H269" s="147">
        <v>8</v>
      </c>
      <c r="I269" s="148">
        <v>27.39</v>
      </c>
      <c r="J269" s="149">
        <f>ROUND(I269*H269,2)</f>
        <v>219.12</v>
      </c>
      <c r="K269" s="145" t="s">
        <v>147</v>
      </c>
      <c r="L269" s="32"/>
      <c r="M269" s="150" t="s">
        <v>1</v>
      </c>
      <c r="N269" s="151" t="s">
        <v>42</v>
      </c>
      <c r="O269" s="57"/>
      <c r="P269" s="152">
        <f>O269*H269</f>
        <v>0</v>
      </c>
      <c r="Q269" s="152">
        <v>0</v>
      </c>
      <c r="R269" s="152">
        <f>Q269*H269</f>
        <v>0</v>
      </c>
      <c r="S269" s="152">
        <v>0</v>
      </c>
      <c r="T269" s="153">
        <f>S269*H269</f>
        <v>0</v>
      </c>
      <c r="U269" s="31"/>
      <c r="V269" s="31"/>
      <c r="W269" s="31"/>
      <c r="X269" s="31"/>
      <c r="Y269" s="31"/>
      <c r="Z269" s="31"/>
      <c r="AA269" s="31"/>
      <c r="AB269" s="31"/>
      <c r="AC269" s="31"/>
      <c r="AD269" s="31"/>
      <c r="AE269" s="31"/>
      <c r="AR269" s="154" t="s">
        <v>159</v>
      </c>
      <c r="AT269" s="154" t="s">
        <v>143</v>
      </c>
      <c r="AU269" s="154" t="s">
        <v>87</v>
      </c>
      <c r="AY269" s="16" t="s">
        <v>140</v>
      </c>
      <c r="BE269" s="155">
        <f>IF(N269="základní",J269,0)</f>
        <v>219.12</v>
      </c>
      <c r="BF269" s="155">
        <f>IF(N269="snížená",J269,0)</f>
        <v>0</v>
      </c>
      <c r="BG269" s="155">
        <f>IF(N269="zákl. přenesená",J269,0)</f>
        <v>0</v>
      </c>
      <c r="BH269" s="155">
        <f>IF(N269="sníž. přenesená",J269,0)</f>
        <v>0</v>
      </c>
      <c r="BI269" s="155">
        <f>IF(N269="nulová",J269,0)</f>
        <v>0</v>
      </c>
      <c r="BJ269" s="16" t="s">
        <v>85</v>
      </c>
      <c r="BK269" s="155">
        <f>ROUND(I269*H269,2)</f>
        <v>219.12</v>
      </c>
      <c r="BL269" s="16" t="s">
        <v>159</v>
      </c>
      <c r="BM269" s="154" t="s">
        <v>2666</v>
      </c>
    </row>
    <row r="270" spans="1:65" s="1" customFormat="1" ht="24">
      <c r="A270" s="31"/>
      <c r="B270" s="142"/>
      <c r="C270" s="143" t="s">
        <v>564</v>
      </c>
      <c r="D270" s="143" t="s">
        <v>143</v>
      </c>
      <c r="E270" s="144" t="s">
        <v>2667</v>
      </c>
      <c r="F270" s="145" t="s">
        <v>2668</v>
      </c>
      <c r="G270" s="146" t="s">
        <v>284</v>
      </c>
      <c r="H270" s="147">
        <v>23.5</v>
      </c>
      <c r="I270" s="148">
        <v>542.70000000000005</v>
      </c>
      <c r="J270" s="149">
        <f>ROUND(I270*H270,2)</f>
        <v>12753.45</v>
      </c>
      <c r="K270" s="145" t="s">
        <v>147</v>
      </c>
      <c r="L270" s="32"/>
      <c r="M270" s="150" t="s">
        <v>1</v>
      </c>
      <c r="N270" s="151" t="s">
        <v>42</v>
      </c>
      <c r="O270" s="57"/>
      <c r="P270" s="152">
        <f>O270*H270</f>
        <v>0</v>
      </c>
      <c r="Q270" s="152">
        <v>1.16E-3</v>
      </c>
      <c r="R270" s="152">
        <f>Q270*H270</f>
        <v>2.726E-2</v>
      </c>
      <c r="S270" s="152">
        <v>0</v>
      </c>
      <c r="T270" s="153">
        <f>S270*H270</f>
        <v>0</v>
      </c>
      <c r="U270" s="31"/>
      <c r="V270" s="31"/>
      <c r="W270" s="31"/>
      <c r="X270" s="31"/>
      <c r="Y270" s="31"/>
      <c r="Z270" s="31"/>
      <c r="AA270" s="31"/>
      <c r="AB270" s="31"/>
      <c r="AC270" s="31"/>
      <c r="AD270" s="31"/>
      <c r="AE270" s="31"/>
      <c r="AR270" s="154" t="s">
        <v>159</v>
      </c>
      <c r="AT270" s="154" t="s">
        <v>143</v>
      </c>
      <c r="AU270" s="154" t="s">
        <v>87</v>
      </c>
      <c r="AY270" s="16" t="s">
        <v>140</v>
      </c>
      <c r="BE270" s="155">
        <f>IF(N270="základní",J270,0)</f>
        <v>12753.45</v>
      </c>
      <c r="BF270" s="155">
        <f>IF(N270="snížená",J270,0)</f>
        <v>0</v>
      </c>
      <c r="BG270" s="155">
        <f>IF(N270="zákl. přenesená",J270,0)</f>
        <v>0</v>
      </c>
      <c r="BH270" s="155">
        <f>IF(N270="sníž. přenesená",J270,0)</f>
        <v>0</v>
      </c>
      <c r="BI270" s="155">
        <f>IF(N270="nulová",J270,0)</f>
        <v>0</v>
      </c>
      <c r="BJ270" s="16" t="s">
        <v>85</v>
      </c>
      <c r="BK270" s="155">
        <f>ROUND(I270*H270,2)</f>
        <v>12753.45</v>
      </c>
      <c r="BL270" s="16" t="s">
        <v>159</v>
      </c>
      <c r="BM270" s="154" t="s">
        <v>2669</v>
      </c>
    </row>
    <row r="271" spans="1:65" s="12" customFormat="1">
      <c r="B271" s="165"/>
      <c r="D271" s="156" t="s">
        <v>236</v>
      </c>
      <c r="E271" s="166" t="s">
        <v>1</v>
      </c>
      <c r="F271" s="167" t="s">
        <v>2625</v>
      </c>
      <c r="H271" s="168">
        <v>8</v>
      </c>
      <c r="I271" s="169"/>
      <c r="L271" s="165"/>
      <c r="M271" s="170"/>
      <c r="N271" s="171"/>
      <c r="O271" s="171"/>
      <c r="P271" s="171"/>
      <c r="Q271" s="171"/>
      <c r="R271" s="171"/>
      <c r="S271" s="171"/>
      <c r="T271" s="172"/>
      <c r="AT271" s="166" t="s">
        <v>236</v>
      </c>
      <c r="AU271" s="166" t="s">
        <v>87</v>
      </c>
      <c r="AV271" s="12" t="s">
        <v>87</v>
      </c>
      <c r="AW271" s="12" t="s">
        <v>32</v>
      </c>
      <c r="AX271" s="12" t="s">
        <v>77</v>
      </c>
      <c r="AY271" s="166" t="s">
        <v>140</v>
      </c>
    </row>
    <row r="272" spans="1:65" s="12" customFormat="1">
      <c r="B272" s="165"/>
      <c r="D272" s="156" t="s">
        <v>236</v>
      </c>
      <c r="E272" s="166" t="s">
        <v>1</v>
      </c>
      <c r="F272" s="167" t="s">
        <v>2626</v>
      </c>
      <c r="H272" s="168">
        <v>15.5</v>
      </c>
      <c r="I272" s="169"/>
      <c r="L272" s="165"/>
      <c r="M272" s="170"/>
      <c r="N272" s="171"/>
      <c r="O272" s="171"/>
      <c r="P272" s="171"/>
      <c r="Q272" s="171"/>
      <c r="R272" s="171"/>
      <c r="S272" s="171"/>
      <c r="T272" s="172"/>
      <c r="AT272" s="166" t="s">
        <v>236</v>
      </c>
      <c r="AU272" s="166" t="s">
        <v>87</v>
      </c>
      <c r="AV272" s="12" t="s">
        <v>87</v>
      </c>
      <c r="AW272" s="12" t="s">
        <v>32</v>
      </c>
      <c r="AX272" s="12" t="s">
        <v>77</v>
      </c>
      <c r="AY272" s="166" t="s">
        <v>140</v>
      </c>
    </row>
    <row r="273" spans="1:65" s="13" customFormat="1">
      <c r="B273" s="173"/>
      <c r="D273" s="156" t="s">
        <v>236</v>
      </c>
      <c r="E273" s="174" t="s">
        <v>1</v>
      </c>
      <c r="F273" s="175" t="s">
        <v>247</v>
      </c>
      <c r="H273" s="176">
        <v>23.5</v>
      </c>
      <c r="I273" s="177"/>
      <c r="L273" s="173"/>
      <c r="M273" s="178"/>
      <c r="N273" s="179"/>
      <c r="O273" s="179"/>
      <c r="P273" s="179"/>
      <c r="Q273" s="179"/>
      <c r="R273" s="179"/>
      <c r="S273" s="179"/>
      <c r="T273" s="180"/>
      <c r="AT273" s="174" t="s">
        <v>236</v>
      </c>
      <c r="AU273" s="174" t="s">
        <v>87</v>
      </c>
      <c r="AV273" s="13" t="s">
        <v>159</v>
      </c>
      <c r="AW273" s="13" t="s">
        <v>32</v>
      </c>
      <c r="AX273" s="13" t="s">
        <v>85</v>
      </c>
      <c r="AY273" s="174" t="s">
        <v>140</v>
      </c>
    </row>
    <row r="274" spans="1:65" s="1" customFormat="1" ht="24">
      <c r="A274" s="31"/>
      <c r="B274" s="142"/>
      <c r="C274" s="143" t="s">
        <v>569</v>
      </c>
      <c r="D274" s="143" t="s">
        <v>143</v>
      </c>
      <c r="E274" s="144" t="s">
        <v>2670</v>
      </c>
      <c r="F274" s="145" t="s">
        <v>2671</v>
      </c>
      <c r="G274" s="146" t="s">
        <v>284</v>
      </c>
      <c r="H274" s="147">
        <v>8</v>
      </c>
      <c r="I274" s="148">
        <v>22.07</v>
      </c>
      <c r="J274" s="149">
        <f>ROUND(I274*H274,2)</f>
        <v>176.56</v>
      </c>
      <c r="K274" s="145" t="s">
        <v>147</v>
      </c>
      <c r="L274" s="32"/>
      <c r="M274" s="150" t="s">
        <v>1</v>
      </c>
      <c r="N274" s="151" t="s">
        <v>42</v>
      </c>
      <c r="O274" s="57"/>
      <c r="P274" s="152">
        <f>O274*H274</f>
        <v>0</v>
      </c>
      <c r="Q274" s="152">
        <v>0</v>
      </c>
      <c r="R274" s="152">
        <f>Q274*H274</f>
        <v>0</v>
      </c>
      <c r="S274" s="152">
        <v>0</v>
      </c>
      <c r="T274" s="153">
        <f>S274*H274</f>
        <v>0</v>
      </c>
      <c r="U274" s="31"/>
      <c r="V274" s="31"/>
      <c r="W274" s="31"/>
      <c r="X274" s="31"/>
      <c r="Y274" s="31"/>
      <c r="Z274" s="31"/>
      <c r="AA274" s="31"/>
      <c r="AB274" s="31"/>
      <c r="AC274" s="31"/>
      <c r="AD274" s="31"/>
      <c r="AE274" s="31"/>
      <c r="AR274" s="154" t="s">
        <v>159</v>
      </c>
      <c r="AT274" s="154" t="s">
        <v>143</v>
      </c>
      <c r="AU274" s="154" t="s">
        <v>87</v>
      </c>
      <c r="AY274" s="16" t="s">
        <v>140</v>
      </c>
      <c r="BE274" s="155">
        <f>IF(N274="základní",J274,0)</f>
        <v>176.56</v>
      </c>
      <c r="BF274" s="155">
        <f>IF(N274="snížená",J274,0)</f>
        <v>0</v>
      </c>
      <c r="BG274" s="155">
        <f>IF(N274="zákl. přenesená",J274,0)</f>
        <v>0</v>
      </c>
      <c r="BH274" s="155">
        <f>IF(N274="sníž. přenesená",J274,0)</f>
        <v>0</v>
      </c>
      <c r="BI274" s="155">
        <f>IF(N274="nulová",J274,0)</f>
        <v>0</v>
      </c>
      <c r="BJ274" s="16" t="s">
        <v>85</v>
      </c>
      <c r="BK274" s="155">
        <f>ROUND(I274*H274,2)</f>
        <v>176.56</v>
      </c>
      <c r="BL274" s="16" t="s">
        <v>159</v>
      </c>
      <c r="BM274" s="154" t="s">
        <v>2672</v>
      </c>
    </row>
    <row r="275" spans="1:65" s="1" customFormat="1" ht="24">
      <c r="A275" s="31"/>
      <c r="B275" s="142"/>
      <c r="C275" s="143" t="s">
        <v>574</v>
      </c>
      <c r="D275" s="143" t="s">
        <v>143</v>
      </c>
      <c r="E275" s="144" t="s">
        <v>2673</v>
      </c>
      <c r="F275" s="145" t="s">
        <v>2674</v>
      </c>
      <c r="G275" s="146" t="s">
        <v>414</v>
      </c>
      <c r="H275" s="147">
        <v>21.75</v>
      </c>
      <c r="I275" s="148">
        <v>1551.73</v>
      </c>
      <c r="J275" s="149">
        <f>ROUND(I275*H275,2)</f>
        <v>33750.129999999997</v>
      </c>
      <c r="K275" s="145" t="s">
        <v>147</v>
      </c>
      <c r="L275" s="32"/>
      <c r="M275" s="150" t="s">
        <v>1</v>
      </c>
      <c r="N275" s="151" t="s">
        <v>42</v>
      </c>
      <c r="O275" s="57"/>
      <c r="P275" s="152">
        <f>O275*H275</f>
        <v>0</v>
      </c>
      <c r="Q275" s="152">
        <v>4.2999999999999999E-4</v>
      </c>
      <c r="R275" s="152">
        <f>Q275*H275</f>
        <v>9.3524999999999997E-3</v>
      </c>
      <c r="S275" s="152">
        <v>0</v>
      </c>
      <c r="T275" s="153">
        <f>S275*H275</f>
        <v>0</v>
      </c>
      <c r="U275" s="31"/>
      <c r="V275" s="31"/>
      <c r="W275" s="31"/>
      <c r="X275" s="31"/>
      <c r="Y275" s="31"/>
      <c r="Z275" s="31"/>
      <c r="AA275" s="31"/>
      <c r="AB275" s="31"/>
      <c r="AC275" s="31"/>
      <c r="AD275" s="31"/>
      <c r="AE275" s="31"/>
      <c r="AR275" s="154" t="s">
        <v>159</v>
      </c>
      <c r="AT275" s="154" t="s">
        <v>143</v>
      </c>
      <c r="AU275" s="154" t="s">
        <v>87</v>
      </c>
      <c r="AY275" s="16" t="s">
        <v>140</v>
      </c>
      <c r="BE275" s="155">
        <f>IF(N275="základní",J275,0)</f>
        <v>33750.129999999997</v>
      </c>
      <c r="BF275" s="155">
        <f>IF(N275="snížená",J275,0)</f>
        <v>0</v>
      </c>
      <c r="BG275" s="155">
        <f>IF(N275="zákl. přenesená",J275,0)</f>
        <v>0</v>
      </c>
      <c r="BH275" s="155">
        <f>IF(N275="sníž. přenesená",J275,0)</f>
        <v>0</v>
      </c>
      <c r="BI275" s="155">
        <f>IF(N275="nulová",J275,0)</f>
        <v>0</v>
      </c>
      <c r="BJ275" s="16" t="s">
        <v>85</v>
      </c>
      <c r="BK275" s="155">
        <f>ROUND(I275*H275,2)</f>
        <v>33750.129999999997</v>
      </c>
      <c r="BL275" s="16" t="s">
        <v>159</v>
      </c>
      <c r="BM275" s="154" t="s">
        <v>2675</v>
      </c>
    </row>
    <row r="276" spans="1:65" s="12" customFormat="1">
      <c r="B276" s="165"/>
      <c r="D276" s="156" t="s">
        <v>236</v>
      </c>
      <c r="E276" s="166" t="s">
        <v>1</v>
      </c>
      <c r="F276" s="167" t="s">
        <v>2676</v>
      </c>
      <c r="H276" s="168">
        <v>21.75</v>
      </c>
      <c r="I276" s="169"/>
      <c r="L276" s="165"/>
      <c r="M276" s="170"/>
      <c r="N276" s="171"/>
      <c r="O276" s="171"/>
      <c r="P276" s="171"/>
      <c r="Q276" s="171"/>
      <c r="R276" s="171"/>
      <c r="S276" s="171"/>
      <c r="T276" s="172"/>
      <c r="AT276" s="166" t="s">
        <v>236</v>
      </c>
      <c r="AU276" s="166" t="s">
        <v>87</v>
      </c>
      <c r="AV276" s="12" t="s">
        <v>87</v>
      </c>
      <c r="AW276" s="12" t="s">
        <v>32</v>
      </c>
      <c r="AX276" s="12" t="s">
        <v>85</v>
      </c>
      <c r="AY276" s="166" t="s">
        <v>140</v>
      </c>
    </row>
    <row r="277" spans="1:65" s="1" customFormat="1" ht="24">
      <c r="A277" s="31"/>
      <c r="B277" s="142"/>
      <c r="C277" s="181" t="s">
        <v>593</v>
      </c>
      <c r="D277" s="181" t="s">
        <v>296</v>
      </c>
      <c r="E277" s="182" t="s">
        <v>2677</v>
      </c>
      <c r="F277" s="183" t="s">
        <v>2678</v>
      </c>
      <c r="G277" s="184" t="s">
        <v>278</v>
      </c>
      <c r="H277" s="185">
        <v>5.6000000000000001E-2</v>
      </c>
      <c r="I277" s="186">
        <v>25368.48</v>
      </c>
      <c r="J277" s="187">
        <f>ROUND(I277*H277,2)</f>
        <v>1420.63</v>
      </c>
      <c r="K277" s="183" t="s">
        <v>147</v>
      </c>
      <c r="L277" s="188"/>
      <c r="M277" s="189" t="s">
        <v>1</v>
      </c>
      <c r="N277" s="190" t="s">
        <v>42</v>
      </c>
      <c r="O277" s="57"/>
      <c r="P277" s="152">
        <f>O277*H277</f>
        <v>0</v>
      </c>
      <c r="Q277" s="152">
        <v>1</v>
      </c>
      <c r="R277" s="152">
        <f>Q277*H277</f>
        <v>5.6000000000000001E-2</v>
      </c>
      <c r="S277" s="152">
        <v>0</v>
      </c>
      <c r="T277" s="153">
        <f>S277*H277</f>
        <v>0</v>
      </c>
      <c r="U277" s="31"/>
      <c r="V277" s="31"/>
      <c r="W277" s="31"/>
      <c r="X277" s="31"/>
      <c r="Y277" s="31"/>
      <c r="Z277" s="31"/>
      <c r="AA277" s="31"/>
      <c r="AB277" s="31"/>
      <c r="AC277" s="31"/>
      <c r="AD277" s="31"/>
      <c r="AE277" s="31"/>
      <c r="AR277" s="154" t="s">
        <v>182</v>
      </c>
      <c r="AT277" s="154" t="s">
        <v>296</v>
      </c>
      <c r="AU277" s="154" t="s">
        <v>87</v>
      </c>
      <c r="AY277" s="16" t="s">
        <v>140</v>
      </c>
      <c r="BE277" s="155">
        <f>IF(N277="základní",J277,0)</f>
        <v>1420.63</v>
      </c>
      <c r="BF277" s="155">
        <f>IF(N277="snížená",J277,0)</f>
        <v>0</v>
      </c>
      <c r="BG277" s="155">
        <f>IF(N277="zákl. přenesená",J277,0)</f>
        <v>0</v>
      </c>
      <c r="BH277" s="155">
        <f>IF(N277="sníž. přenesená",J277,0)</f>
        <v>0</v>
      </c>
      <c r="BI277" s="155">
        <f>IF(N277="nulová",J277,0)</f>
        <v>0</v>
      </c>
      <c r="BJ277" s="16" t="s">
        <v>85</v>
      </c>
      <c r="BK277" s="155">
        <f>ROUND(I277*H277,2)</f>
        <v>1420.63</v>
      </c>
      <c r="BL277" s="16" t="s">
        <v>159</v>
      </c>
      <c r="BM277" s="154" t="s">
        <v>2679</v>
      </c>
    </row>
    <row r="278" spans="1:65" s="1" customFormat="1" ht="19.5">
      <c r="A278" s="31"/>
      <c r="B278" s="32"/>
      <c r="C278" s="31"/>
      <c r="D278" s="156" t="s">
        <v>153</v>
      </c>
      <c r="E278" s="31"/>
      <c r="F278" s="157" t="s">
        <v>2680</v>
      </c>
      <c r="G278" s="31"/>
      <c r="H278" s="31"/>
      <c r="I278" s="158"/>
      <c r="J278" s="31"/>
      <c r="K278" s="31"/>
      <c r="L278" s="32"/>
      <c r="M278" s="159"/>
      <c r="N278" s="160"/>
      <c r="O278" s="57"/>
      <c r="P278" s="57"/>
      <c r="Q278" s="57"/>
      <c r="R278" s="57"/>
      <c r="S278" s="57"/>
      <c r="T278" s="58"/>
      <c r="U278" s="31"/>
      <c r="V278" s="31"/>
      <c r="W278" s="31"/>
      <c r="X278" s="31"/>
      <c r="Y278" s="31"/>
      <c r="Z278" s="31"/>
      <c r="AA278" s="31"/>
      <c r="AB278" s="31"/>
      <c r="AC278" s="31"/>
      <c r="AD278" s="31"/>
      <c r="AE278" s="31"/>
      <c r="AT278" s="16" t="s">
        <v>153</v>
      </c>
      <c r="AU278" s="16" t="s">
        <v>87</v>
      </c>
    </row>
    <row r="279" spans="1:65" s="12" customFormat="1">
      <c r="B279" s="165"/>
      <c r="D279" s="156" t="s">
        <v>236</v>
      </c>
      <c r="E279" s="166" t="s">
        <v>1</v>
      </c>
      <c r="F279" s="167" t="s">
        <v>2681</v>
      </c>
      <c r="H279" s="168">
        <v>5.6000000000000001E-2</v>
      </c>
      <c r="I279" s="169"/>
      <c r="L279" s="165"/>
      <c r="M279" s="170"/>
      <c r="N279" s="171"/>
      <c r="O279" s="171"/>
      <c r="P279" s="171"/>
      <c r="Q279" s="171"/>
      <c r="R279" s="171"/>
      <c r="S279" s="171"/>
      <c r="T279" s="172"/>
      <c r="AT279" s="166" t="s">
        <v>236</v>
      </c>
      <c r="AU279" s="166" t="s">
        <v>87</v>
      </c>
      <c r="AV279" s="12" t="s">
        <v>87</v>
      </c>
      <c r="AW279" s="12" t="s">
        <v>32</v>
      </c>
      <c r="AX279" s="12" t="s">
        <v>85</v>
      </c>
      <c r="AY279" s="166" t="s">
        <v>140</v>
      </c>
    </row>
    <row r="280" spans="1:65" s="11" customFormat="1" ht="22.9" customHeight="1">
      <c r="B280" s="129"/>
      <c r="D280" s="130" t="s">
        <v>76</v>
      </c>
      <c r="E280" s="140" t="s">
        <v>686</v>
      </c>
      <c r="F280" s="140" t="s">
        <v>687</v>
      </c>
      <c r="I280" s="132"/>
      <c r="J280" s="141">
        <f>BK280</f>
        <v>83596.399999999994</v>
      </c>
      <c r="L280" s="129"/>
      <c r="M280" s="134"/>
      <c r="N280" s="135"/>
      <c r="O280" s="135"/>
      <c r="P280" s="136">
        <f>SUM(P281:P306)</f>
        <v>0</v>
      </c>
      <c r="Q280" s="135"/>
      <c r="R280" s="136">
        <f>SUM(R281:R306)</f>
        <v>8.0200000000000009E-4</v>
      </c>
      <c r="S280" s="135"/>
      <c r="T280" s="137">
        <f>SUM(T281:T306)</f>
        <v>35.36992</v>
      </c>
      <c r="AR280" s="130" t="s">
        <v>85</v>
      </c>
      <c r="AT280" s="138" t="s">
        <v>76</v>
      </c>
      <c r="AU280" s="138" t="s">
        <v>85</v>
      </c>
      <c r="AY280" s="130" t="s">
        <v>140</v>
      </c>
      <c r="BK280" s="139">
        <f>SUM(BK281:BK306)</f>
        <v>83596.399999999994</v>
      </c>
    </row>
    <row r="281" spans="1:65" s="1" customFormat="1" ht="16.5" customHeight="1">
      <c r="A281" s="31"/>
      <c r="B281" s="142"/>
      <c r="C281" s="143" t="s">
        <v>598</v>
      </c>
      <c r="D281" s="143" t="s">
        <v>143</v>
      </c>
      <c r="E281" s="144" t="s">
        <v>689</v>
      </c>
      <c r="F281" s="145" t="s">
        <v>690</v>
      </c>
      <c r="G281" s="146" t="s">
        <v>234</v>
      </c>
      <c r="H281" s="147">
        <v>2.403</v>
      </c>
      <c r="I281" s="148">
        <v>2778.88</v>
      </c>
      <c r="J281" s="149">
        <f>ROUND(I281*H281,2)</f>
        <v>6677.65</v>
      </c>
      <c r="K281" s="145" t="s">
        <v>147</v>
      </c>
      <c r="L281" s="32"/>
      <c r="M281" s="150" t="s">
        <v>1</v>
      </c>
      <c r="N281" s="151" t="s">
        <v>42</v>
      </c>
      <c r="O281" s="57"/>
      <c r="P281" s="152">
        <f>O281*H281</f>
        <v>0</v>
      </c>
      <c r="Q281" s="152">
        <v>0</v>
      </c>
      <c r="R281" s="152">
        <f>Q281*H281</f>
        <v>0</v>
      </c>
      <c r="S281" s="152">
        <v>2</v>
      </c>
      <c r="T281" s="153">
        <f>S281*H281</f>
        <v>4.806</v>
      </c>
      <c r="U281" s="31"/>
      <c r="V281" s="31"/>
      <c r="W281" s="31"/>
      <c r="X281" s="31"/>
      <c r="Y281" s="31"/>
      <c r="Z281" s="31"/>
      <c r="AA281" s="31"/>
      <c r="AB281" s="31"/>
      <c r="AC281" s="31"/>
      <c r="AD281" s="31"/>
      <c r="AE281" s="31"/>
      <c r="AR281" s="154" t="s">
        <v>159</v>
      </c>
      <c r="AT281" s="154" t="s">
        <v>143</v>
      </c>
      <c r="AU281" s="154" t="s">
        <v>87</v>
      </c>
      <c r="AY281" s="16" t="s">
        <v>140</v>
      </c>
      <c r="BE281" s="155">
        <f>IF(N281="základní",J281,0)</f>
        <v>6677.65</v>
      </c>
      <c r="BF281" s="155">
        <f>IF(N281="snížená",J281,0)</f>
        <v>0</v>
      </c>
      <c r="BG281" s="155">
        <f>IF(N281="zákl. přenesená",J281,0)</f>
        <v>0</v>
      </c>
      <c r="BH281" s="155">
        <f>IF(N281="sníž. přenesená",J281,0)</f>
        <v>0</v>
      </c>
      <c r="BI281" s="155">
        <f>IF(N281="nulová",J281,0)</f>
        <v>0</v>
      </c>
      <c r="BJ281" s="16" t="s">
        <v>85</v>
      </c>
      <c r="BK281" s="155">
        <f>ROUND(I281*H281,2)</f>
        <v>6677.65</v>
      </c>
      <c r="BL281" s="16" t="s">
        <v>159</v>
      </c>
      <c r="BM281" s="154" t="s">
        <v>2682</v>
      </c>
    </row>
    <row r="282" spans="1:65" s="1" customFormat="1" ht="19.5">
      <c r="A282" s="31"/>
      <c r="B282" s="32"/>
      <c r="C282" s="31"/>
      <c r="D282" s="156" t="s">
        <v>153</v>
      </c>
      <c r="E282" s="31"/>
      <c r="F282" s="157" t="s">
        <v>2683</v>
      </c>
      <c r="G282" s="31"/>
      <c r="H282" s="31"/>
      <c r="I282" s="158"/>
      <c r="J282" s="31"/>
      <c r="K282" s="31"/>
      <c r="L282" s="32"/>
      <c r="M282" s="159"/>
      <c r="N282" s="160"/>
      <c r="O282" s="57"/>
      <c r="P282" s="57"/>
      <c r="Q282" s="57"/>
      <c r="R282" s="57"/>
      <c r="S282" s="57"/>
      <c r="T282" s="58"/>
      <c r="U282" s="31"/>
      <c r="V282" s="31"/>
      <c r="W282" s="31"/>
      <c r="X282" s="31"/>
      <c r="Y282" s="31"/>
      <c r="Z282" s="31"/>
      <c r="AA282" s="31"/>
      <c r="AB282" s="31"/>
      <c r="AC282" s="31"/>
      <c r="AD282" s="31"/>
      <c r="AE282" s="31"/>
      <c r="AT282" s="16" t="s">
        <v>153</v>
      </c>
      <c r="AU282" s="16" t="s">
        <v>87</v>
      </c>
    </row>
    <row r="283" spans="1:65" s="12" customFormat="1">
      <c r="B283" s="165"/>
      <c r="D283" s="156" t="s">
        <v>236</v>
      </c>
      <c r="E283" s="166" t="s">
        <v>1</v>
      </c>
      <c r="F283" s="167" t="s">
        <v>2684</v>
      </c>
      <c r="H283" s="168">
        <v>1.1399999999999999</v>
      </c>
      <c r="I283" s="169"/>
      <c r="L283" s="165"/>
      <c r="M283" s="170"/>
      <c r="N283" s="171"/>
      <c r="O283" s="171"/>
      <c r="P283" s="171"/>
      <c r="Q283" s="171"/>
      <c r="R283" s="171"/>
      <c r="S283" s="171"/>
      <c r="T283" s="172"/>
      <c r="AT283" s="166" t="s">
        <v>236</v>
      </c>
      <c r="AU283" s="166" t="s">
        <v>87</v>
      </c>
      <c r="AV283" s="12" t="s">
        <v>87</v>
      </c>
      <c r="AW283" s="12" t="s">
        <v>32</v>
      </c>
      <c r="AX283" s="12" t="s">
        <v>77</v>
      </c>
      <c r="AY283" s="166" t="s">
        <v>140</v>
      </c>
    </row>
    <row r="284" spans="1:65" s="12" customFormat="1">
      <c r="B284" s="165"/>
      <c r="D284" s="156" t="s">
        <v>236</v>
      </c>
      <c r="E284" s="166" t="s">
        <v>1</v>
      </c>
      <c r="F284" s="167" t="s">
        <v>2685</v>
      </c>
      <c r="H284" s="168">
        <v>1.2629999999999999</v>
      </c>
      <c r="I284" s="169"/>
      <c r="L284" s="165"/>
      <c r="M284" s="170"/>
      <c r="N284" s="171"/>
      <c r="O284" s="171"/>
      <c r="P284" s="171"/>
      <c r="Q284" s="171"/>
      <c r="R284" s="171"/>
      <c r="S284" s="171"/>
      <c r="T284" s="172"/>
      <c r="AT284" s="166" t="s">
        <v>236</v>
      </c>
      <c r="AU284" s="166" t="s">
        <v>87</v>
      </c>
      <c r="AV284" s="12" t="s">
        <v>87</v>
      </c>
      <c r="AW284" s="12" t="s">
        <v>32</v>
      </c>
      <c r="AX284" s="12" t="s">
        <v>77</v>
      </c>
      <c r="AY284" s="166" t="s">
        <v>140</v>
      </c>
    </row>
    <row r="285" spans="1:65" s="13" customFormat="1">
      <c r="B285" s="173"/>
      <c r="D285" s="156" t="s">
        <v>236</v>
      </c>
      <c r="E285" s="174" t="s">
        <v>1</v>
      </c>
      <c r="F285" s="175" t="s">
        <v>247</v>
      </c>
      <c r="H285" s="176">
        <v>2.4029999999999996</v>
      </c>
      <c r="I285" s="177"/>
      <c r="L285" s="173"/>
      <c r="M285" s="178"/>
      <c r="N285" s="179"/>
      <c r="O285" s="179"/>
      <c r="P285" s="179"/>
      <c r="Q285" s="179"/>
      <c r="R285" s="179"/>
      <c r="S285" s="179"/>
      <c r="T285" s="180"/>
      <c r="AT285" s="174" t="s">
        <v>236</v>
      </c>
      <c r="AU285" s="174" t="s">
        <v>87</v>
      </c>
      <c r="AV285" s="13" t="s">
        <v>159</v>
      </c>
      <c r="AW285" s="13" t="s">
        <v>32</v>
      </c>
      <c r="AX285" s="13" t="s">
        <v>85</v>
      </c>
      <c r="AY285" s="174" t="s">
        <v>140</v>
      </c>
    </row>
    <row r="286" spans="1:65" s="1" customFormat="1" ht="24">
      <c r="A286" s="31"/>
      <c r="B286" s="142"/>
      <c r="C286" s="143" t="s">
        <v>603</v>
      </c>
      <c r="D286" s="143" t="s">
        <v>143</v>
      </c>
      <c r="E286" s="144" t="s">
        <v>2686</v>
      </c>
      <c r="F286" s="145" t="s">
        <v>2687</v>
      </c>
      <c r="G286" s="146" t="s">
        <v>414</v>
      </c>
      <c r="H286" s="147">
        <v>24</v>
      </c>
      <c r="I286" s="148">
        <v>243.54</v>
      </c>
      <c r="J286" s="149">
        <f>ROUND(I286*H286,2)</f>
        <v>5844.96</v>
      </c>
      <c r="K286" s="145" t="s">
        <v>147</v>
      </c>
      <c r="L286" s="32"/>
      <c r="M286" s="150" t="s">
        <v>1</v>
      </c>
      <c r="N286" s="151" t="s">
        <v>42</v>
      </c>
      <c r="O286" s="57"/>
      <c r="P286" s="152">
        <f>O286*H286</f>
        <v>0</v>
      </c>
      <c r="Q286" s="152">
        <v>0</v>
      </c>
      <c r="R286" s="152">
        <f>Q286*H286</f>
        <v>0</v>
      </c>
      <c r="S286" s="152">
        <v>7.0000000000000007E-2</v>
      </c>
      <c r="T286" s="153">
        <f>S286*H286</f>
        <v>1.6800000000000002</v>
      </c>
      <c r="U286" s="31"/>
      <c r="V286" s="31"/>
      <c r="W286" s="31"/>
      <c r="X286" s="31"/>
      <c r="Y286" s="31"/>
      <c r="Z286" s="31"/>
      <c r="AA286" s="31"/>
      <c r="AB286" s="31"/>
      <c r="AC286" s="31"/>
      <c r="AD286" s="31"/>
      <c r="AE286" s="31"/>
      <c r="AR286" s="154" t="s">
        <v>159</v>
      </c>
      <c r="AT286" s="154" t="s">
        <v>143</v>
      </c>
      <c r="AU286" s="154" t="s">
        <v>87</v>
      </c>
      <c r="AY286" s="16" t="s">
        <v>140</v>
      </c>
      <c r="BE286" s="155">
        <f>IF(N286="základní",J286,0)</f>
        <v>5844.96</v>
      </c>
      <c r="BF286" s="155">
        <f>IF(N286="snížená",J286,0)</f>
        <v>0</v>
      </c>
      <c r="BG286" s="155">
        <f>IF(N286="zákl. přenesená",J286,0)</f>
        <v>0</v>
      </c>
      <c r="BH286" s="155">
        <f>IF(N286="sníž. přenesená",J286,0)</f>
        <v>0</v>
      </c>
      <c r="BI286" s="155">
        <f>IF(N286="nulová",J286,0)</f>
        <v>0</v>
      </c>
      <c r="BJ286" s="16" t="s">
        <v>85</v>
      </c>
      <c r="BK286" s="155">
        <f>ROUND(I286*H286,2)</f>
        <v>5844.96</v>
      </c>
      <c r="BL286" s="16" t="s">
        <v>159</v>
      </c>
      <c r="BM286" s="154" t="s">
        <v>2688</v>
      </c>
    </row>
    <row r="287" spans="1:65" s="12" customFormat="1">
      <c r="B287" s="165"/>
      <c r="D287" s="156" t="s">
        <v>236</v>
      </c>
      <c r="E287" s="166" t="s">
        <v>1</v>
      </c>
      <c r="F287" s="167" t="s">
        <v>2689</v>
      </c>
      <c r="H287" s="168">
        <v>24</v>
      </c>
      <c r="I287" s="169"/>
      <c r="L287" s="165"/>
      <c r="M287" s="170"/>
      <c r="N287" s="171"/>
      <c r="O287" s="171"/>
      <c r="P287" s="171"/>
      <c r="Q287" s="171"/>
      <c r="R287" s="171"/>
      <c r="S287" s="171"/>
      <c r="T287" s="172"/>
      <c r="AT287" s="166" t="s">
        <v>236</v>
      </c>
      <c r="AU287" s="166" t="s">
        <v>87</v>
      </c>
      <c r="AV287" s="12" t="s">
        <v>87</v>
      </c>
      <c r="AW287" s="12" t="s">
        <v>32</v>
      </c>
      <c r="AX287" s="12" t="s">
        <v>85</v>
      </c>
      <c r="AY287" s="166" t="s">
        <v>140</v>
      </c>
    </row>
    <row r="288" spans="1:65" s="1" customFormat="1" ht="24">
      <c r="A288" s="31"/>
      <c r="B288" s="142"/>
      <c r="C288" s="143" t="s">
        <v>630</v>
      </c>
      <c r="D288" s="143" t="s">
        <v>143</v>
      </c>
      <c r="E288" s="144" t="s">
        <v>2690</v>
      </c>
      <c r="F288" s="145" t="s">
        <v>2691</v>
      </c>
      <c r="G288" s="146" t="s">
        <v>284</v>
      </c>
      <c r="H288" s="147">
        <v>4.41</v>
      </c>
      <c r="I288" s="148">
        <v>1141.58</v>
      </c>
      <c r="J288" s="149">
        <f>ROUND(I288*H288,2)</f>
        <v>5034.37</v>
      </c>
      <c r="K288" s="145" t="s">
        <v>147</v>
      </c>
      <c r="L288" s="32"/>
      <c r="M288" s="150" t="s">
        <v>1</v>
      </c>
      <c r="N288" s="151" t="s">
        <v>42</v>
      </c>
      <c r="O288" s="57"/>
      <c r="P288" s="152">
        <f>O288*H288</f>
        <v>0</v>
      </c>
      <c r="Q288" s="152">
        <v>0</v>
      </c>
      <c r="R288" s="152">
        <f>Q288*H288</f>
        <v>0</v>
      </c>
      <c r="S288" s="152">
        <v>0.432</v>
      </c>
      <c r="T288" s="153">
        <f>S288*H288</f>
        <v>1.9051200000000001</v>
      </c>
      <c r="U288" s="31"/>
      <c r="V288" s="31"/>
      <c r="W288" s="31"/>
      <c r="X288" s="31"/>
      <c r="Y288" s="31"/>
      <c r="Z288" s="31"/>
      <c r="AA288" s="31"/>
      <c r="AB288" s="31"/>
      <c r="AC288" s="31"/>
      <c r="AD288" s="31"/>
      <c r="AE288" s="31"/>
      <c r="AR288" s="154" t="s">
        <v>159</v>
      </c>
      <c r="AT288" s="154" t="s">
        <v>143</v>
      </c>
      <c r="AU288" s="154" t="s">
        <v>87</v>
      </c>
      <c r="AY288" s="16" t="s">
        <v>140</v>
      </c>
      <c r="BE288" s="155">
        <f>IF(N288="základní",J288,0)</f>
        <v>5034.37</v>
      </c>
      <c r="BF288" s="155">
        <f>IF(N288="snížená",J288,0)</f>
        <v>0</v>
      </c>
      <c r="BG288" s="155">
        <f>IF(N288="zákl. přenesená",J288,0)</f>
        <v>0</v>
      </c>
      <c r="BH288" s="155">
        <f>IF(N288="sníž. přenesená",J288,0)</f>
        <v>0</v>
      </c>
      <c r="BI288" s="155">
        <f>IF(N288="nulová",J288,0)</f>
        <v>0</v>
      </c>
      <c r="BJ288" s="16" t="s">
        <v>85</v>
      </c>
      <c r="BK288" s="155">
        <f>ROUND(I288*H288,2)</f>
        <v>5034.37</v>
      </c>
      <c r="BL288" s="16" t="s">
        <v>159</v>
      </c>
      <c r="BM288" s="154" t="s">
        <v>2692</v>
      </c>
    </row>
    <row r="289" spans="1:65" s="12" customFormat="1">
      <c r="B289" s="165"/>
      <c r="D289" s="156" t="s">
        <v>236</v>
      </c>
      <c r="E289" s="166" t="s">
        <v>1</v>
      </c>
      <c r="F289" s="167" t="s">
        <v>2693</v>
      </c>
      <c r="H289" s="168">
        <v>4.41</v>
      </c>
      <c r="I289" s="169"/>
      <c r="L289" s="165"/>
      <c r="M289" s="170"/>
      <c r="N289" s="171"/>
      <c r="O289" s="171"/>
      <c r="P289" s="171"/>
      <c r="Q289" s="171"/>
      <c r="R289" s="171"/>
      <c r="S289" s="171"/>
      <c r="T289" s="172"/>
      <c r="AT289" s="166" t="s">
        <v>236</v>
      </c>
      <c r="AU289" s="166" t="s">
        <v>87</v>
      </c>
      <c r="AV289" s="12" t="s">
        <v>87</v>
      </c>
      <c r="AW289" s="12" t="s">
        <v>32</v>
      </c>
      <c r="AX289" s="12" t="s">
        <v>85</v>
      </c>
      <c r="AY289" s="166" t="s">
        <v>140</v>
      </c>
    </row>
    <row r="290" spans="1:65" s="1" customFormat="1" ht="33" customHeight="1">
      <c r="A290" s="31"/>
      <c r="B290" s="142"/>
      <c r="C290" s="143" t="s">
        <v>635</v>
      </c>
      <c r="D290" s="143" t="s">
        <v>143</v>
      </c>
      <c r="E290" s="144" t="s">
        <v>2694</v>
      </c>
      <c r="F290" s="145" t="s">
        <v>2695</v>
      </c>
      <c r="G290" s="146" t="s">
        <v>284</v>
      </c>
      <c r="H290" s="147">
        <v>58.95</v>
      </c>
      <c r="I290" s="148">
        <v>136.41</v>
      </c>
      <c r="J290" s="149">
        <f>ROUND(I290*H290,2)</f>
        <v>8041.37</v>
      </c>
      <c r="K290" s="145" t="s">
        <v>147</v>
      </c>
      <c r="L290" s="32"/>
      <c r="M290" s="150" t="s">
        <v>1</v>
      </c>
      <c r="N290" s="151" t="s">
        <v>42</v>
      </c>
      <c r="O290" s="57"/>
      <c r="P290" s="152">
        <f>O290*H290</f>
        <v>0</v>
      </c>
      <c r="Q290" s="152">
        <v>0</v>
      </c>
      <c r="R290" s="152">
        <f>Q290*H290</f>
        <v>0</v>
      </c>
      <c r="S290" s="152">
        <v>0.09</v>
      </c>
      <c r="T290" s="153">
        <f>S290*H290</f>
        <v>5.3055000000000003</v>
      </c>
      <c r="U290" s="31"/>
      <c r="V290" s="31"/>
      <c r="W290" s="31"/>
      <c r="X290" s="31"/>
      <c r="Y290" s="31"/>
      <c r="Z290" s="31"/>
      <c r="AA290" s="31"/>
      <c r="AB290" s="31"/>
      <c r="AC290" s="31"/>
      <c r="AD290" s="31"/>
      <c r="AE290" s="31"/>
      <c r="AR290" s="154" t="s">
        <v>159</v>
      </c>
      <c r="AT290" s="154" t="s">
        <v>143</v>
      </c>
      <c r="AU290" s="154" t="s">
        <v>87</v>
      </c>
      <c r="AY290" s="16" t="s">
        <v>140</v>
      </c>
      <c r="BE290" s="155">
        <f>IF(N290="základní",J290,0)</f>
        <v>8041.37</v>
      </c>
      <c r="BF290" s="155">
        <f>IF(N290="snížená",J290,0)</f>
        <v>0</v>
      </c>
      <c r="BG290" s="155">
        <f>IF(N290="zákl. přenesená",J290,0)</f>
        <v>0</v>
      </c>
      <c r="BH290" s="155">
        <f>IF(N290="sníž. přenesená",J290,0)</f>
        <v>0</v>
      </c>
      <c r="BI290" s="155">
        <f>IF(N290="nulová",J290,0)</f>
        <v>0</v>
      </c>
      <c r="BJ290" s="16" t="s">
        <v>85</v>
      </c>
      <c r="BK290" s="155">
        <f>ROUND(I290*H290,2)</f>
        <v>8041.37</v>
      </c>
      <c r="BL290" s="16" t="s">
        <v>159</v>
      </c>
      <c r="BM290" s="154" t="s">
        <v>2696</v>
      </c>
    </row>
    <row r="291" spans="1:65" s="12" customFormat="1">
      <c r="B291" s="165"/>
      <c r="D291" s="156" t="s">
        <v>236</v>
      </c>
      <c r="E291" s="166" t="s">
        <v>1</v>
      </c>
      <c r="F291" s="167" t="s">
        <v>2697</v>
      </c>
      <c r="H291" s="168">
        <v>56.16</v>
      </c>
      <c r="I291" s="169"/>
      <c r="L291" s="165"/>
      <c r="M291" s="170"/>
      <c r="N291" s="171"/>
      <c r="O291" s="171"/>
      <c r="P291" s="171"/>
      <c r="Q291" s="171"/>
      <c r="R291" s="171"/>
      <c r="S291" s="171"/>
      <c r="T291" s="172"/>
      <c r="AT291" s="166" t="s">
        <v>236</v>
      </c>
      <c r="AU291" s="166" t="s">
        <v>87</v>
      </c>
      <c r="AV291" s="12" t="s">
        <v>87</v>
      </c>
      <c r="AW291" s="12" t="s">
        <v>32</v>
      </c>
      <c r="AX291" s="12" t="s">
        <v>77</v>
      </c>
      <c r="AY291" s="166" t="s">
        <v>140</v>
      </c>
    </row>
    <row r="292" spans="1:65" s="12" customFormat="1">
      <c r="B292" s="165"/>
      <c r="D292" s="156" t="s">
        <v>236</v>
      </c>
      <c r="E292" s="166" t="s">
        <v>1</v>
      </c>
      <c r="F292" s="167" t="s">
        <v>2698</v>
      </c>
      <c r="H292" s="168">
        <v>2.79</v>
      </c>
      <c r="I292" s="169"/>
      <c r="L292" s="165"/>
      <c r="M292" s="170"/>
      <c r="N292" s="171"/>
      <c r="O292" s="171"/>
      <c r="P292" s="171"/>
      <c r="Q292" s="171"/>
      <c r="R292" s="171"/>
      <c r="S292" s="171"/>
      <c r="T292" s="172"/>
      <c r="AT292" s="166" t="s">
        <v>236</v>
      </c>
      <c r="AU292" s="166" t="s">
        <v>87</v>
      </c>
      <c r="AV292" s="12" t="s">
        <v>87</v>
      </c>
      <c r="AW292" s="12" t="s">
        <v>32</v>
      </c>
      <c r="AX292" s="12" t="s">
        <v>77</v>
      </c>
      <c r="AY292" s="166" t="s">
        <v>140</v>
      </c>
    </row>
    <row r="293" spans="1:65" s="13" customFormat="1">
      <c r="B293" s="173"/>
      <c r="D293" s="156" t="s">
        <v>236</v>
      </c>
      <c r="E293" s="174" t="s">
        <v>1</v>
      </c>
      <c r="F293" s="175" t="s">
        <v>247</v>
      </c>
      <c r="H293" s="176">
        <v>58.949999999999996</v>
      </c>
      <c r="I293" s="177"/>
      <c r="L293" s="173"/>
      <c r="M293" s="178"/>
      <c r="N293" s="179"/>
      <c r="O293" s="179"/>
      <c r="P293" s="179"/>
      <c r="Q293" s="179"/>
      <c r="R293" s="179"/>
      <c r="S293" s="179"/>
      <c r="T293" s="180"/>
      <c r="AT293" s="174" t="s">
        <v>236</v>
      </c>
      <c r="AU293" s="174" t="s">
        <v>87</v>
      </c>
      <c r="AV293" s="13" t="s">
        <v>159</v>
      </c>
      <c r="AW293" s="13" t="s">
        <v>32</v>
      </c>
      <c r="AX293" s="13" t="s">
        <v>85</v>
      </c>
      <c r="AY293" s="174" t="s">
        <v>140</v>
      </c>
    </row>
    <row r="294" spans="1:65" s="1" customFormat="1" ht="33" customHeight="1">
      <c r="A294" s="31"/>
      <c r="B294" s="142"/>
      <c r="C294" s="143" t="s">
        <v>640</v>
      </c>
      <c r="D294" s="143" t="s">
        <v>143</v>
      </c>
      <c r="E294" s="144" t="s">
        <v>2699</v>
      </c>
      <c r="F294" s="145" t="s">
        <v>2700</v>
      </c>
      <c r="G294" s="146" t="s">
        <v>284</v>
      </c>
      <c r="H294" s="147">
        <v>23.24</v>
      </c>
      <c r="I294" s="148">
        <v>203.96</v>
      </c>
      <c r="J294" s="149">
        <f>ROUND(I294*H294,2)</f>
        <v>4740.03</v>
      </c>
      <c r="K294" s="145" t="s">
        <v>147</v>
      </c>
      <c r="L294" s="32"/>
      <c r="M294" s="150" t="s">
        <v>1</v>
      </c>
      <c r="N294" s="151" t="s">
        <v>42</v>
      </c>
      <c r="O294" s="57"/>
      <c r="P294" s="152">
        <f>O294*H294</f>
        <v>0</v>
      </c>
      <c r="Q294" s="152">
        <v>0</v>
      </c>
      <c r="R294" s="152">
        <f>Q294*H294</f>
        <v>0</v>
      </c>
      <c r="S294" s="152">
        <v>0.19</v>
      </c>
      <c r="T294" s="153">
        <f>S294*H294</f>
        <v>4.4155999999999995</v>
      </c>
      <c r="U294" s="31"/>
      <c r="V294" s="31"/>
      <c r="W294" s="31"/>
      <c r="X294" s="31"/>
      <c r="Y294" s="31"/>
      <c r="Z294" s="31"/>
      <c r="AA294" s="31"/>
      <c r="AB294" s="31"/>
      <c r="AC294" s="31"/>
      <c r="AD294" s="31"/>
      <c r="AE294" s="31"/>
      <c r="AR294" s="154" t="s">
        <v>159</v>
      </c>
      <c r="AT294" s="154" t="s">
        <v>143</v>
      </c>
      <c r="AU294" s="154" t="s">
        <v>87</v>
      </c>
      <c r="AY294" s="16" t="s">
        <v>140</v>
      </c>
      <c r="BE294" s="155">
        <f>IF(N294="základní",J294,0)</f>
        <v>4740.03</v>
      </c>
      <c r="BF294" s="155">
        <f>IF(N294="snížená",J294,0)</f>
        <v>0</v>
      </c>
      <c r="BG294" s="155">
        <f>IF(N294="zákl. přenesená",J294,0)</f>
        <v>0</v>
      </c>
      <c r="BH294" s="155">
        <f>IF(N294="sníž. přenesená",J294,0)</f>
        <v>0</v>
      </c>
      <c r="BI294" s="155">
        <f>IF(N294="nulová",J294,0)</f>
        <v>0</v>
      </c>
      <c r="BJ294" s="16" t="s">
        <v>85</v>
      </c>
      <c r="BK294" s="155">
        <f>ROUND(I294*H294,2)</f>
        <v>4740.03</v>
      </c>
      <c r="BL294" s="16" t="s">
        <v>159</v>
      </c>
      <c r="BM294" s="154" t="s">
        <v>2701</v>
      </c>
    </row>
    <row r="295" spans="1:65" s="1" customFormat="1" ht="19.5">
      <c r="A295" s="31"/>
      <c r="B295" s="32"/>
      <c r="C295" s="31"/>
      <c r="D295" s="156" t="s">
        <v>153</v>
      </c>
      <c r="E295" s="31"/>
      <c r="F295" s="157" t="s">
        <v>2702</v>
      </c>
      <c r="G295" s="31"/>
      <c r="H295" s="31"/>
      <c r="I295" s="158"/>
      <c r="J295" s="31"/>
      <c r="K295" s="31"/>
      <c r="L295" s="32"/>
      <c r="M295" s="159"/>
      <c r="N295" s="160"/>
      <c r="O295" s="57"/>
      <c r="P295" s="57"/>
      <c r="Q295" s="57"/>
      <c r="R295" s="57"/>
      <c r="S295" s="57"/>
      <c r="T295" s="58"/>
      <c r="U295" s="31"/>
      <c r="V295" s="31"/>
      <c r="W295" s="31"/>
      <c r="X295" s="31"/>
      <c r="Y295" s="31"/>
      <c r="Z295" s="31"/>
      <c r="AA295" s="31"/>
      <c r="AB295" s="31"/>
      <c r="AC295" s="31"/>
      <c r="AD295" s="31"/>
      <c r="AE295" s="31"/>
      <c r="AT295" s="16" t="s">
        <v>153</v>
      </c>
      <c r="AU295" s="16" t="s">
        <v>87</v>
      </c>
    </row>
    <row r="296" spans="1:65" s="12" customFormat="1">
      <c r="B296" s="165"/>
      <c r="D296" s="156" t="s">
        <v>236</v>
      </c>
      <c r="E296" s="166" t="s">
        <v>1</v>
      </c>
      <c r="F296" s="167" t="s">
        <v>2703</v>
      </c>
      <c r="H296" s="168">
        <v>12.2</v>
      </c>
      <c r="I296" s="169"/>
      <c r="L296" s="165"/>
      <c r="M296" s="170"/>
      <c r="N296" s="171"/>
      <c r="O296" s="171"/>
      <c r="P296" s="171"/>
      <c r="Q296" s="171"/>
      <c r="R296" s="171"/>
      <c r="S296" s="171"/>
      <c r="T296" s="172"/>
      <c r="AT296" s="166" t="s">
        <v>236</v>
      </c>
      <c r="AU296" s="166" t="s">
        <v>87</v>
      </c>
      <c r="AV296" s="12" t="s">
        <v>87</v>
      </c>
      <c r="AW296" s="12" t="s">
        <v>32</v>
      </c>
      <c r="AX296" s="12" t="s">
        <v>77</v>
      </c>
      <c r="AY296" s="166" t="s">
        <v>140</v>
      </c>
    </row>
    <row r="297" spans="1:65" s="12" customFormat="1">
      <c r="B297" s="165"/>
      <c r="D297" s="156" t="s">
        <v>236</v>
      </c>
      <c r="E297" s="166" t="s">
        <v>1</v>
      </c>
      <c r="F297" s="167" t="s">
        <v>2704</v>
      </c>
      <c r="H297" s="168">
        <v>11.04</v>
      </c>
      <c r="I297" s="169"/>
      <c r="L297" s="165"/>
      <c r="M297" s="170"/>
      <c r="N297" s="171"/>
      <c r="O297" s="171"/>
      <c r="P297" s="171"/>
      <c r="Q297" s="171"/>
      <c r="R297" s="171"/>
      <c r="S297" s="171"/>
      <c r="T297" s="172"/>
      <c r="AT297" s="166" t="s">
        <v>236</v>
      </c>
      <c r="AU297" s="166" t="s">
        <v>87</v>
      </c>
      <c r="AV297" s="12" t="s">
        <v>87</v>
      </c>
      <c r="AW297" s="12" t="s">
        <v>32</v>
      </c>
      <c r="AX297" s="12" t="s">
        <v>77</v>
      </c>
      <c r="AY297" s="166" t="s">
        <v>140</v>
      </c>
    </row>
    <row r="298" spans="1:65" s="13" customFormat="1">
      <c r="B298" s="173"/>
      <c r="D298" s="156" t="s">
        <v>236</v>
      </c>
      <c r="E298" s="174" t="s">
        <v>1</v>
      </c>
      <c r="F298" s="175" t="s">
        <v>247</v>
      </c>
      <c r="H298" s="176">
        <v>23.24</v>
      </c>
      <c r="I298" s="177"/>
      <c r="L298" s="173"/>
      <c r="M298" s="178"/>
      <c r="N298" s="179"/>
      <c r="O298" s="179"/>
      <c r="P298" s="179"/>
      <c r="Q298" s="179"/>
      <c r="R298" s="179"/>
      <c r="S298" s="179"/>
      <c r="T298" s="180"/>
      <c r="AT298" s="174" t="s">
        <v>236</v>
      </c>
      <c r="AU298" s="174" t="s">
        <v>87</v>
      </c>
      <c r="AV298" s="13" t="s">
        <v>159</v>
      </c>
      <c r="AW298" s="13" t="s">
        <v>32</v>
      </c>
      <c r="AX298" s="13" t="s">
        <v>85</v>
      </c>
      <c r="AY298" s="174" t="s">
        <v>140</v>
      </c>
    </row>
    <row r="299" spans="1:65" s="1" customFormat="1" ht="16.5" customHeight="1">
      <c r="A299" s="31"/>
      <c r="B299" s="142"/>
      <c r="C299" s="143" t="s">
        <v>646</v>
      </c>
      <c r="D299" s="143" t="s">
        <v>143</v>
      </c>
      <c r="E299" s="144" t="s">
        <v>2705</v>
      </c>
      <c r="F299" s="145" t="s">
        <v>2706</v>
      </c>
      <c r="G299" s="146" t="s">
        <v>414</v>
      </c>
      <c r="H299" s="147">
        <v>1.55</v>
      </c>
      <c r="I299" s="148">
        <v>378.17</v>
      </c>
      <c r="J299" s="149">
        <f>ROUND(I299*H299,2)</f>
        <v>586.16</v>
      </c>
      <c r="K299" s="145" t="s">
        <v>147</v>
      </c>
      <c r="L299" s="32"/>
      <c r="M299" s="150" t="s">
        <v>1</v>
      </c>
      <c r="N299" s="151" t="s">
        <v>42</v>
      </c>
      <c r="O299" s="57"/>
      <c r="P299" s="152">
        <f>O299*H299</f>
        <v>0</v>
      </c>
      <c r="Q299" s="152">
        <v>8.0000000000000007E-5</v>
      </c>
      <c r="R299" s="152">
        <f>Q299*H299</f>
        <v>1.2400000000000001E-4</v>
      </c>
      <c r="S299" s="152">
        <v>1.7999999999999999E-2</v>
      </c>
      <c r="T299" s="153">
        <f>S299*H299</f>
        <v>2.7899999999999998E-2</v>
      </c>
      <c r="U299" s="31"/>
      <c r="V299" s="31"/>
      <c r="W299" s="31"/>
      <c r="X299" s="31"/>
      <c r="Y299" s="31"/>
      <c r="Z299" s="31"/>
      <c r="AA299" s="31"/>
      <c r="AB299" s="31"/>
      <c r="AC299" s="31"/>
      <c r="AD299" s="31"/>
      <c r="AE299" s="31"/>
      <c r="AR299" s="154" t="s">
        <v>159</v>
      </c>
      <c r="AT299" s="154" t="s">
        <v>143</v>
      </c>
      <c r="AU299" s="154" t="s">
        <v>87</v>
      </c>
      <c r="AY299" s="16" t="s">
        <v>140</v>
      </c>
      <c r="BE299" s="155">
        <f>IF(N299="základní",J299,0)</f>
        <v>586.16</v>
      </c>
      <c r="BF299" s="155">
        <f>IF(N299="snížená",J299,0)</f>
        <v>0</v>
      </c>
      <c r="BG299" s="155">
        <f>IF(N299="zákl. přenesená",J299,0)</f>
        <v>0</v>
      </c>
      <c r="BH299" s="155">
        <f>IF(N299="sníž. přenesená",J299,0)</f>
        <v>0</v>
      </c>
      <c r="BI299" s="155">
        <f>IF(N299="nulová",J299,0)</f>
        <v>0</v>
      </c>
      <c r="BJ299" s="16" t="s">
        <v>85</v>
      </c>
      <c r="BK299" s="155">
        <f>ROUND(I299*H299,2)</f>
        <v>586.16</v>
      </c>
      <c r="BL299" s="16" t="s">
        <v>159</v>
      </c>
      <c r="BM299" s="154" t="s">
        <v>2707</v>
      </c>
    </row>
    <row r="300" spans="1:65" s="12" customFormat="1">
      <c r="B300" s="165"/>
      <c r="D300" s="156" t="s">
        <v>236</v>
      </c>
      <c r="E300" s="166" t="s">
        <v>1</v>
      </c>
      <c r="F300" s="167" t="s">
        <v>2708</v>
      </c>
      <c r="H300" s="168">
        <v>1.55</v>
      </c>
      <c r="I300" s="169"/>
      <c r="L300" s="165"/>
      <c r="M300" s="170"/>
      <c r="N300" s="171"/>
      <c r="O300" s="171"/>
      <c r="P300" s="171"/>
      <c r="Q300" s="171"/>
      <c r="R300" s="171"/>
      <c r="S300" s="171"/>
      <c r="T300" s="172"/>
      <c r="AT300" s="166" t="s">
        <v>236</v>
      </c>
      <c r="AU300" s="166" t="s">
        <v>87</v>
      </c>
      <c r="AV300" s="12" t="s">
        <v>87</v>
      </c>
      <c r="AW300" s="12" t="s">
        <v>32</v>
      </c>
      <c r="AX300" s="12" t="s">
        <v>85</v>
      </c>
      <c r="AY300" s="166" t="s">
        <v>140</v>
      </c>
    </row>
    <row r="301" spans="1:65" s="1" customFormat="1" ht="24">
      <c r="A301" s="31"/>
      <c r="B301" s="142"/>
      <c r="C301" s="143" t="s">
        <v>650</v>
      </c>
      <c r="D301" s="143" t="s">
        <v>143</v>
      </c>
      <c r="E301" s="144" t="s">
        <v>2045</v>
      </c>
      <c r="F301" s="145" t="s">
        <v>2046</v>
      </c>
      <c r="G301" s="146" t="s">
        <v>284</v>
      </c>
      <c r="H301" s="147">
        <v>10</v>
      </c>
      <c r="I301" s="148">
        <v>148.41</v>
      </c>
      <c r="J301" s="149">
        <f>ROUND(I301*H301,2)</f>
        <v>1484.1</v>
      </c>
      <c r="K301" s="145" t="s">
        <v>147</v>
      </c>
      <c r="L301" s="32"/>
      <c r="M301" s="150" t="s">
        <v>1</v>
      </c>
      <c r="N301" s="151" t="s">
        <v>42</v>
      </c>
      <c r="O301" s="57"/>
      <c r="P301" s="152">
        <f>O301*H301</f>
        <v>0</v>
      </c>
      <c r="Q301" s="152">
        <v>0</v>
      </c>
      <c r="R301" s="152">
        <f>Q301*H301</f>
        <v>0</v>
      </c>
      <c r="S301" s="152">
        <v>8.8999999999999996E-2</v>
      </c>
      <c r="T301" s="153">
        <f>S301*H301</f>
        <v>0.8899999999999999</v>
      </c>
      <c r="U301" s="31"/>
      <c r="V301" s="31"/>
      <c r="W301" s="31"/>
      <c r="X301" s="31"/>
      <c r="Y301" s="31"/>
      <c r="Z301" s="31"/>
      <c r="AA301" s="31"/>
      <c r="AB301" s="31"/>
      <c r="AC301" s="31"/>
      <c r="AD301" s="31"/>
      <c r="AE301" s="31"/>
      <c r="AR301" s="154" t="s">
        <v>159</v>
      </c>
      <c r="AT301" s="154" t="s">
        <v>143</v>
      </c>
      <c r="AU301" s="154" t="s">
        <v>87</v>
      </c>
      <c r="AY301" s="16" t="s">
        <v>140</v>
      </c>
      <c r="BE301" s="155">
        <f>IF(N301="základní",J301,0)</f>
        <v>1484.1</v>
      </c>
      <c r="BF301" s="155">
        <f>IF(N301="snížená",J301,0)</f>
        <v>0</v>
      </c>
      <c r="BG301" s="155">
        <f>IF(N301="zákl. přenesená",J301,0)</f>
        <v>0</v>
      </c>
      <c r="BH301" s="155">
        <f>IF(N301="sníž. přenesená",J301,0)</f>
        <v>0</v>
      </c>
      <c r="BI301" s="155">
        <f>IF(N301="nulová",J301,0)</f>
        <v>0</v>
      </c>
      <c r="BJ301" s="16" t="s">
        <v>85</v>
      </c>
      <c r="BK301" s="155">
        <f>ROUND(I301*H301,2)</f>
        <v>1484.1</v>
      </c>
      <c r="BL301" s="16" t="s">
        <v>159</v>
      </c>
      <c r="BM301" s="154" t="s">
        <v>2047</v>
      </c>
    </row>
    <row r="302" spans="1:65" s="12" customFormat="1">
      <c r="B302" s="165"/>
      <c r="D302" s="156" t="s">
        <v>236</v>
      </c>
      <c r="E302" s="166" t="s">
        <v>1</v>
      </c>
      <c r="F302" s="167" t="s">
        <v>2709</v>
      </c>
      <c r="H302" s="168">
        <v>10</v>
      </c>
      <c r="I302" s="169"/>
      <c r="L302" s="165"/>
      <c r="M302" s="170"/>
      <c r="N302" s="171"/>
      <c r="O302" s="171"/>
      <c r="P302" s="171"/>
      <c r="Q302" s="171"/>
      <c r="R302" s="171"/>
      <c r="S302" s="171"/>
      <c r="T302" s="172"/>
      <c r="AT302" s="166" t="s">
        <v>236</v>
      </c>
      <c r="AU302" s="166" t="s">
        <v>87</v>
      </c>
      <c r="AV302" s="12" t="s">
        <v>87</v>
      </c>
      <c r="AW302" s="12" t="s">
        <v>32</v>
      </c>
      <c r="AX302" s="12" t="s">
        <v>85</v>
      </c>
      <c r="AY302" s="166" t="s">
        <v>140</v>
      </c>
    </row>
    <row r="303" spans="1:65" s="1" customFormat="1" ht="24">
      <c r="A303" s="31"/>
      <c r="B303" s="142"/>
      <c r="C303" s="143" t="s">
        <v>655</v>
      </c>
      <c r="D303" s="143" t="s">
        <v>143</v>
      </c>
      <c r="E303" s="144" t="s">
        <v>2710</v>
      </c>
      <c r="F303" s="145" t="s">
        <v>2711</v>
      </c>
      <c r="G303" s="146" t="s">
        <v>284</v>
      </c>
      <c r="H303" s="147">
        <v>7</v>
      </c>
      <c r="I303" s="148">
        <v>83.72</v>
      </c>
      <c r="J303" s="149">
        <f>ROUND(I303*H303,2)</f>
        <v>586.04</v>
      </c>
      <c r="K303" s="145" t="s">
        <v>147</v>
      </c>
      <c r="L303" s="32"/>
      <c r="M303" s="150" t="s">
        <v>1</v>
      </c>
      <c r="N303" s="151" t="s">
        <v>42</v>
      </c>
      <c r="O303" s="57"/>
      <c r="P303" s="152">
        <f>O303*H303</f>
        <v>0</v>
      </c>
      <c r="Q303" s="152">
        <v>0</v>
      </c>
      <c r="R303" s="152">
        <f>Q303*H303</f>
        <v>0</v>
      </c>
      <c r="S303" s="152">
        <v>0</v>
      </c>
      <c r="T303" s="153">
        <f>S303*H303</f>
        <v>0</v>
      </c>
      <c r="U303" s="31"/>
      <c r="V303" s="31"/>
      <c r="W303" s="31"/>
      <c r="X303" s="31"/>
      <c r="Y303" s="31"/>
      <c r="Z303" s="31"/>
      <c r="AA303" s="31"/>
      <c r="AB303" s="31"/>
      <c r="AC303" s="31"/>
      <c r="AD303" s="31"/>
      <c r="AE303" s="31"/>
      <c r="AR303" s="154" t="s">
        <v>159</v>
      </c>
      <c r="AT303" s="154" t="s">
        <v>143</v>
      </c>
      <c r="AU303" s="154" t="s">
        <v>87</v>
      </c>
      <c r="AY303" s="16" t="s">
        <v>140</v>
      </c>
      <c r="BE303" s="155">
        <f>IF(N303="základní",J303,0)</f>
        <v>586.04</v>
      </c>
      <c r="BF303" s="155">
        <f>IF(N303="snížená",J303,0)</f>
        <v>0</v>
      </c>
      <c r="BG303" s="155">
        <f>IF(N303="zákl. přenesená",J303,0)</f>
        <v>0</v>
      </c>
      <c r="BH303" s="155">
        <f>IF(N303="sníž. přenesená",J303,0)</f>
        <v>0</v>
      </c>
      <c r="BI303" s="155">
        <f>IF(N303="nulová",J303,0)</f>
        <v>0</v>
      </c>
      <c r="BJ303" s="16" t="s">
        <v>85</v>
      </c>
      <c r="BK303" s="155">
        <f>ROUND(I303*H303,2)</f>
        <v>586.04</v>
      </c>
      <c r="BL303" s="16" t="s">
        <v>159</v>
      </c>
      <c r="BM303" s="154" t="s">
        <v>2712</v>
      </c>
    </row>
    <row r="304" spans="1:65" s="12" customFormat="1">
      <c r="B304" s="165"/>
      <c r="D304" s="156" t="s">
        <v>236</v>
      </c>
      <c r="E304" s="166" t="s">
        <v>1</v>
      </c>
      <c r="F304" s="167" t="s">
        <v>2571</v>
      </c>
      <c r="H304" s="168">
        <v>7</v>
      </c>
      <c r="I304" s="169"/>
      <c r="L304" s="165"/>
      <c r="M304" s="170"/>
      <c r="N304" s="171"/>
      <c r="O304" s="171"/>
      <c r="P304" s="171"/>
      <c r="Q304" s="171"/>
      <c r="R304" s="171"/>
      <c r="S304" s="171"/>
      <c r="T304" s="172"/>
      <c r="AT304" s="166" t="s">
        <v>236</v>
      </c>
      <c r="AU304" s="166" t="s">
        <v>87</v>
      </c>
      <c r="AV304" s="12" t="s">
        <v>87</v>
      </c>
      <c r="AW304" s="12" t="s">
        <v>32</v>
      </c>
      <c r="AX304" s="12" t="s">
        <v>85</v>
      </c>
      <c r="AY304" s="166" t="s">
        <v>140</v>
      </c>
    </row>
    <row r="305" spans="1:65" s="1" customFormat="1" ht="24">
      <c r="A305" s="31"/>
      <c r="B305" s="142"/>
      <c r="C305" s="143" t="s">
        <v>661</v>
      </c>
      <c r="D305" s="143" t="s">
        <v>143</v>
      </c>
      <c r="E305" s="144" t="s">
        <v>2713</v>
      </c>
      <c r="F305" s="145" t="s">
        <v>2714</v>
      </c>
      <c r="G305" s="146" t="s">
        <v>234</v>
      </c>
      <c r="H305" s="147">
        <v>6.78</v>
      </c>
      <c r="I305" s="148">
        <v>7463.38</v>
      </c>
      <c r="J305" s="149">
        <f>ROUND(I305*H305,2)</f>
        <v>50601.72</v>
      </c>
      <c r="K305" s="145" t="s">
        <v>147</v>
      </c>
      <c r="L305" s="32"/>
      <c r="M305" s="150" t="s">
        <v>1</v>
      </c>
      <c r="N305" s="151" t="s">
        <v>42</v>
      </c>
      <c r="O305" s="57"/>
      <c r="P305" s="152">
        <f>O305*H305</f>
        <v>0</v>
      </c>
      <c r="Q305" s="152">
        <v>1E-4</v>
      </c>
      <c r="R305" s="152">
        <f>Q305*H305</f>
        <v>6.7800000000000011E-4</v>
      </c>
      <c r="S305" s="152">
        <v>2.41</v>
      </c>
      <c r="T305" s="153">
        <f>S305*H305</f>
        <v>16.3398</v>
      </c>
      <c r="U305" s="31"/>
      <c r="V305" s="31"/>
      <c r="W305" s="31"/>
      <c r="X305" s="31"/>
      <c r="Y305" s="31"/>
      <c r="Z305" s="31"/>
      <c r="AA305" s="31"/>
      <c r="AB305" s="31"/>
      <c r="AC305" s="31"/>
      <c r="AD305" s="31"/>
      <c r="AE305" s="31"/>
      <c r="AR305" s="154" t="s">
        <v>159</v>
      </c>
      <c r="AT305" s="154" t="s">
        <v>143</v>
      </c>
      <c r="AU305" s="154" t="s">
        <v>87</v>
      </c>
      <c r="AY305" s="16" t="s">
        <v>140</v>
      </c>
      <c r="BE305" s="155">
        <f>IF(N305="základní",J305,0)</f>
        <v>50601.72</v>
      </c>
      <c r="BF305" s="155">
        <f>IF(N305="snížená",J305,0)</f>
        <v>0</v>
      </c>
      <c r="BG305" s="155">
        <f>IF(N305="zákl. přenesená",J305,0)</f>
        <v>0</v>
      </c>
      <c r="BH305" s="155">
        <f>IF(N305="sníž. přenesená",J305,0)</f>
        <v>0</v>
      </c>
      <c r="BI305" s="155">
        <f>IF(N305="nulová",J305,0)</f>
        <v>0</v>
      </c>
      <c r="BJ305" s="16" t="s">
        <v>85</v>
      </c>
      <c r="BK305" s="155">
        <f>ROUND(I305*H305,2)</f>
        <v>50601.72</v>
      </c>
      <c r="BL305" s="16" t="s">
        <v>159</v>
      </c>
      <c r="BM305" s="154" t="s">
        <v>2715</v>
      </c>
    </row>
    <row r="306" spans="1:65" s="12" customFormat="1">
      <c r="B306" s="165"/>
      <c r="D306" s="156" t="s">
        <v>236</v>
      </c>
      <c r="E306" s="166" t="s">
        <v>1</v>
      </c>
      <c r="F306" s="167" t="s">
        <v>2716</v>
      </c>
      <c r="H306" s="168">
        <v>6.78</v>
      </c>
      <c r="I306" s="169"/>
      <c r="L306" s="165"/>
      <c r="M306" s="170"/>
      <c r="N306" s="171"/>
      <c r="O306" s="171"/>
      <c r="P306" s="171"/>
      <c r="Q306" s="171"/>
      <c r="R306" s="171"/>
      <c r="S306" s="171"/>
      <c r="T306" s="172"/>
      <c r="AT306" s="166" t="s">
        <v>236</v>
      </c>
      <c r="AU306" s="166" t="s">
        <v>87</v>
      </c>
      <c r="AV306" s="12" t="s">
        <v>87</v>
      </c>
      <c r="AW306" s="12" t="s">
        <v>32</v>
      </c>
      <c r="AX306" s="12" t="s">
        <v>85</v>
      </c>
      <c r="AY306" s="166" t="s">
        <v>140</v>
      </c>
    </row>
    <row r="307" spans="1:65" s="11" customFormat="1" ht="22.9" customHeight="1">
      <c r="B307" s="129"/>
      <c r="D307" s="130" t="s">
        <v>76</v>
      </c>
      <c r="E307" s="140" t="s">
        <v>913</v>
      </c>
      <c r="F307" s="140" t="s">
        <v>914</v>
      </c>
      <c r="I307" s="132"/>
      <c r="J307" s="141">
        <f>BK307</f>
        <v>204836.88999999998</v>
      </c>
      <c r="L307" s="129"/>
      <c r="M307" s="134"/>
      <c r="N307" s="135"/>
      <c r="O307" s="135"/>
      <c r="P307" s="136">
        <f>SUM(P308:P312)</f>
        <v>0</v>
      </c>
      <c r="Q307" s="135"/>
      <c r="R307" s="136">
        <f>SUM(R308:R312)</f>
        <v>0</v>
      </c>
      <c r="S307" s="135"/>
      <c r="T307" s="137">
        <f>SUM(T308:T312)</f>
        <v>0</v>
      </c>
      <c r="AR307" s="130" t="s">
        <v>85</v>
      </c>
      <c r="AT307" s="138" t="s">
        <v>76</v>
      </c>
      <c r="AU307" s="138" t="s">
        <v>85</v>
      </c>
      <c r="AY307" s="130" t="s">
        <v>140</v>
      </c>
      <c r="BK307" s="139">
        <f>SUM(BK308:BK312)</f>
        <v>204836.88999999998</v>
      </c>
    </row>
    <row r="308" spans="1:65" s="1" customFormat="1" ht="24">
      <c r="A308" s="31"/>
      <c r="B308" s="142"/>
      <c r="C308" s="143" t="s">
        <v>665</v>
      </c>
      <c r="D308" s="143" t="s">
        <v>143</v>
      </c>
      <c r="E308" s="144" t="s">
        <v>916</v>
      </c>
      <c r="F308" s="145" t="s">
        <v>917</v>
      </c>
      <c r="G308" s="146" t="s">
        <v>278</v>
      </c>
      <c r="H308" s="147">
        <v>53.170999999999999</v>
      </c>
      <c r="I308" s="148">
        <v>1617.21</v>
      </c>
      <c r="J308" s="149">
        <f>ROUND(I308*H308,2)</f>
        <v>85988.67</v>
      </c>
      <c r="K308" s="145" t="s">
        <v>147</v>
      </c>
      <c r="L308" s="32"/>
      <c r="M308" s="150" t="s">
        <v>1</v>
      </c>
      <c r="N308" s="151" t="s">
        <v>42</v>
      </c>
      <c r="O308" s="57"/>
      <c r="P308" s="152">
        <f>O308*H308</f>
        <v>0</v>
      </c>
      <c r="Q308" s="152">
        <v>0</v>
      </c>
      <c r="R308" s="152">
        <f>Q308*H308</f>
        <v>0</v>
      </c>
      <c r="S308" s="152">
        <v>0</v>
      </c>
      <c r="T308" s="153">
        <f>S308*H308</f>
        <v>0</v>
      </c>
      <c r="U308" s="31"/>
      <c r="V308" s="31"/>
      <c r="W308" s="31"/>
      <c r="X308" s="31"/>
      <c r="Y308" s="31"/>
      <c r="Z308" s="31"/>
      <c r="AA308" s="31"/>
      <c r="AB308" s="31"/>
      <c r="AC308" s="31"/>
      <c r="AD308" s="31"/>
      <c r="AE308" s="31"/>
      <c r="AR308" s="154" t="s">
        <v>159</v>
      </c>
      <c r="AT308" s="154" t="s">
        <v>143</v>
      </c>
      <c r="AU308" s="154" t="s">
        <v>87</v>
      </c>
      <c r="AY308" s="16" t="s">
        <v>140</v>
      </c>
      <c r="BE308" s="155">
        <f>IF(N308="základní",J308,0)</f>
        <v>85988.67</v>
      </c>
      <c r="BF308" s="155">
        <f>IF(N308="snížená",J308,0)</f>
        <v>0</v>
      </c>
      <c r="BG308" s="155">
        <f>IF(N308="zákl. přenesená",J308,0)</f>
        <v>0</v>
      </c>
      <c r="BH308" s="155">
        <f>IF(N308="sníž. přenesená",J308,0)</f>
        <v>0</v>
      </c>
      <c r="BI308" s="155">
        <f>IF(N308="nulová",J308,0)</f>
        <v>0</v>
      </c>
      <c r="BJ308" s="16" t="s">
        <v>85</v>
      </c>
      <c r="BK308" s="155">
        <f>ROUND(I308*H308,2)</f>
        <v>85988.67</v>
      </c>
      <c r="BL308" s="16" t="s">
        <v>159</v>
      </c>
      <c r="BM308" s="154" t="s">
        <v>2057</v>
      </c>
    </row>
    <row r="309" spans="1:65" s="1" customFormat="1" ht="24">
      <c r="A309" s="31"/>
      <c r="B309" s="142"/>
      <c r="C309" s="143" t="s">
        <v>669</v>
      </c>
      <c r="D309" s="143" t="s">
        <v>143</v>
      </c>
      <c r="E309" s="144" t="s">
        <v>920</v>
      </c>
      <c r="F309" s="145" t="s">
        <v>921</v>
      </c>
      <c r="G309" s="146" t="s">
        <v>278</v>
      </c>
      <c r="H309" s="147">
        <v>53.170999999999999</v>
      </c>
      <c r="I309" s="148">
        <v>119.14</v>
      </c>
      <c r="J309" s="149">
        <f>ROUND(I309*H309,2)</f>
        <v>6334.79</v>
      </c>
      <c r="K309" s="145" t="s">
        <v>147</v>
      </c>
      <c r="L309" s="32"/>
      <c r="M309" s="150" t="s">
        <v>1</v>
      </c>
      <c r="N309" s="151" t="s">
        <v>42</v>
      </c>
      <c r="O309" s="57"/>
      <c r="P309" s="152">
        <f>O309*H309</f>
        <v>0</v>
      </c>
      <c r="Q309" s="152">
        <v>0</v>
      </c>
      <c r="R309" s="152">
        <f>Q309*H309</f>
        <v>0</v>
      </c>
      <c r="S309" s="152">
        <v>0</v>
      </c>
      <c r="T309" s="153">
        <f>S309*H309</f>
        <v>0</v>
      </c>
      <c r="U309" s="31"/>
      <c r="V309" s="31"/>
      <c r="W309" s="31"/>
      <c r="X309" s="31"/>
      <c r="Y309" s="31"/>
      <c r="Z309" s="31"/>
      <c r="AA309" s="31"/>
      <c r="AB309" s="31"/>
      <c r="AC309" s="31"/>
      <c r="AD309" s="31"/>
      <c r="AE309" s="31"/>
      <c r="AR309" s="154" t="s">
        <v>159</v>
      </c>
      <c r="AT309" s="154" t="s">
        <v>143</v>
      </c>
      <c r="AU309" s="154" t="s">
        <v>87</v>
      </c>
      <c r="AY309" s="16" t="s">
        <v>140</v>
      </c>
      <c r="BE309" s="155">
        <f>IF(N309="základní",J309,0)</f>
        <v>6334.79</v>
      </c>
      <c r="BF309" s="155">
        <f>IF(N309="snížená",J309,0)</f>
        <v>0</v>
      </c>
      <c r="BG309" s="155">
        <f>IF(N309="zákl. přenesená",J309,0)</f>
        <v>0</v>
      </c>
      <c r="BH309" s="155">
        <f>IF(N309="sníž. přenesená",J309,0)</f>
        <v>0</v>
      </c>
      <c r="BI309" s="155">
        <f>IF(N309="nulová",J309,0)</f>
        <v>0</v>
      </c>
      <c r="BJ309" s="16" t="s">
        <v>85</v>
      </c>
      <c r="BK309" s="155">
        <f>ROUND(I309*H309,2)</f>
        <v>6334.79</v>
      </c>
      <c r="BL309" s="16" t="s">
        <v>159</v>
      </c>
      <c r="BM309" s="154" t="s">
        <v>2058</v>
      </c>
    </row>
    <row r="310" spans="1:65" s="1" customFormat="1" ht="33" customHeight="1">
      <c r="A310" s="31"/>
      <c r="B310" s="142"/>
      <c r="C310" s="143" t="s">
        <v>673</v>
      </c>
      <c r="D310" s="143" t="s">
        <v>143</v>
      </c>
      <c r="E310" s="144" t="s">
        <v>924</v>
      </c>
      <c r="F310" s="145" t="s">
        <v>925</v>
      </c>
      <c r="G310" s="146" t="s">
        <v>278</v>
      </c>
      <c r="H310" s="147">
        <v>445.221</v>
      </c>
      <c r="I310" s="148">
        <v>189.88</v>
      </c>
      <c r="J310" s="149">
        <f>ROUND(I310*H310,2)</f>
        <v>84538.559999999998</v>
      </c>
      <c r="K310" s="145" t="s">
        <v>147</v>
      </c>
      <c r="L310" s="32"/>
      <c r="M310" s="150" t="s">
        <v>1</v>
      </c>
      <c r="N310" s="151" t="s">
        <v>42</v>
      </c>
      <c r="O310" s="57"/>
      <c r="P310" s="152">
        <f>O310*H310</f>
        <v>0</v>
      </c>
      <c r="Q310" s="152">
        <v>0</v>
      </c>
      <c r="R310" s="152">
        <f>Q310*H310</f>
        <v>0</v>
      </c>
      <c r="S310" s="152">
        <v>0</v>
      </c>
      <c r="T310" s="153">
        <f>S310*H310</f>
        <v>0</v>
      </c>
      <c r="U310" s="31"/>
      <c r="V310" s="31"/>
      <c r="W310" s="31"/>
      <c r="X310" s="31"/>
      <c r="Y310" s="31"/>
      <c r="Z310" s="31"/>
      <c r="AA310" s="31"/>
      <c r="AB310" s="31"/>
      <c r="AC310" s="31"/>
      <c r="AD310" s="31"/>
      <c r="AE310" s="31"/>
      <c r="AR310" s="154" t="s">
        <v>159</v>
      </c>
      <c r="AT310" s="154" t="s">
        <v>143</v>
      </c>
      <c r="AU310" s="154" t="s">
        <v>87</v>
      </c>
      <c r="AY310" s="16" t="s">
        <v>140</v>
      </c>
      <c r="BE310" s="155">
        <f>IF(N310="základní",J310,0)</f>
        <v>84538.559999999998</v>
      </c>
      <c r="BF310" s="155">
        <f>IF(N310="snížená",J310,0)</f>
        <v>0</v>
      </c>
      <c r="BG310" s="155">
        <f>IF(N310="zákl. přenesená",J310,0)</f>
        <v>0</v>
      </c>
      <c r="BH310" s="155">
        <f>IF(N310="sníž. přenesená",J310,0)</f>
        <v>0</v>
      </c>
      <c r="BI310" s="155">
        <f>IF(N310="nulová",J310,0)</f>
        <v>0</v>
      </c>
      <c r="BJ310" s="16" t="s">
        <v>85</v>
      </c>
      <c r="BK310" s="155">
        <f>ROUND(I310*H310,2)</f>
        <v>84538.559999999998</v>
      </c>
      <c r="BL310" s="16" t="s">
        <v>159</v>
      </c>
      <c r="BM310" s="154" t="s">
        <v>2059</v>
      </c>
    </row>
    <row r="311" spans="1:65" s="1" customFormat="1" ht="33" customHeight="1">
      <c r="A311" s="31"/>
      <c r="B311" s="142"/>
      <c r="C311" s="143" t="s">
        <v>678</v>
      </c>
      <c r="D311" s="143" t="s">
        <v>143</v>
      </c>
      <c r="E311" s="144" t="s">
        <v>929</v>
      </c>
      <c r="F311" s="145" t="s">
        <v>930</v>
      </c>
      <c r="G311" s="146" t="s">
        <v>278</v>
      </c>
      <c r="H311" s="147">
        <v>30.422999999999998</v>
      </c>
      <c r="I311" s="148">
        <v>773.57</v>
      </c>
      <c r="J311" s="149">
        <f>ROUND(I311*H311,2)</f>
        <v>23534.32</v>
      </c>
      <c r="K311" s="145" t="s">
        <v>147</v>
      </c>
      <c r="L311" s="32"/>
      <c r="M311" s="150" t="s">
        <v>1</v>
      </c>
      <c r="N311" s="151" t="s">
        <v>42</v>
      </c>
      <c r="O311" s="57"/>
      <c r="P311" s="152">
        <f>O311*H311</f>
        <v>0</v>
      </c>
      <c r="Q311" s="152">
        <v>0</v>
      </c>
      <c r="R311" s="152">
        <f>Q311*H311</f>
        <v>0</v>
      </c>
      <c r="S311" s="152">
        <v>0</v>
      </c>
      <c r="T311" s="153">
        <f>S311*H311</f>
        <v>0</v>
      </c>
      <c r="U311" s="31"/>
      <c r="V311" s="31"/>
      <c r="W311" s="31"/>
      <c r="X311" s="31"/>
      <c r="Y311" s="31"/>
      <c r="Z311" s="31"/>
      <c r="AA311" s="31"/>
      <c r="AB311" s="31"/>
      <c r="AC311" s="31"/>
      <c r="AD311" s="31"/>
      <c r="AE311" s="31"/>
      <c r="AR311" s="154" t="s">
        <v>159</v>
      </c>
      <c r="AT311" s="154" t="s">
        <v>143</v>
      </c>
      <c r="AU311" s="154" t="s">
        <v>87</v>
      </c>
      <c r="AY311" s="16" t="s">
        <v>140</v>
      </c>
      <c r="BE311" s="155">
        <f>IF(N311="základní",J311,0)</f>
        <v>23534.32</v>
      </c>
      <c r="BF311" s="155">
        <f>IF(N311="snížená",J311,0)</f>
        <v>0</v>
      </c>
      <c r="BG311" s="155">
        <f>IF(N311="zákl. přenesená",J311,0)</f>
        <v>0</v>
      </c>
      <c r="BH311" s="155">
        <f>IF(N311="sníž. přenesená",J311,0)</f>
        <v>0</v>
      </c>
      <c r="BI311" s="155">
        <f>IF(N311="nulová",J311,0)</f>
        <v>0</v>
      </c>
      <c r="BJ311" s="16" t="s">
        <v>85</v>
      </c>
      <c r="BK311" s="155">
        <f>ROUND(I311*H311,2)</f>
        <v>23534.32</v>
      </c>
      <c r="BL311" s="16" t="s">
        <v>159</v>
      </c>
      <c r="BM311" s="154" t="s">
        <v>2061</v>
      </c>
    </row>
    <row r="312" spans="1:65" s="1" customFormat="1" ht="24">
      <c r="A312" s="31"/>
      <c r="B312" s="142"/>
      <c r="C312" s="143" t="s">
        <v>682</v>
      </c>
      <c r="D312" s="143" t="s">
        <v>143</v>
      </c>
      <c r="E312" s="144" t="s">
        <v>934</v>
      </c>
      <c r="F312" s="145" t="s">
        <v>935</v>
      </c>
      <c r="G312" s="146" t="s">
        <v>278</v>
      </c>
      <c r="H312" s="147">
        <v>19.041</v>
      </c>
      <c r="I312" s="148">
        <v>233.21</v>
      </c>
      <c r="J312" s="149">
        <f>ROUND(I312*H312,2)</f>
        <v>4440.55</v>
      </c>
      <c r="K312" s="145" t="s">
        <v>147</v>
      </c>
      <c r="L312" s="32"/>
      <c r="M312" s="150" t="s">
        <v>1</v>
      </c>
      <c r="N312" s="151" t="s">
        <v>42</v>
      </c>
      <c r="O312" s="57"/>
      <c r="P312" s="152">
        <f>O312*H312</f>
        <v>0</v>
      </c>
      <c r="Q312" s="152">
        <v>0</v>
      </c>
      <c r="R312" s="152">
        <f>Q312*H312</f>
        <v>0</v>
      </c>
      <c r="S312" s="152">
        <v>0</v>
      </c>
      <c r="T312" s="153">
        <f>S312*H312</f>
        <v>0</v>
      </c>
      <c r="U312" s="31"/>
      <c r="V312" s="31"/>
      <c r="W312" s="31"/>
      <c r="X312" s="31"/>
      <c r="Y312" s="31"/>
      <c r="Z312" s="31"/>
      <c r="AA312" s="31"/>
      <c r="AB312" s="31"/>
      <c r="AC312" s="31"/>
      <c r="AD312" s="31"/>
      <c r="AE312" s="31"/>
      <c r="AR312" s="154" t="s">
        <v>159</v>
      </c>
      <c r="AT312" s="154" t="s">
        <v>143</v>
      </c>
      <c r="AU312" s="154" t="s">
        <v>87</v>
      </c>
      <c r="AY312" s="16" t="s">
        <v>140</v>
      </c>
      <c r="BE312" s="155">
        <f>IF(N312="základní",J312,0)</f>
        <v>4440.55</v>
      </c>
      <c r="BF312" s="155">
        <f>IF(N312="snížená",J312,0)</f>
        <v>0</v>
      </c>
      <c r="BG312" s="155">
        <f>IF(N312="zákl. přenesená",J312,0)</f>
        <v>0</v>
      </c>
      <c r="BH312" s="155">
        <f>IF(N312="sníž. přenesená",J312,0)</f>
        <v>0</v>
      </c>
      <c r="BI312" s="155">
        <f>IF(N312="nulová",J312,0)</f>
        <v>0</v>
      </c>
      <c r="BJ312" s="16" t="s">
        <v>85</v>
      </c>
      <c r="BK312" s="155">
        <f>ROUND(I312*H312,2)</f>
        <v>4440.55</v>
      </c>
      <c r="BL312" s="16" t="s">
        <v>159</v>
      </c>
      <c r="BM312" s="154" t="s">
        <v>2062</v>
      </c>
    </row>
    <row r="313" spans="1:65" s="11" customFormat="1" ht="22.9" customHeight="1">
      <c r="B313" s="129"/>
      <c r="D313" s="130" t="s">
        <v>76</v>
      </c>
      <c r="E313" s="140" t="s">
        <v>938</v>
      </c>
      <c r="F313" s="140" t="s">
        <v>939</v>
      </c>
      <c r="I313" s="132"/>
      <c r="J313" s="141">
        <f>BK313</f>
        <v>64609.26</v>
      </c>
      <c r="L313" s="129"/>
      <c r="M313" s="134"/>
      <c r="N313" s="135"/>
      <c r="O313" s="135"/>
      <c r="P313" s="136">
        <f>P314</f>
        <v>0</v>
      </c>
      <c r="Q313" s="135"/>
      <c r="R313" s="136">
        <f>R314</f>
        <v>0</v>
      </c>
      <c r="S313" s="135"/>
      <c r="T313" s="137">
        <f>T314</f>
        <v>0</v>
      </c>
      <c r="AR313" s="130" t="s">
        <v>85</v>
      </c>
      <c r="AT313" s="138" t="s">
        <v>76</v>
      </c>
      <c r="AU313" s="138" t="s">
        <v>85</v>
      </c>
      <c r="AY313" s="130" t="s">
        <v>140</v>
      </c>
      <c r="BK313" s="139">
        <f>BK314</f>
        <v>64609.26</v>
      </c>
    </row>
    <row r="314" spans="1:65" s="1" customFormat="1" ht="24">
      <c r="A314" s="31"/>
      <c r="B314" s="142"/>
      <c r="C314" s="143" t="s">
        <v>688</v>
      </c>
      <c r="D314" s="143" t="s">
        <v>143</v>
      </c>
      <c r="E314" s="144" t="s">
        <v>2064</v>
      </c>
      <c r="F314" s="145" t="s">
        <v>2065</v>
      </c>
      <c r="G314" s="146" t="s">
        <v>278</v>
      </c>
      <c r="H314" s="147">
        <v>60.621000000000002</v>
      </c>
      <c r="I314" s="148">
        <v>1065.79</v>
      </c>
      <c r="J314" s="149">
        <f>ROUND(I314*H314,2)</f>
        <v>64609.26</v>
      </c>
      <c r="K314" s="145" t="s">
        <v>147</v>
      </c>
      <c r="L314" s="32"/>
      <c r="M314" s="150" t="s">
        <v>1</v>
      </c>
      <c r="N314" s="151" t="s">
        <v>42</v>
      </c>
      <c r="O314" s="57"/>
      <c r="P314" s="152">
        <f>O314*H314</f>
        <v>0</v>
      </c>
      <c r="Q314" s="152">
        <v>0</v>
      </c>
      <c r="R314" s="152">
        <f>Q314*H314</f>
        <v>0</v>
      </c>
      <c r="S314" s="152">
        <v>0</v>
      </c>
      <c r="T314" s="153">
        <f>S314*H314</f>
        <v>0</v>
      </c>
      <c r="U314" s="31"/>
      <c r="V314" s="31"/>
      <c r="W314" s="31"/>
      <c r="X314" s="31"/>
      <c r="Y314" s="31"/>
      <c r="Z314" s="31"/>
      <c r="AA314" s="31"/>
      <c r="AB314" s="31"/>
      <c r="AC314" s="31"/>
      <c r="AD314" s="31"/>
      <c r="AE314" s="31"/>
      <c r="AR314" s="154" t="s">
        <v>159</v>
      </c>
      <c r="AT314" s="154" t="s">
        <v>143</v>
      </c>
      <c r="AU314" s="154" t="s">
        <v>87</v>
      </c>
      <c r="AY314" s="16" t="s">
        <v>140</v>
      </c>
      <c r="BE314" s="155">
        <f>IF(N314="základní",J314,0)</f>
        <v>64609.26</v>
      </c>
      <c r="BF314" s="155">
        <f>IF(N314="snížená",J314,0)</f>
        <v>0</v>
      </c>
      <c r="BG314" s="155">
        <f>IF(N314="zákl. přenesená",J314,0)</f>
        <v>0</v>
      </c>
      <c r="BH314" s="155">
        <f>IF(N314="sníž. přenesená",J314,0)</f>
        <v>0</v>
      </c>
      <c r="BI314" s="155">
        <f>IF(N314="nulová",J314,0)</f>
        <v>0</v>
      </c>
      <c r="BJ314" s="16" t="s">
        <v>85</v>
      </c>
      <c r="BK314" s="155">
        <f>ROUND(I314*H314,2)</f>
        <v>64609.26</v>
      </c>
      <c r="BL314" s="16" t="s">
        <v>159</v>
      </c>
      <c r="BM314" s="154" t="s">
        <v>2066</v>
      </c>
    </row>
    <row r="315" spans="1:65" s="11" customFormat="1" ht="25.9" customHeight="1">
      <c r="B315" s="129"/>
      <c r="D315" s="130" t="s">
        <v>76</v>
      </c>
      <c r="E315" s="131" t="s">
        <v>944</v>
      </c>
      <c r="F315" s="131" t="s">
        <v>945</v>
      </c>
      <c r="I315" s="132"/>
      <c r="J315" s="133">
        <f>BK315</f>
        <v>78330.090000000011</v>
      </c>
      <c r="L315" s="129"/>
      <c r="M315" s="134"/>
      <c r="N315" s="135"/>
      <c r="O315" s="135"/>
      <c r="P315" s="136">
        <f>P316+P323+P326+P350</f>
        <v>0</v>
      </c>
      <c r="Q315" s="135"/>
      <c r="R315" s="136">
        <f>R316+R323+R326+R350</f>
        <v>0.37008450000000004</v>
      </c>
      <c r="S315" s="135"/>
      <c r="T315" s="137">
        <f>T316+T323+T326+T350</f>
        <v>3.7124999999999998E-2</v>
      </c>
      <c r="AR315" s="130" t="s">
        <v>87</v>
      </c>
      <c r="AT315" s="138" t="s">
        <v>76</v>
      </c>
      <c r="AU315" s="138" t="s">
        <v>77</v>
      </c>
      <c r="AY315" s="130" t="s">
        <v>140</v>
      </c>
      <c r="BK315" s="139">
        <f>BK316+BK323+BK326+BK350</f>
        <v>78330.090000000011</v>
      </c>
    </row>
    <row r="316" spans="1:65" s="11" customFormat="1" ht="22.9" customHeight="1">
      <c r="B316" s="129"/>
      <c r="D316" s="130" t="s">
        <v>76</v>
      </c>
      <c r="E316" s="140" t="s">
        <v>2182</v>
      </c>
      <c r="F316" s="140" t="s">
        <v>2183</v>
      </c>
      <c r="I316" s="132"/>
      <c r="J316" s="141">
        <f>BK316</f>
        <v>7024.28</v>
      </c>
      <c r="L316" s="129"/>
      <c r="M316" s="134"/>
      <c r="N316" s="135"/>
      <c r="O316" s="135"/>
      <c r="P316" s="136">
        <f>SUM(P317:P322)</f>
        <v>0</v>
      </c>
      <c r="Q316" s="135"/>
      <c r="R316" s="136">
        <f>SUM(R317:R322)</f>
        <v>2.43085E-2</v>
      </c>
      <c r="S316" s="135"/>
      <c r="T316" s="137">
        <f>SUM(T317:T322)</f>
        <v>0</v>
      </c>
      <c r="AR316" s="130" t="s">
        <v>87</v>
      </c>
      <c r="AT316" s="138" t="s">
        <v>76</v>
      </c>
      <c r="AU316" s="138" t="s">
        <v>85</v>
      </c>
      <c r="AY316" s="130" t="s">
        <v>140</v>
      </c>
      <c r="BK316" s="139">
        <f>SUM(BK317:BK322)</f>
        <v>7024.28</v>
      </c>
    </row>
    <row r="317" spans="1:65" s="1" customFormat="1" ht="24">
      <c r="A317" s="31"/>
      <c r="B317" s="142"/>
      <c r="C317" s="143" t="s">
        <v>695</v>
      </c>
      <c r="D317" s="143" t="s">
        <v>143</v>
      </c>
      <c r="E317" s="144" t="s">
        <v>2717</v>
      </c>
      <c r="F317" s="145" t="s">
        <v>2718</v>
      </c>
      <c r="G317" s="146" t="s">
        <v>414</v>
      </c>
      <c r="H317" s="147">
        <v>9.65</v>
      </c>
      <c r="I317" s="148">
        <v>432.47</v>
      </c>
      <c r="J317" s="149">
        <f>ROUND(I317*H317,2)</f>
        <v>4173.34</v>
      </c>
      <c r="K317" s="145" t="s">
        <v>147</v>
      </c>
      <c r="L317" s="32"/>
      <c r="M317" s="150" t="s">
        <v>1</v>
      </c>
      <c r="N317" s="151" t="s">
        <v>42</v>
      </c>
      <c r="O317" s="57"/>
      <c r="P317" s="152">
        <f>O317*H317</f>
        <v>0</v>
      </c>
      <c r="Q317" s="152">
        <v>1.6900000000000001E-3</v>
      </c>
      <c r="R317" s="152">
        <f>Q317*H317</f>
        <v>1.63085E-2</v>
      </c>
      <c r="S317" s="152">
        <v>0</v>
      </c>
      <c r="T317" s="153">
        <f>S317*H317</f>
        <v>0</v>
      </c>
      <c r="U317" s="31"/>
      <c r="V317" s="31"/>
      <c r="W317" s="31"/>
      <c r="X317" s="31"/>
      <c r="Y317" s="31"/>
      <c r="Z317" s="31"/>
      <c r="AA317" s="31"/>
      <c r="AB317" s="31"/>
      <c r="AC317" s="31"/>
      <c r="AD317" s="31"/>
      <c r="AE317" s="31"/>
      <c r="AR317" s="154" t="s">
        <v>301</v>
      </c>
      <c r="AT317" s="154" t="s">
        <v>143</v>
      </c>
      <c r="AU317" s="154" t="s">
        <v>87</v>
      </c>
      <c r="AY317" s="16" t="s">
        <v>140</v>
      </c>
      <c r="BE317" s="155">
        <f>IF(N317="základní",J317,0)</f>
        <v>4173.34</v>
      </c>
      <c r="BF317" s="155">
        <f>IF(N317="snížená",J317,0)</f>
        <v>0</v>
      </c>
      <c r="BG317" s="155">
        <f>IF(N317="zákl. přenesená",J317,0)</f>
        <v>0</v>
      </c>
      <c r="BH317" s="155">
        <f>IF(N317="sníž. přenesená",J317,0)</f>
        <v>0</v>
      </c>
      <c r="BI317" s="155">
        <f>IF(N317="nulová",J317,0)</f>
        <v>0</v>
      </c>
      <c r="BJ317" s="16" t="s">
        <v>85</v>
      </c>
      <c r="BK317" s="155">
        <f>ROUND(I317*H317,2)</f>
        <v>4173.34</v>
      </c>
      <c r="BL317" s="16" t="s">
        <v>301</v>
      </c>
      <c r="BM317" s="154" t="s">
        <v>2719</v>
      </c>
    </row>
    <row r="318" spans="1:65" s="12" customFormat="1">
      <c r="B318" s="165"/>
      <c r="D318" s="156" t="s">
        <v>236</v>
      </c>
      <c r="E318" s="166" t="s">
        <v>1</v>
      </c>
      <c r="F318" s="167" t="s">
        <v>2720</v>
      </c>
      <c r="H318" s="168">
        <v>9.65</v>
      </c>
      <c r="I318" s="169"/>
      <c r="L318" s="165"/>
      <c r="M318" s="170"/>
      <c r="N318" s="171"/>
      <c r="O318" s="171"/>
      <c r="P318" s="171"/>
      <c r="Q318" s="171"/>
      <c r="R318" s="171"/>
      <c r="S318" s="171"/>
      <c r="T318" s="172"/>
      <c r="AT318" s="166" t="s">
        <v>236</v>
      </c>
      <c r="AU318" s="166" t="s">
        <v>87</v>
      </c>
      <c r="AV318" s="12" t="s">
        <v>87</v>
      </c>
      <c r="AW318" s="12" t="s">
        <v>32</v>
      </c>
      <c r="AX318" s="12" t="s">
        <v>85</v>
      </c>
      <c r="AY318" s="166" t="s">
        <v>140</v>
      </c>
    </row>
    <row r="319" spans="1:65" s="1" customFormat="1" ht="24">
      <c r="A319" s="31"/>
      <c r="B319" s="142"/>
      <c r="C319" s="143" t="s">
        <v>701</v>
      </c>
      <c r="D319" s="143" t="s">
        <v>143</v>
      </c>
      <c r="E319" s="144" t="s">
        <v>2721</v>
      </c>
      <c r="F319" s="145" t="s">
        <v>2722</v>
      </c>
      <c r="G319" s="146" t="s">
        <v>344</v>
      </c>
      <c r="H319" s="147">
        <v>1</v>
      </c>
      <c r="I319" s="148">
        <v>458.13</v>
      </c>
      <c r="J319" s="149">
        <f>ROUND(I319*H319,2)</f>
        <v>458.13</v>
      </c>
      <c r="K319" s="145" t="s">
        <v>147</v>
      </c>
      <c r="L319" s="32"/>
      <c r="M319" s="150" t="s">
        <v>1</v>
      </c>
      <c r="N319" s="151" t="s">
        <v>42</v>
      </c>
      <c r="O319" s="57"/>
      <c r="P319" s="152">
        <f>O319*H319</f>
        <v>0</v>
      </c>
      <c r="Q319" s="152">
        <v>3.6000000000000002E-4</v>
      </c>
      <c r="R319" s="152">
        <f>Q319*H319</f>
        <v>3.6000000000000002E-4</v>
      </c>
      <c r="S319" s="152">
        <v>0</v>
      </c>
      <c r="T319" s="153">
        <f>S319*H319</f>
        <v>0</v>
      </c>
      <c r="U319" s="31"/>
      <c r="V319" s="31"/>
      <c r="W319" s="31"/>
      <c r="X319" s="31"/>
      <c r="Y319" s="31"/>
      <c r="Z319" s="31"/>
      <c r="AA319" s="31"/>
      <c r="AB319" s="31"/>
      <c r="AC319" s="31"/>
      <c r="AD319" s="31"/>
      <c r="AE319" s="31"/>
      <c r="AR319" s="154" t="s">
        <v>301</v>
      </c>
      <c r="AT319" s="154" t="s">
        <v>143</v>
      </c>
      <c r="AU319" s="154" t="s">
        <v>87</v>
      </c>
      <c r="AY319" s="16" t="s">
        <v>140</v>
      </c>
      <c r="BE319" s="155">
        <f>IF(N319="základní",J319,0)</f>
        <v>458.13</v>
      </c>
      <c r="BF319" s="155">
        <f>IF(N319="snížená",J319,0)</f>
        <v>0</v>
      </c>
      <c r="BG319" s="155">
        <f>IF(N319="zákl. přenesená",J319,0)</f>
        <v>0</v>
      </c>
      <c r="BH319" s="155">
        <f>IF(N319="sníž. přenesená",J319,0)</f>
        <v>0</v>
      </c>
      <c r="BI319" s="155">
        <f>IF(N319="nulová",J319,0)</f>
        <v>0</v>
      </c>
      <c r="BJ319" s="16" t="s">
        <v>85</v>
      </c>
      <c r="BK319" s="155">
        <f>ROUND(I319*H319,2)</f>
        <v>458.13</v>
      </c>
      <c r="BL319" s="16" t="s">
        <v>301</v>
      </c>
      <c r="BM319" s="154" t="s">
        <v>2723</v>
      </c>
    </row>
    <row r="320" spans="1:65" s="1" customFormat="1" ht="24">
      <c r="A320" s="31"/>
      <c r="B320" s="142"/>
      <c r="C320" s="143" t="s">
        <v>718</v>
      </c>
      <c r="D320" s="143" t="s">
        <v>143</v>
      </c>
      <c r="E320" s="144" t="s">
        <v>2724</v>
      </c>
      <c r="F320" s="145" t="s">
        <v>2725</v>
      </c>
      <c r="G320" s="146" t="s">
        <v>414</v>
      </c>
      <c r="H320" s="147">
        <v>4</v>
      </c>
      <c r="I320" s="148">
        <v>586.66999999999996</v>
      </c>
      <c r="J320" s="149">
        <f>ROUND(I320*H320,2)</f>
        <v>2346.6799999999998</v>
      </c>
      <c r="K320" s="145" t="s">
        <v>147</v>
      </c>
      <c r="L320" s="32"/>
      <c r="M320" s="150" t="s">
        <v>1</v>
      </c>
      <c r="N320" s="151" t="s">
        <v>42</v>
      </c>
      <c r="O320" s="57"/>
      <c r="P320" s="152">
        <f>O320*H320</f>
        <v>0</v>
      </c>
      <c r="Q320" s="152">
        <v>1.91E-3</v>
      </c>
      <c r="R320" s="152">
        <f>Q320*H320</f>
        <v>7.6400000000000001E-3</v>
      </c>
      <c r="S320" s="152">
        <v>0</v>
      </c>
      <c r="T320" s="153">
        <f>S320*H320</f>
        <v>0</v>
      </c>
      <c r="U320" s="31"/>
      <c r="V320" s="31"/>
      <c r="W320" s="31"/>
      <c r="X320" s="31"/>
      <c r="Y320" s="31"/>
      <c r="Z320" s="31"/>
      <c r="AA320" s="31"/>
      <c r="AB320" s="31"/>
      <c r="AC320" s="31"/>
      <c r="AD320" s="31"/>
      <c r="AE320" s="31"/>
      <c r="AR320" s="154" t="s">
        <v>301</v>
      </c>
      <c r="AT320" s="154" t="s">
        <v>143</v>
      </c>
      <c r="AU320" s="154" t="s">
        <v>87</v>
      </c>
      <c r="AY320" s="16" t="s">
        <v>140</v>
      </c>
      <c r="BE320" s="155">
        <f>IF(N320="základní",J320,0)</f>
        <v>2346.6799999999998</v>
      </c>
      <c r="BF320" s="155">
        <f>IF(N320="snížená",J320,0)</f>
        <v>0</v>
      </c>
      <c r="BG320" s="155">
        <f>IF(N320="zákl. přenesená",J320,0)</f>
        <v>0</v>
      </c>
      <c r="BH320" s="155">
        <f>IF(N320="sníž. přenesená",J320,0)</f>
        <v>0</v>
      </c>
      <c r="BI320" s="155">
        <f>IF(N320="nulová",J320,0)</f>
        <v>0</v>
      </c>
      <c r="BJ320" s="16" t="s">
        <v>85</v>
      </c>
      <c r="BK320" s="155">
        <f>ROUND(I320*H320,2)</f>
        <v>2346.6799999999998</v>
      </c>
      <c r="BL320" s="16" t="s">
        <v>301</v>
      </c>
      <c r="BM320" s="154" t="s">
        <v>2726</v>
      </c>
    </row>
    <row r="321" spans="1:65" s="12" customFormat="1">
      <c r="B321" s="165"/>
      <c r="D321" s="156" t="s">
        <v>236</v>
      </c>
      <c r="E321" s="166" t="s">
        <v>1</v>
      </c>
      <c r="F321" s="167" t="s">
        <v>2727</v>
      </c>
      <c r="H321" s="168">
        <v>4</v>
      </c>
      <c r="I321" s="169"/>
      <c r="L321" s="165"/>
      <c r="M321" s="170"/>
      <c r="N321" s="171"/>
      <c r="O321" s="171"/>
      <c r="P321" s="171"/>
      <c r="Q321" s="171"/>
      <c r="R321" s="171"/>
      <c r="S321" s="171"/>
      <c r="T321" s="172"/>
      <c r="AT321" s="166" t="s">
        <v>236</v>
      </c>
      <c r="AU321" s="166" t="s">
        <v>87</v>
      </c>
      <c r="AV321" s="12" t="s">
        <v>87</v>
      </c>
      <c r="AW321" s="12" t="s">
        <v>32</v>
      </c>
      <c r="AX321" s="12" t="s">
        <v>85</v>
      </c>
      <c r="AY321" s="166" t="s">
        <v>140</v>
      </c>
    </row>
    <row r="322" spans="1:65" s="1" customFormat="1" ht="24">
      <c r="A322" s="31"/>
      <c r="B322" s="142"/>
      <c r="C322" s="143" t="s">
        <v>724</v>
      </c>
      <c r="D322" s="143" t="s">
        <v>143</v>
      </c>
      <c r="E322" s="144" t="s">
        <v>2245</v>
      </c>
      <c r="F322" s="145" t="s">
        <v>2246</v>
      </c>
      <c r="G322" s="146" t="s">
        <v>278</v>
      </c>
      <c r="H322" s="147">
        <v>2.4E-2</v>
      </c>
      <c r="I322" s="148">
        <v>1922.27</v>
      </c>
      <c r="J322" s="149">
        <f>ROUND(I322*H322,2)</f>
        <v>46.13</v>
      </c>
      <c r="K322" s="145" t="s">
        <v>147</v>
      </c>
      <c r="L322" s="32"/>
      <c r="M322" s="150" t="s">
        <v>1</v>
      </c>
      <c r="N322" s="151" t="s">
        <v>42</v>
      </c>
      <c r="O322" s="57"/>
      <c r="P322" s="152">
        <f>O322*H322</f>
        <v>0</v>
      </c>
      <c r="Q322" s="152">
        <v>0</v>
      </c>
      <c r="R322" s="152">
        <f>Q322*H322</f>
        <v>0</v>
      </c>
      <c r="S322" s="152">
        <v>0</v>
      </c>
      <c r="T322" s="153">
        <f>S322*H322</f>
        <v>0</v>
      </c>
      <c r="U322" s="31"/>
      <c r="V322" s="31"/>
      <c r="W322" s="31"/>
      <c r="X322" s="31"/>
      <c r="Y322" s="31"/>
      <c r="Z322" s="31"/>
      <c r="AA322" s="31"/>
      <c r="AB322" s="31"/>
      <c r="AC322" s="31"/>
      <c r="AD322" s="31"/>
      <c r="AE322" s="31"/>
      <c r="AR322" s="154" t="s">
        <v>301</v>
      </c>
      <c r="AT322" s="154" t="s">
        <v>143</v>
      </c>
      <c r="AU322" s="154" t="s">
        <v>87</v>
      </c>
      <c r="AY322" s="16" t="s">
        <v>140</v>
      </c>
      <c r="BE322" s="155">
        <f>IF(N322="základní",J322,0)</f>
        <v>46.13</v>
      </c>
      <c r="BF322" s="155">
        <f>IF(N322="snížená",J322,0)</f>
        <v>0</v>
      </c>
      <c r="BG322" s="155">
        <f>IF(N322="zákl. přenesená",J322,0)</f>
        <v>0</v>
      </c>
      <c r="BH322" s="155">
        <f>IF(N322="sníž. přenesená",J322,0)</f>
        <v>0</v>
      </c>
      <c r="BI322" s="155">
        <f>IF(N322="nulová",J322,0)</f>
        <v>0</v>
      </c>
      <c r="BJ322" s="16" t="s">
        <v>85</v>
      </c>
      <c r="BK322" s="155">
        <f>ROUND(I322*H322,2)</f>
        <v>46.13</v>
      </c>
      <c r="BL322" s="16" t="s">
        <v>301</v>
      </c>
      <c r="BM322" s="154" t="s">
        <v>2247</v>
      </c>
    </row>
    <row r="323" spans="1:65" s="11" customFormat="1" ht="22.9" customHeight="1">
      <c r="B323" s="129"/>
      <c r="D323" s="130" t="s">
        <v>76</v>
      </c>
      <c r="E323" s="140" t="s">
        <v>2728</v>
      </c>
      <c r="F323" s="140" t="s">
        <v>2729</v>
      </c>
      <c r="I323" s="132"/>
      <c r="J323" s="141">
        <f>BK323</f>
        <v>630.79999999999995</v>
      </c>
      <c r="L323" s="129"/>
      <c r="M323" s="134"/>
      <c r="N323" s="135"/>
      <c r="O323" s="135"/>
      <c r="P323" s="136">
        <f>SUM(P324:P325)</f>
        <v>0</v>
      </c>
      <c r="Q323" s="135"/>
      <c r="R323" s="136">
        <f>SUM(R324:R325)</f>
        <v>0</v>
      </c>
      <c r="S323" s="135"/>
      <c r="T323" s="137">
        <f>SUM(T324:T325)</f>
        <v>3.7124999999999998E-2</v>
      </c>
      <c r="AR323" s="130" t="s">
        <v>87</v>
      </c>
      <c r="AT323" s="138" t="s">
        <v>76</v>
      </c>
      <c r="AU323" s="138" t="s">
        <v>85</v>
      </c>
      <c r="AY323" s="130" t="s">
        <v>140</v>
      </c>
      <c r="BK323" s="139">
        <f>SUM(BK324:BK325)</f>
        <v>630.79999999999995</v>
      </c>
    </row>
    <row r="324" spans="1:65" s="1" customFormat="1" ht="24">
      <c r="A324" s="31"/>
      <c r="B324" s="142"/>
      <c r="C324" s="143" t="s">
        <v>731</v>
      </c>
      <c r="D324" s="143" t="s">
        <v>143</v>
      </c>
      <c r="E324" s="144" t="s">
        <v>2730</v>
      </c>
      <c r="F324" s="145" t="s">
        <v>2731</v>
      </c>
      <c r="G324" s="146" t="s">
        <v>284</v>
      </c>
      <c r="H324" s="147">
        <v>16.5</v>
      </c>
      <c r="I324" s="148">
        <v>38.229999999999997</v>
      </c>
      <c r="J324" s="149">
        <f>ROUND(I324*H324,2)</f>
        <v>630.79999999999995</v>
      </c>
      <c r="K324" s="145" t="s">
        <v>147</v>
      </c>
      <c r="L324" s="32"/>
      <c r="M324" s="150" t="s">
        <v>1</v>
      </c>
      <c r="N324" s="151" t="s">
        <v>42</v>
      </c>
      <c r="O324" s="57"/>
      <c r="P324" s="152">
        <f>O324*H324</f>
        <v>0</v>
      </c>
      <c r="Q324" s="152">
        <v>0</v>
      </c>
      <c r="R324" s="152">
        <f>Q324*H324</f>
        <v>0</v>
      </c>
      <c r="S324" s="152">
        <v>2.2499999999999998E-3</v>
      </c>
      <c r="T324" s="153">
        <f>S324*H324</f>
        <v>3.7124999999999998E-2</v>
      </c>
      <c r="U324" s="31"/>
      <c r="V324" s="31"/>
      <c r="W324" s="31"/>
      <c r="X324" s="31"/>
      <c r="Y324" s="31"/>
      <c r="Z324" s="31"/>
      <c r="AA324" s="31"/>
      <c r="AB324" s="31"/>
      <c r="AC324" s="31"/>
      <c r="AD324" s="31"/>
      <c r="AE324" s="31"/>
      <c r="AR324" s="154" t="s">
        <v>301</v>
      </c>
      <c r="AT324" s="154" t="s">
        <v>143</v>
      </c>
      <c r="AU324" s="154" t="s">
        <v>87</v>
      </c>
      <c r="AY324" s="16" t="s">
        <v>140</v>
      </c>
      <c r="BE324" s="155">
        <f>IF(N324="základní",J324,0)</f>
        <v>630.79999999999995</v>
      </c>
      <c r="BF324" s="155">
        <f>IF(N324="snížená",J324,0)</f>
        <v>0</v>
      </c>
      <c r="BG324" s="155">
        <f>IF(N324="zákl. přenesená",J324,0)</f>
        <v>0</v>
      </c>
      <c r="BH324" s="155">
        <f>IF(N324="sníž. přenesená",J324,0)</f>
        <v>0</v>
      </c>
      <c r="BI324" s="155">
        <f>IF(N324="nulová",J324,0)</f>
        <v>0</v>
      </c>
      <c r="BJ324" s="16" t="s">
        <v>85</v>
      </c>
      <c r="BK324" s="155">
        <f>ROUND(I324*H324,2)</f>
        <v>630.79999999999995</v>
      </c>
      <c r="BL324" s="16" t="s">
        <v>301</v>
      </c>
      <c r="BM324" s="154" t="s">
        <v>2732</v>
      </c>
    </row>
    <row r="325" spans="1:65" s="12" customFormat="1">
      <c r="B325" s="165"/>
      <c r="D325" s="156" t="s">
        <v>236</v>
      </c>
      <c r="E325" s="166" t="s">
        <v>1</v>
      </c>
      <c r="F325" s="167" t="s">
        <v>2733</v>
      </c>
      <c r="H325" s="168">
        <v>16.5</v>
      </c>
      <c r="I325" s="169"/>
      <c r="L325" s="165"/>
      <c r="M325" s="170"/>
      <c r="N325" s="171"/>
      <c r="O325" s="171"/>
      <c r="P325" s="171"/>
      <c r="Q325" s="171"/>
      <c r="R325" s="171"/>
      <c r="S325" s="171"/>
      <c r="T325" s="172"/>
      <c r="AT325" s="166" t="s">
        <v>236</v>
      </c>
      <c r="AU325" s="166" t="s">
        <v>87</v>
      </c>
      <c r="AV325" s="12" t="s">
        <v>87</v>
      </c>
      <c r="AW325" s="12" t="s">
        <v>32</v>
      </c>
      <c r="AX325" s="12" t="s">
        <v>85</v>
      </c>
      <c r="AY325" s="166" t="s">
        <v>140</v>
      </c>
    </row>
    <row r="326" spans="1:65" s="11" customFormat="1" ht="22.9" customHeight="1">
      <c r="B326" s="129"/>
      <c r="D326" s="130" t="s">
        <v>76</v>
      </c>
      <c r="E326" s="140" t="s">
        <v>1279</v>
      </c>
      <c r="F326" s="140" t="s">
        <v>1280</v>
      </c>
      <c r="I326" s="132"/>
      <c r="J326" s="141">
        <f>BK326</f>
        <v>65441.69</v>
      </c>
      <c r="L326" s="129"/>
      <c r="M326" s="134"/>
      <c r="N326" s="135"/>
      <c r="O326" s="135"/>
      <c r="P326" s="136">
        <f>SUM(P327:P349)</f>
        <v>0</v>
      </c>
      <c r="Q326" s="135"/>
      <c r="R326" s="136">
        <f>SUM(R327:R349)</f>
        <v>0.33965600000000001</v>
      </c>
      <c r="S326" s="135"/>
      <c r="T326" s="137">
        <f>SUM(T327:T349)</f>
        <v>0</v>
      </c>
      <c r="AR326" s="130" t="s">
        <v>87</v>
      </c>
      <c r="AT326" s="138" t="s">
        <v>76</v>
      </c>
      <c r="AU326" s="138" t="s">
        <v>85</v>
      </c>
      <c r="AY326" s="130" t="s">
        <v>140</v>
      </c>
      <c r="BK326" s="139">
        <f>SUM(BK327:BK349)</f>
        <v>65441.69</v>
      </c>
    </row>
    <row r="327" spans="1:65" s="1" customFormat="1" ht="16.5" customHeight="1">
      <c r="A327" s="31"/>
      <c r="B327" s="142"/>
      <c r="C327" s="143" t="s">
        <v>735</v>
      </c>
      <c r="D327" s="143" t="s">
        <v>143</v>
      </c>
      <c r="E327" s="144" t="s">
        <v>2734</v>
      </c>
      <c r="F327" s="145" t="s">
        <v>2735</v>
      </c>
      <c r="G327" s="146" t="s">
        <v>284</v>
      </c>
      <c r="H327" s="147">
        <v>14.5</v>
      </c>
      <c r="I327" s="148">
        <v>234.16</v>
      </c>
      <c r="J327" s="149">
        <f>ROUND(I327*H327,2)</f>
        <v>3395.32</v>
      </c>
      <c r="K327" s="145" t="s">
        <v>147</v>
      </c>
      <c r="L327" s="32"/>
      <c r="M327" s="150" t="s">
        <v>1</v>
      </c>
      <c r="N327" s="151" t="s">
        <v>42</v>
      </c>
      <c r="O327" s="57"/>
      <c r="P327" s="152">
        <f>O327*H327</f>
        <v>0</v>
      </c>
      <c r="Q327" s="152">
        <v>2.7999999999999998E-4</v>
      </c>
      <c r="R327" s="152">
        <f>Q327*H327</f>
        <v>4.0599999999999994E-3</v>
      </c>
      <c r="S327" s="152">
        <v>0</v>
      </c>
      <c r="T327" s="153">
        <f>S327*H327</f>
        <v>0</v>
      </c>
      <c r="U327" s="31"/>
      <c r="V327" s="31"/>
      <c r="W327" s="31"/>
      <c r="X327" s="31"/>
      <c r="Y327" s="31"/>
      <c r="Z327" s="31"/>
      <c r="AA327" s="31"/>
      <c r="AB327" s="31"/>
      <c r="AC327" s="31"/>
      <c r="AD327" s="31"/>
      <c r="AE327" s="31"/>
      <c r="AR327" s="154" t="s">
        <v>301</v>
      </c>
      <c r="AT327" s="154" t="s">
        <v>143</v>
      </c>
      <c r="AU327" s="154" t="s">
        <v>87</v>
      </c>
      <c r="AY327" s="16" t="s">
        <v>140</v>
      </c>
      <c r="BE327" s="155">
        <f>IF(N327="základní",J327,0)</f>
        <v>3395.32</v>
      </c>
      <c r="BF327" s="155">
        <f>IF(N327="snížená",J327,0)</f>
        <v>0</v>
      </c>
      <c r="BG327" s="155">
        <f>IF(N327="zákl. přenesená",J327,0)</f>
        <v>0</v>
      </c>
      <c r="BH327" s="155">
        <f>IF(N327="sníž. přenesená",J327,0)</f>
        <v>0</v>
      </c>
      <c r="BI327" s="155">
        <f>IF(N327="nulová",J327,0)</f>
        <v>0</v>
      </c>
      <c r="BJ327" s="16" t="s">
        <v>85</v>
      </c>
      <c r="BK327" s="155">
        <f>ROUND(I327*H327,2)</f>
        <v>3395.32</v>
      </c>
      <c r="BL327" s="16" t="s">
        <v>301</v>
      </c>
      <c r="BM327" s="154" t="s">
        <v>2736</v>
      </c>
    </row>
    <row r="328" spans="1:65" s="12" customFormat="1">
      <c r="B328" s="165"/>
      <c r="D328" s="156" t="s">
        <v>236</v>
      </c>
      <c r="E328" s="166" t="s">
        <v>1</v>
      </c>
      <c r="F328" s="167" t="s">
        <v>2737</v>
      </c>
      <c r="H328" s="168">
        <v>14.5</v>
      </c>
      <c r="I328" s="169"/>
      <c r="L328" s="165"/>
      <c r="M328" s="170"/>
      <c r="N328" s="171"/>
      <c r="O328" s="171"/>
      <c r="P328" s="171"/>
      <c r="Q328" s="171"/>
      <c r="R328" s="171"/>
      <c r="S328" s="171"/>
      <c r="T328" s="172"/>
      <c r="AT328" s="166" t="s">
        <v>236</v>
      </c>
      <c r="AU328" s="166" t="s">
        <v>87</v>
      </c>
      <c r="AV328" s="12" t="s">
        <v>87</v>
      </c>
      <c r="AW328" s="12" t="s">
        <v>32</v>
      </c>
      <c r="AX328" s="12" t="s">
        <v>85</v>
      </c>
      <c r="AY328" s="166" t="s">
        <v>140</v>
      </c>
    </row>
    <row r="329" spans="1:65" s="1" customFormat="1" ht="24">
      <c r="A329" s="31"/>
      <c r="B329" s="142"/>
      <c r="C329" s="181" t="s">
        <v>742</v>
      </c>
      <c r="D329" s="181" t="s">
        <v>296</v>
      </c>
      <c r="E329" s="182" t="s">
        <v>2738</v>
      </c>
      <c r="F329" s="183" t="s">
        <v>2739</v>
      </c>
      <c r="G329" s="184" t="s">
        <v>284</v>
      </c>
      <c r="H329" s="185">
        <v>14.5</v>
      </c>
      <c r="I329" s="186">
        <v>527.85</v>
      </c>
      <c r="J329" s="187">
        <f>ROUND(I329*H329,2)</f>
        <v>7653.83</v>
      </c>
      <c r="K329" s="183" t="s">
        <v>1</v>
      </c>
      <c r="L329" s="188"/>
      <c r="M329" s="189" t="s">
        <v>1</v>
      </c>
      <c r="N329" s="190" t="s">
        <v>42</v>
      </c>
      <c r="O329" s="57"/>
      <c r="P329" s="152">
        <f>O329*H329</f>
        <v>0</v>
      </c>
      <c r="Q329" s="152">
        <v>9.75E-3</v>
      </c>
      <c r="R329" s="152">
        <f>Q329*H329</f>
        <v>0.141375</v>
      </c>
      <c r="S329" s="152">
        <v>0</v>
      </c>
      <c r="T329" s="153">
        <f>S329*H329</f>
        <v>0</v>
      </c>
      <c r="U329" s="31"/>
      <c r="V329" s="31"/>
      <c r="W329" s="31"/>
      <c r="X329" s="31"/>
      <c r="Y329" s="31"/>
      <c r="Z329" s="31"/>
      <c r="AA329" s="31"/>
      <c r="AB329" s="31"/>
      <c r="AC329" s="31"/>
      <c r="AD329" s="31"/>
      <c r="AE329" s="31"/>
      <c r="AR329" s="154" t="s">
        <v>378</v>
      </c>
      <c r="AT329" s="154" t="s">
        <v>296</v>
      </c>
      <c r="AU329" s="154" t="s">
        <v>87</v>
      </c>
      <c r="AY329" s="16" t="s">
        <v>140</v>
      </c>
      <c r="BE329" s="155">
        <f>IF(N329="základní",J329,0)</f>
        <v>7653.83</v>
      </c>
      <c r="BF329" s="155">
        <f>IF(N329="snížená",J329,0)</f>
        <v>0</v>
      </c>
      <c r="BG329" s="155">
        <f>IF(N329="zákl. přenesená",J329,0)</f>
        <v>0</v>
      </c>
      <c r="BH329" s="155">
        <f>IF(N329="sníž. přenesená",J329,0)</f>
        <v>0</v>
      </c>
      <c r="BI329" s="155">
        <f>IF(N329="nulová",J329,0)</f>
        <v>0</v>
      </c>
      <c r="BJ329" s="16" t="s">
        <v>85</v>
      </c>
      <c r="BK329" s="155">
        <f>ROUND(I329*H329,2)</f>
        <v>7653.83</v>
      </c>
      <c r="BL329" s="16" t="s">
        <v>301</v>
      </c>
      <c r="BM329" s="154" t="s">
        <v>2740</v>
      </c>
    </row>
    <row r="330" spans="1:65" s="1" customFormat="1" ht="24">
      <c r="A330" s="31"/>
      <c r="B330" s="142"/>
      <c r="C330" s="143" t="s">
        <v>746</v>
      </c>
      <c r="D330" s="143" t="s">
        <v>143</v>
      </c>
      <c r="E330" s="144" t="s">
        <v>2741</v>
      </c>
      <c r="F330" s="145" t="s">
        <v>2742</v>
      </c>
      <c r="G330" s="146" t="s">
        <v>284</v>
      </c>
      <c r="H330" s="147">
        <v>2.4300000000000002</v>
      </c>
      <c r="I330" s="148">
        <v>57.08</v>
      </c>
      <c r="J330" s="149">
        <f>ROUND(I330*H330,2)</f>
        <v>138.69999999999999</v>
      </c>
      <c r="K330" s="145" t="s">
        <v>147</v>
      </c>
      <c r="L330" s="32"/>
      <c r="M330" s="150" t="s">
        <v>1</v>
      </c>
      <c r="N330" s="151" t="s">
        <v>42</v>
      </c>
      <c r="O330" s="57"/>
      <c r="P330" s="152">
        <f>O330*H330</f>
        <v>0</v>
      </c>
      <c r="Q330" s="152">
        <v>0</v>
      </c>
      <c r="R330" s="152">
        <f>Q330*H330</f>
        <v>0</v>
      </c>
      <c r="S330" s="152">
        <v>0</v>
      </c>
      <c r="T330" s="153">
        <f>S330*H330</f>
        <v>0</v>
      </c>
      <c r="U330" s="31"/>
      <c r="V330" s="31"/>
      <c r="W330" s="31"/>
      <c r="X330" s="31"/>
      <c r="Y330" s="31"/>
      <c r="Z330" s="31"/>
      <c r="AA330" s="31"/>
      <c r="AB330" s="31"/>
      <c r="AC330" s="31"/>
      <c r="AD330" s="31"/>
      <c r="AE330" s="31"/>
      <c r="AR330" s="154" t="s">
        <v>301</v>
      </c>
      <c r="AT330" s="154" t="s">
        <v>143</v>
      </c>
      <c r="AU330" s="154" t="s">
        <v>87</v>
      </c>
      <c r="AY330" s="16" t="s">
        <v>140</v>
      </c>
      <c r="BE330" s="155">
        <f>IF(N330="základní",J330,0)</f>
        <v>138.69999999999999</v>
      </c>
      <c r="BF330" s="155">
        <f>IF(N330="snížená",J330,0)</f>
        <v>0</v>
      </c>
      <c r="BG330" s="155">
        <f>IF(N330="zákl. přenesená",J330,0)</f>
        <v>0</v>
      </c>
      <c r="BH330" s="155">
        <f>IF(N330="sníž. přenesená",J330,0)</f>
        <v>0</v>
      </c>
      <c r="BI330" s="155">
        <f>IF(N330="nulová",J330,0)</f>
        <v>0</v>
      </c>
      <c r="BJ330" s="16" t="s">
        <v>85</v>
      </c>
      <c r="BK330" s="155">
        <f>ROUND(I330*H330,2)</f>
        <v>138.69999999999999</v>
      </c>
      <c r="BL330" s="16" t="s">
        <v>301</v>
      </c>
      <c r="BM330" s="154" t="s">
        <v>2743</v>
      </c>
    </row>
    <row r="331" spans="1:65" s="12" customFormat="1">
      <c r="B331" s="165"/>
      <c r="D331" s="156" t="s">
        <v>236</v>
      </c>
      <c r="E331" s="166" t="s">
        <v>1</v>
      </c>
      <c r="F331" s="167" t="s">
        <v>2744</v>
      </c>
      <c r="H331" s="168">
        <v>1.08</v>
      </c>
      <c r="I331" s="169"/>
      <c r="L331" s="165"/>
      <c r="M331" s="170"/>
      <c r="N331" s="171"/>
      <c r="O331" s="171"/>
      <c r="P331" s="171"/>
      <c r="Q331" s="171"/>
      <c r="R331" s="171"/>
      <c r="S331" s="171"/>
      <c r="T331" s="172"/>
      <c r="AT331" s="166" t="s">
        <v>236</v>
      </c>
      <c r="AU331" s="166" t="s">
        <v>87</v>
      </c>
      <c r="AV331" s="12" t="s">
        <v>87</v>
      </c>
      <c r="AW331" s="12" t="s">
        <v>32</v>
      </c>
      <c r="AX331" s="12" t="s">
        <v>77</v>
      </c>
      <c r="AY331" s="166" t="s">
        <v>140</v>
      </c>
    </row>
    <row r="332" spans="1:65" s="12" customFormat="1">
      <c r="B332" s="165"/>
      <c r="D332" s="156" t="s">
        <v>236</v>
      </c>
      <c r="E332" s="166" t="s">
        <v>1</v>
      </c>
      <c r="F332" s="167" t="s">
        <v>2745</v>
      </c>
      <c r="H332" s="168">
        <v>1.35</v>
      </c>
      <c r="I332" s="169"/>
      <c r="L332" s="165"/>
      <c r="M332" s="170"/>
      <c r="N332" s="171"/>
      <c r="O332" s="171"/>
      <c r="P332" s="171"/>
      <c r="Q332" s="171"/>
      <c r="R332" s="171"/>
      <c r="S332" s="171"/>
      <c r="T332" s="172"/>
      <c r="AT332" s="166" t="s">
        <v>236</v>
      </c>
      <c r="AU332" s="166" t="s">
        <v>87</v>
      </c>
      <c r="AV332" s="12" t="s">
        <v>87</v>
      </c>
      <c r="AW332" s="12" t="s">
        <v>32</v>
      </c>
      <c r="AX332" s="12" t="s">
        <v>77</v>
      </c>
      <c r="AY332" s="166" t="s">
        <v>140</v>
      </c>
    </row>
    <row r="333" spans="1:65" s="13" customFormat="1">
      <c r="B333" s="173"/>
      <c r="D333" s="156" t="s">
        <v>236</v>
      </c>
      <c r="E333" s="174" t="s">
        <v>1</v>
      </c>
      <c r="F333" s="175" t="s">
        <v>247</v>
      </c>
      <c r="H333" s="176">
        <v>2.4300000000000002</v>
      </c>
      <c r="I333" s="177"/>
      <c r="L333" s="173"/>
      <c r="M333" s="178"/>
      <c r="N333" s="179"/>
      <c r="O333" s="179"/>
      <c r="P333" s="179"/>
      <c r="Q333" s="179"/>
      <c r="R333" s="179"/>
      <c r="S333" s="179"/>
      <c r="T333" s="180"/>
      <c r="AT333" s="174" t="s">
        <v>236</v>
      </c>
      <c r="AU333" s="174" t="s">
        <v>87</v>
      </c>
      <c r="AV333" s="13" t="s">
        <v>159</v>
      </c>
      <c r="AW333" s="13" t="s">
        <v>32</v>
      </c>
      <c r="AX333" s="13" t="s">
        <v>85</v>
      </c>
      <c r="AY333" s="174" t="s">
        <v>140</v>
      </c>
    </row>
    <row r="334" spans="1:65" s="1" customFormat="1" ht="55.5" customHeight="1">
      <c r="A334" s="31"/>
      <c r="B334" s="142"/>
      <c r="C334" s="181" t="s">
        <v>750</v>
      </c>
      <c r="D334" s="181" t="s">
        <v>296</v>
      </c>
      <c r="E334" s="182" t="s">
        <v>2746</v>
      </c>
      <c r="F334" s="183" t="s">
        <v>2747</v>
      </c>
      <c r="G334" s="184" t="s">
        <v>284</v>
      </c>
      <c r="H334" s="185">
        <v>2.4300000000000002</v>
      </c>
      <c r="I334" s="186">
        <v>7735.68</v>
      </c>
      <c r="J334" s="187">
        <f>ROUND(I334*H334,2)</f>
        <v>18797.7</v>
      </c>
      <c r="K334" s="183" t="s">
        <v>1</v>
      </c>
      <c r="L334" s="188"/>
      <c r="M334" s="189" t="s">
        <v>1</v>
      </c>
      <c r="N334" s="190" t="s">
        <v>42</v>
      </c>
      <c r="O334" s="57"/>
      <c r="P334" s="152">
        <f>O334*H334</f>
        <v>0</v>
      </c>
      <c r="Q334" s="152">
        <v>1.6E-2</v>
      </c>
      <c r="R334" s="152">
        <f>Q334*H334</f>
        <v>3.8880000000000005E-2</v>
      </c>
      <c r="S334" s="152">
        <v>0</v>
      </c>
      <c r="T334" s="153">
        <f>S334*H334</f>
        <v>0</v>
      </c>
      <c r="U334" s="31"/>
      <c r="V334" s="31"/>
      <c r="W334" s="31"/>
      <c r="X334" s="31"/>
      <c r="Y334" s="31"/>
      <c r="Z334" s="31"/>
      <c r="AA334" s="31"/>
      <c r="AB334" s="31"/>
      <c r="AC334" s="31"/>
      <c r="AD334" s="31"/>
      <c r="AE334" s="31"/>
      <c r="AR334" s="154" t="s">
        <v>378</v>
      </c>
      <c r="AT334" s="154" t="s">
        <v>296</v>
      </c>
      <c r="AU334" s="154" t="s">
        <v>87</v>
      </c>
      <c r="AY334" s="16" t="s">
        <v>140</v>
      </c>
      <c r="BE334" s="155">
        <f>IF(N334="základní",J334,0)</f>
        <v>18797.7</v>
      </c>
      <c r="BF334" s="155">
        <f>IF(N334="snížená",J334,0)</f>
        <v>0</v>
      </c>
      <c r="BG334" s="155">
        <f>IF(N334="zákl. přenesená",J334,0)</f>
        <v>0</v>
      </c>
      <c r="BH334" s="155">
        <f>IF(N334="sníž. přenesená",J334,0)</f>
        <v>0</v>
      </c>
      <c r="BI334" s="155">
        <f>IF(N334="nulová",J334,0)</f>
        <v>0</v>
      </c>
      <c r="BJ334" s="16" t="s">
        <v>85</v>
      </c>
      <c r="BK334" s="155">
        <f>ROUND(I334*H334,2)</f>
        <v>18797.7</v>
      </c>
      <c r="BL334" s="16" t="s">
        <v>301</v>
      </c>
      <c r="BM334" s="154" t="s">
        <v>2748</v>
      </c>
    </row>
    <row r="335" spans="1:65" s="12" customFormat="1">
      <c r="B335" s="165"/>
      <c r="D335" s="156" t="s">
        <v>236</v>
      </c>
      <c r="E335" s="166" t="s">
        <v>1</v>
      </c>
      <c r="F335" s="167" t="s">
        <v>2744</v>
      </c>
      <c r="H335" s="168">
        <v>1.08</v>
      </c>
      <c r="I335" s="169"/>
      <c r="L335" s="165"/>
      <c r="M335" s="170"/>
      <c r="N335" s="171"/>
      <c r="O335" s="171"/>
      <c r="P335" s="171"/>
      <c r="Q335" s="171"/>
      <c r="R335" s="171"/>
      <c r="S335" s="171"/>
      <c r="T335" s="172"/>
      <c r="AT335" s="166" t="s">
        <v>236</v>
      </c>
      <c r="AU335" s="166" t="s">
        <v>87</v>
      </c>
      <c r="AV335" s="12" t="s">
        <v>87</v>
      </c>
      <c r="AW335" s="12" t="s">
        <v>32</v>
      </c>
      <c r="AX335" s="12" t="s">
        <v>77</v>
      </c>
      <c r="AY335" s="166" t="s">
        <v>140</v>
      </c>
    </row>
    <row r="336" spans="1:65" s="12" customFormat="1">
      <c r="B336" s="165"/>
      <c r="D336" s="156" t="s">
        <v>236</v>
      </c>
      <c r="E336" s="166" t="s">
        <v>1</v>
      </c>
      <c r="F336" s="167" t="s">
        <v>2745</v>
      </c>
      <c r="H336" s="168">
        <v>1.35</v>
      </c>
      <c r="I336" s="169"/>
      <c r="L336" s="165"/>
      <c r="M336" s="170"/>
      <c r="N336" s="171"/>
      <c r="O336" s="171"/>
      <c r="P336" s="171"/>
      <c r="Q336" s="171"/>
      <c r="R336" s="171"/>
      <c r="S336" s="171"/>
      <c r="T336" s="172"/>
      <c r="AT336" s="166" t="s">
        <v>236</v>
      </c>
      <c r="AU336" s="166" t="s">
        <v>87</v>
      </c>
      <c r="AV336" s="12" t="s">
        <v>87</v>
      </c>
      <c r="AW336" s="12" t="s">
        <v>32</v>
      </c>
      <c r="AX336" s="12" t="s">
        <v>77</v>
      </c>
      <c r="AY336" s="166" t="s">
        <v>140</v>
      </c>
    </row>
    <row r="337" spans="1:65" s="13" customFormat="1">
      <c r="B337" s="173"/>
      <c r="D337" s="156" t="s">
        <v>236</v>
      </c>
      <c r="E337" s="174" t="s">
        <v>1</v>
      </c>
      <c r="F337" s="175" t="s">
        <v>247</v>
      </c>
      <c r="H337" s="176">
        <v>2.4300000000000002</v>
      </c>
      <c r="I337" s="177"/>
      <c r="L337" s="173"/>
      <c r="M337" s="178"/>
      <c r="N337" s="179"/>
      <c r="O337" s="179"/>
      <c r="P337" s="179"/>
      <c r="Q337" s="179"/>
      <c r="R337" s="179"/>
      <c r="S337" s="179"/>
      <c r="T337" s="180"/>
      <c r="AT337" s="174" t="s">
        <v>236</v>
      </c>
      <c r="AU337" s="174" t="s">
        <v>87</v>
      </c>
      <c r="AV337" s="13" t="s">
        <v>159</v>
      </c>
      <c r="AW337" s="13" t="s">
        <v>32</v>
      </c>
      <c r="AX337" s="13" t="s">
        <v>85</v>
      </c>
      <c r="AY337" s="174" t="s">
        <v>140</v>
      </c>
    </row>
    <row r="338" spans="1:65" s="1" customFormat="1" ht="24">
      <c r="A338" s="31"/>
      <c r="B338" s="142"/>
      <c r="C338" s="143" t="s">
        <v>758</v>
      </c>
      <c r="D338" s="143" t="s">
        <v>143</v>
      </c>
      <c r="E338" s="144" t="s">
        <v>2749</v>
      </c>
      <c r="F338" s="145" t="s">
        <v>2750</v>
      </c>
      <c r="G338" s="146" t="s">
        <v>414</v>
      </c>
      <c r="H338" s="147">
        <v>9</v>
      </c>
      <c r="I338" s="148">
        <v>79.92</v>
      </c>
      <c r="J338" s="149">
        <f>ROUND(I338*H338,2)</f>
        <v>719.28</v>
      </c>
      <c r="K338" s="145" t="s">
        <v>147</v>
      </c>
      <c r="L338" s="32"/>
      <c r="M338" s="150" t="s">
        <v>1</v>
      </c>
      <c r="N338" s="151" t="s">
        <v>42</v>
      </c>
      <c r="O338" s="57"/>
      <c r="P338" s="152">
        <f>O338*H338</f>
        <v>0</v>
      </c>
      <c r="Q338" s="152">
        <v>0</v>
      </c>
      <c r="R338" s="152">
        <f>Q338*H338</f>
        <v>0</v>
      </c>
      <c r="S338" s="152">
        <v>0</v>
      </c>
      <c r="T338" s="153">
        <f>S338*H338</f>
        <v>0</v>
      </c>
      <c r="U338" s="31"/>
      <c r="V338" s="31"/>
      <c r="W338" s="31"/>
      <c r="X338" s="31"/>
      <c r="Y338" s="31"/>
      <c r="Z338" s="31"/>
      <c r="AA338" s="31"/>
      <c r="AB338" s="31"/>
      <c r="AC338" s="31"/>
      <c r="AD338" s="31"/>
      <c r="AE338" s="31"/>
      <c r="AR338" s="154" t="s">
        <v>301</v>
      </c>
      <c r="AT338" s="154" t="s">
        <v>143</v>
      </c>
      <c r="AU338" s="154" t="s">
        <v>87</v>
      </c>
      <c r="AY338" s="16" t="s">
        <v>140</v>
      </c>
      <c r="BE338" s="155">
        <f>IF(N338="základní",J338,0)</f>
        <v>719.28</v>
      </c>
      <c r="BF338" s="155">
        <f>IF(N338="snížená",J338,0)</f>
        <v>0</v>
      </c>
      <c r="BG338" s="155">
        <f>IF(N338="zákl. přenesená",J338,0)</f>
        <v>0</v>
      </c>
      <c r="BH338" s="155">
        <f>IF(N338="sníž. přenesená",J338,0)</f>
        <v>0</v>
      </c>
      <c r="BI338" s="155">
        <f>IF(N338="nulová",J338,0)</f>
        <v>0</v>
      </c>
      <c r="BJ338" s="16" t="s">
        <v>85</v>
      </c>
      <c r="BK338" s="155">
        <f>ROUND(I338*H338,2)</f>
        <v>719.28</v>
      </c>
      <c r="BL338" s="16" t="s">
        <v>301</v>
      </c>
      <c r="BM338" s="154" t="s">
        <v>2751</v>
      </c>
    </row>
    <row r="339" spans="1:65" s="12" customFormat="1">
      <c r="B339" s="165"/>
      <c r="D339" s="156" t="s">
        <v>236</v>
      </c>
      <c r="E339" s="166" t="s">
        <v>1</v>
      </c>
      <c r="F339" s="167" t="s">
        <v>2752</v>
      </c>
      <c r="H339" s="168">
        <v>4.2</v>
      </c>
      <c r="I339" s="169"/>
      <c r="L339" s="165"/>
      <c r="M339" s="170"/>
      <c r="N339" s="171"/>
      <c r="O339" s="171"/>
      <c r="P339" s="171"/>
      <c r="Q339" s="171"/>
      <c r="R339" s="171"/>
      <c r="S339" s="171"/>
      <c r="T339" s="172"/>
      <c r="AT339" s="166" t="s">
        <v>236</v>
      </c>
      <c r="AU339" s="166" t="s">
        <v>87</v>
      </c>
      <c r="AV339" s="12" t="s">
        <v>87</v>
      </c>
      <c r="AW339" s="12" t="s">
        <v>32</v>
      </c>
      <c r="AX339" s="12" t="s">
        <v>77</v>
      </c>
      <c r="AY339" s="166" t="s">
        <v>140</v>
      </c>
    </row>
    <row r="340" spans="1:65" s="12" customFormat="1">
      <c r="B340" s="165"/>
      <c r="D340" s="156" t="s">
        <v>236</v>
      </c>
      <c r="E340" s="166" t="s">
        <v>1</v>
      </c>
      <c r="F340" s="167" t="s">
        <v>2753</v>
      </c>
      <c r="H340" s="168">
        <v>4.8</v>
      </c>
      <c r="I340" s="169"/>
      <c r="L340" s="165"/>
      <c r="M340" s="170"/>
      <c r="N340" s="171"/>
      <c r="O340" s="171"/>
      <c r="P340" s="171"/>
      <c r="Q340" s="171"/>
      <c r="R340" s="171"/>
      <c r="S340" s="171"/>
      <c r="T340" s="172"/>
      <c r="AT340" s="166" t="s">
        <v>236</v>
      </c>
      <c r="AU340" s="166" t="s">
        <v>87</v>
      </c>
      <c r="AV340" s="12" t="s">
        <v>87</v>
      </c>
      <c r="AW340" s="12" t="s">
        <v>32</v>
      </c>
      <c r="AX340" s="12" t="s">
        <v>77</v>
      </c>
      <c r="AY340" s="166" t="s">
        <v>140</v>
      </c>
    </row>
    <row r="341" spans="1:65" s="13" customFormat="1">
      <c r="B341" s="173"/>
      <c r="D341" s="156" t="s">
        <v>236</v>
      </c>
      <c r="E341" s="174" t="s">
        <v>1</v>
      </c>
      <c r="F341" s="175" t="s">
        <v>247</v>
      </c>
      <c r="H341" s="176">
        <v>9</v>
      </c>
      <c r="I341" s="177"/>
      <c r="L341" s="173"/>
      <c r="M341" s="178"/>
      <c r="N341" s="179"/>
      <c r="O341" s="179"/>
      <c r="P341" s="179"/>
      <c r="Q341" s="179"/>
      <c r="R341" s="179"/>
      <c r="S341" s="179"/>
      <c r="T341" s="180"/>
      <c r="AT341" s="174" t="s">
        <v>236</v>
      </c>
      <c r="AU341" s="174" t="s">
        <v>87</v>
      </c>
      <c r="AV341" s="13" t="s">
        <v>159</v>
      </c>
      <c r="AW341" s="13" t="s">
        <v>32</v>
      </c>
      <c r="AX341" s="13" t="s">
        <v>85</v>
      </c>
      <c r="AY341" s="174" t="s">
        <v>140</v>
      </c>
    </row>
    <row r="342" spans="1:65" s="1" customFormat="1" ht="16.5" customHeight="1">
      <c r="A342" s="31"/>
      <c r="B342" s="142"/>
      <c r="C342" s="181" t="s">
        <v>763</v>
      </c>
      <c r="D342" s="181" t="s">
        <v>296</v>
      </c>
      <c r="E342" s="182" t="s">
        <v>2754</v>
      </c>
      <c r="F342" s="183" t="s">
        <v>2755</v>
      </c>
      <c r="G342" s="184" t="s">
        <v>414</v>
      </c>
      <c r="H342" s="185">
        <v>9</v>
      </c>
      <c r="I342" s="186">
        <v>989.71</v>
      </c>
      <c r="J342" s="187">
        <f>ROUND(I342*H342,2)</f>
        <v>8907.39</v>
      </c>
      <c r="K342" s="183" t="s">
        <v>1</v>
      </c>
      <c r="L342" s="188"/>
      <c r="M342" s="189" t="s">
        <v>1</v>
      </c>
      <c r="N342" s="190" t="s">
        <v>42</v>
      </c>
      <c r="O342" s="57"/>
      <c r="P342" s="152">
        <f>O342*H342</f>
        <v>0</v>
      </c>
      <c r="Q342" s="152">
        <v>2.0000000000000001E-4</v>
      </c>
      <c r="R342" s="152">
        <f>Q342*H342</f>
        <v>1.8000000000000002E-3</v>
      </c>
      <c r="S342" s="152">
        <v>0</v>
      </c>
      <c r="T342" s="153">
        <f>S342*H342</f>
        <v>0</v>
      </c>
      <c r="U342" s="31"/>
      <c r="V342" s="31"/>
      <c r="W342" s="31"/>
      <c r="X342" s="31"/>
      <c r="Y342" s="31"/>
      <c r="Z342" s="31"/>
      <c r="AA342" s="31"/>
      <c r="AB342" s="31"/>
      <c r="AC342" s="31"/>
      <c r="AD342" s="31"/>
      <c r="AE342" s="31"/>
      <c r="AR342" s="154" t="s">
        <v>378</v>
      </c>
      <c r="AT342" s="154" t="s">
        <v>296</v>
      </c>
      <c r="AU342" s="154" t="s">
        <v>87</v>
      </c>
      <c r="AY342" s="16" t="s">
        <v>140</v>
      </c>
      <c r="BE342" s="155">
        <f>IF(N342="základní",J342,0)</f>
        <v>8907.39</v>
      </c>
      <c r="BF342" s="155">
        <f>IF(N342="snížená",J342,0)</f>
        <v>0</v>
      </c>
      <c r="BG342" s="155">
        <f>IF(N342="zákl. přenesená",J342,0)</f>
        <v>0</v>
      </c>
      <c r="BH342" s="155">
        <f>IF(N342="sníž. přenesená",J342,0)</f>
        <v>0</v>
      </c>
      <c r="BI342" s="155">
        <f>IF(N342="nulová",J342,0)</f>
        <v>0</v>
      </c>
      <c r="BJ342" s="16" t="s">
        <v>85</v>
      </c>
      <c r="BK342" s="155">
        <f>ROUND(I342*H342,2)</f>
        <v>8907.39</v>
      </c>
      <c r="BL342" s="16" t="s">
        <v>301</v>
      </c>
      <c r="BM342" s="154" t="s">
        <v>2756</v>
      </c>
    </row>
    <row r="343" spans="1:65" s="1" customFormat="1" ht="24">
      <c r="A343" s="31"/>
      <c r="B343" s="142"/>
      <c r="C343" s="143" t="s">
        <v>785</v>
      </c>
      <c r="D343" s="143" t="s">
        <v>143</v>
      </c>
      <c r="E343" s="144" t="s">
        <v>2757</v>
      </c>
      <c r="F343" s="145" t="s">
        <v>2758</v>
      </c>
      <c r="G343" s="146" t="s">
        <v>308</v>
      </c>
      <c r="H343" s="147">
        <v>13.6</v>
      </c>
      <c r="I343" s="148">
        <v>67.38</v>
      </c>
      <c r="J343" s="149">
        <f>ROUND(I343*H343,2)</f>
        <v>916.37</v>
      </c>
      <c r="K343" s="145" t="s">
        <v>147</v>
      </c>
      <c r="L343" s="32"/>
      <c r="M343" s="150" t="s">
        <v>1</v>
      </c>
      <c r="N343" s="151" t="s">
        <v>42</v>
      </c>
      <c r="O343" s="57"/>
      <c r="P343" s="152">
        <f>O343*H343</f>
        <v>0</v>
      </c>
      <c r="Q343" s="152">
        <v>6.0000000000000002E-5</v>
      </c>
      <c r="R343" s="152">
        <f>Q343*H343</f>
        <v>8.1599999999999999E-4</v>
      </c>
      <c r="S343" s="152">
        <v>0</v>
      </c>
      <c r="T343" s="153">
        <f>S343*H343</f>
        <v>0</v>
      </c>
      <c r="U343" s="31"/>
      <c r="V343" s="31"/>
      <c r="W343" s="31"/>
      <c r="X343" s="31"/>
      <c r="Y343" s="31"/>
      <c r="Z343" s="31"/>
      <c r="AA343" s="31"/>
      <c r="AB343" s="31"/>
      <c r="AC343" s="31"/>
      <c r="AD343" s="31"/>
      <c r="AE343" s="31"/>
      <c r="AR343" s="154" t="s">
        <v>301</v>
      </c>
      <c r="AT343" s="154" t="s">
        <v>143</v>
      </c>
      <c r="AU343" s="154" t="s">
        <v>87</v>
      </c>
      <c r="AY343" s="16" t="s">
        <v>140</v>
      </c>
      <c r="BE343" s="155">
        <f>IF(N343="základní",J343,0)</f>
        <v>916.37</v>
      </c>
      <c r="BF343" s="155">
        <f>IF(N343="snížená",J343,0)</f>
        <v>0</v>
      </c>
      <c r="BG343" s="155">
        <f>IF(N343="zákl. přenesená",J343,0)</f>
        <v>0</v>
      </c>
      <c r="BH343" s="155">
        <f>IF(N343="sníž. přenesená",J343,0)</f>
        <v>0</v>
      </c>
      <c r="BI343" s="155">
        <f>IF(N343="nulová",J343,0)</f>
        <v>0</v>
      </c>
      <c r="BJ343" s="16" t="s">
        <v>85</v>
      </c>
      <c r="BK343" s="155">
        <f>ROUND(I343*H343,2)</f>
        <v>916.37</v>
      </c>
      <c r="BL343" s="16" t="s">
        <v>301</v>
      </c>
      <c r="BM343" s="154" t="s">
        <v>2759</v>
      </c>
    </row>
    <row r="344" spans="1:65" s="12" customFormat="1">
      <c r="B344" s="165"/>
      <c r="D344" s="156" t="s">
        <v>236</v>
      </c>
      <c r="E344" s="166" t="s">
        <v>1</v>
      </c>
      <c r="F344" s="167" t="s">
        <v>2760</v>
      </c>
      <c r="H344" s="168">
        <v>13.6</v>
      </c>
      <c r="I344" s="169"/>
      <c r="L344" s="165"/>
      <c r="M344" s="170"/>
      <c r="N344" s="171"/>
      <c r="O344" s="171"/>
      <c r="P344" s="171"/>
      <c r="Q344" s="171"/>
      <c r="R344" s="171"/>
      <c r="S344" s="171"/>
      <c r="T344" s="172"/>
      <c r="AT344" s="166" t="s">
        <v>236</v>
      </c>
      <c r="AU344" s="166" t="s">
        <v>87</v>
      </c>
      <c r="AV344" s="12" t="s">
        <v>87</v>
      </c>
      <c r="AW344" s="12" t="s">
        <v>32</v>
      </c>
      <c r="AX344" s="12" t="s">
        <v>85</v>
      </c>
      <c r="AY344" s="166" t="s">
        <v>140</v>
      </c>
    </row>
    <row r="345" spans="1:65" s="1" customFormat="1" ht="44.25" customHeight="1">
      <c r="A345" s="31"/>
      <c r="B345" s="142"/>
      <c r="C345" s="181" t="s">
        <v>686</v>
      </c>
      <c r="D345" s="181" t="s">
        <v>296</v>
      </c>
      <c r="E345" s="182" t="s">
        <v>2761</v>
      </c>
      <c r="F345" s="183" t="s">
        <v>2762</v>
      </c>
      <c r="G345" s="184" t="s">
        <v>308</v>
      </c>
      <c r="H345" s="185">
        <v>13.6</v>
      </c>
      <c r="I345" s="186">
        <v>142.19999999999999</v>
      </c>
      <c r="J345" s="187">
        <f>ROUND(I345*H345,2)</f>
        <v>1933.92</v>
      </c>
      <c r="K345" s="183" t="s">
        <v>1</v>
      </c>
      <c r="L345" s="188"/>
      <c r="M345" s="189" t="s">
        <v>1</v>
      </c>
      <c r="N345" s="190" t="s">
        <v>42</v>
      </c>
      <c r="O345" s="57"/>
      <c r="P345" s="152">
        <f>O345*H345</f>
        <v>0</v>
      </c>
      <c r="Q345" s="152">
        <v>1E-3</v>
      </c>
      <c r="R345" s="152">
        <f>Q345*H345</f>
        <v>1.3599999999999999E-2</v>
      </c>
      <c r="S345" s="152">
        <v>0</v>
      </c>
      <c r="T345" s="153">
        <f>S345*H345</f>
        <v>0</v>
      </c>
      <c r="U345" s="31"/>
      <c r="V345" s="31"/>
      <c r="W345" s="31"/>
      <c r="X345" s="31"/>
      <c r="Y345" s="31"/>
      <c r="Z345" s="31"/>
      <c r="AA345" s="31"/>
      <c r="AB345" s="31"/>
      <c r="AC345" s="31"/>
      <c r="AD345" s="31"/>
      <c r="AE345" s="31"/>
      <c r="AR345" s="154" t="s">
        <v>378</v>
      </c>
      <c r="AT345" s="154" t="s">
        <v>296</v>
      </c>
      <c r="AU345" s="154" t="s">
        <v>87</v>
      </c>
      <c r="AY345" s="16" t="s">
        <v>140</v>
      </c>
      <c r="BE345" s="155">
        <f>IF(N345="základní",J345,0)</f>
        <v>1933.92</v>
      </c>
      <c r="BF345" s="155">
        <f>IF(N345="snížená",J345,0)</f>
        <v>0</v>
      </c>
      <c r="BG345" s="155">
        <f>IF(N345="zákl. přenesená",J345,0)</f>
        <v>0</v>
      </c>
      <c r="BH345" s="155">
        <f>IF(N345="sníž. přenesená",J345,0)</f>
        <v>0</v>
      </c>
      <c r="BI345" s="155">
        <f>IF(N345="nulová",J345,0)</f>
        <v>0</v>
      </c>
      <c r="BJ345" s="16" t="s">
        <v>85</v>
      </c>
      <c r="BK345" s="155">
        <f>ROUND(I345*H345,2)</f>
        <v>1933.92</v>
      </c>
      <c r="BL345" s="16" t="s">
        <v>301</v>
      </c>
      <c r="BM345" s="154" t="s">
        <v>2763</v>
      </c>
    </row>
    <row r="346" spans="1:65" s="1" customFormat="1" ht="24">
      <c r="A346" s="31"/>
      <c r="B346" s="142"/>
      <c r="C346" s="143" t="s">
        <v>795</v>
      </c>
      <c r="D346" s="143" t="s">
        <v>143</v>
      </c>
      <c r="E346" s="144" t="s">
        <v>1296</v>
      </c>
      <c r="F346" s="145" t="s">
        <v>1297</v>
      </c>
      <c r="G346" s="146" t="s">
        <v>308</v>
      </c>
      <c r="H346" s="147">
        <v>132.5</v>
      </c>
      <c r="I346" s="148">
        <v>27.94</v>
      </c>
      <c r="J346" s="149">
        <f>ROUND(I346*H346,2)</f>
        <v>3702.05</v>
      </c>
      <c r="K346" s="145" t="s">
        <v>147</v>
      </c>
      <c r="L346" s="32"/>
      <c r="M346" s="150" t="s">
        <v>1</v>
      </c>
      <c r="N346" s="151" t="s">
        <v>42</v>
      </c>
      <c r="O346" s="57"/>
      <c r="P346" s="152">
        <f>O346*H346</f>
        <v>0</v>
      </c>
      <c r="Q346" s="152">
        <v>5.0000000000000002E-5</v>
      </c>
      <c r="R346" s="152">
        <f>Q346*H346</f>
        <v>6.6250000000000007E-3</v>
      </c>
      <c r="S346" s="152">
        <v>0</v>
      </c>
      <c r="T346" s="153">
        <f>S346*H346</f>
        <v>0</v>
      </c>
      <c r="U346" s="31"/>
      <c r="V346" s="31"/>
      <c r="W346" s="31"/>
      <c r="X346" s="31"/>
      <c r="Y346" s="31"/>
      <c r="Z346" s="31"/>
      <c r="AA346" s="31"/>
      <c r="AB346" s="31"/>
      <c r="AC346" s="31"/>
      <c r="AD346" s="31"/>
      <c r="AE346" s="31"/>
      <c r="AR346" s="154" t="s">
        <v>301</v>
      </c>
      <c r="AT346" s="154" t="s">
        <v>143</v>
      </c>
      <c r="AU346" s="154" t="s">
        <v>87</v>
      </c>
      <c r="AY346" s="16" t="s">
        <v>140</v>
      </c>
      <c r="BE346" s="155">
        <f>IF(N346="základní",J346,0)</f>
        <v>3702.05</v>
      </c>
      <c r="BF346" s="155">
        <f>IF(N346="snížená",J346,0)</f>
        <v>0</v>
      </c>
      <c r="BG346" s="155">
        <f>IF(N346="zákl. přenesená",J346,0)</f>
        <v>0</v>
      </c>
      <c r="BH346" s="155">
        <f>IF(N346="sníž. přenesená",J346,0)</f>
        <v>0</v>
      </c>
      <c r="BI346" s="155">
        <f>IF(N346="nulová",J346,0)</f>
        <v>0</v>
      </c>
      <c r="BJ346" s="16" t="s">
        <v>85</v>
      </c>
      <c r="BK346" s="155">
        <f>ROUND(I346*H346,2)</f>
        <v>3702.05</v>
      </c>
      <c r="BL346" s="16" t="s">
        <v>301</v>
      </c>
      <c r="BM346" s="154" t="s">
        <v>2764</v>
      </c>
    </row>
    <row r="347" spans="1:65" s="12" customFormat="1">
      <c r="B347" s="165"/>
      <c r="D347" s="156" t="s">
        <v>236</v>
      </c>
      <c r="E347" s="166" t="s">
        <v>1</v>
      </c>
      <c r="F347" s="167" t="s">
        <v>2765</v>
      </c>
      <c r="H347" s="168">
        <v>132.5</v>
      </c>
      <c r="I347" s="169"/>
      <c r="L347" s="165"/>
      <c r="M347" s="170"/>
      <c r="N347" s="171"/>
      <c r="O347" s="171"/>
      <c r="P347" s="171"/>
      <c r="Q347" s="171"/>
      <c r="R347" s="171"/>
      <c r="S347" s="171"/>
      <c r="T347" s="172"/>
      <c r="AT347" s="166" t="s">
        <v>236</v>
      </c>
      <c r="AU347" s="166" t="s">
        <v>87</v>
      </c>
      <c r="AV347" s="12" t="s">
        <v>87</v>
      </c>
      <c r="AW347" s="12" t="s">
        <v>32</v>
      </c>
      <c r="AX347" s="12" t="s">
        <v>85</v>
      </c>
      <c r="AY347" s="166" t="s">
        <v>140</v>
      </c>
    </row>
    <row r="348" spans="1:65" s="1" customFormat="1" ht="36">
      <c r="A348" s="31"/>
      <c r="B348" s="142"/>
      <c r="C348" s="181" t="s">
        <v>803</v>
      </c>
      <c r="D348" s="181" t="s">
        <v>296</v>
      </c>
      <c r="E348" s="182" t="s">
        <v>2766</v>
      </c>
      <c r="F348" s="183" t="s">
        <v>2767</v>
      </c>
      <c r="G348" s="184" t="s">
        <v>308</v>
      </c>
      <c r="H348" s="185">
        <v>132.5</v>
      </c>
      <c r="I348" s="186">
        <v>142.19999999999999</v>
      </c>
      <c r="J348" s="187">
        <f>ROUND(I348*H348,2)</f>
        <v>18841.5</v>
      </c>
      <c r="K348" s="183" t="s">
        <v>1</v>
      </c>
      <c r="L348" s="188"/>
      <c r="M348" s="189" t="s">
        <v>1</v>
      </c>
      <c r="N348" s="190" t="s">
        <v>42</v>
      </c>
      <c r="O348" s="57"/>
      <c r="P348" s="152">
        <f>O348*H348</f>
        <v>0</v>
      </c>
      <c r="Q348" s="152">
        <v>1E-3</v>
      </c>
      <c r="R348" s="152">
        <f>Q348*H348</f>
        <v>0.13250000000000001</v>
      </c>
      <c r="S348" s="152">
        <v>0</v>
      </c>
      <c r="T348" s="153">
        <f>S348*H348</f>
        <v>0</v>
      </c>
      <c r="U348" s="31"/>
      <c r="V348" s="31"/>
      <c r="W348" s="31"/>
      <c r="X348" s="31"/>
      <c r="Y348" s="31"/>
      <c r="Z348" s="31"/>
      <c r="AA348" s="31"/>
      <c r="AB348" s="31"/>
      <c r="AC348" s="31"/>
      <c r="AD348" s="31"/>
      <c r="AE348" s="31"/>
      <c r="AR348" s="154" t="s">
        <v>378</v>
      </c>
      <c r="AT348" s="154" t="s">
        <v>296</v>
      </c>
      <c r="AU348" s="154" t="s">
        <v>87</v>
      </c>
      <c r="AY348" s="16" t="s">
        <v>140</v>
      </c>
      <c r="BE348" s="155">
        <f>IF(N348="základní",J348,0)</f>
        <v>18841.5</v>
      </c>
      <c r="BF348" s="155">
        <f>IF(N348="snížená",J348,0)</f>
        <v>0</v>
      </c>
      <c r="BG348" s="155">
        <f>IF(N348="zákl. přenesená",J348,0)</f>
        <v>0</v>
      </c>
      <c r="BH348" s="155">
        <f>IF(N348="sníž. přenesená",J348,0)</f>
        <v>0</v>
      </c>
      <c r="BI348" s="155">
        <f>IF(N348="nulová",J348,0)</f>
        <v>0</v>
      </c>
      <c r="BJ348" s="16" t="s">
        <v>85</v>
      </c>
      <c r="BK348" s="155">
        <f>ROUND(I348*H348,2)</f>
        <v>18841.5</v>
      </c>
      <c r="BL348" s="16" t="s">
        <v>301</v>
      </c>
      <c r="BM348" s="154" t="s">
        <v>2768</v>
      </c>
    </row>
    <row r="349" spans="1:65" s="1" customFormat="1" ht="24">
      <c r="A349" s="31"/>
      <c r="B349" s="142"/>
      <c r="C349" s="143" t="s">
        <v>810</v>
      </c>
      <c r="D349" s="143" t="s">
        <v>143</v>
      </c>
      <c r="E349" s="144" t="s">
        <v>1305</v>
      </c>
      <c r="F349" s="145" t="s">
        <v>1306</v>
      </c>
      <c r="G349" s="146" t="s">
        <v>278</v>
      </c>
      <c r="H349" s="147">
        <v>0.34</v>
      </c>
      <c r="I349" s="148">
        <v>1281.27</v>
      </c>
      <c r="J349" s="149">
        <f>ROUND(I349*H349,2)</f>
        <v>435.63</v>
      </c>
      <c r="K349" s="145" t="s">
        <v>147</v>
      </c>
      <c r="L349" s="32"/>
      <c r="M349" s="150" t="s">
        <v>1</v>
      </c>
      <c r="N349" s="151" t="s">
        <v>42</v>
      </c>
      <c r="O349" s="57"/>
      <c r="P349" s="152">
        <f>O349*H349</f>
        <v>0</v>
      </c>
      <c r="Q349" s="152">
        <v>0</v>
      </c>
      <c r="R349" s="152">
        <f>Q349*H349</f>
        <v>0</v>
      </c>
      <c r="S349" s="152">
        <v>0</v>
      </c>
      <c r="T349" s="153">
        <f>S349*H349</f>
        <v>0</v>
      </c>
      <c r="U349" s="31"/>
      <c r="V349" s="31"/>
      <c r="W349" s="31"/>
      <c r="X349" s="31"/>
      <c r="Y349" s="31"/>
      <c r="Z349" s="31"/>
      <c r="AA349" s="31"/>
      <c r="AB349" s="31"/>
      <c r="AC349" s="31"/>
      <c r="AD349" s="31"/>
      <c r="AE349" s="31"/>
      <c r="AR349" s="154" t="s">
        <v>301</v>
      </c>
      <c r="AT349" s="154" t="s">
        <v>143</v>
      </c>
      <c r="AU349" s="154" t="s">
        <v>87</v>
      </c>
      <c r="AY349" s="16" t="s">
        <v>140</v>
      </c>
      <c r="BE349" s="155">
        <f>IF(N349="základní",J349,0)</f>
        <v>435.63</v>
      </c>
      <c r="BF349" s="155">
        <f>IF(N349="snížená",J349,0)</f>
        <v>0</v>
      </c>
      <c r="BG349" s="155">
        <f>IF(N349="zákl. přenesená",J349,0)</f>
        <v>0</v>
      </c>
      <c r="BH349" s="155">
        <f>IF(N349="sníž. přenesená",J349,0)</f>
        <v>0</v>
      </c>
      <c r="BI349" s="155">
        <f>IF(N349="nulová",J349,0)</f>
        <v>0</v>
      </c>
      <c r="BJ349" s="16" t="s">
        <v>85</v>
      </c>
      <c r="BK349" s="155">
        <f>ROUND(I349*H349,2)</f>
        <v>435.63</v>
      </c>
      <c r="BL349" s="16" t="s">
        <v>301</v>
      </c>
      <c r="BM349" s="154" t="s">
        <v>2415</v>
      </c>
    </row>
    <row r="350" spans="1:65" s="11" customFormat="1" ht="22.9" customHeight="1">
      <c r="B350" s="129"/>
      <c r="D350" s="130" t="s">
        <v>76</v>
      </c>
      <c r="E350" s="140" t="s">
        <v>1522</v>
      </c>
      <c r="F350" s="140" t="s">
        <v>1523</v>
      </c>
      <c r="I350" s="132"/>
      <c r="J350" s="141">
        <f>BK350</f>
        <v>5233.3200000000006</v>
      </c>
      <c r="L350" s="129"/>
      <c r="M350" s="134"/>
      <c r="N350" s="135"/>
      <c r="O350" s="135"/>
      <c r="P350" s="136">
        <f>SUM(P351:P357)</f>
        <v>0</v>
      </c>
      <c r="Q350" s="135"/>
      <c r="R350" s="136">
        <f>SUM(R351:R357)</f>
        <v>6.1200000000000004E-3</v>
      </c>
      <c r="S350" s="135"/>
      <c r="T350" s="137">
        <f>SUM(T351:T357)</f>
        <v>0</v>
      </c>
      <c r="AR350" s="130" t="s">
        <v>87</v>
      </c>
      <c r="AT350" s="138" t="s">
        <v>76</v>
      </c>
      <c r="AU350" s="138" t="s">
        <v>85</v>
      </c>
      <c r="AY350" s="130" t="s">
        <v>140</v>
      </c>
      <c r="BK350" s="139">
        <f>SUM(BK351:BK357)</f>
        <v>5233.3200000000006</v>
      </c>
    </row>
    <row r="351" spans="1:65" s="1" customFormat="1" ht="24">
      <c r="A351" s="31"/>
      <c r="B351" s="142"/>
      <c r="C351" s="143" t="s">
        <v>818</v>
      </c>
      <c r="D351" s="143" t="s">
        <v>143</v>
      </c>
      <c r="E351" s="144" t="s">
        <v>1533</v>
      </c>
      <c r="F351" s="145" t="s">
        <v>1534</v>
      </c>
      <c r="G351" s="146" t="s">
        <v>284</v>
      </c>
      <c r="H351" s="147">
        <v>12</v>
      </c>
      <c r="I351" s="148">
        <v>79.040000000000006</v>
      </c>
      <c r="J351" s="149">
        <f>ROUND(I351*H351,2)</f>
        <v>948.48</v>
      </c>
      <c r="K351" s="145" t="s">
        <v>147</v>
      </c>
      <c r="L351" s="32"/>
      <c r="M351" s="150" t="s">
        <v>1</v>
      </c>
      <c r="N351" s="151" t="s">
        <v>42</v>
      </c>
      <c r="O351" s="57"/>
      <c r="P351" s="152">
        <f>O351*H351</f>
        <v>0</v>
      </c>
      <c r="Q351" s="152">
        <v>6.0000000000000002E-5</v>
      </c>
      <c r="R351" s="152">
        <f>Q351*H351</f>
        <v>7.2000000000000005E-4</v>
      </c>
      <c r="S351" s="152">
        <v>0</v>
      </c>
      <c r="T351" s="153">
        <f>S351*H351</f>
        <v>0</v>
      </c>
      <c r="U351" s="31"/>
      <c r="V351" s="31"/>
      <c r="W351" s="31"/>
      <c r="X351" s="31"/>
      <c r="Y351" s="31"/>
      <c r="Z351" s="31"/>
      <c r="AA351" s="31"/>
      <c r="AB351" s="31"/>
      <c r="AC351" s="31"/>
      <c r="AD351" s="31"/>
      <c r="AE351" s="31"/>
      <c r="AR351" s="154" t="s">
        <v>301</v>
      </c>
      <c r="AT351" s="154" t="s">
        <v>143</v>
      </c>
      <c r="AU351" s="154" t="s">
        <v>87</v>
      </c>
      <c r="AY351" s="16" t="s">
        <v>140</v>
      </c>
      <c r="BE351" s="155">
        <f>IF(N351="základní",J351,0)</f>
        <v>948.48</v>
      </c>
      <c r="BF351" s="155">
        <f>IF(N351="snížená",J351,0)</f>
        <v>0</v>
      </c>
      <c r="BG351" s="155">
        <f>IF(N351="zákl. přenesená",J351,0)</f>
        <v>0</v>
      </c>
      <c r="BH351" s="155">
        <f>IF(N351="sníž. přenesená",J351,0)</f>
        <v>0</v>
      </c>
      <c r="BI351" s="155">
        <f>IF(N351="nulová",J351,0)</f>
        <v>0</v>
      </c>
      <c r="BJ351" s="16" t="s">
        <v>85</v>
      </c>
      <c r="BK351" s="155">
        <f>ROUND(I351*H351,2)</f>
        <v>948.48</v>
      </c>
      <c r="BL351" s="16" t="s">
        <v>301</v>
      </c>
      <c r="BM351" s="154" t="s">
        <v>2769</v>
      </c>
    </row>
    <row r="352" spans="1:65" s="12" customFormat="1" ht="22.5">
      <c r="B352" s="165"/>
      <c r="D352" s="156" t="s">
        <v>236</v>
      </c>
      <c r="E352" s="166" t="s">
        <v>1</v>
      </c>
      <c r="F352" s="167" t="s">
        <v>2770</v>
      </c>
      <c r="H352" s="168">
        <v>12</v>
      </c>
      <c r="I352" s="169"/>
      <c r="L352" s="165"/>
      <c r="M352" s="170"/>
      <c r="N352" s="171"/>
      <c r="O352" s="171"/>
      <c r="P352" s="171"/>
      <c r="Q352" s="171"/>
      <c r="R352" s="171"/>
      <c r="S352" s="171"/>
      <c r="T352" s="172"/>
      <c r="AT352" s="166" t="s">
        <v>236</v>
      </c>
      <c r="AU352" s="166" t="s">
        <v>87</v>
      </c>
      <c r="AV352" s="12" t="s">
        <v>87</v>
      </c>
      <c r="AW352" s="12" t="s">
        <v>32</v>
      </c>
      <c r="AX352" s="12" t="s">
        <v>85</v>
      </c>
      <c r="AY352" s="166" t="s">
        <v>140</v>
      </c>
    </row>
    <row r="353" spans="1:65" s="1" customFormat="1" ht="24">
      <c r="A353" s="31"/>
      <c r="B353" s="142"/>
      <c r="C353" s="143" t="s">
        <v>823</v>
      </c>
      <c r="D353" s="143" t="s">
        <v>143</v>
      </c>
      <c r="E353" s="144" t="s">
        <v>1525</v>
      </c>
      <c r="F353" s="145" t="s">
        <v>1526</v>
      </c>
      <c r="G353" s="146" t="s">
        <v>284</v>
      </c>
      <c r="H353" s="147">
        <v>12</v>
      </c>
      <c r="I353" s="148">
        <v>55.75</v>
      </c>
      <c r="J353" s="149">
        <f>ROUND(I353*H353,2)</f>
        <v>669</v>
      </c>
      <c r="K353" s="145" t="s">
        <v>147</v>
      </c>
      <c r="L353" s="32"/>
      <c r="M353" s="150" t="s">
        <v>1</v>
      </c>
      <c r="N353" s="151" t="s">
        <v>42</v>
      </c>
      <c r="O353" s="57"/>
      <c r="P353" s="152">
        <f>O353*H353</f>
        <v>0</v>
      </c>
      <c r="Q353" s="152">
        <v>6.9999999999999994E-5</v>
      </c>
      <c r="R353" s="152">
        <f>Q353*H353</f>
        <v>8.3999999999999993E-4</v>
      </c>
      <c r="S353" s="152">
        <v>0</v>
      </c>
      <c r="T353" s="153">
        <f>S353*H353</f>
        <v>0</v>
      </c>
      <c r="U353" s="31"/>
      <c r="V353" s="31"/>
      <c r="W353" s="31"/>
      <c r="X353" s="31"/>
      <c r="Y353" s="31"/>
      <c r="Z353" s="31"/>
      <c r="AA353" s="31"/>
      <c r="AB353" s="31"/>
      <c r="AC353" s="31"/>
      <c r="AD353" s="31"/>
      <c r="AE353" s="31"/>
      <c r="AR353" s="154" t="s">
        <v>301</v>
      </c>
      <c r="AT353" s="154" t="s">
        <v>143</v>
      </c>
      <c r="AU353" s="154" t="s">
        <v>87</v>
      </c>
      <c r="AY353" s="16" t="s">
        <v>140</v>
      </c>
      <c r="BE353" s="155">
        <f>IF(N353="základní",J353,0)</f>
        <v>669</v>
      </c>
      <c r="BF353" s="155">
        <f>IF(N353="snížená",J353,0)</f>
        <v>0</v>
      </c>
      <c r="BG353" s="155">
        <f>IF(N353="zákl. přenesená",J353,0)</f>
        <v>0</v>
      </c>
      <c r="BH353" s="155">
        <f>IF(N353="sníž. přenesená",J353,0)</f>
        <v>0</v>
      </c>
      <c r="BI353" s="155">
        <f>IF(N353="nulová",J353,0)</f>
        <v>0</v>
      </c>
      <c r="BJ353" s="16" t="s">
        <v>85</v>
      </c>
      <c r="BK353" s="155">
        <f>ROUND(I353*H353,2)</f>
        <v>669</v>
      </c>
      <c r="BL353" s="16" t="s">
        <v>301</v>
      </c>
      <c r="BM353" s="154" t="s">
        <v>2771</v>
      </c>
    </row>
    <row r="354" spans="1:65" s="1" customFormat="1" ht="16.5" customHeight="1">
      <c r="A354" s="31"/>
      <c r="B354" s="142"/>
      <c r="C354" s="143" t="s">
        <v>834</v>
      </c>
      <c r="D354" s="143" t="s">
        <v>143</v>
      </c>
      <c r="E354" s="144" t="s">
        <v>1529</v>
      </c>
      <c r="F354" s="145" t="s">
        <v>1530</v>
      </c>
      <c r="G354" s="146" t="s">
        <v>284</v>
      </c>
      <c r="H354" s="147">
        <v>12</v>
      </c>
      <c r="I354" s="148">
        <v>4.1900000000000004</v>
      </c>
      <c r="J354" s="149">
        <f>ROUND(I354*H354,2)</f>
        <v>50.28</v>
      </c>
      <c r="K354" s="145" t="s">
        <v>147</v>
      </c>
      <c r="L354" s="32"/>
      <c r="M354" s="150" t="s">
        <v>1</v>
      </c>
      <c r="N354" s="151" t="s">
        <v>42</v>
      </c>
      <c r="O354" s="57"/>
      <c r="P354" s="152">
        <f>O354*H354</f>
        <v>0</v>
      </c>
      <c r="Q354" s="152">
        <v>0</v>
      </c>
      <c r="R354" s="152">
        <f>Q354*H354</f>
        <v>0</v>
      </c>
      <c r="S354" s="152">
        <v>0</v>
      </c>
      <c r="T354" s="153">
        <f>S354*H354</f>
        <v>0</v>
      </c>
      <c r="U354" s="31"/>
      <c r="V354" s="31"/>
      <c r="W354" s="31"/>
      <c r="X354" s="31"/>
      <c r="Y354" s="31"/>
      <c r="Z354" s="31"/>
      <c r="AA354" s="31"/>
      <c r="AB354" s="31"/>
      <c r="AC354" s="31"/>
      <c r="AD354" s="31"/>
      <c r="AE354" s="31"/>
      <c r="AR354" s="154" t="s">
        <v>301</v>
      </c>
      <c r="AT354" s="154" t="s">
        <v>143</v>
      </c>
      <c r="AU354" s="154" t="s">
        <v>87</v>
      </c>
      <c r="AY354" s="16" t="s">
        <v>140</v>
      </c>
      <c r="BE354" s="155">
        <f>IF(N354="základní",J354,0)</f>
        <v>50.28</v>
      </c>
      <c r="BF354" s="155">
        <f>IF(N354="snížená",J354,0)</f>
        <v>0</v>
      </c>
      <c r="BG354" s="155">
        <f>IF(N354="zákl. přenesená",J354,0)</f>
        <v>0</v>
      </c>
      <c r="BH354" s="155">
        <f>IF(N354="sníž. přenesená",J354,0)</f>
        <v>0</v>
      </c>
      <c r="BI354" s="155">
        <f>IF(N354="nulová",J354,0)</f>
        <v>0</v>
      </c>
      <c r="BJ354" s="16" t="s">
        <v>85</v>
      </c>
      <c r="BK354" s="155">
        <f>ROUND(I354*H354,2)</f>
        <v>50.28</v>
      </c>
      <c r="BL354" s="16" t="s">
        <v>301</v>
      </c>
      <c r="BM354" s="154" t="s">
        <v>2772</v>
      </c>
    </row>
    <row r="355" spans="1:65" s="1" customFormat="1" ht="24">
      <c r="A355" s="31"/>
      <c r="B355" s="142"/>
      <c r="C355" s="143" t="s">
        <v>851</v>
      </c>
      <c r="D355" s="143" t="s">
        <v>143</v>
      </c>
      <c r="E355" s="144" t="s">
        <v>1542</v>
      </c>
      <c r="F355" s="145" t="s">
        <v>1543</v>
      </c>
      <c r="G355" s="146" t="s">
        <v>284</v>
      </c>
      <c r="H355" s="147">
        <v>12</v>
      </c>
      <c r="I355" s="148">
        <v>97.83</v>
      </c>
      <c r="J355" s="149">
        <f>ROUND(I355*H355,2)</f>
        <v>1173.96</v>
      </c>
      <c r="K355" s="145" t="s">
        <v>147</v>
      </c>
      <c r="L355" s="32"/>
      <c r="M355" s="150" t="s">
        <v>1</v>
      </c>
      <c r="N355" s="151" t="s">
        <v>42</v>
      </c>
      <c r="O355" s="57"/>
      <c r="P355" s="152">
        <f>O355*H355</f>
        <v>0</v>
      </c>
      <c r="Q355" s="152">
        <v>1.3999999999999999E-4</v>
      </c>
      <c r="R355" s="152">
        <f>Q355*H355</f>
        <v>1.6799999999999999E-3</v>
      </c>
      <c r="S355" s="152">
        <v>0</v>
      </c>
      <c r="T355" s="153">
        <f>S355*H355</f>
        <v>0</v>
      </c>
      <c r="U355" s="31"/>
      <c r="V355" s="31"/>
      <c r="W355" s="31"/>
      <c r="X355" s="31"/>
      <c r="Y355" s="31"/>
      <c r="Z355" s="31"/>
      <c r="AA355" s="31"/>
      <c r="AB355" s="31"/>
      <c r="AC355" s="31"/>
      <c r="AD355" s="31"/>
      <c r="AE355" s="31"/>
      <c r="AR355" s="154" t="s">
        <v>301</v>
      </c>
      <c r="AT355" s="154" t="s">
        <v>143</v>
      </c>
      <c r="AU355" s="154" t="s">
        <v>87</v>
      </c>
      <c r="AY355" s="16" t="s">
        <v>140</v>
      </c>
      <c r="BE355" s="155">
        <f>IF(N355="základní",J355,0)</f>
        <v>1173.96</v>
      </c>
      <c r="BF355" s="155">
        <f>IF(N355="snížená",J355,0)</f>
        <v>0</v>
      </c>
      <c r="BG355" s="155">
        <f>IF(N355="zákl. přenesená",J355,0)</f>
        <v>0</v>
      </c>
      <c r="BH355" s="155">
        <f>IF(N355="sníž. přenesená",J355,0)</f>
        <v>0</v>
      </c>
      <c r="BI355" s="155">
        <f>IF(N355="nulová",J355,0)</f>
        <v>0</v>
      </c>
      <c r="BJ355" s="16" t="s">
        <v>85</v>
      </c>
      <c r="BK355" s="155">
        <f>ROUND(I355*H355,2)</f>
        <v>1173.96</v>
      </c>
      <c r="BL355" s="16" t="s">
        <v>301</v>
      </c>
      <c r="BM355" s="154" t="s">
        <v>2773</v>
      </c>
    </row>
    <row r="356" spans="1:65" s="1" customFormat="1" ht="24">
      <c r="A356" s="31"/>
      <c r="B356" s="142"/>
      <c r="C356" s="143" t="s">
        <v>856</v>
      </c>
      <c r="D356" s="143" t="s">
        <v>143</v>
      </c>
      <c r="E356" s="144" t="s">
        <v>2774</v>
      </c>
      <c r="F356" s="145" t="s">
        <v>2775</v>
      </c>
      <c r="G356" s="146" t="s">
        <v>284</v>
      </c>
      <c r="H356" s="147">
        <v>12</v>
      </c>
      <c r="I356" s="148">
        <v>98.39</v>
      </c>
      <c r="J356" s="149">
        <f>ROUND(I356*H356,2)</f>
        <v>1180.68</v>
      </c>
      <c r="K356" s="145" t="s">
        <v>147</v>
      </c>
      <c r="L356" s="32"/>
      <c r="M356" s="150" t="s">
        <v>1</v>
      </c>
      <c r="N356" s="151" t="s">
        <v>42</v>
      </c>
      <c r="O356" s="57"/>
      <c r="P356" s="152">
        <f>O356*H356</f>
        <v>0</v>
      </c>
      <c r="Q356" s="152">
        <v>1.2E-4</v>
      </c>
      <c r="R356" s="152">
        <f>Q356*H356</f>
        <v>1.4400000000000001E-3</v>
      </c>
      <c r="S356" s="152">
        <v>0</v>
      </c>
      <c r="T356" s="153">
        <f>S356*H356</f>
        <v>0</v>
      </c>
      <c r="U356" s="31"/>
      <c r="V356" s="31"/>
      <c r="W356" s="31"/>
      <c r="X356" s="31"/>
      <c r="Y356" s="31"/>
      <c r="Z356" s="31"/>
      <c r="AA356" s="31"/>
      <c r="AB356" s="31"/>
      <c r="AC356" s="31"/>
      <c r="AD356" s="31"/>
      <c r="AE356" s="31"/>
      <c r="AR356" s="154" t="s">
        <v>301</v>
      </c>
      <c r="AT356" s="154" t="s">
        <v>143</v>
      </c>
      <c r="AU356" s="154" t="s">
        <v>87</v>
      </c>
      <c r="AY356" s="16" t="s">
        <v>140</v>
      </c>
      <c r="BE356" s="155">
        <f>IF(N356="základní",J356,0)</f>
        <v>1180.68</v>
      </c>
      <c r="BF356" s="155">
        <f>IF(N356="snížená",J356,0)</f>
        <v>0</v>
      </c>
      <c r="BG356" s="155">
        <f>IF(N356="zákl. přenesená",J356,0)</f>
        <v>0</v>
      </c>
      <c r="BH356" s="155">
        <f>IF(N356="sníž. přenesená",J356,0)</f>
        <v>0</v>
      </c>
      <c r="BI356" s="155">
        <f>IF(N356="nulová",J356,0)</f>
        <v>0</v>
      </c>
      <c r="BJ356" s="16" t="s">
        <v>85</v>
      </c>
      <c r="BK356" s="155">
        <f>ROUND(I356*H356,2)</f>
        <v>1180.68</v>
      </c>
      <c r="BL356" s="16" t="s">
        <v>301</v>
      </c>
      <c r="BM356" s="154" t="s">
        <v>2776</v>
      </c>
    </row>
    <row r="357" spans="1:65" s="1" customFormat="1" ht="24">
      <c r="A357" s="31"/>
      <c r="B357" s="142"/>
      <c r="C357" s="143" t="s">
        <v>860</v>
      </c>
      <c r="D357" s="143" t="s">
        <v>143</v>
      </c>
      <c r="E357" s="144" t="s">
        <v>1546</v>
      </c>
      <c r="F357" s="145" t="s">
        <v>1547</v>
      </c>
      <c r="G357" s="146" t="s">
        <v>284</v>
      </c>
      <c r="H357" s="147">
        <v>12</v>
      </c>
      <c r="I357" s="148">
        <v>100.91</v>
      </c>
      <c r="J357" s="149">
        <f>ROUND(I357*H357,2)</f>
        <v>1210.92</v>
      </c>
      <c r="K357" s="145" t="s">
        <v>147</v>
      </c>
      <c r="L357" s="32"/>
      <c r="M357" s="199" t="s">
        <v>1</v>
      </c>
      <c r="N357" s="200" t="s">
        <v>42</v>
      </c>
      <c r="O357" s="163"/>
      <c r="P357" s="201">
        <f>O357*H357</f>
        <v>0</v>
      </c>
      <c r="Q357" s="201">
        <v>1.2E-4</v>
      </c>
      <c r="R357" s="201">
        <f>Q357*H357</f>
        <v>1.4400000000000001E-3</v>
      </c>
      <c r="S357" s="201">
        <v>0</v>
      </c>
      <c r="T357" s="202">
        <f>S357*H357</f>
        <v>0</v>
      </c>
      <c r="U357" s="31"/>
      <c r="V357" s="31"/>
      <c r="W357" s="31"/>
      <c r="X357" s="31"/>
      <c r="Y357" s="31"/>
      <c r="Z357" s="31"/>
      <c r="AA357" s="31"/>
      <c r="AB357" s="31"/>
      <c r="AC357" s="31"/>
      <c r="AD357" s="31"/>
      <c r="AE357" s="31"/>
      <c r="AR357" s="154" t="s">
        <v>301</v>
      </c>
      <c r="AT357" s="154" t="s">
        <v>143</v>
      </c>
      <c r="AU357" s="154" t="s">
        <v>87</v>
      </c>
      <c r="AY357" s="16" t="s">
        <v>140</v>
      </c>
      <c r="BE357" s="155">
        <f>IF(N357="základní",J357,0)</f>
        <v>1210.92</v>
      </c>
      <c r="BF357" s="155">
        <f>IF(N357="snížená",J357,0)</f>
        <v>0</v>
      </c>
      <c r="BG357" s="155">
        <f>IF(N357="zákl. přenesená",J357,0)</f>
        <v>0</v>
      </c>
      <c r="BH357" s="155">
        <f>IF(N357="sníž. přenesená",J357,0)</f>
        <v>0</v>
      </c>
      <c r="BI357" s="155">
        <f>IF(N357="nulová",J357,0)</f>
        <v>0</v>
      </c>
      <c r="BJ357" s="16" t="s">
        <v>85</v>
      </c>
      <c r="BK357" s="155">
        <f>ROUND(I357*H357,2)</f>
        <v>1210.92</v>
      </c>
      <c r="BL357" s="16" t="s">
        <v>301</v>
      </c>
      <c r="BM357" s="154" t="s">
        <v>2777</v>
      </c>
    </row>
    <row r="358" spans="1:65" s="1" customFormat="1" ht="6.95" customHeight="1">
      <c r="A358" s="31"/>
      <c r="B358" s="46"/>
      <c r="C358" s="47"/>
      <c r="D358" s="47"/>
      <c r="E358" s="47"/>
      <c r="F358" s="47"/>
      <c r="G358" s="47"/>
      <c r="H358" s="47"/>
      <c r="I358" s="47"/>
      <c r="J358" s="47"/>
      <c r="K358" s="47"/>
      <c r="L358" s="32"/>
      <c r="M358" s="31"/>
      <c r="O358" s="31"/>
      <c r="P358" s="31"/>
      <c r="Q358" s="31"/>
      <c r="R358" s="31"/>
      <c r="S358" s="31"/>
      <c r="T358" s="31"/>
      <c r="U358" s="31"/>
      <c r="V358" s="31"/>
      <c r="W358" s="31"/>
      <c r="X358" s="31"/>
      <c r="Y358" s="31"/>
      <c r="Z358" s="31"/>
      <c r="AA358" s="31"/>
      <c r="AB358" s="31"/>
      <c r="AC358" s="31"/>
      <c r="AD358" s="31"/>
      <c r="AE358" s="31"/>
    </row>
  </sheetData>
  <autoFilter ref="C130:K357"/>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101" workbookViewId="0">
      <selection activeCell="I122" sqref="I12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100</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2778</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ROUND(J118, 2)</f>
        <v>160985.79999999999</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ROUND((SUM(BE118:BE121)),  2)</f>
        <v>160985.79999999999</v>
      </c>
      <c r="G33" s="31"/>
      <c r="H33" s="31"/>
      <c r="I33" s="99">
        <v>0.21</v>
      </c>
      <c r="J33" s="98">
        <f>ROUND(((SUM(BE118:BE121))*I33),  2)</f>
        <v>33807.019999999997</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ROUND((SUM(BF118:BF121)),  2)</f>
        <v>0</v>
      </c>
      <c r="G34" s="31"/>
      <c r="H34" s="31"/>
      <c r="I34" s="99">
        <v>0.15</v>
      </c>
      <c r="J34" s="98">
        <f>ROUND(((SUM(BF118:BF121))*I34),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ROUND((SUM(BG118:BG121)),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ROUND((SUM(BH118:BH121)),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ROUND((SUM(BI118:BI121)),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194792.81999999998</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03 - SO 05 Vodovodní přípojka</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J118</f>
        <v>160985.79999999999</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195</v>
      </c>
      <c r="E97" s="113"/>
      <c r="F97" s="113"/>
      <c r="G97" s="113"/>
      <c r="H97" s="113"/>
      <c r="I97" s="113"/>
      <c r="J97" s="114">
        <f>J119</f>
        <v>160985.79999999999</v>
      </c>
      <c r="L97" s="111"/>
    </row>
    <row r="98" spans="1:31" s="9" customFormat="1" ht="19.899999999999999" customHeight="1">
      <c r="B98" s="115"/>
      <c r="D98" s="116" t="s">
        <v>202</v>
      </c>
      <c r="E98" s="117"/>
      <c r="F98" s="117"/>
      <c r="G98" s="117"/>
      <c r="H98" s="117"/>
      <c r="I98" s="117"/>
      <c r="J98" s="118">
        <f>J120</f>
        <v>160985.79999999999</v>
      </c>
      <c r="L98" s="115"/>
    </row>
    <row r="99" spans="1:31" s="1" customFormat="1" ht="21.7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31" s="1" customFormat="1" ht="6.95" customHeight="1">
      <c r="A100" s="31"/>
      <c r="B100" s="46"/>
      <c r="C100" s="47"/>
      <c r="D100" s="47"/>
      <c r="E100" s="47"/>
      <c r="F100" s="47"/>
      <c r="G100" s="47"/>
      <c r="H100" s="47"/>
      <c r="I100" s="47"/>
      <c r="J100" s="47"/>
      <c r="K100" s="47"/>
      <c r="L100" s="41"/>
      <c r="S100" s="31"/>
      <c r="T100" s="31"/>
      <c r="U100" s="31"/>
      <c r="V100" s="31"/>
      <c r="W100" s="31"/>
      <c r="X100" s="31"/>
      <c r="Y100" s="31"/>
      <c r="Z100" s="31"/>
      <c r="AA100" s="31"/>
      <c r="AB100" s="31"/>
      <c r="AC100" s="31"/>
      <c r="AD100" s="31"/>
      <c r="AE100" s="31"/>
    </row>
    <row r="104" spans="1:31" s="1" customFormat="1" ht="6.95" customHeight="1">
      <c r="A104" s="31"/>
      <c r="B104" s="48"/>
      <c r="C104" s="49"/>
      <c r="D104" s="49"/>
      <c r="E104" s="49"/>
      <c r="F104" s="49"/>
      <c r="G104" s="49"/>
      <c r="H104" s="49"/>
      <c r="I104" s="49"/>
      <c r="J104" s="49"/>
      <c r="K104" s="49"/>
      <c r="L104" s="41"/>
      <c r="S104" s="31"/>
      <c r="T104" s="31"/>
      <c r="U104" s="31"/>
      <c r="V104" s="31"/>
      <c r="W104" s="31"/>
      <c r="X104" s="31"/>
      <c r="Y104" s="31"/>
      <c r="Z104" s="31"/>
      <c r="AA104" s="31"/>
      <c r="AB104" s="31"/>
      <c r="AC104" s="31"/>
      <c r="AD104" s="31"/>
      <c r="AE104" s="31"/>
    </row>
    <row r="105" spans="1:31" s="1" customFormat="1" ht="24.95" customHeight="1">
      <c r="A105" s="31"/>
      <c r="B105" s="32"/>
      <c r="C105" s="20" t="s">
        <v>124</v>
      </c>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1" customFormat="1" ht="6.95" customHeight="1">
      <c r="A106" s="31"/>
      <c r="B106" s="32"/>
      <c r="C106" s="31"/>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1" customFormat="1" ht="12" customHeight="1">
      <c r="A107" s="31"/>
      <c r="B107" s="32"/>
      <c r="C107" s="26" t="s">
        <v>16</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31" s="1" customFormat="1" ht="26.25" customHeight="1">
      <c r="A108" s="31"/>
      <c r="B108" s="32"/>
      <c r="C108" s="31"/>
      <c r="D108" s="31"/>
      <c r="E108" s="243" t="str">
        <f>E7</f>
        <v>Stavební úpravy kuchyně a jídelny, Obránců míru 1714, Přelouč - 1.etapa</v>
      </c>
      <c r="F108" s="244"/>
      <c r="G108" s="244"/>
      <c r="H108" s="244"/>
      <c r="I108" s="31"/>
      <c r="J108" s="31"/>
      <c r="K108" s="31"/>
      <c r="L108" s="41"/>
      <c r="S108" s="31"/>
      <c r="T108" s="31"/>
      <c r="U108" s="31"/>
      <c r="V108" s="31"/>
      <c r="W108" s="31"/>
      <c r="X108" s="31"/>
      <c r="Y108" s="31"/>
      <c r="Z108" s="31"/>
      <c r="AA108" s="31"/>
      <c r="AB108" s="31"/>
      <c r="AC108" s="31"/>
      <c r="AD108" s="31"/>
      <c r="AE108" s="31"/>
    </row>
    <row r="109" spans="1:31" s="1" customFormat="1" ht="12" customHeight="1">
      <c r="A109" s="31"/>
      <c r="B109" s="32"/>
      <c r="C109" s="26" t="s">
        <v>111</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16.5" customHeight="1">
      <c r="A110" s="31"/>
      <c r="B110" s="32"/>
      <c r="C110" s="31"/>
      <c r="D110" s="31"/>
      <c r="E110" s="238" t="str">
        <f>E9</f>
        <v>03 - SO 05 Vodovodní přípojka</v>
      </c>
      <c r="F110" s="242"/>
      <c r="G110" s="242"/>
      <c r="H110" s="242"/>
      <c r="I110" s="31"/>
      <c r="J110" s="31"/>
      <c r="K110" s="31"/>
      <c r="L110" s="41"/>
      <c r="S110" s="31"/>
      <c r="T110" s="31"/>
      <c r="U110" s="31"/>
      <c r="V110" s="31"/>
      <c r="W110" s="31"/>
      <c r="X110" s="31"/>
      <c r="Y110" s="31"/>
      <c r="Z110" s="31"/>
      <c r="AA110" s="31"/>
      <c r="AB110" s="31"/>
      <c r="AC110" s="31"/>
      <c r="AD110" s="31"/>
      <c r="AE110" s="31"/>
    </row>
    <row r="111" spans="1:31" s="1" customFormat="1" ht="6.95" customHeight="1">
      <c r="A111" s="31"/>
      <c r="B111" s="32"/>
      <c r="C111" s="31"/>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12" customHeight="1">
      <c r="A112" s="31"/>
      <c r="B112" s="32"/>
      <c r="C112" s="26" t="s">
        <v>20</v>
      </c>
      <c r="D112" s="31"/>
      <c r="E112" s="31"/>
      <c r="F112" s="24" t="str">
        <f>F12</f>
        <v>Přelouč</v>
      </c>
      <c r="G112" s="31"/>
      <c r="H112" s="31"/>
      <c r="I112" s="26" t="s">
        <v>22</v>
      </c>
      <c r="J112" s="54" t="str">
        <f>IF(J12="","",J12)</f>
        <v>20. 4. 2020</v>
      </c>
      <c r="K112" s="31"/>
      <c r="L112" s="41"/>
      <c r="S112" s="31"/>
      <c r="T112" s="31"/>
      <c r="U112" s="31"/>
      <c r="V112" s="31"/>
      <c r="W112" s="31"/>
      <c r="X112" s="31"/>
      <c r="Y112" s="31"/>
      <c r="Z112" s="31"/>
      <c r="AA112" s="31"/>
      <c r="AB112" s="31"/>
      <c r="AC112" s="31"/>
      <c r="AD112" s="31"/>
      <c r="AE112" s="31"/>
    </row>
    <row r="113" spans="1:65" s="1" customFormat="1" ht="6.95" customHeight="1">
      <c r="A113" s="31"/>
      <c r="B113" s="32"/>
      <c r="C113" s="31"/>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25.7" customHeight="1">
      <c r="A114" s="31"/>
      <c r="B114" s="32"/>
      <c r="C114" s="26" t="s">
        <v>24</v>
      </c>
      <c r="D114" s="31"/>
      <c r="E114" s="31"/>
      <c r="F114" s="24" t="str">
        <f>E15</f>
        <v>Město Přelouč</v>
      </c>
      <c r="G114" s="31"/>
      <c r="H114" s="31"/>
      <c r="I114" s="26" t="s">
        <v>30</v>
      </c>
      <c r="J114" s="29" t="str">
        <f>E21</f>
        <v>Ing. Vítězslav Vomočil Pardubice</v>
      </c>
      <c r="K114" s="31"/>
      <c r="L114" s="41"/>
      <c r="S114" s="31"/>
      <c r="T114" s="31"/>
      <c r="U114" s="31"/>
      <c r="V114" s="31"/>
      <c r="W114" s="31"/>
      <c r="X114" s="31"/>
      <c r="Y114" s="31"/>
      <c r="Z114" s="31"/>
      <c r="AA114" s="31"/>
      <c r="AB114" s="31"/>
      <c r="AC114" s="31"/>
      <c r="AD114" s="31"/>
      <c r="AE114" s="31"/>
    </row>
    <row r="115" spans="1:65" s="1" customFormat="1" ht="15.2" customHeight="1">
      <c r="A115" s="31"/>
      <c r="B115" s="32"/>
      <c r="C115" s="26" t="s">
        <v>28</v>
      </c>
      <c r="D115" s="31"/>
      <c r="E115" s="31"/>
      <c r="F115" s="24" t="str">
        <f>IF(E18="","",E18)</f>
        <v>Vyplň údaj</v>
      </c>
      <c r="G115" s="31"/>
      <c r="H115" s="31"/>
      <c r="I115" s="26" t="s">
        <v>33</v>
      </c>
      <c r="J115" s="29" t="str">
        <f>E24</f>
        <v>Vojtěch</v>
      </c>
      <c r="K115" s="31"/>
      <c r="L115" s="41"/>
      <c r="S115" s="31"/>
      <c r="T115" s="31"/>
      <c r="U115" s="31"/>
      <c r="V115" s="31"/>
      <c r="W115" s="31"/>
      <c r="X115" s="31"/>
      <c r="Y115" s="31"/>
      <c r="Z115" s="31"/>
      <c r="AA115" s="31"/>
      <c r="AB115" s="31"/>
      <c r="AC115" s="31"/>
      <c r="AD115" s="31"/>
      <c r="AE115" s="31"/>
    </row>
    <row r="116" spans="1:65" s="1" customFormat="1" ht="10.35"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10" customFormat="1" ht="29.25" customHeight="1">
      <c r="A117" s="119"/>
      <c r="B117" s="120"/>
      <c r="C117" s="121" t="s">
        <v>125</v>
      </c>
      <c r="D117" s="122" t="s">
        <v>62</v>
      </c>
      <c r="E117" s="122" t="s">
        <v>58</v>
      </c>
      <c r="F117" s="122" t="s">
        <v>59</v>
      </c>
      <c r="G117" s="122" t="s">
        <v>126</v>
      </c>
      <c r="H117" s="122" t="s">
        <v>127</v>
      </c>
      <c r="I117" s="122" t="s">
        <v>128</v>
      </c>
      <c r="J117" s="122" t="s">
        <v>115</v>
      </c>
      <c r="K117" s="123" t="s">
        <v>129</v>
      </c>
      <c r="L117" s="124"/>
      <c r="M117" s="61" t="s">
        <v>1</v>
      </c>
      <c r="N117" s="62" t="s">
        <v>41</v>
      </c>
      <c r="O117" s="62" t="s">
        <v>130</v>
      </c>
      <c r="P117" s="62" t="s">
        <v>131</v>
      </c>
      <c r="Q117" s="62" t="s">
        <v>132</v>
      </c>
      <c r="R117" s="62" t="s">
        <v>133</v>
      </c>
      <c r="S117" s="62" t="s">
        <v>134</v>
      </c>
      <c r="T117" s="63" t="s">
        <v>135</v>
      </c>
      <c r="U117" s="119"/>
      <c r="V117" s="119"/>
      <c r="W117" s="119"/>
      <c r="X117" s="119"/>
      <c r="Y117" s="119"/>
      <c r="Z117" s="119"/>
      <c r="AA117" s="119"/>
      <c r="AB117" s="119"/>
      <c r="AC117" s="119"/>
      <c r="AD117" s="119"/>
      <c r="AE117" s="119"/>
    </row>
    <row r="118" spans="1:65" s="1" customFormat="1" ht="22.9" customHeight="1">
      <c r="A118" s="31"/>
      <c r="B118" s="32"/>
      <c r="C118" s="68" t="s">
        <v>136</v>
      </c>
      <c r="D118" s="31"/>
      <c r="E118" s="31"/>
      <c r="F118" s="31"/>
      <c r="G118" s="31"/>
      <c r="H118" s="31"/>
      <c r="I118" s="31"/>
      <c r="J118" s="125">
        <f>BK118</f>
        <v>160985.79999999999</v>
      </c>
      <c r="K118" s="31"/>
      <c r="L118" s="32"/>
      <c r="M118" s="64"/>
      <c r="N118" s="55"/>
      <c r="O118" s="65"/>
      <c r="P118" s="126">
        <f>P119</f>
        <v>0</v>
      </c>
      <c r="Q118" s="65"/>
      <c r="R118" s="126">
        <f>R119</f>
        <v>0</v>
      </c>
      <c r="S118" s="65"/>
      <c r="T118" s="127">
        <f>T119</f>
        <v>0</v>
      </c>
      <c r="U118" s="31"/>
      <c r="V118" s="31"/>
      <c r="W118" s="31"/>
      <c r="X118" s="31"/>
      <c r="Y118" s="31"/>
      <c r="Z118" s="31"/>
      <c r="AA118" s="31"/>
      <c r="AB118" s="31"/>
      <c r="AC118" s="31"/>
      <c r="AD118" s="31"/>
      <c r="AE118" s="31"/>
      <c r="AT118" s="16" t="s">
        <v>76</v>
      </c>
      <c r="AU118" s="16" t="s">
        <v>117</v>
      </c>
      <c r="BK118" s="128">
        <f>BK119</f>
        <v>160985.79999999999</v>
      </c>
    </row>
    <row r="119" spans="1:65" s="11" customFormat="1" ht="25.9" customHeight="1">
      <c r="B119" s="129"/>
      <c r="D119" s="130" t="s">
        <v>76</v>
      </c>
      <c r="E119" s="131" t="s">
        <v>229</v>
      </c>
      <c r="F119" s="131" t="s">
        <v>230</v>
      </c>
      <c r="I119" s="132"/>
      <c r="J119" s="133">
        <f>BK119</f>
        <v>160985.79999999999</v>
      </c>
      <c r="L119" s="129"/>
      <c r="M119" s="134"/>
      <c r="N119" s="135"/>
      <c r="O119" s="135"/>
      <c r="P119" s="136">
        <f>P120</f>
        <v>0</v>
      </c>
      <c r="Q119" s="135"/>
      <c r="R119" s="136">
        <f>R120</f>
        <v>0</v>
      </c>
      <c r="S119" s="135"/>
      <c r="T119" s="137">
        <f>T120</f>
        <v>0</v>
      </c>
      <c r="AR119" s="130" t="s">
        <v>85</v>
      </c>
      <c r="AT119" s="138" t="s">
        <v>76</v>
      </c>
      <c r="AU119" s="138" t="s">
        <v>77</v>
      </c>
      <c r="AY119" s="130" t="s">
        <v>140</v>
      </c>
      <c r="BK119" s="139">
        <f>BK120</f>
        <v>160985.79999999999</v>
      </c>
    </row>
    <row r="120" spans="1:65" s="11" customFormat="1" ht="22.9" customHeight="1">
      <c r="B120" s="129"/>
      <c r="D120" s="130" t="s">
        <v>76</v>
      </c>
      <c r="E120" s="140" t="s">
        <v>182</v>
      </c>
      <c r="F120" s="140" t="s">
        <v>639</v>
      </c>
      <c r="I120" s="132"/>
      <c r="J120" s="141">
        <f>BK120</f>
        <v>160985.79999999999</v>
      </c>
      <c r="L120" s="129"/>
      <c r="M120" s="134"/>
      <c r="N120" s="135"/>
      <c r="O120" s="135"/>
      <c r="P120" s="136">
        <f>P121</f>
        <v>0</v>
      </c>
      <c r="Q120" s="135"/>
      <c r="R120" s="136">
        <f>R121</f>
        <v>0</v>
      </c>
      <c r="S120" s="135"/>
      <c r="T120" s="137">
        <f>T121</f>
        <v>0</v>
      </c>
      <c r="AR120" s="130" t="s">
        <v>85</v>
      </c>
      <c r="AT120" s="138" t="s">
        <v>76</v>
      </c>
      <c r="AU120" s="138" t="s">
        <v>85</v>
      </c>
      <c r="AY120" s="130" t="s">
        <v>140</v>
      </c>
      <c r="BK120" s="139">
        <f>BK121</f>
        <v>160985.79999999999</v>
      </c>
    </row>
    <row r="121" spans="1:65" s="1" customFormat="1" ht="21.75" customHeight="1">
      <c r="A121" s="31"/>
      <c r="B121" s="142"/>
      <c r="C121" s="143" t="s">
        <v>85</v>
      </c>
      <c r="D121" s="143" t="s">
        <v>143</v>
      </c>
      <c r="E121" s="144" t="s">
        <v>2779</v>
      </c>
      <c r="F121" s="145" t="s">
        <v>2780</v>
      </c>
      <c r="G121" s="146" t="s">
        <v>146</v>
      </c>
      <c r="H121" s="147">
        <v>1</v>
      </c>
      <c r="I121" s="148">
        <v>160985.79999999999</v>
      </c>
      <c r="J121" s="149">
        <f>ROUND(I121*H121,2)</f>
        <v>160985.79999999999</v>
      </c>
      <c r="K121" s="145" t="s">
        <v>1</v>
      </c>
      <c r="L121" s="32"/>
      <c r="M121" s="199" t="s">
        <v>1</v>
      </c>
      <c r="N121" s="200" t="s">
        <v>42</v>
      </c>
      <c r="O121" s="163"/>
      <c r="P121" s="201">
        <f>O121*H121</f>
        <v>0</v>
      </c>
      <c r="Q121" s="201">
        <v>0</v>
      </c>
      <c r="R121" s="201">
        <f>Q121*H121</f>
        <v>0</v>
      </c>
      <c r="S121" s="201">
        <v>0</v>
      </c>
      <c r="T121" s="202">
        <f>S121*H121</f>
        <v>0</v>
      </c>
      <c r="U121" s="31"/>
      <c r="V121" s="31"/>
      <c r="W121" s="31"/>
      <c r="X121" s="31"/>
      <c r="Y121" s="31"/>
      <c r="Z121" s="31"/>
      <c r="AA121" s="31"/>
      <c r="AB121" s="31"/>
      <c r="AC121" s="31"/>
      <c r="AD121" s="31"/>
      <c r="AE121" s="31"/>
      <c r="AR121" s="154" t="s">
        <v>159</v>
      </c>
      <c r="AT121" s="154" t="s">
        <v>143</v>
      </c>
      <c r="AU121" s="154" t="s">
        <v>87</v>
      </c>
      <c r="AY121" s="16" t="s">
        <v>140</v>
      </c>
      <c r="BE121" s="155">
        <f>IF(N121="základní",J121,0)</f>
        <v>160985.79999999999</v>
      </c>
      <c r="BF121" s="155">
        <f>IF(N121="snížená",J121,0)</f>
        <v>0</v>
      </c>
      <c r="BG121" s="155">
        <f>IF(N121="zákl. přenesená",J121,0)</f>
        <v>0</v>
      </c>
      <c r="BH121" s="155">
        <f>IF(N121="sníž. přenesená",J121,0)</f>
        <v>0</v>
      </c>
      <c r="BI121" s="155">
        <f>IF(N121="nulová",J121,0)</f>
        <v>0</v>
      </c>
      <c r="BJ121" s="16" t="s">
        <v>85</v>
      </c>
      <c r="BK121" s="155">
        <f>ROUND(I121*H121,2)</f>
        <v>160985.79999999999</v>
      </c>
      <c r="BL121" s="16" t="s">
        <v>159</v>
      </c>
      <c r="BM121" s="154" t="s">
        <v>2781</v>
      </c>
    </row>
    <row r="122" spans="1:65" s="1" customFormat="1" ht="6.95" customHeight="1">
      <c r="A122" s="31"/>
      <c r="B122" s="46"/>
      <c r="C122" s="47"/>
      <c r="D122" s="47"/>
      <c r="E122" s="47"/>
      <c r="F122" s="47"/>
      <c r="G122" s="47"/>
      <c r="H122" s="47"/>
      <c r="I122" s="47"/>
      <c r="J122" s="47"/>
      <c r="K122" s="47"/>
      <c r="L122" s="32"/>
      <c r="M122" s="31"/>
      <c r="O122" s="31"/>
      <c r="P122" s="31"/>
      <c r="Q122" s="31"/>
      <c r="R122" s="31"/>
      <c r="S122" s="31"/>
      <c r="T122" s="31"/>
      <c r="U122" s="31"/>
      <c r="V122" s="31"/>
      <c r="W122" s="31"/>
      <c r="X122" s="31"/>
      <c r="Y122" s="31"/>
      <c r="Z122" s="31"/>
      <c r="AA122" s="31"/>
      <c r="AB122" s="31"/>
      <c r="AC122" s="31"/>
      <c r="AD122" s="31"/>
      <c r="AE122" s="31"/>
    </row>
  </sheetData>
  <autoFilter ref="C117:K12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98" workbookViewId="0">
      <selection activeCell="L125" sqref="L125"/>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103</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2782</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ROUND(J118, 2)</f>
        <v>0</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ROUND((SUM(BE118:BE121)),  2)</f>
        <v>0</v>
      </c>
      <c r="G33" s="31"/>
      <c r="H33" s="31"/>
      <c r="I33" s="99">
        <v>0.21</v>
      </c>
      <c r="J33" s="98">
        <f>ROUND(((SUM(BE118:BE121))*I33),  2)</f>
        <v>0</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ROUND((SUM(BF118:BF121)),  2)</f>
        <v>0</v>
      </c>
      <c r="G34" s="31"/>
      <c r="H34" s="31"/>
      <c r="I34" s="99">
        <v>0.15</v>
      </c>
      <c r="J34" s="98">
        <f>ROUND(((SUM(BF118:BF121))*I34),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ROUND((SUM(BG118:BG121)),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ROUND((SUM(BH118:BH121)),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ROUND((SUM(BI118:BI121)),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0</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04 - SO 06 Teplovodní přípojka</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J118</f>
        <v>0</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195</v>
      </c>
      <c r="E97" s="113"/>
      <c r="F97" s="113"/>
      <c r="G97" s="113"/>
      <c r="H97" s="113"/>
      <c r="I97" s="113"/>
      <c r="J97" s="114">
        <f>J119</f>
        <v>0</v>
      </c>
      <c r="L97" s="111"/>
    </row>
    <row r="98" spans="1:31" s="9" customFormat="1" ht="19.899999999999999" customHeight="1">
      <c r="B98" s="115"/>
      <c r="D98" s="116" t="s">
        <v>202</v>
      </c>
      <c r="E98" s="117"/>
      <c r="F98" s="117"/>
      <c r="G98" s="117"/>
      <c r="H98" s="117"/>
      <c r="I98" s="117"/>
      <c r="J98" s="118">
        <f>J120</f>
        <v>0</v>
      </c>
      <c r="L98" s="115"/>
    </row>
    <row r="99" spans="1:31" s="1" customFormat="1" ht="21.7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31" s="1" customFormat="1" ht="6.95" customHeight="1">
      <c r="A100" s="31"/>
      <c r="B100" s="46"/>
      <c r="C100" s="47"/>
      <c r="D100" s="47"/>
      <c r="E100" s="47"/>
      <c r="F100" s="47"/>
      <c r="G100" s="47"/>
      <c r="H100" s="47"/>
      <c r="I100" s="47"/>
      <c r="J100" s="47"/>
      <c r="K100" s="47"/>
      <c r="L100" s="41"/>
      <c r="S100" s="31"/>
      <c r="T100" s="31"/>
      <c r="U100" s="31"/>
      <c r="V100" s="31"/>
      <c r="W100" s="31"/>
      <c r="X100" s="31"/>
      <c r="Y100" s="31"/>
      <c r="Z100" s="31"/>
      <c r="AA100" s="31"/>
      <c r="AB100" s="31"/>
      <c r="AC100" s="31"/>
      <c r="AD100" s="31"/>
      <c r="AE100" s="31"/>
    </row>
    <row r="104" spans="1:31" s="1" customFormat="1" ht="6.95" customHeight="1">
      <c r="A104" s="31"/>
      <c r="B104" s="48"/>
      <c r="C104" s="49"/>
      <c r="D104" s="49"/>
      <c r="E104" s="49"/>
      <c r="F104" s="49"/>
      <c r="G104" s="49"/>
      <c r="H104" s="49"/>
      <c r="I104" s="49"/>
      <c r="J104" s="49"/>
      <c r="K104" s="49"/>
      <c r="L104" s="41"/>
      <c r="S104" s="31"/>
      <c r="T104" s="31"/>
      <c r="U104" s="31"/>
      <c r="V104" s="31"/>
      <c r="W104" s="31"/>
      <c r="X104" s="31"/>
      <c r="Y104" s="31"/>
      <c r="Z104" s="31"/>
      <c r="AA104" s="31"/>
      <c r="AB104" s="31"/>
      <c r="AC104" s="31"/>
      <c r="AD104" s="31"/>
      <c r="AE104" s="31"/>
    </row>
    <row r="105" spans="1:31" s="1" customFormat="1" ht="24.95" customHeight="1">
      <c r="A105" s="31"/>
      <c r="B105" s="32"/>
      <c r="C105" s="20" t="s">
        <v>124</v>
      </c>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1" customFormat="1" ht="6.95" customHeight="1">
      <c r="A106" s="31"/>
      <c r="B106" s="32"/>
      <c r="C106" s="31"/>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1" customFormat="1" ht="12" customHeight="1">
      <c r="A107" s="31"/>
      <c r="B107" s="32"/>
      <c r="C107" s="26" t="s">
        <v>16</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31" s="1" customFormat="1" ht="26.25" customHeight="1">
      <c r="A108" s="31"/>
      <c r="B108" s="32"/>
      <c r="C108" s="31"/>
      <c r="D108" s="31"/>
      <c r="E108" s="243" t="str">
        <f>E7</f>
        <v>Stavební úpravy kuchyně a jídelny, Obránců míru 1714, Přelouč - 1.etapa</v>
      </c>
      <c r="F108" s="244"/>
      <c r="G108" s="244"/>
      <c r="H108" s="244"/>
      <c r="I108" s="31"/>
      <c r="J108" s="31"/>
      <c r="K108" s="31"/>
      <c r="L108" s="41"/>
      <c r="S108" s="31"/>
      <c r="T108" s="31"/>
      <c r="U108" s="31"/>
      <c r="V108" s="31"/>
      <c r="W108" s="31"/>
      <c r="X108" s="31"/>
      <c r="Y108" s="31"/>
      <c r="Z108" s="31"/>
      <c r="AA108" s="31"/>
      <c r="AB108" s="31"/>
      <c r="AC108" s="31"/>
      <c r="AD108" s="31"/>
      <c r="AE108" s="31"/>
    </row>
    <row r="109" spans="1:31" s="1" customFormat="1" ht="12" customHeight="1">
      <c r="A109" s="31"/>
      <c r="B109" s="32"/>
      <c r="C109" s="26" t="s">
        <v>111</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16.5" customHeight="1">
      <c r="A110" s="31"/>
      <c r="B110" s="32"/>
      <c r="C110" s="31"/>
      <c r="D110" s="31"/>
      <c r="E110" s="238" t="str">
        <f>E9</f>
        <v>04 - SO 06 Teplovodní přípojka</v>
      </c>
      <c r="F110" s="242"/>
      <c r="G110" s="242"/>
      <c r="H110" s="242"/>
      <c r="I110" s="31"/>
      <c r="J110" s="31"/>
      <c r="K110" s="31"/>
      <c r="L110" s="41"/>
      <c r="S110" s="31"/>
      <c r="T110" s="31"/>
      <c r="U110" s="31"/>
      <c r="V110" s="31"/>
      <c r="W110" s="31"/>
      <c r="X110" s="31"/>
      <c r="Y110" s="31"/>
      <c r="Z110" s="31"/>
      <c r="AA110" s="31"/>
      <c r="AB110" s="31"/>
      <c r="AC110" s="31"/>
      <c r="AD110" s="31"/>
      <c r="AE110" s="31"/>
    </row>
    <row r="111" spans="1:31" s="1" customFormat="1" ht="6.95" customHeight="1">
      <c r="A111" s="31"/>
      <c r="B111" s="32"/>
      <c r="C111" s="31"/>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12" customHeight="1">
      <c r="A112" s="31"/>
      <c r="B112" s="32"/>
      <c r="C112" s="26" t="s">
        <v>20</v>
      </c>
      <c r="D112" s="31"/>
      <c r="E112" s="31"/>
      <c r="F112" s="24" t="str">
        <f>F12</f>
        <v>Přelouč</v>
      </c>
      <c r="G112" s="31"/>
      <c r="H112" s="31"/>
      <c r="I112" s="26" t="s">
        <v>22</v>
      </c>
      <c r="J112" s="54" t="str">
        <f>IF(J12="","",J12)</f>
        <v>20. 4. 2020</v>
      </c>
      <c r="K112" s="31"/>
      <c r="L112" s="41"/>
      <c r="S112" s="31"/>
      <c r="T112" s="31"/>
      <c r="U112" s="31"/>
      <c r="V112" s="31"/>
      <c r="W112" s="31"/>
      <c r="X112" s="31"/>
      <c r="Y112" s="31"/>
      <c r="Z112" s="31"/>
      <c r="AA112" s="31"/>
      <c r="AB112" s="31"/>
      <c r="AC112" s="31"/>
      <c r="AD112" s="31"/>
      <c r="AE112" s="31"/>
    </row>
    <row r="113" spans="1:65" s="1" customFormat="1" ht="6.95" customHeight="1">
      <c r="A113" s="31"/>
      <c r="B113" s="32"/>
      <c r="C113" s="31"/>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25.7" customHeight="1">
      <c r="A114" s="31"/>
      <c r="B114" s="32"/>
      <c r="C114" s="26" t="s">
        <v>24</v>
      </c>
      <c r="D114" s="31"/>
      <c r="E114" s="31"/>
      <c r="F114" s="24" t="str">
        <f>E15</f>
        <v>Město Přelouč</v>
      </c>
      <c r="G114" s="31"/>
      <c r="H114" s="31"/>
      <c r="I114" s="26" t="s">
        <v>30</v>
      </c>
      <c r="J114" s="29" t="str">
        <f>E21</f>
        <v>Ing. Vítězslav Vomočil Pardubice</v>
      </c>
      <c r="K114" s="31"/>
      <c r="L114" s="41"/>
      <c r="S114" s="31"/>
      <c r="T114" s="31"/>
      <c r="U114" s="31"/>
      <c r="V114" s="31"/>
      <c r="W114" s="31"/>
      <c r="X114" s="31"/>
      <c r="Y114" s="31"/>
      <c r="Z114" s="31"/>
      <c r="AA114" s="31"/>
      <c r="AB114" s="31"/>
      <c r="AC114" s="31"/>
      <c r="AD114" s="31"/>
      <c r="AE114" s="31"/>
    </row>
    <row r="115" spans="1:65" s="1" customFormat="1" ht="15.2" customHeight="1">
      <c r="A115" s="31"/>
      <c r="B115" s="32"/>
      <c r="C115" s="26" t="s">
        <v>28</v>
      </c>
      <c r="D115" s="31"/>
      <c r="E115" s="31"/>
      <c r="F115" s="24" t="str">
        <f>IF(E18="","",E18)</f>
        <v>Vyplň údaj</v>
      </c>
      <c r="G115" s="31"/>
      <c r="H115" s="31"/>
      <c r="I115" s="26" t="s">
        <v>33</v>
      </c>
      <c r="J115" s="29" t="str">
        <f>E24</f>
        <v>Vojtěch</v>
      </c>
      <c r="K115" s="31"/>
      <c r="L115" s="41"/>
      <c r="S115" s="31"/>
      <c r="T115" s="31"/>
      <c r="U115" s="31"/>
      <c r="V115" s="31"/>
      <c r="W115" s="31"/>
      <c r="X115" s="31"/>
      <c r="Y115" s="31"/>
      <c r="Z115" s="31"/>
      <c r="AA115" s="31"/>
      <c r="AB115" s="31"/>
      <c r="AC115" s="31"/>
      <c r="AD115" s="31"/>
      <c r="AE115" s="31"/>
    </row>
    <row r="116" spans="1:65" s="1" customFormat="1" ht="10.35"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10" customFormat="1" ht="29.25" customHeight="1">
      <c r="A117" s="119"/>
      <c r="B117" s="120"/>
      <c r="C117" s="121" t="s">
        <v>125</v>
      </c>
      <c r="D117" s="122" t="s">
        <v>62</v>
      </c>
      <c r="E117" s="122" t="s">
        <v>58</v>
      </c>
      <c r="F117" s="122" t="s">
        <v>59</v>
      </c>
      <c r="G117" s="122" t="s">
        <v>126</v>
      </c>
      <c r="H117" s="122" t="s">
        <v>127</v>
      </c>
      <c r="I117" s="122" t="s">
        <v>128</v>
      </c>
      <c r="J117" s="122" t="s">
        <v>115</v>
      </c>
      <c r="K117" s="123" t="s">
        <v>129</v>
      </c>
      <c r="L117" s="124"/>
      <c r="M117" s="61" t="s">
        <v>1</v>
      </c>
      <c r="N117" s="62" t="s">
        <v>41</v>
      </c>
      <c r="O117" s="62" t="s">
        <v>130</v>
      </c>
      <c r="P117" s="62" t="s">
        <v>131</v>
      </c>
      <c r="Q117" s="62" t="s">
        <v>132</v>
      </c>
      <c r="R117" s="62" t="s">
        <v>133</v>
      </c>
      <c r="S117" s="62" t="s">
        <v>134</v>
      </c>
      <c r="T117" s="63" t="s">
        <v>135</v>
      </c>
      <c r="U117" s="119"/>
      <c r="V117" s="119"/>
      <c r="W117" s="119"/>
      <c r="X117" s="119"/>
      <c r="Y117" s="119"/>
      <c r="Z117" s="119"/>
      <c r="AA117" s="119"/>
      <c r="AB117" s="119"/>
      <c r="AC117" s="119"/>
      <c r="AD117" s="119"/>
      <c r="AE117" s="119"/>
    </row>
    <row r="118" spans="1:65" s="1" customFormat="1" ht="22.9" customHeight="1">
      <c r="A118" s="31"/>
      <c r="B118" s="32"/>
      <c r="C118" s="68" t="s">
        <v>136</v>
      </c>
      <c r="D118" s="31"/>
      <c r="E118" s="31"/>
      <c r="F118" s="31"/>
      <c r="G118" s="31"/>
      <c r="H118" s="31"/>
      <c r="I118" s="31"/>
      <c r="J118" s="125">
        <f>BK118</f>
        <v>0</v>
      </c>
      <c r="K118" s="31"/>
      <c r="L118" s="32"/>
      <c r="M118" s="64"/>
      <c r="N118" s="55"/>
      <c r="O118" s="65"/>
      <c r="P118" s="126">
        <f>P119</f>
        <v>0</v>
      </c>
      <c r="Q118" s="65"/>
      <c r="R118" s="126">
        <f>R119</f>
        <v>0</v>
      </c>
      <c r="S118" s="65"/>
      <c r="T118" s="127">
        <f>T119</f>
        <v>0</v>
      </c>
      <c r="U118" s="31"/>
      <c r="V118" s="31"/>
      <c r="W118" s="31"/>
      <c r="X118" s="31"/>
      <c r="Y118" s="31"/>
      <c r="Z118" s="31"/>
      <c r="AA118" s="31"/>
      <c r="AB118" s="31"/>
      <c r="AC118" s="31"/>
      <c r="AD118" s="31"/>
      <c r="AE118" s="31"/>
      <c r="AT118" s="16" t="s">
        <v>76</v>
      </c>
      <c r="AU118" s="16" t="s">
        <v>117</v>
      </c>
      <c r="BK118" s="128">
        <f>BK119</f>
        <v>0</v>
      </c>
    </row>
    <row r="119" spans="1:65" s="11" customFormat="1" ht="25.9" customHeight="1">
      <c r="B119" s="129"/>
      <c r="D119" s="130" t="s">
        <v>76</v>
      </c>
      <c r="E119" s="131" t="s">
        <v>229</v>
      </c>
      <c r="F119" s="131" t="s">
        <v>230</v>
      </c>
      <c r="I119" s="132"/>
      <c r="J119" s="133">
        <f>BK119</f>
        <v>0</v>
      </c>
      <c r="L119" s="129"/>
      <c r="M119" s="134"/>
      <c r="N119" s="135"/>
      <c r="O119" s="135"/>
      <c r="P119" s="136">
        <f>P120</f>
        <v>0</v>
      </c>
      <c r="Q119" s="135"/>
      <c r="R119" s="136">
        <f>R120</f>
        <v>0</v>
      </c>
      <c r="S119" s="135"/>
      <c r="T119" s="137">
        <f>T120</f>
        <v>0</v>
      </c>
      <c r="AR119" s="130" t="s">
        <v>85</v>
      </c>
      <c r="AT119" s="138" t="s">
        <v>76</v>
      </c>
      <c r="AU119" s="138" t="s">
        <v>77</v>
      </c>
      <c r="AY119" s="130" t="s">
        <v>140</v>
      </c>
      <c r="BK119" s="139">
        <f>BK120</f>
        <v>0</v>
      </c>
    </row>
    <row r="120" spans="1:65" s="11" customFormat="1" ht="22.9" customHeight="1">
      <c r="B120" s="129"/>
      <c r="D120" s="130" t="s">
        <v>76</v>
      </c>
      <c r="E120" s="140" t="s">
        <v>182</v>
      </c>
      <c r="F120" s="140" t="s">
        <v>639</v>
      </c>
      <c r="I120" s="132"/>
      <c r="J120" s="141">
        <f>BK120</f>
        <v>0</v>
      </c>
      <c r="L120" s="129"/>
      <c r="M120" s="134"/>
      <c r="N120" s="135"/>
      <c r="O120" s="135"/>
      <c r="P120" s="136">
        <f>P121</f>
        <v>0</v>
      </c>
      <c r="Q120" s="135"/>
      <c r="R120" s="136">
        <f>R121</f>
        <v>0</v>
      </c>
      <c r="S120" s="135"/>
      <c r="T120" s="137">
        <f>T121</f>
        <v>0</v>
      </c>
      <c r="AR120" s="130" t="s">
        <v>85</v>
      </c>
      <c r="AT120" s="138" t="s">
        <v>76</v>
      </c>
      <c r="AU120" s="138" t="s">
        <v>85</v>
      </c>
      <c r="AY120" s="130" t="s">
        <v>140</v>
      </c>
      <c r="BK120" s="139">
        <f>BK121</f>
        <v>0</v>
      </c>
    </row>
    <row r="121" spans="1:65" s="1" customFormat="1" ht="33" customHeight="1">
      <c r="A121" s="31"/>
      <c r="B121" s="142"/>
      <c r="C121" s="143" t="s">
        <v>85</v>
      </c>
      <c r="D121" s="143" t="s">
        <v>143</v>
      </c>
      <c r="E121" s="144" t="s">
        <v>2783</v>
      </c>
      <c r="F121" s="145" t="s">
        <v>2784</v>
      </c>
      <c r="G121" s="146"/>
      <c r="H121" s="147">
        <v>0</v>
      </c>
      <c r="I121" s="148">
        <v>0</v>
      </c>
      <c r="J121" s="149">
        <f>ROUND(I121*H121,2)</f>
        <v>0</v>
      </c>
      <c r="K121" s="145" t="s">
        <v>1</v>
      </c>
      <c r="L121" s="32"/>
      <c r="M121" s="199" t="s">
        <v>1</v>
      </c>
      <c r="N121" s="200" t="s">
        <v>42</v>
      </c>
      <c r="O121" s="163"/>
      <c r="P121" s="201">
        <f>O121*H121</f>
        <v>0</v>
      </c>
      <c r="Q121" s="201">
        <v>0</v>
      </c>
      <c r="R121" s="201">
        <f>Q121*H121</f>
        <v>0</v>
      </c>
      <c r="S121" s="201">
        <v>0</v>
      </c>
      <c r="T121" s="202">
        <f>S121*H121</f>
        <v>0</v>
      </c>
      <c r="U121" s="31"/>
      <c r="V121" s="31"/>
      <c r="W121" s="31"/>
      <c r="X121" s="31"/>
      <c r="Y121" s="31"/>
      <c r="Z121" s="31"/>
      <c r="AA121" s="31"/>
      <c r="AB121" s="31"/>
      <c r="AC121" s="31"/>
      <c r="AD121" s="31"/>
      <c r="AE121" s="31"/>
      <c r="AR121" s="154" t="s">
        <v>159</v>
      </c>
      <c r="AT121" s="154" t="s">
        <v>143</v>
      </c>
      <c r="AU121" s="154" t="s">
        <v>87</v>
      </c>
      <c r="AY121" s="16" t="s">
        <v>140</v>
      </c>
      <c r="BE121" s="155">
        <f>IF(N121="základní",J121,0)</f>
        <v>0</v>
      </c>
      <c r="BF121" s="155">
        <f>IF(N121="snížená",J121,0)</f>
        <v>0</v>
      </c>
      <c r="BG121" s="155">
        <f>IF(N121="zákl. přenesená",J121,0)</f>
        <v>0</v>
      </c>
      <c r="BH121" s="155">
        <f>IF(N121="sníž. přenesená",J121,0)</f>
        <v>0</v>
      </c>
      <c r="BI121" s="155">
        <f>IF(N121="nulová",J121,0)</f>
        <v>0</v>
      </c>
      <c r="BJ121" s="16" t="s">
        <v>85</v>
      </c>
      <c r="BK121" s="155">
        <f>ROUND(I121*H121,2)</f>
        <v>0</v>
      </c>
      <c r="BL121" s="16" t="s">
        <v>159</v>
      </c>
      <c r="BM121" s="154" t="s">
        <v>2785</v>
      </c>
    </row>
    <row r="122" spans="1:65" s="1" customFormat="1" ht="6.95" customHeight="1">
      <c r="A122" s="31"/>
      <c r="B122" s="46"/>
      <c r="C122" s="47"/>
      <c r="D122" s="47"/>
      <c r="E122" s="47"/>
      <c r="F122" s="47"/>
      <c r="G122" s="47"/>
      <c r="H122" s="47"/>
      <c r="I122" s="47"/>
      <c r="J122" s="47"/>
      <c r="K122" s="47"/>
      <c r="L122" s="32"/>
      <c r="M122" s="31"/>
      <c r="O122" s="31"/>
      <c r="P122" s="31"/>
      <c r="Q122" s="31"/>
      <c r="R122" s="31"/>
      <c r="S122" s="31"/>
      <c r="T122" s="31"/>
      <c r="U122" s="31"/>
      <c r="V122" s="31"/>
      <c r="W122" s="31"/>
      <c r="X122" s="31"/>
      <c r="Y122" s="31"/>
      <c r="Z122" s="31"/>
      <c r="AA122" s="31"/>
      <c r="AB122" s="31"/>
      <c r="AC122" s="31"/>
      <c r="AD122" s="31"/>
      <c r="AE122" s="31"/>
    </row>
  </sheetData>
  <autoFilter ref="C117:K12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95" workbookViewId="0">
      <selection activeCell="I122" sqref="I12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106</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2786</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ROUND(J118, 2)</f>
        <v>1535688.63</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ROUND((SUM(BE118:BE121)),  2)</f>
        <v>1535688.63</v>
      </c>
      <c r="G33" s="31"/>
      <c r="H33" s="31"/>
      <c r="I33" s="99">
        <v>0.21</v>
      </c>
      <c r="J33" s="98">
        <f>ROUND(((SUM(BE118:BE121))*I33),  2)</f>
        <v>322494.61</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ROUND((SUM(BF118:BF121)),  2)</f>
        <v>0</v>
      </c>
      <c r="G34" s="31"/>
      <c r="H34" s="31"/>
      <c r="I34" s="99">
        <v>0.15</v>
      </c>
      <c r="J34" s="98">
        <f>ROUND(((SUM(BF118:BF121))*I34),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ROUND((SUM(BG118:BG121)),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ROUND((SUM(BH118:BH121)),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ROUND((SUM(BI118:BI121)),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1858183.2399999998</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05 - SO 07 Elektropřípojka</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J118</f>
        <v>1535688.63</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227</v>
      </c>
      <c r="E97" s="113"/>
      <c r="F97" s="113"/>
      <c r="G97" s="113"/>
      <c r="H97" s="113"/>
      <c r="I97" s="113"/>
      <c r="J97" s="114">
        <f>J119</f>
        <v>1535688.63</v>
      </c>
      <c r="L97" s="111"/>
    </row>
    <row r="98" spans="1:31" s="9" customFormat="1" ht="19.899999999999999" customHeight="1">
      <c r="B98" s="115"/>
      <c r="D98" s="116" t="s">
        <v>2787</v>
      </c>
      <c r="E98" s="117"/>
      <c r="F98" s="117"/>
      <c r="G98" s="117"/>
      <c r="H98" s="117"/>
      <c r="I98" s="117"/>
      <c r="J98" s="118">
        <f>J120</f>
        <v>1535688.63</v>
      </c>
      <c r="L98" s="115"/>
    </row>
    <row r="99" spans="1:31" s="1" customFormat="1" ht="21.7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31" s="1" customFormat="1" ht="6.95" customHeight="1">
      <c r="A100" s="31"/>
      <c r="B100" s="46"/>
      <c r="C100" s="47"/>
      <c r="D100" s="47"/>
      <c r="E100" s="47"/>
      <c r="F100" s="47"/>
      <c r="G100" s="47"/>
      <c r="H100" s="47"/>
      <c r="I100" s="47"/>
      <c r="J100" s="47"/>
      <c r="K100" s="47"/>
      <c r="L100" s="41"/>
      <c r="S100" s="31"/>
      <c r="T100" s="31"/>
      <c r="U100" s="31"/>
      <c r="V100" s="31"/>
      <c r="W100" s="31"/>
      <c r="X100" s="31"/>
      <c r="Y100" s="31"/>
      <c r="Z100" s="31"/>
      <c r="AA100" s="31"/>
      <c r="AB100" s="31"/>
      <c r="AC100" s="31"/>
      <c r="AD100" s="31"/>
      <c r="AE100" s="31"/>
    </row>
    <row r="104" spans="1:31" s="1" customFormat="1" ht="6.95" customHeight="1">
      <c r="A104" s="31"/>
      <c r="B104" s="48"/>
      <c r="C104" s="49"/>
      <c r="D104" s="49"/>
      <c r="E104" s="49"/>
      <c r="F104" s="49"/>
      <c r="G104" s="49"/>
      <c r="H104" s="49"/>
      <c r="I104" s="49"/>
      <c r="J104" s="49"/>
      <c r="K104" s="49"/>
      <c r="L104" s="41"/>
      <c r="S104" s="31"/>
      <c r="T104" s="31"/>
      <c r="U104" s="31"/>
      <c r="V104" s="31"/>
      <c r="W104" s="31"/>
      <c r="X104" s="31"/>
      <c r="Y104" s="31"/>
      <c r="Z104" s="31"/>
      <c r="AA104" s="31"/>
      <c r="AB104" s="31"/>
      <c r="AC104" s="31"/>
      <c r="AD104" s="31"/>
      <c r="AE104" s="31"/>
    </row>
    <row r="105" spans="1:31" s="1" customFormat="1" ht="24.95" customHeight="1">
      <c r="A105" s="31"/>
      <c r="B105" s="32"/>
      <c r="C105" s="20" t="s">
        <v>124</v>
      </c>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1" customFormat="1" ht="6.95" customHeight="1">
      <c r="A106" s="31"/>
      <c r="B106" s="32"/>
      <c r="C106" s="31"/>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1" customFormat="1" ht="12" customHeight="1">
      <c r="A107" s="31"/>
      <c r="B107" s="32"/>
      <c r="C107" s="26" t="s">
        <v>16</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31" s="1" customFormat="1" ht="26.25" customHeight="1">
      <c r="A108" s="31"/>
      <c r="B108" s="32"/>
      <c r="C108" s="31"/>
      <c r="D108" s="31"/>
      <c r="E108" s="243" t="str">
        <f>E7</f>
        <v>Stavební úpravy kuchyně a jídelny, Obránců míru 1714, Přelouč - 1.etapa</v>
      </c>
      <c r="F108" s="244"/>
      <c r="G108" s="244"/>
      <c r="H108" s="244"/>
      <c r="I108" s="31"/>
      <c r="J108" s="31"/>
      <c r="K108" s="31"/>
      <c r="L108" s="41"/>
      <c r="S108" s="31"/>
      <c r="T108" s="31"/>
      <c r="U108" s="31"/>
      <c r="V108" s="31"/>
      <c r="W108" s="31"/>
      <c r="X108" s="31"/>
      <c r="Y108" s="31"/>
      <c r="Z108" s="31"/>
      <c r="AA108" s="31"/>
      <c r="AB108" s="31"/>
      <c r="AC108" s="31"/>
      <c r="AD108" s="31"/>
      <c r="AE108" s="31"/>
    </row>
    <row r="109" spans="1:31" s="1" customFormat="1" ht="12" customHeight="1">
      <c r="A109" s="31"/>
      <c r="B109" s="32"/>
      <c r="C109" s="26" t="s">
        <v>111</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16.5" customHeight="1">
      <c r="A110" s="31"/>
      <c r="B110" s="32"/>
      <c r="C110" s="31"/>
      <c r="D110" s="31"/>
      <c r="E110" s="238" t="str">
        <f>E9</f>
        <v>05 - SO 07 Elektropřípojka</v>
      </c>
      <c r="F110" s="242"/>
      <c r="G110" s="242"/>
      <c r="H110" s="242"/>
      <c r="I110" s="31"/>
      <c r="J110" s="31"/>
      <c r="K110" s="31"/>
      <c r="L110" s="41"/>
      <c r="S110" s="31"/>
      <c r="T110" s="31"/>
      <c r="U110" s="31"/>
      <c r="V110" s="31"/>
      <c r="W110" s="31"/>
      <c r="X110" s="31"/>
      <c r="Y110" s="31"/>
      <c r="Z110" s="31"/>
      <c r="AA110" s="31"/>
      <c r="AB110" s="31"/>
      <c r="AC110" s="31"/>
      <c r="AD110" s="31"/>
      <c r="AE110" s="31"/>
    </row>
    <row r="111" spans="1:31" s="1" customFormat="1" ht="6.95" customHeight="1">
      <c r="A111" s="31"/>
      <c r="B111" s="32"/>
      <c r="C111" s="31"/>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12" customHeight="1">
      <c r="A112" s="31"/>
      <c r="B112" s="32"/>
      <c r="C112" s="26" t="s">
        <v>20</v>
      </c>
      <c r="D112" s="31"/>
      <c r="E112" s="31"/>
      <c r="F112" s="24" t="str">
        <f>F12</f>
        <v>Přelouč</v>
      </c>
      <c r="G112" s="31"/>
      <c r="H112" s="31"/>
      <c r="I112" s="26" t="s">
        <v>22</v>
      </c>
      <c r="J112" s="54" t="str">
        <f>IF(J12="","",J12)</f>
        <v>20. 4. 2020</v>
      </c>
      <c r="K112" s="31"/>
      <c r="L112" s="41"/>
      <c r="S112" s="31"/>
      <c r="T112" s="31"/>
      <c r="U112" s="31"/>
      <c r="V112" s="31"/>
      <c r="W112" s="31"/>
      <c r="X112" s="31"/>
      <c r="Y112" s="31"/>
      <c r="Z112" s="31"/>
      <c r="AA112" s="31"/>
      <c r="AB112" s="31"/>
      <c r="AC112" s="31"/>
      <c r="AD112" s="31"/>
      <c r="AE112" s="31"/>
    </row>
    <row r="113" spans="1:65" s="1" customFormat="1" ht="6.95" customHeight="1">
      <c r="A113" s="31"/>
      <c r="B113" s="32"/>
      <c r="C113" s="31"/>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25.7" customHeight="1">
      <c r="A114" s="31"/>
      <c r="B114" s="32"/>
      <c r="C114" s="26" t="s">
        <v>24</v>
      </c>
      <c r="D114" s="31"/>
      <c r="E114" s="31"/>
      <c r="F114" s="24" t="str">
        <f>E15</f>
        <v>Město Přelouč</v>
      </c>
      <c r="G114" s="31"/>
      <c r="H114" s="31"/>
      <c r="I114" s="26" t="s">
        <v>30</v>
      </c>
      <c r="J114" s="29" t="str">
        <f>E21</f>
        <v>Ing. Vítězslav Vomočil Pardubice</v>
      </c>
      <c r="K114" s="31"/>
      <c r="L114" s="41"/>
      <c r="S114" s="31"/>
      <c r="T114" s="31"/>
      <c r="U114" s="31"/>
      <c r="V114" s="31"/>
      <c r="W114" s="31"/>
      <c r="X114" s="31"/>
      <c r="Y114" s="31"/>
      <c r="Z114" s="31"/>
      <c r="AA114" s="31"/>
      <c r="AB114" s="31"/>
      <c r="AC114" s="31"/>
      <c r="AD114" s="31"/>
      <c r="AE114" s="31"/>
    </row>
    <row r="115" spans="1:65" s="1" customFormat="1" ht="15.2" customHeight="1">
      <c r="A115" s="31"/>
      <c r="B115" s="32"/>
      <c r="C115" s="26" t="s">
        <v>28</v>
      </c>
      <c r="D115" s="31"/>
      <c r="E115" s="31"/>
      <c r="F115" s="24" t="str">
        <f>IF(E18="","",E18)</f>
        <v>Vyplň údaj</v>
      </c>
      <c r="G115" s="31"/>
      <c r="H115" s="31"/>
      <c r="I115" s="26" t="s">
        <v>33</v>
      </c>
      <c r="J115" s="29" t="str">
        <f>E24</f>
        <v>Vojtěch</v>
      </c>
      <c r="K115" s="31"/>
      <c r="L115" s="41"/>
      <c r="S115" s="31"/>
      <c r="T115" s="31"/>
      <c r="U115" s="31"/>
      <c r="V115" s="31"/>
      <c r="W115" s="31"/>
      <c r="X115" s="31"/>
      <c r="Y115" s="31"/>
      <c r="Z115" s="31"/>
      <c r="AA115" s="31"/>
      <c r="AB115" s="31"/>
      <c r="AC115" s="31"/>
      <c r="AD115" s="31"/>
      <c r="AE115" s="31"/>
    </row>
    <row r="116" spans="1:65" s="1" customFormat="1" ht="10.35"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10" customFormat="1" ht="29.25" customHeight="1">
      <c r="A117" s="119"/>
      <c r="B117" s="120"/>
      <c r="C117" s="121" t="s">
        <v>125</v>
      </c>
      <c r="D117" s="122" t="s">
        <v>62</v>
      </c>
      <c r="E117" s="122" t="s">
        <v>58</v>
      </c>
      <c r="F117" s="122" t="s">
        <v>59</v>
      </c>
      <c r="G117" s="122" t="s">
        <v>126</v>
      </c>
      <c r="H117" s="122" t="s">
        <v>127</v>
      </c>
      <c r="I117" s="122" t="s">
        <v>128</v>
      </c>
      <c r="J117" s="122" t="s">
        <v>115</v>
      </c>
      <c r="K117" s="123" t="s">
        <v>129</v>
      </c>
      <c r="L117" s="124"/>
      <c r="M117" s="61" t="s">
        <v>1</v>
      </c>
      <c r="N117" s="62" t="s">
        <v>41</v>
      </c>
      <c r="O117" s="62" t="s">
        <v>130</v>
      </c>
      <c r="P117" s="62" t="s">
        <v>131</v>
      </c>
      <c r="Q117" s="62" t="s">
        <v>132</v>
      </c>
      <c r="R117" s="62" t="s">
        <v>133</v>
      </c>
      <c r="S117" s="62" t="s">
        <v>134</v>
      </c>
      <c r="T117" s="63" t="s">
        <v>135</v>
      </c>
      <c r="U117" s="119"/>
      <c r="V117" s="119"/>
      <c r="W117" s="119"/>
      <c r="X117" s="119"/>
      <c r="Y117" s="119"/>
      <c r="Z117" s="119"/>
      <c r="AA117" s="119"/>
      <c r="AB117" s="119"/>
      <c r="AC117" s="119"/>
      <c r="AD117" s="119"/>
      <c r="AE117" s="119"/>
    </row>
    <row r="118" spans="1:65" s="1" customFormat="1" ht="22.9" customHeight="1">
      <c r="A118" s="31"/>
      <c r="B118" s="32"/>
      <c r="C118" s="68" t="s">
        <v>136</v>
      </c>
      <c r="D118" s="31"/>
      <c r="E118" s="31"/>
      <c r="F118" s="31"/>
      <c r="G118" s="31"/>
      <c r="H118" s="31"/>
      <c r="I118" s="31"/>
      <c r="J118" s="125">
        <f>BK118</f>
        <v>1535688.63</v>
      </c>
      <c r="K118" s="31"/>
      <c r="L118" s="32"/>
      <c r="M118" s="64"/>
      <c r="N118" s="55"/>
      <c r="O118" s="65"/>
      <c r="P118" s="126">
        <f>P119</f>
        <v>0</v>
      </c>
      <c r="Q118" s="65"/>
      <c r="R118" s="126">
        <f>R119</f>
        <v>0</v>
      </c>
      <c r="S118" s="65"/>
      <c r="T118" s="127">
        <f>T119</f>
        <v>0</v>
      </c>
      <c r="U118" s="31"/>
      <c r="V118" s="31"/>
      <c r="W118" s="31"/>
      <c r="X118" s="31"/>
      <c r="Y118" s="31"/>
      <c r="Z118" s="31"/>
      <c r="AA118" s="31"/>
      <c r="AB118" s="31"/>
      <c r="AC118" s="31"/>
      <c r="AD118" s="31"/>
      <c r="AE118" s="31"/>
      <c r="AT118" s="16" t="s">
        <v>76</v>
      </c>
      <c r="AU118" s="16" t="s">
        <v>117</v>
      </c>
      <c r="BK118" s="128">
        <f>BK119</f>
        <v>1535688.63</v>
      </c>
    </row>
    <row r="119" spans="1:65" s="11" customFormat="1" ht="25.9" customHeight="1">
      <c r="B119" s="129"/>
      <c r="D119" s="130" t="s">
        <v>76</v>
      </c>
      <c r="E119" s="131" t="s">
        <v>296</v>
      </c>
      <c r="F119" s="131" t="s">
        <v>1668</v>
      </c>
      <c r="I119" s="132"/>
      <c r="J119" s="133">
        <f>BK119</f>
        <v>1535688.63</v>
      </c>
      <c r="L119" s="129"/>
      <c r="M119" s="134"/>
      <c r="N119" s="135"/>
      <c r="O119" s="135"/>
      <c r="P119" s="136">
        <f>P120</f>
        <v>0</v>
      </c>
      <c r="Q119" s="135"/>
      <c r="R119" s="136">
        <f>R120</f>
        <v>0</v>
      </c>
      <c r="S119" s="135"/>
      <c r="T119" s="137">
        <f>T120</f>
        <v>0</v>
      </c>
      <c r="AR119" s="130" t="s">
        <v>155</v>
      </c>
      <c r="AT119" s="138" t="s">
        <v>76</v>
      </c>
      <c r="AU119" s="138" t="s">
        <v>77</v>
      </c>
      <c r="AY119" s="130" t="s">
        <v>140</v>
      </c>
      <c r="BK119" s="139">
        <f>BK120</f>
        <v>1535688.63</v>
      </c>
    </row>
    <row r="120" spans="1:65" s="11" customFormat="1" ht="22.9" customHeight="1">
      <c r="B120" s="129"/>
      <c r="D120" s="130" t="s">
        <v>76</v>
      </c>
      <c r="E120" s="140" t="s">
        <v>2788</v>
      </c>
      <c r="F120" s="140" t="s">
        <v>2789</v>
      </c>
      <c r="I120" s="132"/>
      <c r="J120" s="141">
        <f>BK120</f>
        <v>1535688.63</v>
      </c>
      <c r="L120" s="129"/>
      <c r="M120" s="134"/>
      <c r="N120" s="135"/>
      <c r="O120" s="135"/>
      <c r="P120" s="136">
        <f>P121</f>
        <v>0</v>
      </c>
      <c r="Q120" s="135"/>
      <c r="R120" s="136">
        <f>R121</f>
        <v>0</v>
      </c>
      <c r="S120" s="135"/>
      <c r="T120" s="137">
        <f>T121</f>
        <v>0</v>
      </c>
      <c r="AR120" s="130" t="s">
        <v>155</v>
      </c>
      <c r="AT120" s="138" t="s">
        <v>76</v>
      </c>
      <c r="AU120" s="138" t="s">
        <v>85</v>
      </c>
      <c r="AY120" s="130" t="s">
        <v>140</v>
      </c>
      <c r="BK120" s="139">
        <f>BK121</f>
        <v>1535688.63</v>
      </c>
    </row>
    <row r="121" spans="1:65" s="1" customFormat="1" ht="16.5" customHeight="1">
      <c r="A121" s="31"/>
      <c r="B121" s="142"/>
      <c r="C121" s="143" t="s">
        <v>85</v>
      </c>
      <c r="D121" s="143" t="s">
        <v>143</v>
      </c>
      <c r="E121" s="144" t="s">
        <v>2790</v>
      </c>
      <c r="F121" s="145" t="s">
        <v>2791</v>
      </c>
      <c r="G121" s="146" t="s">
        <v>146</v>
      </c>
      <c r="H121" s="147">
        <v>1</v>
      </c>
      <c r="I121" s="148">
        <v>1535688.63</v>
      </c>
      <c r="J121" s="149">
        <f>ROUND(I121*H121,2)</f>
        <v>1535688.63</v>
      </c>
      <c r="K121" s="145" t="s">
        <v>1</v>
      </c>
      <c r="L121" s="32"/>
      <c r="M121" s="199" t="s">
        <v>1</v>
      </c>
      <c r="N121" s="200" t="s">
        <v>42</v>
      </c>
      <c r="O121" s="163"/>
      <c r="P121" s="201">
        <f>O121*H121</f>
        <v>0</v>
      </c>
      <c r="Q121" s="201">
        <v>0</v>
      </c>
      <c r="R121" s="201">
        <f>Q121*H121</f>
        <v>0</v>
      </c>
      <c r="S121" s="201">
        <v>0</v>
      </c>
      <c r="T121" s="202">
        <f>S121*H121</f>
        <v>0</v>
      </c>
      <c r="U121" s="31"/>
      <c r="V121" s="31"/>
      <c r="W121" s="31"/>
      <c r="X121" s="31"/>
      <c r="Y121" s="31"/>
      <c r="Z121" s="31"/>
      <c r="AA121" s="31"/>
      <c r="AB121" s="31"/>
      <c r="AC121" s="31"/>
      <c r="AD121" s="31"/>
      <c r="AE121" s="31"/>
      <c r="AR121" s="154" t="s">
        <v>559</v>
      </c>
      <c r="AT121" s="154" t="s">
        <v>143</v>
      </c>
      <c r="AU121" s="154" t="s">
        <v>87</v>
      </c>
      <c r="AY121" s="16" t="s">
        <v>140</v>
      </c>
      <c r="BE121" s="155">
        <f>IF(N121="základní",J121,0)</f>
        <v>1535688.63</v>
      </c>
      <c r="BF121" s="155">
        <f>IF(N121="snížená",J121,0)</f>
        <v>0</v>
      </c>
      <c r="BG121" s="155">
        <f>IF(N121="zákl. přenesená",J121,0)</f>
        <v>0</v>
      </c>
      <c r="BH121" s="155">
        <f>IF(N121="sníž. přenesená",J121,0)</f>
        <v>0</v>
      </c>
      <c r="BI121" s="155">
        <f>IF(N121="nulová",J121,0)</f>
        <v>0</v>
      </c>
      <c r="BJ121" s="16" t="s">
        <v>85</v>
      </c>
      <c r="BK121" s="155">
        <f>ROUND(I121*H121,2)</f>
        <v>1535688.63</v>
      </c>
      <c r="BL121" s="16" t="s">
        <v>559</v>
      </c>
      <c r="BM121" s="154" t="s">
        <v>2792</v>
      </c>
    </row>
    <row r="122" spans="1:65" s="1" customFormat="1" ht="6.95" customHeight="1">
      <c r="A122" s="31"/>
      <c r="B122" s="46"/>
      <c r="C122" s="47"/>
      <c r="D122" s="47"/>
      <c r="E122" s="47"/>
      <c r="F122" s="47"/>
      <c r="G122" s="47"/>
      <c r="H122" s="47"/>
      <c r="I122" s="47"/>
      <c r="J122" s="47"/>
      <c r="K122" s="47"/>
      <c r="L122" s="32"/>
      <c r="M122" s="31"/>
      <c r="O122" s="31"/>
      <c r="P122" s="31"/>
      <c r="Q122" s="31"/>
      <c r="R122" s="31"/>
      <c r="S122" s="31"/>
      <c r="T122" s="31"/>
      <c r="U122" s="31"/>
      <c r="V122" s="31"/>
      <c r="W122" s="31"/>
      <c r="X122" s="31"/>
      <c r="Y122" s="31"/>
      <c r="Z122" s="31"/>
      <c r="AA122" s="31"/>
      <c r="AB122" s="31"/>
      <c r="AC122" s="31"/>
      <c r="AD122" s="31"/>
      <c r="AE122" s="31"/>
    </row>
  </sheetData>
  <autoFilter ref="C117:K12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104" workbookViewId="0">
      <selection activeCell="I122" sqref="I12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1:46" ht="36.950000000000003" customHeight="1">
      <c r="L2" s="210" t="s">
        <v>5</v>
      </c>
      <c r="M2" s="211"/>
      <c r="N2" s="211"/>
      <c r="O2" s="211"/>
      <c r="P2" s="211"/>
      <c r="Q2" s="211"/>
      <c r="R2" s="211"/>
      <c r="S2" s="211"/>
      <c r="T2" s="211"/>
      <c r="U2" s="211"/>
      <c r="V2" s="211"/>
      <c r="AT2" s="16" t="s">
        <v>109</v>
      </c>
    </row>
    <row r="3" spans="1:46" ht="6.95" customHeight="1">
      <c r="B3" s="17"/>
      <c r="C3" s="18"/>
      <c r="D3" s="18"/>
      <c r="E3" s="18"/>
      <c r="F3" s="18"/>
      <c r="G3" s="18"/>
      <c r="H3" s="18"/>
      <c r="I3" s="18"/>
      <c r="J3" s="18"/>
      <c r="K3" s="18"/>
      <c r="L3" s="19"/>
      <c r="AT3" s="16" t="s">
        <v>87</v>
      </c>
    </row>
    <row r="4" spans="1:46" ht="24.95" customHeight="1">
      <c r="B4" s="19"/>
      <c r="D4" s="20" t="s">
        <v>110</v>
      </c>
      <c r="L4" s="19"/>
      <c r="M4" s="92" t="s">
        <v>10</v>
      </c>
      <c r="AT4" s="16" t="s">
        <v>3</v>
      </c>
    </row>
    <row r="5" spans="1:46" ht="6.95" customHeight="1">
      <c r="B5" s="19"/>
      <c r="L5" s="19"/>
    </row>
    <row r="6" spans="1:46" ht="12" customHeight="1">
      <c r="B6" s="19"/>
      <c r="D6" s="26" t="s">
        <v>16</v>
      </c>
      <c r="L6" s="19"/>
    </row>
    <row r="7" spans="1:46" ht="26.25" customHeight="1">
      <c r="B7" s="19"/>
      <c r="E7" s="243" t="str">
        <f>'Rekapitulace stavby'!K6</f>
        <v>Stavební úpravy kuchyně a jídelny, Obránců míru 1714, Přelouč - 1.etapa</v>
      </c>
      <c r="F7" s="244"/>
      <c r="G7" s="244"/>
      <c r="H7" s="244"/>
      <c r="L7" s="19"/>
    </row>
    <row r="8" spans="1:46" s="1" customFormat="1" ht="12" customHeight="1">
      <c r="A8" s="31"/>
      <c r="B8" s="32"/>
      <c r="C8" s="31"/>
      <c r="D8" s="26" t="s">
        <v>111</v>
      </c>
      <c r="E8" s="31"/>
      <c r="F8" s="31"/>
      <c r="G8" s="31"/>
      <c r="H8" s="31"/>
      <c r="I8" s="31"/>
      <c r="J8" s="31"/>
      <c r="K8" s="31"/>
      <c r="L8" s="41"/>
      <c r="S8" s="31"/>
      <c r="T8" s="31"/>
      <c r="U8" s="31"/>
      <c r="V8" s="31"/>
      <c r="W8" s="31"/>
      <c r="X8" s="31"/>
      <c r="Y8" s="31"/>
      <c r="Z8" s="31"/>
      <c r="AA8" s="31"/>
      <c r="AB8" s="31"/>
      <c r="AC8" s="31"/>
      <c r="AD8" s="31"/>
      <c r="AE8" s="31"/>
    </row>
    <row r="9" spans="1:46" s="1" customFormat="1" ht="16.5" customHeight="1">
      <c r="A9" s="31"/>
      <c r="B9" s="32"/>
      <c r="C9" s="31"/>
      <c r="D9" s="31"/>
      <c r="E9" s="238" t="s">
        <v>2793</v>
      </c>
      <c r="F9" s="242"/>
      <c r="G9" s="242"/>
      <c r="H9" s="242"/>
      <c r="I9" s="31"/>
      <c r="J9" s="31"/>
      <c r="K9" s="31"/>
      <c r="L9" s="41"/>
      <c r="S9" s="31"/>
      <c r="T9" s="31"/>
      <c r="U9" s="31"/>
      <c r="V9" s="31"/>
      <c r="W9" s="31"/>
      <c r="X9" s="31"/>
      <c r="Y9" s="31"/>
      <c r="Z9" s="31"/>
      <c r="AA9" s="31"/>
      <c r="AB9" s="31"/>
      <c r="AC9" s="31"/>
      <c r="AD9" s="31"/>
      <c r="AE9" s="31"/>
    </row>
    <row r="10" spans="1:46" s="1" customFormat="1">
      <c r="A10" s="31"/>
      <c r="B10" s="32"/>
      <c r="C10" s="31"/>
      <c r="D10" s="31"/>
      <c r="E10" s="31"/>
      <c r="F10" s="31"/>
      <c r="G10" s="31"/>
      <c r="H10" s="31"/>
      <c r="I10" s="31"/>
      <c r="J10" s="31"/>
      <c r="K10" s="31"/>
      <c r="L10" s="41"/>
      <c r="S10" s="31"/>
      <c r="T10" s="31"/>
      <c r="U10" s="31"/>
      <c r="V10" s="31"/>
      <c r="W10" s="31"/>
      <c r="X10" s="31"/>
      <c r="Y10" s="31"/>
      <c r="Z10" s="31"/>
      <c r="AA10" s="31"/>
      <c r="AB10" s="31"/>
      <c r="AC10" s="31"/>
      <c r="AD10" s="31"/>
      <c r="AE10" s="31"/>
    </row>
    <row r="11" spans="1:46" s="1" customFormat="1" ht="12" customHeight="1">
      <c r="A11" s="31"/>
      <c r="B11" s="32"/>
      <c r="C11" s="31"/>
      <c r="D11" s="26" t="s">
        <v>18</v>
      </c>
      <c r="E11" s="31"/>
      <c r="F11" s="24" t="s">
        <v>1</v>
      </c>
      <c r="G11" s="31"/>
      <c r="H11" s="31"/>
      <c r="I11" s="26" t="s">
        <v>19</v>
      </c>
      <c r="J11" s="24" t="s">
        <v>1</v>
      </c>
      <c r="K11" s="31"/>
      <c r="L11" s="41"/>
      <c r="S11" s="31"/>
      <c r="T11" s="31"/>
      <c r="U11" s="31"/>
      <c r="V11" s="31"/>
      <c r="W11" s="31"/>
      <c r="X11" s="31"/>
      <c r="Y11" s="31"/>
      <c r="Z11" s="31"/>
      <c r="AA11" s="31"/>
      <c r="AB11" s="31"/>
      <c r="AC11" s="31"/>
      <c r="AD11" s="31"/>
      <c r="AE11" s="31"/>
    </row>
    <row r="12" spans="1:46" s="1" customFormat="1" ht="12" customHeight="1">
      <c r="A12" s="31"/>
      <c r="B12" s="32"/>
      <c r="C12" s="31"/>
      <c r="D12" s="26" t="s">
        <v>20</v>
      </c>
      <c r="E12" s="31"/>
      <c r="F12" s="24" t="s">
        <v>21</v>
      </c>
      <c r="G12" s="31"/>
      <c r="H12" s="31"/>
      <c r="I12" s="26" t="s">
        <v>22</v>
      </c>
      <c r="J12" s="54" t="str">
        <f>'Rekapitulace stavby'!AN8</f>
        <v>20. 4. 2020</v>
      </c>
      <c r="K12" s="31"/>
      <c r="L12" s="41"/>
      <c r="S12" s="31"/>
      <c r="T12" s="31"/>
      <c r="U12" s="31"/>
      <c r="V12" s="31"/>
      <c r="W12" s="31"/>
      <c r="X12" s="31"/>
      <c r="Y12" s="31"/>
      <c r="Z12" s="31"/>
      <c r="AA12" s="31"/>
      <c r="AB12" s="31"/>
      <c r="AC12" s="31"/>
      <c r="AD12" s="31"/>
      <c r="AE12" s="31"/>
    </row>
    <row r="13" spans="1:46" s="1" customFormat="1" ht="10.9" customHeight="1">
      <c r="A13" s="31"/>
      <c r="B13" s="32"/>
      <c r="C13" s="31"/>
      <c r="D13" s="31"/>
      <c r="E13" s="31"/>
      <c r="F13" s="31"/>
      <c r="G13" s="31"/>
      <c r="H13" s="31"/>
      <c r="I13" s="31"/>
      <c r="J13" s="31"/>
      <c r="K13" s="31"/>
      <c r="L13" s="41"/>
      <c r="S13" s="31"/>
      <c r="T13" s="31"/>
      <c r="U13" s="31"/>
      <c r="V13" s="31"/>
      <c r="W13" s="31"/>
      <c r="X13" s="31"/>
      <c r="Y13" s="31"/>
      <c r="Z13" s="31"/>
      <c r="AA13" s="31"/>
      <c r="AB13" s="31"/>
      <c r="AC13" s="31"/>
      <c r="AD13" s="31"/>
      <c r="AE13" s="31"/>
    </row>
    <row r="14" spans="1:46" s="1" customFormat="1" ht="12" customHeight="1">
      <c r="A14" s="31"/>
      <c r="B14" s="32"/>
      <c r="C14" s="31"/>
      <c r="D14" s="26" t="s">
        <v>24</v>
      </c>
      <c r="E14" s="31"/>
      <c r="F14" s="31"/>
      <c r="G14" s="31"/>
      <c r="H14" s="31"/>
      <c r="I14" s="26" t="s">
        <v>25</v>
      </c>
      <c r="J14" s="24" t="s">
        <v>1</v>
      </c>
      <c r="K14" s="31"/>
      <c r="L14" s="41"/>
      <c r="S14" s="31"/>
      <c r="T14" s="31"/>
      <c r="U14" s="31"/>
      <c r="V14" s="31"/>
      <c r="W14" s="31"/>
      <c r="X14" s="31"/>
      <c r="Y14" s="31"/>
      <c r="Z14" s="31"/>
      <c r="AA14" s="31"/>
      <c r="AB14" s="31"/>
      <c r="AC14" s="31"/>
      <c r="AD14" s="31"/>
      <c r="AE14" s="31"/>
    </row>
    <row r="15" spans="1:46" s="1" customFormat="1" ht="18" customHeight="1">
      <c r="A15" s="31"/>
      <c r="B15" s="32"/>
      <c r="C15" s="31"/>
      <c r="D15" s="31"/>
      <c r="E15" s="24" t="s">
        <v>26</v>
      </c>
      <c r="F15" s="31"/>
      <c r="G15" s="31"/>
      <c r="H15" s="31"/>
      <c r="I15" s="26" t="s">
        <v>27</v>
      </c>
      <c r="J15" s="24" t="s">
        <v>1</v>
      </c>
      <c r="K15" s="31"/>
      <c r="L15" s="41"/>
      <c r="S15" s="31"/>
      <c r="T15" s="31"/>
      <c r="U15" s="31"/>
      <c r="V15" s="31"/>
      <c r="W15" s="31"/>
      <c r="X15" s="31"/>
      <c r="Y15" s="31"/>
      <c r="Z15" s="31"/>
      <c r="AA15" s="31"/>
      <c r="AB15" s="31"/>
      <c r="AC15" s="31"/>
      <c r="AD15" s="31"/>
      <c r="AE15" s="31"/>
    </row>
    <row r="16" spans="1:46" s="1" customFormat="1" ht="6.95" customHeight="1">
      <c r="A16" s="31"/>
      <c r="B16" s="32"/>
      <c r="C16" s="31"/>
      <c r="D16" s="31"/>
      <c r="E16" s="31"/>
      <c r="F16" s="31"/>
      <c r="G16" s="31"/>
      <c r="H16" s="31"/>
      <c r="I16" s="31"/>
      <c r="J16" s="31"/>
      <c r="K16" s="31"/>
      <c r="L16" s="41"/>
      <c r="S16" s="31"/>
      <c r="T16" s="31"/>
      <c r="U16" s="31"/>
      <c r="V16" s="31"/>
      <c r="W16" s="31"/>
      <c r="X16" s="31"/>
      <c r="Y16" s="31"/>
      <c r="Z16" s="31"/>
      <c r="AA16" s="31"/>
      <c r="AB16" s="31"/>
      <c r="AC16" s="31"/>
      <c r="AD16" s="31"/>
      <c r="AE16" s="31"/>
    </row>
    <row r="17" spans="1:31" s="1" customFormat="1" ht="12" customHeight="1">
      <c r="A17" s="31"/>
      <c r="B17" s="32"/>
      <c r="C17" s="31"/>
      <c r="D17" s="26" t="s">
        <v>28</v>
      </c>
      <c r="E17" s="31"/>
      <c r="F17" s="31"/>
      <c r="G17" s="31"/>
      <c r="H17" s="31"/>
      <c r="I17" s="26" t="s">
        <v>25</v>
      </c>
      <c r="J17" s="27" t="str">
        <f>'Rekapitulace stavby'!AN13</f>
        <v>Vyplň údaj</v>
      </c>
      <c r="K17" s="31"/>
      <c r="L17" s="41"/>
      <c r="S17" s="31"/>
      <c r="T17" s="31"/>
      <c r="U17" s="31"/>
      <c r="V17" s="31"/>
      <c r="W17" s="31"/>
      <c r="X17" s="31"/>
      <c r="Y17" s="31"/>
      <c r="Z17" s="31"/>
      <c r="AA17" s="31"/>
      <c r="AB17" s="31"/>
      <c r="AC17" s="31"/>
      <c r="AD17" s="31"/>
      <c r="AE17" s="31"/>
    </row>
    <row r="18" spans="1:31" s="1" customFormat="1" ht="18" customHeight="1">
      <c r="A18" s="31"/>
      <c r="B18" s="32"/>
      <c r="C18" s="31"/>
      <c r="D18" s="31"/>
      <c r="E18" s="245" t="str">
        <f>'Rekapitulace stavby'!E14</f>
        <v>Vyplň údaj</v>
      </c>
      <c r="F18" s="215"/>
      <c r="G18" s="215"/>
      <c r="H18" s="215"/>
      <c r="I18" s="26" t="s">
        <v>27</v>
      </c>
      <c r="J18" s="27" t="str">
        <f>'Rekapitulace stavby'!AN14</f>
        <v>Vyplň údaj</v>
      </c>
      <c r="K18" s="31"/>
      <c r="L18" s="41"/>
      <c r="S18" s="31"/>
      <c r="T18" s="31"/>
      <c r="U18" s="31"/>
      <c r="V18" s="31"/>
      <c r="W18" s="31"/>
      <c r="X18" s="31"/>
      <c r="Y18" s="31"/>
      <c r="Z18" s="31"/>
      <c r="AA18" s="31"/>
      <c r="AB18" s="31"/>
      <c r="AC18" s="31"/>
      <c r="AD18" s="31"/>
      <c r="AE18" s="31"/>
    </row>
    <row r="19" spans="1:31" s="1" customFormat="1" ht="6.95" customHeight="1">
      <c r="A19" s="31"/>
      <c r="B19" s="32"/>
      <c r="C19" s="31"/>
      <c r="D19" s="31"/>
      <c r="E19" s="31"/>
      <c r="F19" s="31"/>
      <c r="G19" s="31"/>
      <c r="H19" s="31"/>
      <c r="I19" s="31"/>
      <c r="J19" s="31"/>
      <c r="K19" s="31"/>
      <c r="L19" s="41"/>
      <c r="S19" s="31"/>
      <c r="T19" s="31"/>
      <c r="U19" s="31"/>
      <c r="V19" s="31"/>
      <c r="W19" s="31"/>
      <c r="X19" s="31"/>
      <c r="Y19" s="31"/>
      <c r="Z19" s="31"/>
      <c r="AA19" s="31"/>
      <c r="AB19" s="31"/>
      <c r="AC19" s="31"/>
      <c r="AD19" s="31"/>
      <c r="AE19" s="31"/>
    </row>
    <row r="20" spans="1:31" s="1" customFormat="1" ht="12" customHeight="1">
      <c r="A20" s="31"/>
      <c r="B20" s="32"/>
      <c r="C20" s="31"/>
      <c r="D20" s="26" t="s">
        <v>30</v>
      </c>
      <c r="E20" s="31"/>
      <c r="F20" s="31"/>
      <c r="G20" s="31"/>
      <c r="H20" s="31"/>
      <c r="I20" s="26" t="s">
        <v>25</v>
      </c>
      <c r="J20" s="24" t="s">
        <v>1</v>
      </c>
      <c r="K20" s="31"/>
      <c r="L20" s="41"/>
      <c r="S20" s="31"/>
      <c r="T20" s="31"/>
      <c r="U20" s="31"/>
      <c r="V20" s="31"/>
      <c r="W20" s="31"/>
      <c r="X20" s="31"/>
      <c r="Y20" s="31"/>
      <c r="Z20" s="31"/>
      <c r="AA20" s="31"/>
      <c r="AB20" s="31"/>
      <c r="AC20" s="31"/>
      <c r="AD20" s="31"/>
      <c r="AE20" s="31"/>
    </row>
    <row r="21" spans="1:31" s="1" customFormat="1" ht="18" customHeight="1">
      <c r="A21" s="31"/>
      <c r="B21" s="32"/>
      <c r="C21" s="31"/>
      <c r="D21" s="31"/>
      <c r="E21" s="24" t="s">
        <v>31</v>
      </c>
      <c r="F21" s="31"/>
      <c r="G21" s="31"/>
      <c r="H21" s="31"/>
      <c r="I21" s="26" t="s">
        <v>27</v>
      </c>
      <c r="J21" s="24" t="s">
        <v>1</v>
      </c>
      <c r="K21" s="31"/>
      <c r="L21" s="41"/>
      <c r="S21" s="31"/>
      <c r="T21" s="31"/>
      <c r="U21" s="31"/>
      <c r="V21" s="31"/>
      <c r="W21" s="31"/>
      <c r="X21" s="31"/>
      <c r="Y21" s="31"/>
      <c r="Z21" s="31"/>
      <c r="AA21" s="31"/>
      <c r="AB21" s="31"/>
      <c r="AC21" s="31"/>
      <c r="AD21" s="31"/>
      <c r="AE21" s="31"/>
    </row>
    <row r="22" spans="1:31" s="1" customFormat="1" ht="6.95" customHeight="1">
      <c r="A22" s="31"/>
      <c r="B22" s="32"/>
      <c r="C22" s="31"/>
      <c r="D22" s="31"/>
      <c r="E22" s="31"/>
      <c r="F22" s="31"/>
      <c r="G22" s="31"/>
      <c r="H22" s="31"/>
      <c r="I22" s="31"/>
      <c r="J22" s="31"/>
      <c r="K22" s="31"/>
      <c r="L22" s="41"/>
      <c r="S22" s="31"/>
      <c r="T22" s="31"/>
      <c r="U22" s="31"/>
      <c r="V22" s="31"/>
      <c r="W22" s="31"/>
      <c r="X22" s="31"/>
      <c r="Y22" s="31"/>
      <c r="Z22" s="31"/>
      <c r="AA22" s="31"/>
      <c r="AB22" s="31"/>
      <c r="AC22" s="31"/>
      <c r="AD22" s="31"/>
      <c r="AE22" s="31"/>
    </row>
    <row r="23" spans="1:31" s="1" customFormat="1" ht="12" customHeight="1">
      <c r="A23" s="31"/>
      <c r="B23" s="32"/>
      <c r="C23" s="31"/>
      <c r="D23" s="26" t="s">
        <v>33</v>
      </c>
      <c r="E23" s="31"/>
      <c r="F23" s="31"/>
      <c r="G23" s="31"/>
      <c r="H23" s="31"/>
      <c r="I23" s="26" t="s">
        <v>25</v>
      </c>
      <c r="J23" s="24" t="s">
        <v>1</v>
      </c>
      <c r="K23" s="31"/>
      <c r="L23" s="41"/>
      <c r="S23" s="31"/>
      <c r="T23" s="31"/>
      <c r="U23" s="31"/>
      <c r="V23" s="31"/>
      <c r="W23" s="31"/>
      <c r="X23" s="31"/>
      <c r="Y23" s="31"/>
      <c r="Z23" s="31"/>
      <c r="AA23" s="31"/>
      <c r="AB23" s="31"/>
      <c r="AC23" s="31"/>
      <c r="AD23" s="31"/>
      <c r="AE23" s="31"/>
    </row>
    <row r="24" spans="1:31" s="1" customFormat="1" ht="18" customHeight="1">
      <c r="A24" s="31"/>
      <c r="B24" s="32"/>
      <c r="C24" s="31"/>
      <c r="D24" s="31"/>
      <c r="E24" s="24" t="s">
        <v>34</v>
      </c>
      <c r="F24" s="31"/>
      <c r="G24" s="31"/>
      <c r="H24" s="31"/>
      <c r="I24" s="26" t="s">
        <v>27</v>
      </c>
      <c r="J24" s="24" t="s">
        <v>1</v>
      </c>
      <c r="K24" s="31"/>
      <c r="L24" s="41"/>
      <c r="S24" s="31"/>
      <c r="T24" s="31"/>
      <c r="U24" s="31"/>
      <c r="V24" s="31"/>
      <c r="W24" s="31"/>
      <c r="X24" s="31"/>
      <c r="Y24" s="31"/>
      <c r="Z24" s="31"/>
      <c r="AA24" s="31"/>
      <c r="AB24" s="31"/>
      <c r="AC24" s="31"/>
      <c r="AD24" s="31"/>
      <c r="AE24" s="31"/>
    </row>
    <row r="25" spans="1:31" s="1" customFormat="1" ht="6.95" customHeight="1">
      <c r="A25" s="31"/>
      <c r="B25" s="32"/>
      <c r="C25" s="31"/>
      <c r="D25" s="31"/>
      <c r="E25" s="31"/>
      <c r="F25" s="31"/>
      <c r="G25" s="31"/>
      <c r="H25" s="31"/>
      <c r="I25" s="31"/>
      <c r="J25" s="31"/>
      <c r="K25" s="31"/>
      <c r="L25" s="41"/>
      <c r="S25" s="31"/>
      <c r="T25" s="31"/>
      <c r="U25" s="31"/>
      <c r="V25" s="31"/>
      <c r="W25" s="31"/>
      <c r="X25" s="31"/>
      <c r="Y25" s="31"/>
      <c r="Z25" s="31"/>
      <c r="AA25" s="31"/>
      <c r="AB25" s="31"/>
      <c r="AC25" s="31"/>
      <c r="AD25" s="31"/>
      <c r="AE25" s="31"/>
    </row>
    <row r="26" spans="1:31" s="1" customFormat="1" ht="12" customHeight="1">
      <c r="A26" s="31"/>
      <c r="B26" s="32"/>
      <c r="C26" s="31"/>
      <c r="D26" s="26" t="s">
        <v>35</v>
      </c>
      <c r="E26" s="31"/>
      <c r="F26" s="31"/>
      <c r="G26" s="31"/>
      <c r="H26" s="31"/>
      <c r="I26" s="31"/>
      <c r="J26" s="31"/>
      <c r="K26" s="31"/>
      <c r="L26" s="41"/>
      <c r="S26" s="31"/>
      <c r="T26" s="31"/>
      <c r="U26" s="31"/>
      <c r="V26" s="31"/>
      <c r="W26" s="31"/>
      <c r="X26" s="31"/>
      <c r="Y26" s="31"/>
      <c r="Z26" s="31"/>
      <c r="AA26" s="31"/>
      <c r="AB26" s="31"/>
      <c r="AC26" s="31"/>
      <c r="AD26" s="31"/>
      <c r="AE26" s="31"/>
    </row>
    <row r="27" spans="1:31" s="7" customFormat="1" ht="16.5" customHeight="1">
      <c r="A27" s="93"/>
      <c r="B27" s="94"/>
      <c r="C27" s="93"/>
      <c r="D27" s="93"/>
      <c r="E27" s="219" t="s">
        <v>1</v>
      </c>
      <c r="F27" s="219"/>
      <c r="G27" s="219"/>
      <c r="H27" s="219"/>
      <c r="I27" s="93"/>
      <c r="J27" s="93"/>
      <c r="K27" s="93"/>
      <c r="L27" s="95"/>
      <c r="S27" s="93"/>
      <c r="T27" s="93"/>
      <c r="U27" s="93"/>
      <c r="V27" s="93"/>
      <c r="W27" s="93"/>
      <c r="X27" s="93"/>
      <c r="Y27" s="93"/>
      <c r="Z27" s="93"/>
      <c r="AA27" s="93"/>
      <c r="AB27" s="93"/>
      <c r="AC27" s="93"/>
      <c r="AD27" s="93"/>
      <c r="AE27" s="93"/>
    </row>
    <row r="28" spans="1:31" s="1" customFormat="1" ht="6.95" customHeight="1">
      <c r="A28" s="31"/>
      <c r="B28" s="32"/>
      <c r="C28" s="31"/>
      <c r="D28" s="31"/>
      <c r="E28" s="31"/>
      <c r="F28" s="31"/>
      <c r="G28" s="31"/>
      <c r="H28" s="31"/>
      <c r="I28" s="31"/>
      <c r="J28" s="31"/>
      <c r="K28" s="31"/>
      <c r="L28" s="41"/>
      <c r="S28" s="31"/>
      <c r="T28" s="31"/>
      <c r="U28" s="31"/>
      <c r="V28" s="31"/>
      <c r="W28" s="31"/>
      <c r="X28" s="31"/>
      <c r="Y28" s="31"/>
      <c r="Z28" s="31"/>
      <c r="AA28" s="31"/>
      <c r="AB28" s="31"/>
      <c r="AC28" s="31"/>
      <c r="AD28" s="31"/>
      <c r="AE28" s="31"/>
    </row>
    <row r="29" spans="1:31" s="1" customFormat="1" ht="6.95" customHeight="1">
      <c r="A29" s="31"/>
      <c r="B29" s="32"/>
      <c r="C29" s="31"/>
      <c r="D29" s="65"/>
      <c r="E29" s="65"/>
      <c r="F29" s="65"/>
      <c r="G29" s="65"/>
      <c r="H29" s="65"/>
      <c r="I29" s="65"/>
      <c r="J29" s="65"/>
      <c r="K29" s="65"/>
      <c r="L29" s="41"/>
      <c r="S29" s="31"/>
      <c r="T29" s="31"/>
      <c r="U29" s="31"/>
      <c r="V29" s="31"/>
      <c r="W29" s="31"/>
      <c r="X29" s="31"/>
      <c r="Y29" s="31"/>
      <c r="Z29" s="31"/>
      <c r="AA29" s="31"/>
      <c r="AB29" s="31"/>
      <c r="AC29" s="31"/>
      <c r="AD29" s="31"/>
      <c r="AE29" s="31"/>
    </row>
    <row r="30" spans="1:31" s="1" customFormat="1" ht="25.35" customHeight="1">
      <c r="A30" s="31"/>
      <c r="B30" s="32"/>
      <c r="C30" s="31"/>
      <c r="D30" s="96" t="s">
        <v>37</v>
      </c>
      <c r="E30" s="31"/>
      <c r="F30" s="31"/>
      <c r="G30" s="31"/>
      <c r="H30" s="31"/>
      <c r="I30" s="31"/>
      <c r="J30" s="70">
        <f>ROUND(J118, 2)</f>
        <v>50799.98</v>
      </c>
      <c r="K30" s="31"/>
      <c r="L30" s="41"/>
      <c r="S30" s="31"/>
      <c r="T30" s="31"/>
      <c r="U30" s="31"/>
      <c r="V30" s="31"/>
      <c r="W30" s="31"/>
      <c r="X30" s="31"/>
      <c r="Y30" s="31"/>
      <c r="Z30" s="31"/>
      <c r="AA30" s="31"/>
      <c r="AB30" s="31"/>
      <c r="AC30" s="31"/>
      <c r="AD30" s="31"/>
      <c r="AE30" s="31"/>
    </row>
    <row r="31" spans="1:31" s="1" customFormat="1" ht="6.95" customHeight="1">
      <c r="A31" s="31"/>
      <c r="B31" s="32"/>
      <c r="C31" s="31"/>
      <c r="D31" s="65"/>
      <c r="E31" s="65"/>
      <c r="F31" s="65"/>
      <c r="G31" s="65"/>
      <c r="H31" s="65"/>
      <c r="I31" s="65"/>
      <c r="J31" s="65"/>
      <c r="K31" s="65"/>
      <c r="L31" s="41"/>
      <c r="S31" s="31"/>
      <c r="T31" s="31"/>
      <c r="U31" s="31"/>
      <c r="V31" s="31"/>
      <c r="W31" s="31"/>
      <c r="X31" s="31"/>
      <c r="Y31" s="31"/>
      <c r="Z31" s="31"/>
      <c r="AA31" s="31"/>
      <c r="AB31" s="31"/>
      <c r="AC31" s="31"/>
      <c r="AD31" s="31"/>
      <c r="AE31" s="31"/>
    </row>
    <row r="32" spans="1:31" s="1" customFormat="1" ht="14.45" customHeight="1">
      <c r="A32" s="31"/>
      <c r="B32" s="32"/>
      <c r="C32" s="31"/>
      <c r="D32" s="31"/>
      <c r="E32" s="31"/>
      <c r="F32" s="35" t="s">
        <v>39</v>
      </c>
      <c r="G32" s="31"/>
      <c r="H32" s="31"/>
      <c r="I32" s="35" t="s">
        <v>38</v>
      </c>
      <c r="J32" s="35" t="s">
        <v>40</v>
      </c>
      <c r="K32" s="31"/>
      <c r="L32" s="41"/>
      <c r="S32" s="31"/>
      <c r="T32" s="31"/>
      <c r="U32" s="31"/>
      <c r="V32" s="31"/>
      <c r="W32" s="31"/>
      <c r="X32" s="31"/>
      <c r="Y32" s="31"/>
      <c r="Z32" s="31"/>
      <c r="AA32" s="31"/>
      <c r="AB32" s="31"/>
      <c r="AC32" s="31"/>
      <c r="AD32" s="31"/>
      <c r="AE32" s="31"/>
    </row>
    <row r="33" spans="1:31" s="1" customFormat="1" ht="14.45" customHeight="1">
      <c r="A33" s="31"/>
      <c r="B33" s="32"/>
      <c r="C33" s="31"/>
      <c r="D33" s="97" t="s">
        <v>41</v>
      </c>
      <c r="E33" s="26" t="s">
        <v>42</v>
      </c>
      <c r="F33" s="98">
        <f>ROUND((SUM(BE118:BE121)),  2)</f>
        <v>50799.98</v>
      </c>
      <c r="G33" s="31"/>
      <c r="H33" s="31"/>
      <c r="I33" s="99">
        <v>0.21</v>
      </c>
      <c r="J33" s="98">
        <f>ROUND(((SUM(BE118:BE121))*I33),  2)</f>
        <v>10668</v>
      </c>
      <c r="K33" s="31"/>
      <c r="L33" s="41"/>
      <c r="S33" s="31"/>
      <c r="T33" s="31"/>
      <c r="U33" s="31"/>
      <c r="V33" s="31"/>
      <c r="W33" s="31"/>
      <c r="X33" s="31"/>
      <c r="Y33" s="31"/>
      <c r="Z33" s="31"/>
      <c r="AA33" s="31"/>
      <c r="AB33" s="31"/>
      <c r="AC33" s="31"/>
      <c r="AD33" s="31"/>
      <c r="AE33" s="31"/>
    </row>
    <row r="34" spans="1:31" s="1" customFormat="1" ht="14.45" customHeight="1">
      <c r="A34" s="31"/>
      <c r="B34" s="32"/>
      <c r="C34" s="31"/>
      <c r="D34" s="31"/>
      <c r="E34" s="26" t="s">
        <v>43</v>
      </c>
      <c r="F34" s="98">
        <f>ROUND((SUM(BF118:BF121)),  2)</f>
        <v>0</v>
      </c>
      <c r="G34" s="31"/>
      <c r="H34" s="31"/>
      <c r="I34" s="99">
        <v>0.15</v>
      </c>
      <c r="J34" s="98">
        <f>ROUND(((SUM(BF118:BF121))*I34),  2)</f>
        <v>0</v>
      </c>
      <c r="K34" s="31"/>
      <c r="L34" s="41"/>
      <c r="S34" s="31"/>
      <c r="T34" s="31"/>
      <c r="U34" s="31"/>
      <c r="V34" s="31"/>
      <c r="W34" s="31"/>
      <c r="X34" s="31"/>
      <c r="Y34" s="31"/>
      <c r="Z34" s="31"/>
      <c r="AA34" s="31"/>
      <c r="AB34" s="31"/>
      <c r="AC34" s="31"/>
      <c r="AD34" s="31"/>
      <c r="AE34" s="31"/>
    </row>
    <row r="35" spans="1:31" s="1" customFormat="1" ht="14.45" hidden="1" customHeight="1">
      <c r="A35" s="31"/>
      <c r="B35" s="32"/>
      <c r="C35" s="31"/>
      <c r="D35" s="31"/>
      <c r="E35" s="26" t="s">
        <v>44</v>
      </c>
      <c r="F35" s="98">
        <f>ROUND((SUM(BG118:BG121)),  2)</f>
        <v>0</v>
      </c>
      <c r="G35" s="31"/>
      <c r="H35" s="31"/>
      <c r="I35" s="99">
        <v>0.21</v>
      </c>
      <c r="J35" s="98">
        <f>0</f>
        <v>0</v>
      </c>
      <c r="K35" s="31"/>
      <c r="L35" s="41"/>
      <c r="S35" s="31"/>
      <c r="T35" s="31"/>
      <c r="U35" s="31"/>
      <c r="V35" s="31"/>
      <c r="W35" s="31"/>
      <c r="X35" s="31"/>
      <c r="Y35" s="31"/>
      <c r="Z35" s="31"/>
      <c r="AA35" s="31"/>
      <c r="AB35" s="31"/>
      <c r="AC35" s="31"/>
      <c r="AD35" s="31"/>
      <c r="AE35" s="31"/>
    </row>
    <row r="36" spans="1:31" s="1" customFormat="1" ht="14.45" hidden="1" customHeight="1">
      <c r="A36" s="31"/>
      <c r="B36" s="32"/>
      <c r="C36" s="31"/>
      <c r="D36" s="31"/>
      <c r="E36" s="26" t="s">
        <v>45</v>
      </c>
      <c r="F36" s="98">
        <f>ROUND((SUM(BH118:BH121)),  2)</f>
        <v>0</v>
      </c>
      <c r="G36" s="31"/>
      <c r="H36" s="31"/>
      <c r="I36" s="99">
        <v>0.15</v>
      </c>
      <c r="J36" s="98">
        <f>0</f>
        <v>0</v>
      </c>
      <c r="K36" s="31"/>
      <c r="L36" s="41"/>
      <c r="S36" s="31"/>
      <c r="T36" s="31"/>
      <c r="U36" s="31"/>
      <c r="V36" s="31"/>
      <c r="W36" s="31"/>
      <c r="X36" s="31"/>
      <c r="Y36" s="31"/>
      <c r="Z36" s="31"/>
      <c r="AA36" s="31"/>
      <c r="AB36" s="31"/>
      <c r="AC36" s="31"/>
      <c r="AD36" s="31"/>
      <c r="AE36" s="31"/>
    </row>
    <row r="37" spans="1:31" s="1" customFormat="1" ht="14.45" hidden="1" customHeight="1">
      <c r="A37" s="31"/>
      <c r="B37" s="32"/>
      <c r="C37" s="31"/>
      <c r="D37" s="31"/>
      <c r="E37" s="26" t="s">
        <v>46</v>
      </c>
      <c r="F37" s="98">
        <f>ROUND((SUM(BI118:BI121)),  2)</f>
        <v>0</v>
      </c>
      <c r="G37" s="31"/>
      <c r="H37" s="31"/>
      <c r="I37" s="99">
        <v>0</v>
      </c>
      <c r="J37" s="98">
        <f>0</f>
        <v>0</v>
      </c>
      <c r="K37" s="31"/>
      <c r="L37" s="41"/>
      <c r="S37" s="31"/>
      <c r="T37" s="31"/>
      <c r="U37" s="31"/>
      <c r="V37" s="31"/>
      <c r="W37" s="31"/>
      <c r="X37" s="31"/>
      <c r="Y37" s="31"/>
      <c r="Z37" s="31"/>
      <c r="AA37" s="31"/>
      <c r="AB37" s="31"/>
      <c r="AC37" s="31"/>
      <c r="AD37" s="31"/>
      <c r="AE37" s="31"/>
    </row>
    <row r="38" spans="1:31" s="1" customFormat="1" ht="6.95" customHeight="1">
      <c r="A38" s="31"/>
      <c r="B38" s="32"/>
      <c r="C38" s="31"/>
      <c r="D38" s="31"/>
      <c r="E38" s="31"/>
      <c r="F38" s="31"/>
      <c r="G38" s="31"/>
      <c r="H38" s="31"/>
      <c r="I38" s="31"/>
      <c r="J38" s="31"/>
      <c r="K38" s="31"/>
      <c r="L38" s="41"/>
      <c r="S38" s="31"/>
      <c r="T38" s="31"/>
      <c r="U38" s="31"/>
      <c r="V38" s="31"/>
      <c r="W38" s="31"/>
      <c r="X38" s="31"/>
      <c r="Y38" s="31"/>
      <c r="Z38" s="31"/>
      <c r="AA38" s="31"/>
      <c r="AB38" s="31"/>
      <c r="AC38" s="31"/>
      <c r="AD38" s="31"/>
      <c r="AE38" s="31"/>
    </row>
    <row r="39" spans="1:31" s="1" customFormat="1" ht="25.35" customHeight="1">
      <c r="A39" s="31"/>
      <c r="B39" s="32"/>
      <c r="C39" s="100"/>
      <c r="D39" s="101" t="s">
        <v>47</v>
      </c>
      <c r="E39" s="59"/>
      <c r="F39" s="59"/>
      <c r="G39" s="102" t="s">
        <v>48</v>
      </c>
      <c r="H39" s="103" t="s">
        <v>49</v>
      </c>
      <c r="I39" s="59"/>
      <c r="J39" s="104">
        <f>SUM(J30:J37)</f>
        <v>61467.98</v>
      </c>
      <c r="K39" s="105"/>
      <c r="L39" s="41"/>
      <c r="S39" s="31"/>
      <c r="T39" s="31"/>
      <c r="U39" s="31"/>
      <c r="V39" s="31"/>
      <c r="W39" s="31"/>
      <c r="X39" s="31"/>
      <c r="Y39" s="31"/>
      <c r="Z39" s="31"/>
      <c r="AA39" s="31"/>
      <c r="AB39" s="31"/>
      <c r="AC39" s="31"/>
      <c r="AD39" s="31"/>
      <c r="AE39" s="31"/>
    </row>
    <row r="40" spans="1:31" s="1" customFormat="1" ht="14.45" customHeight="1">
      <c r="A40" s="31"/>
      <c r="B40" s="32"/>
      <c r="C40" s="31"/>
      <c r="D40" s="31"/>
      <c r="E40" s="31"/>
      <c r="F40" s="31"/>
      <c r="G40" s="31"/>
      <c r="H40" s="31"/>
      <c r="I40" s="31"/>
      <c r="J40" s="31"/>
      <c r="K40" s="31"/>
      <c r="L40" s="41"/>
      <c r="S40" s="31"/>
      <c r="T40" s="31"/>
      <c r="U40" s="31"/>
      <c r="V40" s="31"/>
      <c r="W40" s="31"/>
      <c r="X40" s="31"/>
      <c r="Y40" s="31"/>
      <c r="Z40" s="31"/>
      <c r="AA40" s="31"/>
      <c r="AB40" s="31"/>
      <c r="AC40" s="31"/>
      <c r="AD40" s="31"/>
      <c r="AE40" s="31"/>
    </row>
    <row r="41" spans="1:31" ht="14.45" customHeight="1">
      <c r="B41" s="19"/>
      <c r="L41" s="19"/>
    </row>
    <row r="42" spans="1:31" ht="14.45" customHeight="1">
      <c r="B42" s="19"/>
      <c r="L42" s="19"/>
    </row>
    <row r="43" spans="1:31" ht="14.45" customHeight="1">
      <c r="B43" s="19"/>
      <c r="L43" s="19"/>
    </row>
    <row r="44" spans="1:31" ht="14.45" customHeight="1">
      <c r="B44" s="19"/>
      <c r="L44" s="19"/>
    </row>
    <row r="45" spans="1:31" ht="14.45" customHeight="1">
      <c r="B45" s="19"/>
      <c r="L45" s="19"/>
    </row>
    <row r="46" spans="1:31" ht="14.45" customHeight="1">
      <c r="B46" s="19"/>
      <c r="L46" s="19"/>
    </row>
    <row r="47" spans="1:31" ht="14.45" customHeight="1">
      <c r="B47" s="19"/>
      <c r="L47" s="19"/>
    </row>
    <row r="48" spans="1:31" ht="14.45" customHeight="1">
      <c r="B48" s="19"/>
      <c r="L48" s="19"/>
    </row>
    <row r="49" spans="1:31" ht="14.45" customHeight="1">
      <c r="B49" s="19"/>
      <c r="L49" s="19"/>
    </row>
    <row r="50" spans="1:31" s="1" customFormat="1" ht="14.45" customHeight="1">
      <c r="B50" s="41"/>
      <c r="D50" s="42" t="s">
        <v>50</v>
      </c>
      <c r="E50" s="43"/>
      <c r="F50" s="43"/>
      <c r="G50" s="42" t="s">
        <v>51</v>
      </c>
      <c r="H50" s="43"/>
      <c r="I50" s="43"/>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1" customFormat="1" ht="12.75">
      <c r="A61" s="31"/>
      <c r="B61" s="32"/>
      <c r="C61" s="31"/>
      <c r="D61" s="44" t="s">
        <v>52</v>
      </c>
      <c r="E61" s="34"/>
      <c r="F61" s="106" t="s">
        <v>53</v>
      </c>
      <c r="G61" s="44" t="s">
        <v>52</v>
      </c>
      <c r="H61" s="34"/>
      <c r="I61" s="34"/>
      <c r="J61" s="107" t="s">
        <v>53</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1" customFormat="1" ht="12.75">
      <c r="A65" s="31"/>
      <c r="B65" s="32"/>
      <c r="C65" s="31"/>
      <c r="D65" s="42" t="s">
        <v>54</v>
      </c>
      <c r="E65" s="45"/>
      <c r="F65" s="45"/>
      <c r="G65" s="42" t="s">
        <v>55</v>
      </c>
      <c r="H65" s="45"/>
      <c r="I65" s="45"/>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1" customFormat="1" ht="12.75">
      <c r="A76" s="31"/>
      <c r="B76" s="32"/>
      <c r="C76" s="31"/>
      <c r="D76" s="44" t="s">
        <v>52</v>
      </c>
      <c r="E76" s="34"/>
      <c r="F76" s="106" t="s">
        <v>53</v>
      </c>
      <c r="G76" s="44" t="s">
        <v>52</v>
      </c>
      <c r="H76" s="34"/>
      <c r="I76" s="34"/>
      <c r="J76" s="107" t="s">
        <v>53</v>
      </c>
      <c r="K76" s="34"/>
      <c r="L76" s="41"/>
      <c r="S76" s="31"/>
      <c r="T76" s="31"/>
      <c r="U76" s="31"/>
      <c r="V76" s="31"/>
      <c r="W76" s="31"/>
      <c r="X76" s="31"/>
      <c r="Y76" s="31"/>
      <c r="Z76" s="31"/>
      <c r="AA76" s="31"/>
      <c r="AB76" s="31"/>
      <c r="AC76" s="31"/>
      <c r="AD76" s="31"/>
      <c r="AE76" s="31"/>
    </row>
    <row r="77" spans="1:31" s="1" customFormat="1" ht="14.45" customHeight="1">
      <c r="A77" s="31"/>
      <c r="B77" s="46"/>
      <c r="C77" s="47"/>
      <c r="D77" s="47"/>
      <c r="E77" s="47"/>
      <c r="F77" s="47"/>
      <c r="G77" s="47"/>
      <c r="H77" s="47"/>
      <c r="I77" s="47"/>
      <c r="J77" s="47"/>
      <c r="K77" s="47"/>
      <c r="L77" s="41"/>
      <c r="S77" s="31"/>
      <c r="T77" s="31"/>
      <c r="U77" s="31"/>
      <c r="V77" s="31"/>
      <c r="W77" s="31"/>
      <c r="X77" s="31"/>
      <c r="Y77" s="31"/>
      <c r="Z77" s="31"/>
      <c r="AA77" s="31"/>
      <c r="AB77" s="31"/>
      <c r="AC77" s="31"/>
      <c r="AD77" s="31"/>
      <c r="AE77" s="31"/>
    </row>
    <row r="81" spans="1:47" s="1" customFormat="1" ht="6.95" customHeight="1">
      <c r="A81" s="31"/>
      <c r="B81" s="48"/>
      <c r="C81" s="49"/>
      <c r="D81" s="49"/>
      <c r="E81" s="49"/>
      <c r="F81" s="49"/>
      <c r="G81" s="49"/>
      <c r="H81" s="49"/>
      <c r="I81" s="49"/>
      <c r="J81" s="49"/>
      <c r="K81" s="49"/>
      <c r="L81" s="41"/>
      <c r="S81" s="31"/>
      <c r="T81" s="31"/>
      <c r="U81" s="31"/>
      <c r="V81" s="31"/>
      <c r="W81" s="31"/>
      <c r="X81" s="31"/>
      <c r="Y81" s="31"/>
      <c r="Z81" s="31"/>
      <c r="AA81" s="31"/>
      <c r="AB81" s="31"/>
      <c r="AC81" s="31"/>
      <c r="AD81" s="31"/>
      <c r="AE81" s="31"/>
    </row>
    <row r="82" spans="1:47" s="1" customFormat="1" ht="24.95" customHeight="1">
      <c r="A82" s="31"/>
      <c r="B82" s="32"/>
      <c r="C82" s="20" t="s">
        <v>113</v>
      </c>
      <c r="D82" s="31"/>
      <c r="E82" s="31"/>
      <c r="F82" s="31"/>
      <c r="G82" s="31"/>
      <c r="H82" s="31"/>
      <c r="I82" s="31"/>
      <c r="J82" s="31"/>
      <c r="K82" s="31"/>
      <c r="L82" s="41"/>
      <c r="S82" s="31"/>
      <c r="T82" s="31"/>
      <c r="U82" s="31"/>
      <c r="V82" s="31"/>
      <c r="W82" s="31"/>
      <c r="X82" s="31"/>
      <c r="Y82" s="31"/>
      <c r="Z82" s="31"/>
      <c r="AA82" s="31"/>
      <c r="AB82" s="31"/>
      <c r="AC82" s="31"/>
      <c r="AD82" s="31"/>
      <c r="AE82" s="31"/>
    </row>
    <row r="83" spans="1:47" s="1" customFormat="1" ht="6.95" customHeight="1">
      <c r="A83" s="31"/>
      <c r="B83" s="32"/>
      <c r="C83" s="31"/>
      <c r="D83" s="31"/>
      <c r="E83" s="31"/>
      <c r="F83" s="31"/>
      <c r="G83" s="31"/>
      <c r="H83" s="31"/>
      <c r="I83" s="31"/>
      <c r="J83" s="31"/>
      <c r="K83" s="31"/>
      <c r="L83" s="41"/>
      <c r="S83" s="31"/>
      <c r="T83" s="31"/>
      <c r="U83" s="31"/>
      <c r="V83" s="31"/>
      <c r="W83" s="31"/>
      <c r="X83" s="31"/>
      <c r="Y83" s="31"/>
      <c r="Z83" s="31"/>
      <c r="AA83" s="31"/>
      <c r="AB83" s="31"/>
      <c r="AC83" s="31"/>
      <c r="AD83" s="31"/>
      <c r="AE83" s="31"/>
    </row>
    <row r="84" spans="1:47" s="1" customFormat="1" ht="12" customHeight="1">
      <c r="A84" s="31"/>
      <c r="B84" s="32"/>
      <c r="C84" s="26" t="s">
        <v>16</v>
      </c>
      <c r="D84" s="31"/>
      <c r="E84" s="31"/>
      <c r="F84" s="31"/>
      <c r="G84" s="31"/>
      <c r="H84" s="31"/>
      <c r="I84" s="31"/>
      <c r="J84" s="31"/>
      <c r="K84" s="31"/>
      <c r="L84" s="41"/>
      <c r="S84" s="31"/>
      <c r="T84" s="31"/>
      <c r="U84" s="31"/>
      <c r="V84" s="31"/>
      <c r="W84" s="31"/>
      <c r="X84" s="31"/>
      <c r="Y84" s="31"/>
      <c r="Z84" s="31"/>
      <c r="AA84" s="31"/>
      <c r="AB84" s="31"/>
      <c r="AC84" s="31"/>
      <c r="AD84" s="31"/>
      <c r="AE84" s="31"/>
    </row>
    <row r="85" spans="1:47" s="1" customFormat="1" ht="26.25" customHeight="1">
      <c r="A85" s="31"/>
      <c r="B85" s="32"/>
      <c r="C85" s="31"/>
      <c r="D85" s="31"/>
      <c r="E85" s="243" t="str">
        <f>E7</f>
        <v>Stavební úpravy kuchyně a jídelny, Obránců míru 1714, Přelouč - 1.etapa</v>
      </c>
      <c r="F85" s="244"/>
      <c r="G85" s="244"/>
      <c r="H85" s="244"/>
      <c r="I85" s="31"/>
      <c r="J85" s="31"/>
      <c r="K85" s="31"/>
      <c r="L85" s="41"/>
      <c r="S85" s="31"/>
      <c r="T85" s="31"/>
      <c r="U85" s="31"/>
      <c r="V85" s="31"/>
      <c r="W85" s="31"/>
      <c r="X85" s="31"/>
      <c r="Y85" s="31"/>
      <c r="Z85" s="31"/>
      <c r="AA85" s="31"/>
      <c r="AB85" s="31"/>
      <c r="AC85" s="31"/>
      <c r="AD85" s="31"/>
      <c r="AE85" s="31"/>
    </row>
    <row r="86" spans="1:47" s="1" customFormat="1" ht="12" customHeight="1">
      <c r="A86" s="31"/>
      <c r="B86" s="32"/>
      <c r="C86" s="26" t="s">
        <v>111</v>
      </c>
      <c r="D86" s="31"/>
      <c r="E86" s="31"/>
      <c r="F86" s="31"/>
      <c r="G86" s="31"/>
      <c r="H86" s="31"/>
      <c r="I86" s="31"/>
      <c r="J86" s="31"/>
      <c r="K86" s="31"/>
      <c r="L86" s="41"/>
      <c r="S86" s="31"/>
      <c r="T86" s="31"/>
      <c r="U86" s="31"/>
      <c r="V86" s="31"/>
      <c r="W86" s="31"/>
      <c r="X86" s="31"/>
      <c r="Y86" s="31"/>
      <c r="Z86" s="31"/>
      <c r="AA86" s="31"/>
      <c r="AB86" s="31"/>
      <c r="AC86" s="31"/>
      <c r="AD86" s="31"/>
      <c r="AE86" s="31"/>
    </row>
    <row r="87" spans="1:47" s="1" customFormat="1" ht="16.5" customHeight="1">
      <c r="A87" s="31"/>
      <c r="B87" s="32"/>
      <c r="C87" s="31"/>
      <c r="D87" s="31"/>
      <c r="E87" s="238" t="str">
        <f>E9</f>
        <v>06 - SO 08 Zkrácení NTL plynovodní přípojky</v>
      </c>
      <c r="F87" s="242"/>
      <c r="G87" s="242"/>
      <c r="H87" s="242"/>
      <c r="I87" s="31"/>
      <c r="J87" s="31"/>
      <c r="K87" s="31"/>
      <c r="L87" s="41"/>
      <c r="S87" s="31"/>
      <c r="T87" s="31"/>
      <c r="U87" s="31"/>
      <c r="V87" s="31"/>
      <c r="W87" s="31"/>
      <c r="X87" s="31"/>
      <c r="Y87" s="31"/>
      <c r="Z87" s="31"/>
      <c r="AA87" s="31"/>
      <c r="AB87" s="31"/>
      <c r="AC87" s="31"/>
      <c r="AD87" s="31"/>
      <c r="AE87" s="31"/>
    </row>
    <row r="88" spans="1:47" s="1" customFormat="1" ht="6.95" customHeight="1">
      <c r="A88" s="31"/>
      <c r="B88" s="32"/>
      <c r="C88" s="31"/>
      <c r="D88" s="31"/>
      <c r="E88" s="31"/>
      <c r="F88" s="31"/>
      <c r="G88" s="31"/>
      <c r="H88" s="31"/>
      <c r="I88" s="31"/>
      <c r="J88" s="31"/>
      <c r="K88" s="31"/>
      <c r="L88" s="41"/>
      <c r="S88" s="31"/>
      <c r="T88" s="31"/>
      <c r="U88" s="31"/>
      <c r="V88" s="31"/>
      <c r="W88" s="31"/>
      <c r="X88" s="31"/>
      <c r="Y88" s="31"/>
      <c r="Z88" s="31"/>
      <c r="AA88" s="31"/>
      <c r="AB88" s="31"/>
      <c r="AC88" s="31"/>
      <c r="AD88" s="31"/>
      <c r="AE88" s="31"/>
    </row>
    <row r="89" spans="1:47" s="1" customFormat="1" ht="12" customHeight="1">
      <c r="A89" s="31"/>
      <c r="B89" s="32"/>
      <c r="C89" s="26" t="s">
        <v>20</v>
      </c>
      <c r="D89" s="31"/>
      <c r="E89" s="31"/>
      <c r="F89" s="24" t="str">
        <f>F12</f>
        <v>Přelouč</v>
      </c>
      <c r="G89" s="31"/>
      <c r="H89" s="31"/>
      <c r="I89" s="26" t="s">
        <v>22</v>
      </c>
      <c r="J89" s="54" t="str">
        <f>IF(J12="","",J12)</f>
        <v>20. 4. 2020</v>
      </c>
      <c r="K89" s="31"/>
      <c r="L89" s="41"/>
      <c r="S89" s="31"/>
      <c r="T89" s="31"/>
      <c r="U89" s="31"/>
      <c r="V89" s="31"/>
      <c r="W89" s="31"/>
      <c r="X89" s="31"/>
      <c r="Y89" s="31"/>
      <c r="Z89" s="31"/>
      <c r="AA89" s="31"/>
      <c r="AB89" s="31"/>
      <c r="AC89" s="31"/>
      <c r="AD89" s="31"/>
      <c r="AE89" s="31"/>
    </row>
    <row r="90" spans="1:47" s="1" customFormat="1" ht="6.95" customHeight="1">
      <c r="A90" s="31"/>
      <c r="B90" s="32"/>
      <c r="C90" s="31"/>
      <c r="D90" s="31"/>
      <c r="E90" s="31"/>
      <c r="F90" s="31"/>
      <c r="G90" s="31"/>
      <c r="H90" s="31"/>
      <c r="I90" s="31"/>
      <c r="J90" s="31"/>
      <c r="K90" s="31"/>
      <c r="L90" s="41"/>
      <c r="S90" s="31"/>
      <c r="T90" s="31"/>
      <c r="U90" s="31"/>
      <c r="V90" s="31"/>
      <c r="W90" s="31"/>
      <c r="X90" s="31"/>
      <c r="Y90" s="31"/>
      <c r="Z90" s="31"/>
      <c r="AA90" s="31"/>
      <c r="AB90" s="31"/>
      <c r="AC90" s="31"/>
      <c r="AD90" s="31"/>
      <c r="AE90" s="31"/>
    </row>
    <row r="91" spans="1:47" s="1" customFormat="1" ht="25.7" customHeight="1">
      <c r="A91" s="31"/>
      <c r="B91" s="32"/>
      <c r="C91" s="26" t="s">
        <v>24</v>
      </c>
      <c r="D91" s="31"/>
      <c r="E91" s="31"/>
      <c r="F91" s="24" t="str">
        <f>E15</f>
        <v>Město Přelouč</v>
      </c>
      <c r="G91" s="31"/>
      <c r="H91" s="31"/>
      <c r="I91" s="26" t="s">
        <v>30</v>
      </c>
      <c r="J91" s="29" t="str">
        <f>E21</f>
        <v>Ing. Vítězslav Vomočil Pardubice</v>
      </c>
      <c r="K91" s="31"/>
      <c r="L91" s="41"/>
      <c r="S91" s="31"/>
      <c r="T91" s="31"/>
      <c r="U91" s="31"/>
      <c r="V91" s="31"/>
      <c r="W91" s="31"/>
      <c r="X91" s="31"/>
      <c r="Y91" s="31"/>
      <c r="Z91" s="31"/>
      <c r="AA91" s="31"/>
      <c r="AB91" s="31"/>
      <c r="AC91" s="31"/>
      <c r="AD91" s="31"/>
      <c r="AE91" s="31"/>
    </row>
    <row r="92" spans="1:47" s="1" customFormat="1" ht="15.2" customHeight="1">
      <c r="A92" s="31"/>
      <c r="B92" s="32"/>
      <c r="C92" s="26" t="s">
        <v>28</v>
      </c>
      <c r="D92" s="31"/>
      <c r="E92" s="31"/>
      <c r="F92" s="24" t="str">
        <f>IF(E18="","",E18)</f>
        <v>Vyplň údaj</v>
      </c>
      <c r="G92" s="31"/>
      <c r="H92" s="31"/>
      <c r="I92" s="26" t="s">
        <v>33</v>
      </c>
      <c r="J92" s="29" t="str">
        <f>E24</f>
        <v>Vojtěch</v>
      </c>
      <c r="K92" s="31"/>
      <c r="L92" s="41"/>
      <c r="S92" s="31"/>
      <c r="T92" s="31"/>
      <c r="U92" s="31"/>
      <c r="V92" s="31"/>
      <c r="W92" s="31"/>
      <c r="X92" s="31"/>
      <c r="Y92" s="31"/>
      <c r="Z92" s="31"/>
      <c r="AA92" s="31"/>
      <c r="AB92" s="31"/>
      <c r="AC92" s="31"/>
      <c r="AD92" s="31"/>
      <c r="AE92" s="31"/>
    </row>
    <row r="93" spans="1:47" s="1" customFormat="1" ht="10.35" customHeight="1">
      <c r="A93" s="31"/>
      <c r="B93" s="32"/>
      <c r="C93" s="31"/>
      <c r="D93" s="31"/>
      <c r="E93" s="31"/>
      <c r="F93" s="31"/>
      <c r="G93" s="31"/>
      <c r="H93" s="31"/>
      <c r="I93" s="31"/>
      <c r="J93" s="31"/>
      <c r="K93" s="31"/>
      <c r="L93" s="41"/>
      <c r="S93" s="31"/>
      <c r="T93" s="31"/>
      <c r="U93" s="31"/>
      <c r="V93" s="31"/>
      <c r="W93" s="31"/>
      <c r="X93" s="31"/>
      <c r="Y93" s="31"/>
      <c r="Z93" s="31"/>
      <c r="AA93" s="31"/>
      <c r="AB93" s="31"/>
      <c r="AC93" s="31"/>
      <c r="AD93" s="31"/>
      <c r="AE93" s="31"/>
    </row>
    <row r="94" spans="1:47" s="1" customFormat="1" ht="29.25" customHeight="1">
      <c r="A94" s="31"/>
      <c r="B94" s="32"/>
      <c r="C94" s="108" t="s">
        <v>114</v>
      </c>
      <c r="D94" s="100"/>
      <c r="E94" s="100"/>
      <c r="F94" s="100"/>
      <c r="G94" s="100"/>
      <c r="H94" s="100"/>
      <c r="I94" s="100"/>
      <c r="J94" s="109" t="s">
        <v>115</v>
      </c>
      <c r="K94" s="100"/>
      <c r="L94" s="41"/>
      <c r="S94" s="31"/>
      <c r="T94" s="31"/>
      <c r="U94" s="31"/>
      <c r="V94" s="31"/>
      <c r="W94" s="31"/>
      <c r="X94" s="31"/>
      <c r="Y94" s="31"/>
      <c r="Z94" s="31"/>
      <c r="AA94" s="31"/>
      <c r="AB94" s="31"/>
      <c r="AC94" s="31"/>
      <c r="AD94" s="31"/>
      <c r="AE94" s="31"/>
    </row>
    <row r="95" spans="1:47" s="1" customFormat="1" ht="10.35" customHeight="1">
      <c r="A95" s="31"/>
      <c r="B95" s="32"/>
      <c r="C95" s="31"/>
      <c r="D95" s="31"/>
      <c r="E95" s="31"/>
      <c r="F95" s="31"/>
      <c r="G95" s="31"/>
      <c r="H95" s="31"/>
      <c r="I95" s="31"/>
      <c r="J95" s="31"/>
      <c r="K95" s="31"/>
      <c r="L95" s="41"/>
      <c r="S95" s="31"/>
      <c r="T95" s="31"/>
      <c r="U95" s="31"/>
      <c r="V95" s="31"/>
      <c r="W95" s="31"/>
      <c r="X95" s="31"/>
      <c r="Y95" s="31"/>
      <c r="Z95" s="31"/>
      <c r="AA95" s="31"/>
      <c r="AB95" s="31"/>
      <c r="AC95" s="31"/>
      <c r="AD95" s="31"/>
      <c r="AE95" s="31"/>
    </row>
    <row r="96" spans="1:47" s="1" customFormat="1" ht="22.9" customHeight="1">
      <c r="A96" s="31"/>
      <c r="B96" s="32"/>
      <c r="C96" s="110" t="s">
        <v>116</v>
      </c>
      <c r="D96" s="31"/>
      <c r="E96" s="31"/>
      <c r="F96" s="31"/>
      <c r="G96" s="31"/>
      <c r="H96" s="31"/>
      <c r="I96" s="31"/>
      <c r="J96" s="70">
        <f>J118</f>
        <v>50799.98</v>
      </c>
      <c r="K96" s="31"/>
      <c r="L96" s="41"/>
      <c r="S96" s="31"/>
      <c r="T96" s="31"/>
      <c r="U96" s="31"/>
      <c r="V96" s="31"/>
      <c r="W96" s="31"/>
      <c r="X96" s="31"/>
      <c r="Y96" s="31"/>
      <c r="Z96" s="31"/>
      <c r="AA96" s="31"/>
      <c r="AB96" s="31"/>
      <c r="AC96" s="31"/>
      <c r="AD96" s="31"/>
      <c r="AE96" s="31"/>
      <c r="AU96" s="16" t="s">
        <v>117</v>
      </c>
    </row>
    <row r="97" spans="1:31" s="8" customFormat="1" ht="24.95" customHeight="1">
      <c r="B97" s="111"/>
      <c r="D97" s="112" t="s">
        <v>195</v>
      </c>
      <c r="E97" s="113"/>
      <c r="F97" s="113"/>
      <c r="G97" s="113"/>
      <c r="H97" s="113"/>
      <c r="I97" s="113"/>
      <c r="J97" s="114">
        <f>J119</f>
        <v>50799.98</v>
      </c>
      <c r="L97" s="111"/>
    </row>
    <row r="98" spans="1:31" s="9" customFormat="1" ht="19.899999999999999" customHeight="1">
      <c r="B98" s="115"/>
      <c r="D98" s="116" t="s">
        <v>202</v>
      </c>
      <c r="E98" s="117"/>
      <c r="F98" s="117"/>
      <c r="G98" s="117"/>
      <c r="H98" s="117"/>
      <c r="I98" s="117"/>
      <c r="J98" s="118">
        <f>J120</f>
        <v>50799.98</v>
      </c>
      <c r="L98" s="115"/>
    </row>
    <row r="99" spans="1:31" s="1" customFormat="1" ht="21.75" customHeight="1">
      <c r="A99" s="31"/>
      <c r="B99" s="32"/>
      <c r="C99" s="31"/>
      <c r="D99" s="31"/>
      <c r="E99" s="31"/>
      <c r="F99" s="31"/>
      <c r="G99" s="31"/>
      <c r="H99" s="31"/>
      <c r="I99" s="31"/>
      <c r="J99" s="31"/>
      <c r="K99" s="31"/>
      <c r="L99" s="41"/>
      <c r="S99" s="31"/>
      <c r="T99" s="31"/>
      <c r="U99" s="31"/>
      <c r="V99" s="31"/>
      <c r="W99" s="31"/>
      <c r="X99" s="31"/>
      <c r="Y99" s="31"/>
      <c r="Z99" s="31"/>
      <c r="AA99" s="31"/>
      <c r="AB99" s="31"/>
      <c r="AC99" s="31"/>
      <c r="AD99" s="31"/>
      <c r="AE99" s="31"/>
    </row>
    <row r="100" spans="1:31" s="1" customFormat="1" ht="6.95" customHeight="1">
      <c r="A100" s="31"/>
      <c r="B100" s="46"/>
      <c r="C100" s="47"/>
      <c r="D100" s="47"/>
      <c r="E100" s="47"/>
      <c r="F100" s="47"/>
      <c r="G100" s="47"/>
      <c r="H100" s="47"/>
      <c r="I100" s="47"/>
      <c r="J100" s="47"/>
      <c r="K100" s="47"/>
      <c r="L100" s="41"/>
      <c r="S100" s="31"/>
      <c r="T100" s="31"/>
      <c r="U100" s="31"/>
      <c r="V100" s="31"/>
      <c r="W100" s="31"/>
      <c r="X100" s="31"/>
      <c r="Y100" s="31"/>
      <c r="Z100" s="31"/>
      <c r="AA100" s="31"/>
      <c r="AB100" s="31"/>
      <c r="AC100" s="31"/>
      <c r="AD100" s="31"/>
      <c r="AE100" s="31"/>
    </row>
    <row r="104" spans="1:31" s="1" customFormat="1" ht="6.95" customHeight="1">
      <c r="A104" s="31"/>
      <c r="B104" s="48"/>
      <c r="C104" s="49"/>
      <c r="D104" s="49"/>
      <c r="E104" s="49"/>
      <c r="F104" s="49"/>
      <c r="G104" s="49"/>
      <c r="H104" s="49"/>
      <c r="I104" s="49"/>
      <c r="J104" s="49"/>
      <c r="K104" s="49"/>
      <c r="L104" s="41"/>
      <c r="S104" s="31"/>
      <c r="T104" s="31"/>
      <c r="U104" s="31"/>
      <c r="V104" s="31"/>
      <c r="W104" s="31"/>
      <c r="X104" s="31"/>
      <c r="Y104" s="31"/>
      <c r="Z104" s="31"/>
      <c r="AA104" s="31"/>
      <c r="AB104" s="31"/>
      <c r="AC104" s="31"/>
      <c r="AD104" s="31"/>
      <c r="AE104" s="31"/>
    </row>
    <row r="105" spans="1:31" s="1" customFormat="1" ht="24.95" customHeight="1">
      <c r="A105" s="31"/>
      <c r="B105" s="32"/>
      <c r="C105" s="20" t="s">
        <v>124</v>
      </c>
      <c r="D105" s="31"/>
      <c r="E105" s="31"/>
      <c r="F105" s="31"/>
      <c r="G105" s="31"/>
      <c r="H105" s="31"/>
      <c r="I105" s="31"/>
      <c r="J105" s="31"/>
      <c r="K105" s="31"/>
      <c r="L105" s="41"/>
      <c r="S105" s="31"/>
      <c r="T105" s="31"/>
      <c r="U105" s="31"/>
      <c r="V105" s="31"/>
      <c r="W105" s="31"/>
      <c r="X105" s="31"/>
      <c r="Y105" s="31"/>
      <c r="Z105" s="31"/>
      <c r="AA105" s="31"/>
      <c r="AB105" s="31"/>
      <c r="AC105" s="31"/>
      <c r="AD105" s="31"/>
      <c r="AE105" s="31"/>
    </row>
    <row r="106" spans="1:31" s="1" customFormat="1" ht="6.95" customHeight="1">
      <c r="A106" s="31"/>
      <c r="B106" s="32"/>
      <c r="C106" s="31"/>
      <c r="D106" s="31"/>
      <c r="E106" s="31"/>
      <c r="F106" s="31"/>
      <c r="G106" s="31"/>
      <c r="H106" s="31"/>
      <c r="I106" s="31"/>
      <c r="J106" s="31"/>
      <c r="K106" s="31"/>
      <c r="L106" s="41"/>
      <c r="S106" s="31"/>
      <c r="T106" s="31"/>
      <c r="U106" s="31"/>
      <c r="V106" s="31"/>
      <c r="W106" s="31"/>
      <c r="X106" s="31"/>
      <c r="Y106" s="31"/>
      <c r="Z106" s="31"/>
      <c r="AA106" s="31"/>
      <c r="AB106" s="31"/>
      <c r="AC106" s="31"/>
      <c r="AD106" s="31"/>
      <c r="AE106" s="31"/>
    </row>
    <row r="107" spans="1:31" s="1" customFormat="1" ht="12" customHeight="1">
      <c r="A107" s="31"/>
      <c r="B107" s="32"/>
      <c r="C107" s="26" t="s">
        <v>16</v>
      </c>
      <c r="D107" s="31"/>
      <c r="E107" s="31"/>
      <c r="F107" s="31"/>
      <c r="G107" s="31"/>
      <c r="H107" s="31"/>
      <c r="I107" s="31"/>
      <c r="J107" s="31"/>
      <c r="K107" s="31"/>
      <c r="L107" s="41"/>
      <c r="S107" s="31"/>
      <c r="T107" s="31"/>
      <c r="U107" s="31"/>
      <c r="V107" s="31"/>
      <c r="W107" s="31"/>
      <c r="X107" s="31"/>
      <c r="Y107" s="31"/>
      <c r="Z107" s="31"/>
      <c r="AA107" s="31"/>
      <c r="AB107" s="31"/>
      <c r="AC107" s="31"/>
      <c r="AD107" s="31"/>
      <c r="AE107" s="31"/>
    </row>
    <row r="108" spans="1:31" s="1" customFormat="1" ht="26.25" customHeight="1">
      <c r="A108" s="31"/>
      <c r="B108" s="32"/>
      <c r="C108" s="31"/>
      <c r="D108" s="31"/>
      <c r="E108" s="243" t="str">
        <f>E7</f>
        <v>Stavební úpravy kuchyně a jídelny, Obránců míru 1714, Přelouč - 1.etapa</v>
      </c>
      <c r="F108" s="244"/>
      <c r="G108" s="244"/>
      <c r="H108" s="244"/>
      <c r="I108" s="31"/>
      <c r="J108" s="31"/>
      <c r="K108" s="31"/>
      <c r="L108" s="41"/>
      <c r="S108" s="31"/>
      <c r="T108" s="31"/>
      <c r="U108" s="31"/>
      <c r="V108" s="31"/>
      <c r="W108" s="31"/>
      <c r="X108" s="31"/>
      <c r="Y108" s="31"/>
      <c r="Z108" s="31"/>
      <c r="AA108" s="31"/>
      <c r="AB108" s="31"/>
      <c r="AC108" s="31"/>
      <c r="AD108" s="31"/>
      <c r="AE108" s="31"/>
    </row>
    <row r="109" spans="1:31" s="1" customFormat="1" ht="12" customHeight="1">
      <c r="A109" s="31"/>
      <c r="B109" s="32"/>
      <c r="C109" s="26" t="s">
        <v>111</v>
      </c>
      <c r="D109" s="31"/>
      <c r="E109" s="31"/>
      <c r="F109" s="31"/>
      <c r="G109" s="31"/>
      <c r="H109" s="31"/>
      <c r="I109" s="31"/>
      <c r="J109" s="31"/>
      <c r="K109" s="31"/>
      <c r="L109" s="41"/>
      <c r="S109" s="31"/>
      <c r="T109" s="31"/>
      <c r="U109" s="31"/>
      <c r="V109" s="31"/>
      <c r="W109" s="31"/>
      <c r="X109" s="31"/>
      <c r="Y109" s="31"/>
      <c r="Z109" s="31"/>
      <c r="AA109" s="31"/>
      <c r="AB109" s="31"/>
      <c r="AC109" s="31"/>
      <c r="AD109" s="31"/>
      <c r="AE109" s="31"/>
    </row>
    <row r="110" spans="1:31" s="1" customFormat="1" ht="16.5" customHeight="1">
      <c r="A110" s="31"/>
      <c r="B110" s="32"/>
      <c r="C110" s="31"/>
      <c r="D110" s="31"/>
      <c r="E110" s="238" t="str">
        <f>E9</f>
        <v>06 - SO 08 Zkrácení NTL plynovodní přípojky</v>
      </c>
      <c r="F110" s="242"/>
      <c r="G110" s="242"/>
      <c r="H110" s="242"/>
      <c r="I110" s="31"/>
      <c r="J110" s="31"/>
      <c r="K110" s="31"/>
      <c r="L110" s="41"/>
      <c r="S110" s="31"/>
      <c r="T110" s="31"/>
      <c r="U110" s="31"/>
      <c r="V110" s="31"/>
      <c r="W110" s="31"/>
      <c r="X110" s="31"/>
      <c r="Y110" s="31"/>
      <c r="Z110" s="31"/>
      <c r="AA110" s="31"/>
      <c r="AB110" s="31"/>
      <c r="AC110" s="31"/>
      <c r="AD110" s="31"/>
      <c r="AE110" s="31"/>
    </row>
    <row r="111" spans="1:31" s="1" customFormat="1" ht="6.95" customHeight="1">
      <c r="A111" s="31"/>
      <c r="B111" s="32"/>
      <c r="C111" s="31"/>
      <c r="D111" s="31"/>
      <c r="E111" s="31"/>
      <c r="F111" s="31"/>
      <c r="G111" s="31"/>
      <c r="H111" s="31"/>
      <c r="I111" s="31"/>
      <c r="J111" s="31"/>
      <c r="K111" s="31"/>
      <c r="L111" s="41"/>
      <c r="S111" s="31"/>
      <c r="T111" s="31"/>
      <c r="U111" s="31"/>
      <c r="V111" s="31"/>
      <c r="W111" s="31"/>
      <c r="X111" s="31"/>
      <c r="Y111" s="31"/>
      <c r="Z111" s="31"/>
      <c r="AA111" s="31"/>
      <c r="AB111" s="31"/>
      <c r="AC111" s="31"/>
      <c r="AD111" s="31"/>
      <c r="AE111" s="31"/>
    </row>
    <row r="112" spans="1:31" s="1" customFormat="1" ht="12" customHeight="1">
      <c r="A112" s="31"/>
      <c r="B112" s="32"/>
      <c r="C112" s="26" t="s">
        <v>20</v>
      </c>
      <c r="D112" s="31"/>
      <c r="E112" s="31"/>
      <c r="F112" s="24" t="str">
        <f>F12</f>
        <v>Přelouč</v>
      </c>
      <c r="G112" s="31"/>
      <c r="H112" s="31"/>
      <c r="I112" s="26" t="s">
        <v>22</v>
      </c>
      <c r="J112" s="54" t="str">
        <f>IF(J12="","",J12)</f>
        <v>20. 4. 2020</v>
      </c>
      <c r="K112" s="31"/>
      <c r="L112" s="41"/>
      <c r="S112" s="31"/>
      <c r="T112" s="31"/>
      <c r="U112" s="31"/>
      <c r="V112" s="31"/>
      <c r="W112" s="31"/>
      <c r="X112" s="31"/>
      <c r="Y112" s="31"/>
      <c r="Z112" s="31"/>
      <c r="AA112" s="31"/>
      <c r="AB112" s="31"/>
      <c r="AC112" s="31"/>
      <c r="AD112" s="31"/>
      <c r="AE112" s="31"/>
    </row>
    <row r="113" spans="1:65" s="1" customFormat="1" ht="6.95" customHeight="1">
      <c r="A113" s="31"/>
      <c r="B113" s="32"/>
      <c r="C113" s="31"/>
      <c r="D113" s="31"/>
      <c r="E113" s="31"/>
      <c r="F113" s="31"/>
      <c r="G113" s="31"/>
      <c r="H113" s="31"/>
      <c r="I113" s="31"/>
      <c r="J113" s="31"/>
      <c r="K113" s="31"/>
      <c r="L113" s="41"/>
      <c r="S113" s="31"/>
      <c r="T113" s="31"/>
      <c r="U113" s="31"/>
      <c r="V113" s="31"/>
      <c r="W113" s="31"/>
      <c r="X113" s="31"/>
      <c r="Y113" s="31"/>
      <c r="Z113" s="31"/>
      <c r="AA113" s="31"/>
      <c r="AB113" s="31"/>
      <c r="AC113" s="31"/>
      <c r="AD113" s="31"/>
      <c r="AE113" s="31"/>
    </row>
    <row r="114" spans="1:65" s="1" customFormat="1" ht="25.7" customHeight="1">
      <c r="A114" s="31"/>
      <c r="B114" s="32"/>
      <c r="C114" s="26" t="s">
        <v>24</v>
      </c>
      <c r="D114" s="31"/>
      <c r="E114" s="31"/>
      <c r="F114" s="24" t="str">
        <f>E15</f>
        <v>Město Přelouč</v>
      </c>
      <c r="G114" s="31"/>
      <c r="H114" s="31"/>
      <c r="I114" s="26" t="s">
        <v>30</v>
      </c>
      <c r="J114" s="29" t="str">
        <f>E21</f>
        <v>Ing. Vítězslav Vomočil Pardubice</v>
      </c>
      <c r="K114" s="31"/>
      <c r="L114" s="41"/>
      <c r="S114" s="31"/>
      <c r="T114" s="31"/>
      <c r="U114" s="31"/>
      <c r="V114" s="31"/>
      <c r="W114" s="31"/>
      <c r="X114" s="31"/>
      <c r="Y114" s="31"/>
      <c r="Z114" s="31"/>
      <c r="AA114" s="31"/>
      <c r="AB114" s="31"/>
      <c r="AC114" s="31"/>
      <c r="AD114" s="31"/>
      <c r="AE114" s="31"/>
    </row>
    <row r="115" spans="1:65" s="1" customFormat="1" ht="15.2" customHeight="1">
      <c r="A115" s="31"/>
      <c r="B115" s="32"/>
      <c r="C115" s="26" t="s">
        <v>28</v>
      </c>
      <c r="D115" s="31"/>
      <c r="E115" s="31"/>
      <c r="F115" s="24" t="str">
        <f>IF(E18="","",E18)</f>
        <v>Vyplň údaj</v>
      </c>
      <c r="G115" s="31"/>
      <c r="H115" s="31"/>
      <c r="I115" s="26" t="s">
        <v>33</v>
      </c>
      <c r="J115" s="29" t="str">
        <f>E24</f>
        <v>Vojtěch</v>
      </c>
      <c r="K115" s="31"/>
      <c r="L115" s="41"/>
      <c r="S115" s="31"/>
      <c r="T115" s="31"/>
      <c r="U115" s="31"/>
      <c r="V115" s="31"/>
      <c r="W115" s="31"/>
      <c r="X115" s="31"/>
      <c r="Y115" s="31"/>
      <c r="Z115" s="31"/>
      <c r="AA115" s="31"/>
      <c r="AB115" s="31"/>
      <c r="AC115" s="31"/>
      <c r="AD115" s="31"/>
      <c r="AE115" s="31"/>
    </row>
    <row r="116" spans="1:65" s="1" customFormat="1" ht="10.35" customHeight="1">
      <c r="A116" s="31"/>
      <c r="B116" s="32"/>
      <c r="C116" s="31"/>
      <c r="D116" s="31"/>
      <c r="E116" s="31"/>
      <c r="F116" s="31"/>
      <c r="G116" s="31"/>
      <c r="H116" s="31"/>
      <c r="I116" s="31"/>
      <c r="J116" s="31"/>
      <c r="K116" s="31"/>
      <c r="L116" s="41"/>
      <c r="S116" s="31"/>
      <c r="T116" s="31"/>
      <c r="U116" s="31"/>
      <c r="V116" s="31"/>
      <c r="W116" s="31"/>
      <c r="X116" s="31"/>
      <c r="Y116" s="31"/>
      <c r="Z116" s="31"/>
      <c r="AA116" s="31"/>
      <c r="AB116" s="31"/>
      <c r="AC116" s="31"/>
      <c r="AD116" s="31"/>
      <c r="AE116" s="31"/>
    </row>
    <row r="117" spans="1:65" s="10" customFormat="1" ht="29.25" customHeight="1">
      <c r="A117" s="119"/>
      <c r="B117" s="120"/>
      <c r="C117" s="121" t="s">
        <v>125</v>
      </c>
      <c r="D117" s="122" t="s">
        <v>62</v>
      </c>
      <c r="E117" s="122" t="s">
        <v>58</v>
      </c>
      <c r="F117" s="122" t="s">
        <v>59</v>
      </c>
      <c r="G117" s="122" t="s">
        <v>126</v>
      </c>
      <c r="H117" s="122" t="s">
        <v>127</v>
      </c>
      <c r="I117" s="122" t="s">
        <v>128</v>
      </c>
      <c r="J117" s="122" t="s">
        <v>115</v>
      </c>
      <c r="K117" s="123" t="s">
        <v>129</v>
      </c>
      <c r="L117" s="124"/>
      <c r="M117" s="61" t="s">
        <v>1</v>
      </c>
      <c r="N117" s="62" t="s">
        <v>41</v>
      </c>
      <c r="O117" s="62" t="s">
        <v>130</v>
      </c>
      <c r="P117" s="62" t="s">
        <v>131</v>
      </c>
      <c r="Q117" s="62" t="s">
        <v>132</v>
      </c>
      <c r="R117" s="62" t="s">
        <v>133</v>
      </c>
      <c r="S117" s="62" t="s">
        <v>134</v>
      </c>
      <c r="T117" s="63" t="s">
        <v>135</v>
      </c>
      <c r="U117" s="119"/>
      <c r="V117" s="119"/>
      <c r="W117" s="119"/>
      <c r="X117" s="119"/>
      <c r="Y117" s="119"/>
      <c r="Z117" s="119"/>
      <c r="AA117" s="119"/>
      <c r="AB117" s="119"/>
      <c r="AC117" s="119"/>
      <c r="AD117" s="119"/>
      <c r="AE117" s="119"/>
    </row>
    <row r="118" spans="1:65" s="1" customFormat="1" ht="22.9" customHeight="1">
      <c r="A118" s="31"/>
      <c r="B118" s="32"/>
      <c r="C118" s="68" t="s">
        <v>136</v>
      </c>
      <c r="D118" s="31"/>
      <c r="E118" s="31"/>
      <c r="F118" s="31"/>
      <c r="G118" s="31"/>
      <c r="H118" s="31"/>
      <c r="I118" s="31"/>
      <c r="J118" s="125">
        <f>BK118</f>
        <v>50799.98</v>
      </c>
      <c r="K118" s="31"/>
      <c r="L118" s="32"/>
      <c r="M118" s="64"/>
      <c r="N118" s="55"/>
      <c r="O118" s="65"/>
      <c r="P118" s="126">
        <f>P119</f>
        <v>0</v>
      </c>
      <c r="Q118" s="65"/>
      <c r="R118" s="126">
        <f>R119</f>
        <v>0</v>
      </c>
      <c r="S118" s="65"/>
      <c r="T118" s="127">
        <f>T119</f>
        <v>0</v>
      </c>
      <c r="U118" s="31"/>
      <c r="V118" s="31"/>
      <c r="W118" s="31"/>
      <c r="X118" s="31"/>
      <c r="Y118" s="31"/>
      <c r="Z118" s="31"/>
      <c r="AA118" s="31"/>
      <c r="AB118" s="31"/>
      <c r="AC118" s="31"/>
      <c r="AD118" s="31"/>
      <c r="AE118" s="31"/>
      <c r="AT118" s="16" t="s">
        <v>76</v>
      </c>
      <c r="AU118" s="16" t="s">
        <v>117</v>
      </c>
      <c r="BK118" s="128">
        <f>BK119</f>
        <v>50799.98</v>
      </c>
    </row>
    <row r="119" spans="1:65" s="11" customFormat="1" ht="25.9" customHeight="1">
      <c r="B119" s="129"/>
      <c r="D119" s="130" t="s">
        <v>76</v>
      </c>
      <c r="E119" s="131" t="s">
        <v>229</v>
      </c>
      <c r="F119" s="131" t="s">
        <v>230</v>
      </c>
      <c r="I119" s="132"/>
      <c r="J119" s="133">
        <f>BK119</f>
        <v>50799.98</v>
      </c>
      <c r="L119" s="129"/>
      <c r="M119" s="134"/>
      <c r="N119" s="135"/>
      <c r="O119" s="135"/>
      <c r="P119" s="136">
        <f>P120</f>
        <v>0</v>
      </c>
      <c r="Q119" s="135"/>
      <c r="R119" s="136">
        <f>R120</f>
        <v>0</v>
      </c>
      <c r="S119" s="135"/>
      <c r="T119" s="137">
        <f>T120</f>
        <v>0</v>
      </c>
      <c r="AR119" s="130" t="s">
        <v>85</v>
      </c>
      <c r="AT119" s="138" t="s">
        <v>76</v>
      </c>
      <c r="AU119" s="138" t="s">
        <v>77</v>
      </c>
      <c r="AY119" s="130" t="s">
        <v>140</v>
      </c>
      <c r="BK119" s="139">
        <f>BK120</f>
        <v>50799.98</v>
      </c>
    </row>
    <row r="120" spans="1:65" s="11" customFormat="1" ht="22.9" customHeight="1">
      <c r="B120" s="129"/>
      <c r="D120" s="130" t="s">
        <v>76</v>
      </c>
      <c r="E120" s="140" t="s">
        <v>182</v>
      </c>
      <c r="F120" s="140" t="s">
        <v>639</v>
      </c>
      <c r="I120" s="132"/>
      <c r="J120" s="141">
        <f>BK120</f>
        <v>50799.98</v>
      </c>
      <c r="L120" s="129"/>
      <c r="M120" s="134"/>
      <c r="N120" s="135"/>
      <c r="O120" s="135"/>
      <c r="P120" s="136">
        <f>P121</f>
        <v>0</v>
      </c>
      <c r="Q120" s="135"/>
      <c r="R120" s="136">
        <f>R121</f>
        <v>0</v>
      </c>
      <c r="S120" s="135"/>
      <c r="T120" s="137">
        <f>T121</f>
        <v>0</v>
      </c>
      <c r="AR120" s="130" t="s">
        <v>85</v>
      </c>
      <c r="AT120" s="138" t="s">
        <v>76</v>
      </c>
      <c r="AU120" s="138" t="s">
        <v>85</v>
      </c>
      <c r="AY120" s="130" t="s">
        <v>140</v>
      </c>
      <c r="BK120" s="139">
        <f>BK121</f>
        <v>50799.98</v>
      </c>
    </row>
    <row r="121" spans="1:65" s="1" customFormat="1" ht="24">
      <c r="A121" s="31"/>
      <c r="B121" s="142"/>
      <c r="C121" s="143" t="s">
        <v>85</v>
      </c>
      <c r="D121" s="143" t="s">
        <v>143</v>
      </c>
      <c r="E121" s="144" t="s">
        <v>2794</v>
      </c>
      <c r="F121" s="145" t="s">
        <v>2795</v>
      </c>
      <c r="G121" s="146" t="s">
        <v>146</v>
      </c>
      <c r="H121" s="147">
        <v>1</v>
      </c>
      <c r="I121" s="148">
        <v>50799.98</v>
      </c>
      <c r="J121" s="149">
        <f>ROUND(I121*H121,2)</f>
        <v>50799.98</v>
      </c>
      <c r="K121" s="145" t="s">
        <v>1</v>
      </c>
      <c r="L121" s="32"/>
      <c r="M121" s="199" t="s">
        <v>1</v>
      </c>
      <c r="N121" s="200" t="s">
        <v>42</v>
      </c>
      <c r="O121" s="163"/>
      <c r="P121" s="201">
        <f>O121*H121</f>
        <v>0</v>
      </c>
      <c r="Q121" s="201">
        <v>0</v>
      </c>
      <c r="R121" s="201">
        <f>Q121*H121</f>
        <v>0</v>
      </c>
      <c r="S121" s="201">
        <v>0</v>
      </c>
      <c r="T121" s="202">
        <f>S121*H121</f>
        <v>0</v>
      </c>
      <c r="U121" s="31"/>
      <c r="V121" s="31"/>
      <c r="W121" s="31"/>
      <c r="X121" s="31"/>
      <c r="Y121" s="31"/>
      <c r="Z121" s="31"/>
      <c r="AA121" s="31"/>
      <c r="AB121" s="31"/>
      <c r="AC121" s="31"/>
      <c r="AD121" s="31"/>
      <c r="AE121" s="31"/>
      <c r="AR121" s="154" t="s">
        <v>159</v>
      </c>
      <c r="AT121" s="154" t="s">
        <v>143</v>
      </c>
      <c r="AU121" s="154" t="s">
        <v>87</v>
      </c>
      <c r="AY121" s="16" t="s">
        <v>140</v>
      </c>
      <c r="BE121" s="155">
        <f>IF(N121="základní",J121,0)</f>
        <v>50799.98</v>
      </c>
      <c r="BF121" s="155">
        <f>IF(N121="snížená",J121,0)</f>
        <v>0</v>
      </c>
      <c r="BG121" s="155">
        <f>IF(N121="zákl. přenesená",J121,0)</f>
        <v>0</v>
      </c>
      <c r="BH121" s="155">
        <f>IF(N121="sníž. přenesená",J121,0)</f>
        <v>0</v>
      </c>
      <c r="BI121" s="155">
        <f>IF(N121="nulová",J121,0)</f>
        <v>0</v>
      </c>
      <c r="BJ121" s="16" t="s">
        <v>85</v>
      </c>
      <c r="BK121" s="155">
        <f>ROUND(I121*H121,2)</f>
        <v>50799.98</v>
      </c>
      <c r="BL121" s="16" t="s">
        <v>159</v>
      </c>
      <c r="BM121" s="154" t="s">
        <v>2796</v>
      </c>
    </row>
    <row r="122" spans="1:65" s="1" customFormat="1" ht="6.95" customHeight="1">
      <c r="A122" s="31"/>
      <c r="B122" s="46"/>
      <c r="C122" s="47"/>
      <c r="D122" s="47"/>
      <c r="E122" s="47"/>
      <c r="F122" s="47"/>
      <c r="G122" s="47"/>
      <c r="H122" s="47"/>
      <c r="I122" s="47"/>
      <c r="J122" s="47"/>
      <c r="K122" s="47"/>
      <c r="L122" s="32"/>
      <c r="M122" s="31"/>
      <c r="O122" s="31"/>
      <c r="P122" s="31"/>
      <c r="Q122" s="31"/>
      <c r="R122" s="31"/>
      <c r="S122" s="31"/>
      <c r="T122" s="31"/>
      <c r="U122" s="31"/>
      <c r="V122" s="31"/>
      <c r="W122" s="31"/>
      <c r="X122" s="31"/>
      <c r="Y122" s="31"/>
      <c r="Z122" s="31"/>
      <c r="AA122" s="31"/>
      <c r="AB122" s="31"/>
      <c r="AC122" s="31"/>
      <c r="AD122" s="31"/>
      <c r="AE122" s="31"/>
    </row>
  </sheetData>
  <autoFilter ref="C117:K12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00 - Vedlejší a ostatní n...</vt:lpstr>
      <vt:lpstr>01 - SO 01 Stavební úprav...</vt:lpstr>
      <vt:lpstr>02.1 - SO 04.1 Zateplení ...</vt:lpstr>
      <vt:lpstr>02.2 - SO 04.2 Zateplení ...</vt:lpstr>
      <vt:lpstr>03 - SO 05 Vodovodní příp...</vt:lpstr>
      <vt:lpstr>04 - SO 06 Teplovodní pří...</vt:lpstr>
      <vt:lpstr>05 - SO 07 Elektropřípojka</vt:lpstr>
      <vt:lpstr>06 - SO 08 Zkrácení NTL p...</vt:lpstr>
      <vt:lpstr>'00 - Vedlejší a ostatní n...'!Názvy_tisku</vt:lpstr>
      <vt:lpstr>'01 - SO 01 Stavební úprav...'!Názvy_tisku</vt:lpstr>
      <vt:lpstr>'02.1 - SO 04.1 Zateplení ...'!Názvy_tisku</vt:lpstr>
      <vt:lpstr>'02.2 - SO 04.2 Zateplení ...'!Názvy_tisku</vt:lpstr>
      <vt:lpstr>'03 - SO 05 Vodovodní příp...'!Názvy_tisku</vt:lpstr>
      <vt:lpstr>'04 - SO 06 Teplovodní pří...'!Názvy_tisku</vt:lpstr>
      <vt:lpstr>'05 - SO 07 Elektropřípojka'!Názvy_tisku</vt:lpstr>
      <vt:lpstr>'06 - SO 08 Zkrácení NTL p...'!Názvy_tisku</vt:lpstr>
      <vt:lpstr>'Rekapitulace stavby'!Názvy_tisku</vt:lpstr>
      <vt:lpstr>'00 - Vedlejší a ostatní n...'!Oblast_tisku</vt:lpstr>
      <vt:lpstr>'01 - SO 01 Stavební úprav...'!Oblast_tisku</vt:lpstr>
      <vt:lpstr>'02.1 - SO 04.1 Zateplení ...'!Oblast_tisku</vt:lpstr>
      <vt:lpstr>'02.2 - SO 04.2 Zateplení ...'!Oblast_tisku</vt:lpstr>
      <vt:lpstr>'03 - SO 05 Vodovodní příp...'!Oblast_tisku</vt:lpstr>
      <vt:lpstr>'04 - SO 06 Teplovodní pří...'!Oblast_tisku</vt:lpstr>
      <vt:lpstr>'05 - SO 07 Elektropřípojka'!Oblast_tisku</vt:lpstr>
      <vt:lpstr>'06 - SO 08 Zkrácení NTL p...'!Oblast_tisku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Žlebčík Mojmír - Raeder&amp;Falge</cp:lastModifiedBy>
  <dcterms:created xsi:type="dcterms:W3CDTF">2021-03-03T16:21:39Z</dcterms:created>
  <dcterms:modified xsi:type="dcterms:W3CDTF">2021-04-26T10:18:55Z</dcterms:modified>
</cp:coreProperties>
</file>