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Krycí list rozpoctu" sheetId="1" r:id="rId1"/>
    <sheet name="Stavební rozpocet - soucet" sheetId="2" r:id="rId2"/>
    <sheet name="Stavební rozpocet" sheetId="3" r:id="rId3"/>
  </sheets>
  <definedNames/>
  <calcPr fullCalcOnLoad="1"/>
</workbook>
</file>

<file path=xl/sharedStrings.xml><?xml version="1.0" encoding="utf-8"?>
<sst xmlns="http://schemas.openxmlformats.org/spreadsheetml/2006/main" count="261" uniqueCount="149">
  <si>
    <t>Název stavby:</t>
  </si>
  <si>
    <t>Druh stavby:</t>
  </si>
  <si>
    <t>Lokalita:</t>
  </si>
  <si>
    <t>JKSO: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</si>
  <si>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</si>
  <si>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</si>
  <si>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</si>
  <si>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</si>
  <si>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</si>
  <si>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</si>
  <si>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</si>
  <si>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</si>
  <si>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</si>
  <si>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</si>
  <si>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</si>
  <si>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</si>
  <si>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</si>
  <si>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120</t>
  </si>
  <si>
    <t>Poznámka:</t>
  </si>
  <si>
    <t>Objekt</t>
  </si>
  <si>
    <t>Kód</t>
  </si>
  <si>
    <t>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</si>
  <si>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</si>
  <si>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</si>
  <si>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</si>
  <si>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</si>
  <si>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</si>
  <si>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</si>
  <si>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</si>
  <si>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</si>
  <si>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</si>
  <si>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</si>
  <si>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</si>
  <si>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</si>
  <si>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Zkrácený popis</t>
  </si>
  <si>
    <t>Rozmìry</t>
  </si>
  <si>
    <t>chladící jednotka</t>
  </si>
  <si>
    <t>mantinely v. 1,0m</t>
  </si>
  <si>
    <t>teplonosné médium (6 m3)</t>
  </si>
  <si>
    <t>IBC Kontejnery (6 m3)</t>
  </si>
  <si>
    <t>branky ( 2 ks)</t>
  </si>
  <si>
    <t>lajnování</t>
  </si>
  <si>
    <t>Doba výstavby:</t>
  </si>
  <si>
    <t>Konec výstavby:</t>
  </si>
  <si>
    <t>Zpracováno dne:</t>
  </si>
  <si>
    <t>M.j.</t>
  </si>
  <si>
    <t>sada</t>
  </si>
  <si>
    <t>m2</t>
  </si>
  <si>
    <t>kpl</t>
  </si>
  <si>
    <t>Množství</t>
  </si>
  <si>
    <t>123 dní</t>
  </si>
  <si>
    <t>Jednot.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</si>
  <si>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</si>
  <si>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</si>
  <si>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</si>
  <si>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</si>
  <si>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</si>
  <si>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</si>
  <si>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</si>
  <si>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Martin Holý</t>
  </si>
  <si>
    <t>POPTÁVKA</t>
  </si>
  <si>
    <t>Celkem</t>
  </si>
  <si>
    <t>Hmotnost (t)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</si>
  <si>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</si>
  <si>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</si>
  <si>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</si>
  <si>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</si>
  <si>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</si>
  <si>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</si>
  <si>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</si>
  <si>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</si>
  <si>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</si>
  <si>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12_</t>
  </si>
  <si>
    <t>1_</t>
  </si>
  <si>
    <t>_</t>
  </si>
  <si>
    <t>Celková hmotnost (t)</t>
  </si>
  <si>
    <t>T</t>
  </si>
  <si>
    <t>A</t>
  </si>
  <si>
    <t>HSV</t>
  </si>
  <si>
    <t>PSV</t>
  </si>
  <si>
    <t>"M"</t>
  </si>
  <si>
    <t>Ostatní materiál</t>
  </si>
  <si>
    <t>ZRN celkem</t>
  </si>
  <si>
    <t>Základ 0%</t>
  </si>
  <si>
    <t>Základ 15%</t>
  </si>
  <si>
    <t>Základ 21%</t>
  </si>
  <si>
    <t>Projektant</t>
  </si>
  <si>
    <t>Datum, razítko a podpis</t>
  </si>
  <si>
    <t>Dodávky</t>
  </si>
  <si>
    <t>B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</si>
  <si>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</si>
  <si>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</si>
  <si>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</si>
  <si>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</si>
  <si>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</si>
  <si>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</si>
  <si>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</si>
  <si>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C</t>
  </si>
  <si>
    <t>Územní vlivy</t>
  </si>
  <si>
    <t>Provozní vlivy</t>
  </si>
  <si>
    <t>Ostatní</t>
  </si>
  <si>
    <t>NUS celkem</t>
  </si>
  <si>
    <t>NUS celkem z obj.</t>
  </si>
  <si>
    <t>ORN celkem</t>
  </si>
  <si>
    <t>ORN celkem z obj.</t>
  </si>
  <si>
    <t>Celkem bez DPH</t>
  </si>
  <si>
    <t>Celkem vèetnì DPH</t>
  </si>
  <si>
    <t>Zhotovitel</t>
  </si>
  <si>
    <t>IC/DIC:</t>
  </si>
  <si>
    <t>Položek:</t>
  </si>
  <si>
    <t>Datum:</t>
  </si>
  <si>
    <t>00274101/</t>
  </si>
  <si>
    <t>05245281/</t>
  </si>
  <si>
    <t>Stavební rozpočet</t>
  </si>
  <si>
    <t>Víceúčelové hřiště (ledová plocha)</t>
  </si>
  <si>
    <t>sportoviště</t>
  </si>
  <si>
    <t>Začátek výstavby:</t>
  </si>
  <si>
    <t>Přelouč</t>
  </si>
  <si>
    <t>Náklady (Kč)</t>
  </si>
  <si>
    <t>cena (Kč)</t>
  </si>
  <si>
    <t>Přesuny</t>
  </si>
  <si>
    <t>dodávka a montáž mobilního kluziště</t>
  </si>
  <si>
    <t>kompenzační rozvaděč</t>
  </si>
  <si>
    <t>systém chlazení plochy, plastový rošt a žebrované potrubí vè. ventilů (849 m2)</t>
  </si>
  <si>
    <t>pochůzné gumy</t>
  </si>
  <si>
    <t>doprava + montáž hřiště</t>
  </si>
  <si>
    <t>sběrač a rozdělovač vč. uzavíracích ventilů (41,6 m)</t>
  </si>
  <si>
    <t>propojení strojovna - sběrač/ rozdělovač (10m)</t>
  </si>
  <si>
    <t>Město Přelouč</t>
  </si>
  <si>
    <t>Stavební rozpočet - rekapitulace</t>
  </si>
  <si>
    <t>Náklady (Kč) - dodávka</t>
  </si>
  <si>
    <t>Náklady (Kč) - Montáž</t>
  </si>
  <si>
    <t>Náklady (Kč) - celkem</t>
  </si>
  <si>
    <t>Krycí list rozpočtu</t>
  </si>
  <si>
    <t>Rozpočtové náklady v Kč</t>
  </si>
  <si>
    <t>Základní rozpočtové náklady</t>
  </si>
  <si>
    <t>Doplňkové náklady</t>
  </si>
  <si>
    <t>Náklady na umístění stavby (NUS)</t>
  </si>
  <si>
    <t>Práce přesčas</t>
  </si>
  <si>
    <t>Zařízení staveniště</t>
  </si>
  <si>
    <t>Mimo stav. doprava</t>
  </si>
  <si>
    <t>NUS z rozpočtu</t>
  </si>
  <si>
    <t>Přesun hmot a sutí</t>
  </si>
  <si>
    <t>Č.</t>
  </si>
  <si>
    <t xml:space="preserve">Orientační rozpočet pro nacenění stavby. Použity podklady dostupné v PD
</t>
  </si>
  <si>
    <t>13</t>
  </si>
  <si>
    <t>013</t>
  </si>
  <si>
    <t>Umělý povrch pro letní využití - viz. poznámka níže</t>
  </si>
  <si>
    <r>
      <rPr>
        <u val="single"/>
        <sz val="10"/>
        <color indexed="8"/>
        <rFont val="Arial"/>
        <family val="2"/>
      </rPr>
      <t>Poznámka k položce č. 13:</t>
    </r>
    <r>
      <rPr>
        <sz val="10"/>
        <color indexed="8"/>
        <rFont val="Arial"/>
        <family val="2"/>
      </rPr>
      <t xml:space="preserve">
Zadavatel požaduje umělý povrch pro letní využití ze zdravotně nezávadného materiálu, nehořlavý, plně vyhovující pro dané účely, umožňující univerzální využití (florbal, hokejbal, in-line hokej, tenis, nohejbal, sporty vozíčkářů apod.).
Zadavatel požaduje, aby tento povrch byl nainstalován celoročně, tedy i v zimním období, kdy bude „utopen“ pod ledem, nicméně aby byl rozebíratelný z důvodů případných místních oprav a výměn. Povrch by měly tvořit čtvercové dlaždice vylisované ze směsi polypropylenů, opatřené spojovacími zámky, zajišťujícími jednoduchou a rychlou montáž i demontáž pro možnost výměny jednotlivých dlaždic uprostřed hrací plochy v případě poškození.  Povrch dlaždic zadavatel požaduje matný, aby bylo zabráněno nepříjemným odrazům světel, blesků fotoaparátů, kamer a slunečních paprsků. Dlaždice musí být odolné vůči mrazu i horku, nárazu, otěru a námaze, vodě, vlhkosti a běžným rozpouštědlům (ředidlo).
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</si>
</sst>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9" fillId="34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" fontId="1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0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34" borderId="42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E40" sqref="E4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41"/>
      <c r="C1" s="63" t="s">
        <v>133</v>
      </c>
      <c r="D1" s="64"/>
      <c r="E1" s="64"/>
      <c r="F1" s="64"/>
      <c r="G1" s="64"/>
      <c r="H1" s="64"/>
      <c r="I1" s="64"/>
    </row>
    <row r="2" spans="1:10" ht="12.75">
      <c r="A2" s="65" t="s">
        <v>0</v>
      </c>
      <c r="B2" s="66"/>
      <c r="C2" s="69" t="s">
        <v>114</v>
      </c>
      <c r="D2" s="70"/>
      <c r="E2" s="72" t="s">
        <v>54</v>
      </c>
      <c r="F2" s="72" t="s">
        <v>128</v>
      </c>
      <c r="G2" s="66"/>
      <c r="H2" s="72" t="s">
        <v>108</v>
      </c>
      <c r="I2" s="73" t="s">
        <v>111</v>
      </c>
      <c r="J2" s="24"/>
    </row>
    <row r="3" spans="1:10" ht="12.75">
      <c r="A3" s="67"/>
      <c r="B3" s="68"/>
      <c r="C3" s="71"/>
      <c r="D3" s="71"/>
      <c r="E3" s="68"/>
      <c r="F3" s="68"/>
      <c r="G3" s="68"/>
      <c r="H3" s="68"/>
      <c r="I3" s="74"/>
      <c r="J3" s="24"/>
    </row>
    <row r="4" spans="1:10" ht="12.75">
      <c r="A4" s="75" t="s">
        <v>1</v>
      </c>
      <c r="B4" s="68"/>
      <c r="C4" s="76" t="s">
        <v>115</v>
      </c>
      <c r="D4" s="68"/>
      <c r="E4" s="76" t="s">
        <v>55</v>
      </c>
      <c r="F4" s="76" t="s">
        <v>59</v>
      </c>
      <c r="G4" s="68"/>
      <c r="H4" s="76" t="s">
        <v>108</v>
      </c>
      <c r="I4" s="77" t="s">
        <v>112</v>
      </c>
      <c r="J4" s="24"/>
    </row>
    <row r="5" spans="1:10" ht="12.75">
      <c r="A5" s="67"/>
      <c r="B5" s="68"/>
      <c r="C5" s="68"/>
      <c r="D5" s="68"/>
      <c r="E5" s="68"/>
      <c r="F5" s="68"/>
      <c r="G5" s="68"/>
      <c r="H5" s="68"/>
      <c r="I5" s="74"/>
      <c r="J5" s="24"/>
    </row>
    <row r="6" spans="1:10" ht="12.75">
      <c r="A6" s="75" t="s">
        <v>2</v>
      </c>
      <c r="B6" s="68"/>
      <c r="C6" s="76" t="s">
        <v>117</v>
      </c>
      <c r="D6" s="68"/>
      <c r="E6" s="76" t="s">
        <v>56</v>
      </c>
      <c r="F6" s="76" t="s">
        <v>60</v>
      </c>
      <c r="G6" s="68"/>
      <c r="H6" s="76" t="s">
        <v>108</v>
      </c>
      <c r="I6" s="77"/>
      <c r="J6" s="24"/>
    </row>
    <row r="7" spans="1:10" ht="12.75">
      <c r="A7" s="67"/>
      <c r="B7" s="68"/>
      <c r="C7" s="68"/>
      <c r="D7" s="68"/>
      <c r="E7" s="68"/>
      <c r="F7" s="68"/>
      <c r="G7" s="68"/>
      <c r="H7" s="68"/>
      <c r="I7" s="74"/>
      <c r="J7" s="24"/>
    </row>
    <row r="8" spans="1:10" ht="12.75">
      <c r="A8" s="75" t="s">
        <v>116</v>
      </c>
      <c r="B8" s="68"/>
      <c r="C8" s="78">
        <v>44013</v>
      </c>
      <c r="D8" s="68"/>
      <c r="E8" s="76" t="s">
        <v>43</v>
      </c>
      <c r="F8" s="78">
        <v>44135</v>
      </c>
      <c r="G8" s="68"/>
      <c r="H8" s="79" t="s">
        <v>109</v>
      </c>
      <c r="I8" s="77" t="s">
        <v>17</v>
      </c>
      <c r="J8" s="24"/>
    </row>
    <row r="9" spans="1:10" ht="12.75">
      <c r="A9" s="67"/>
      <c r="B9" s="68"/>
      <c r="C9" s="68"/>
      <c r="D9" s="68"/>
      <c r="E9" s="68"/>
      <c r="F9" s="68"/>
      <c r="G9" s="68"/>
      <c r="H9" s="68"/>
      <c r="I9" s="74"/>
      <c r="J9" s="24"/>
    </row>
    <row r="10" spans="1:10" ht="12.75">
      <c r="A10" s="75" t="s">
        <v>3</v>
      </c>
      <c r="B10" s="68"/>
      <c r="C10" s="76">
        <v>8233891</v>
      </c>
      <c r="D10" s="68"/>
      <c r="E10" s="76" t="s">
        <v>57</v>
      </c>
      <c r="F10" s="76" t="s">
        <v>59</v>
      </c>
      <c r="G10" s="68"/>
      <c r="H10" s="79" t="s">
        <v>110</v>
      </c>
      <c r="I10" s="82">
        <v>43836</v>
      </c>
      <c r="J10" s="24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83"/>
      <c r="J11" s="24"/>
    </row>
    <row r="12" spans="1:9" ht="23.25" customHeight="1">
      <c r="A12" s="84" t="s">
        <v>134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42" t="s">
        <v>77</v>
      </c>
      <c r="B13" s="86" t="s">
        <v>135</v>
      </c>
      <c r="C13" s="87"/>
      <c r="D13" s="42" t="s">
        <v>89</v>
      </c>
      <c r="E13" s="86" t="s">
        <v>136</v>
      </c>
      <c r="F13" s="87"/>
      <c r="G13" s="42" t="s">
        <v>97</v>
      </c>
      <c r="H13" s="86" t="s">
        <v>137</v>
      </c>
      <c r="I13" s="87"/>
      <c r="J13" s="24"/>
    </row>
    <row r="14" spans="1:10" ht="15" customHeight="1">
      <c r="A14" s="43" t="s">
        <v>78</v>
      </c>
      <c r="B14" s="47" t="s">
        <v>88</v>
      </c>
      <c r="C14" s="50">
        <f>SUM('Stavební rozpocet'!R12:R27)</f>
        <v>0</v>
      </c>
      <c r="D14" s="88" t="s">
        <v>138</v>
      </c>
      <c r="E14" s="89"/>
      <c r="F14" s="50">
        <v>0</v>
      </c>
      <c r="G14" s="88" t="s">
        <v>139</v>
      </c>
      <c r="H14" s="89"/>
      <c r="I14" s="50">
        <v>0</v>
      </c>
      <c r="J14" s="24"/>
    </row>
    <row r="15" spans="1:10" ht="15" customHeight="1">
      <c r="A15" s="44"/>
      <c r="B15" s="47" t="s">
        <v>58</v>
      </c>
      <c r="C15" s="50">
        <f>SUM('Stavební rozpocet'!S12:S27)</f>
        <v>0</v>
      </c>
      <c r="D15" s="88" t="s">
        <v>90</v>
      </c>
      <c r="E15" s="89"/>
      <c r="F15" s="50">
        <v>0</v>
      </c>
      <c r="G15" s="88" t="s">
        <v>140</v>
      </c>
      <c r="H15" s="89"/>
      <c r="I15" s="50">
        <v>0</v>
      </c>
      <c r="J15" s="24"/>
    </row>
    <row r="16" spans="1:10" ht="15" customHeight="1">
      <c r="A16" s="43" t="s">
        <v>79</v>
      </c>
      <c r="B16" s="47" t="s">
        <v>88</v>
      </c>
      <c r="C16" s="50">
        <f>SUM('Stavební rozpocet'!T12:T27)</f>
        <v>0</v>
      </c>
      <c r="D16" s="88" t="s">
        <v>91</v>
      </c>
      <c r="E16" s="89"/>
      <c r="F16" s="50">
        <v>0</v>
      </c>
      <c r="G16" s="88" t="s">
        <v>98</v>
      </c>
      <c r="H16" s="89"/>
      <c r="I16" s="50">
        <v>0</v>
      </c>
      <c r="J16" s="24"/>
    </row>
    <row r="17" spans="1:10" ht="15" customHeight="1">
      <c r="A17" s="44"/>
      <c r="B17" s="47" t="s">
        <v>58</v>
      </c>
      <c r="C17" s="50">
        <f>SUM('Stavební rozpocet'!U12:U27)</f>
        <v>0</v>
      </c>
      <c r="D17" s="88"/>
      <c r="E17" s="89"/>
      <c r="F17" s="51"/>
      <c r="G17" s="88" t="s">
        <v>99</v>
      </c>
      <c r="H17" s="89"/>
      <c r="I17" s="50">
        <v>0</v>
      </c>
      <c r="J17" s="24"/>
    </row>
    <row r="18" spans="1:10" ht="15" customHeight="1">
      <c r="A18" s="43" t="s">
        <v>80</v>
      </c>
      <c r="B18" s="47" t="s">
        <v>88</v>
      </c>
      <c r="C18" s="50">
        <f>SUM('Stavební rozpocet'!V12:V27)</f>
        <v>0</v>
      </c>
      <c r="D18" s="88"/>
      <c r="E18" s="89"/>
      <c r="F18" s="51"/>
      <c r="G18" s="88" t="s">
        <v>100</v>
      </c>
      <c r="H18" s="89"/>
      <c r="I18" s="50">
        <v>0</v>
      </c>
      <c r="J18" s="24"/>
    </row>
    <row r="19" spans="1:10" ht="15" customHeight="1">
      <c r="A19" s="44"/>
      <c r="B19" s="47" t="s">
        <v>58</v>
      </c>
      <c r="C19" s="50">
        <f>SUM('Stavební rozpocet'!W12:W27)</f>
        <v>0</v>
      </c>
      <c r="D19" s="88"/>
      <c r="E19" s="89"/>
      <c r="F19" s="51"/>
      <c r="G19" s="88" t="s">
        <v>141</v>
      </c>
      <c r="H19" s="89"/>
      <c r="I19" s="50">
        <v>0</v>
      </c>
      <c r="J19" s="24"/>
    </row>
    <row r="20" spans="1:10" ht="15" customHeight="1">
      <c r="A20" s="90" t="s">
        <v>81</v>
      </c>
      <c r="B20" s="91"/>
      <c r="C20" s="50">
        <f>SUM('Stavební rozpocet'!X12:X27)</f>
        <v>0</v>
      </c>
      <c r="D20" s="88"/>
      <c r="E20" s="89"/>
      <c r="F20" s="51"/>
      <c r="G20" s="88"/>
      <c r="H20" s="89"/>
      <c r="I20" s="51"/>
      <c r="J20" s="24"/>
    </row>
    <row r="21" spans="1:10" ht="15" customHeight="1">
      <c r="A21" s="90" t="s">
        <v>142</v>
      </c>
      <c r="B21" s="91"/>
      <c r="C21" s="50">
        <f>SUM('Stavební rozpocet'!P12:P27)</f>
        <v>0</v>
      </c>
      <c r="D21" s="88"/>
      <c r="E21" s="89"/>
      <c r="F21" s="51"/>
      <c r="G21" s="88"/>
      <c r="H21" s="89"/>
      <c r="I21" s="51"/>
      <c r="J21" s="24"/>
    </row>
    <row r="22" spans="1:10" ht="16.5" customHeight="1">
      <c r="A22" s="90" t="s">
        <v>82</v>
      </c>
      <c r="B22" s="91"/>
      <c r="C22" s="50">
        <f>SUM(C14:C21)</f>
        <v>0</v>
      </c>
      <c r="D22" s="90" t="s">
        <v>92</v>
      </c>
      <c r="E22" s="91"/>
      <c r="F22" s="50">
        <f>SUM(F14:F21)</f>
        <v>0</v>
      </c>
      <c r="G22" s="90" t="s">
        <v>101</v>
      </c>
      <c r="H22" s="91"/>
      <c r="I22" s="50">
        <f>SUM(I14:I21)</f>
        <v>0</v>
      </c>
      <c r="J22" s="24"/>
    </row>
    <row r="23" spans="1:10" ht="15" customHeight="1">
      <c r="A23" s="6"/>
      <c r="B23" s="6"/>
      <c r="C23" s="48"/>
      <c r="D23" s="90" t="s">
        <v>93</v>
      </c>
      <c r="E23" s="91"/>
      <c r="F23" s="52">
        <v>0</v>
      </c>
      <c r="G23" s="90" t="s">
        <v>102</v>
      </c>
      <c r="H23" s="91"/>
      <c r="I23" s="50">
        <v>0</v>
      </c>
      <c r="J23" s="24"/>
    </row>
    <row r="24" spans="4:10" ht="15" customHeight="1">
      <c r="D24" s="6"/>
      <c r="E24" s="6"/>
      <c r="F24" s="53"/>
      <c r="G24" s="90" t="s">
        <v>103</v>
      </c>
      <c r="H24" s="91"/>
      <c r="I24" s="50">
        <v>0</v>
      </c>
      <c r="J24" s="24"/>
    </row>
    <row r="25" spans="6:10" ht="15" customHeight="1">
      <c r="F25" s="54"/>
      <c r="G25" s="90" t="s">
        <v>104</v>
      </c>
      <c r="H25" s="91"/>
      <c r="I25" s="50">
        <v>0</v>
      </c>
      <c r="J25" s="24"/>
    </row>
    <row r="26" spans="1:9" ht="12.75">
      <c r="A26" s="41"/>
      <c r="B26" s="41"/>
      <c r="C26" s="41"/>
      <c r="G26" s="6"/>
      <c r="H26" s="6"/>
      <c r="I26" s="6"/>
    </row>
    <row r="27" spans="1:9" ht="15" customHeight="1">
      <c r="A27" s="92" t="s">
        <v>83</v>
      </c>
      <c r="B27" s="93"/>
      <c r="C27" s="55">
        <f>SUM('Stavební rozpocet'!Z12:Z27)</f>
        <v>0</v>
      </c>
      <c r="D27" s="49"/>
      <c r="E27" s="41"/>
      <c r="F27" s="41"/>
      <c r="G27" s="41"/>
      <c r="H27" s="41"/>
      <c r="I27" s="41"/>
    </row>
    <row r="28" spans="1:10" ht="15" customHeight="1">
      <c r="A28" s="92" t="s">
        <v>84</v>
      </c>
      <c r="B28" s="93"/>
      <c r="C28" s="55">
        <f>SUM('Stavební rozpocet'!AA12:AA27)</f>
        <v>0</v>
      </c>
      <c r="D28" s="92" t="s">
        <v>94</v>
      </c>
      <c r="E28" s="93"/>
      <c r="F28" s="55">
        <f>ROUND(C28*(15/100),2)</f>
        <v>0</v>
      </c>
      <c r="G28" s="92" t="s">
        <v>105</v>
      </c>
      <c r="H28" s="93"/>
      <c r="I28" s="55">
        <f>SUM(C27:C29)</f>
        <v>0</v>
      </c>
      <c r="J28" s="24"/>
    </row>
    <row r="29" spans="1:10" ht="15" customHeight="1">
      <c r="A29" s="92" t="s">
        <v>85</v>
      </c>
      <c r="B29" s="93"/>
      <c r="C29" s="55">
        <f>SUM('Stavební rozpocet'!AB12:AB27)+(F22+I22+F23+I23+I24+I25)</f>
        <v>0</v>
      </c>
      <c r="D29" s="92" t="s">
        <v>95</v>
      </c>
      <c r="E29" s="93"/>
      <c r="F29" s="55">
        <f>ROUND(C29*(21/100),2)</f>
        <v>0</v>
      </c>
      <c r="G29" s="92" t="s">
        <v>106</v>
      </c>
      <c r="H29" s="93"/>
      <c r="I29" s="55">
        <f>SUM(F28:F29)+I28</f>
        <v>0</v>
      </c>
      <c r="J29" s="24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10" ht="14.25" customHeight="1">
      <c r="A31" s="94" t="s">
        <v>86</v>
      </c>
      <c r="B31" s="95"/>
      <c r="C31" s="96"/>
      <c r="D31" s="94" t="s">
        <v>96</v>
      </c>
      <c r="E31" s="95"/>
      <c r="F31" s="96"/>
      <c r="G31" s="94" t="s">
        <v>107</v>
      </c>
      <c r="H31" s="95"/>
      <c r="I31" s="96"/>
      <c r="J31" s="25"/>
    </row>
    <row r="32" spans="1:10" ht="14.25" customHeight="1">
      <c r="A32" s="97"/>
      <c r="B32" s="98"/>
      <c r="C32" s="99"/>
      <c r="D32" s="97"/>
      <c r="E32" s="98"/>
      <c r="F32" s="99"/>
      <c r="G32" s="97"/>
      <c r="H32" s="98"/>
      <c r="I32" s="99"/>
      <c r="J32" s="25"/>
    </row>
    <row r="33" spans="1:10" ht="14.25" customHeight="1">
      <c r="A33" s="97"/>
      <c r="B33" s="98"/>
      <c r="C33" s="99"/>
      <c r="D33" s="97"/>
      <c r="E33" s="98"/>
      <c r="F33" s="99"/>
      <c r="G33" s="97"/>
      <c r="H33" s="98"/>
      <c r="I33" s="99"/>
      <c r="J33" s="25"/>
    </row>
    <row r="34" spans="1:10" ht="14.25" customHeight="1">
      <c r="A34" s="97"/>
      <c r="B34" s="98"/>
      <c r="C34" s="99"/>
      <c r="D34" s="97"/>
      <c r="E34" s="98"/>
      <c r="F34" s="99"/>
      <c r="G34" s="97"/>
      <c r="H34" s="98"/>
      <c r="I34" s="99"/>
      <c r="J34" s="25"/>
    </row>
    <row r="35" spans="1:10" ht="14.25" customHeight="1">
      <c r="A35" s="100" t="s">
        <v>87</v>
      </c>
      <c r="B35" s="101"/>
      <c r="C35" s="102"/>
      <c r="D35" s="100" t="s">
        <v>87</v>
      </c>
      <c r="E35" s="101"/>
      <c r="F35" s="102"/>
      <c r="G35" s="100" t="s">
        <v>87</v>
      </c>
      <c r="H35" s="101"/>
      <c r="I35" s="102"/>
      <c r="J35" s="25"/>
    </row>
    <row r="36" spans="1:9" ht="11.25" customHeight="1">
      <c r="A36" s="46" t="s">
        <v>18</v>
      </c>
      <c r="B36" s="40"/>
      <c r="C36" s="40"/>
      <c r="D36" s="40"/>
      <c r="E36" s="40"/>
      <c r="F36" s="40"/>
      <c r="G36" s="40"/>
      <c r="H36" s="40"/>
      <c r="I36" s="40"/>
    </row>
    <row r="37" spans="1:9" ht="63.75" customHeight="1">
      <c r="A37" s="76" t="s">
        <v>144</v>
      </c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G11" sqref="G1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3" t="s">
        <v>129</v>
      </c>
      <c r="B1" s="104"/>
      <c r="C1" s="104"/>
      <c r="D1" s="104"/>
      <c r="E1" s="104"/>
      <c r="F1" s="104"/>
      <c r="G1" s="104"/>
    </row>
    <row r="2" spans="1:8" ht="12.75">
      <c r="A2" s="65" t="s">
        <v>0</v>
      </c>
      <c r="B2" s="69" t="s">
        <v>114</v>
      </c>
      <c r="C2" s="70"/>
      <c r="D2" s="72" t="s">
        <v>54</v>
      </c>
      <c r="E2" s="72" t="s">
        <v>128</v>
      </c>
      <c r="F2" s="66"/>
      <c r="G2" s="105"/>
      <c r="H2" s="24"/>
    </row>
    <row r="3" spans="1:8" ht="12.75">
      <c r="A3" s="67"/>
      <c r="B3" s="71"/>
      <c r="C3" s="71"/>
      <c r="D3" s="68"/>
      <c r="E3" s="68"/>
      <c r="F3" s="68"/>
      <c r="G3" s="74"/>
      <c r="H3" s="24"/>
    </row>
    <row r="4" spans="1:8" ht="12.75">
      <c r="A4" s="75" t="s">
        <v>1</v>
      </c>
      <c r="B4" s="76" t="s">
        <v>115</v>
      </c>
      <c r="C4" s="68"/>
      <c r="D4" s="76" t="s">
        <v>55</v>
      </c>
      <c r="E4" s="76" t="s">
        <v>59</v>
      </c>
      <c r="F4" s="68"/>
      <c r="G4" s="74"/>
      <c r="H4" s="24"/>
    </row>
    <row r="5" spans="1:8" ht="12.75">
      <c r="A5" s="67"/>
      <c r="B5" s="68"/>
      <c r="C5" s="68"/>
      <c r="D5" s="68"/>
      <c r="E5" s="68"/>
      <c r="F5" s="68"/>
      <c r="G5" s="74"/>
      <c r="H5" s="24"/>
    </row>
    <row r="6" spans="1:8" ht="12.75">
      <c r="A6" s="75" t="s">
        <v>2</v>
      </c>
      <c r="B6" s="76" t="s">
        <v>117</v>
      </c>
      <c r="C6" s="68"/>
      <c r="D6" s="76" t="s">
        <v>56</v>
      </c>
      <c r="E6" s="76" t="s">
        <v>60</v>
      </c>
      <c r="F6" s="68"/>
      <c r="G6" s="74"/>
      <c r="H6" s="24"/>
    </row>
    <row r="7" spans="1:8" ht="12.75">
      <c r="A7" s="67"/>
      <c r="B7" s="68"/>
      <c r="C7" s="68"/>
      <c r="D7" s="68"/>
      <c r="E7" s="68"/>
      <c r="F7" s="68"/>
      <c r="G7" s="74"/>
      <c r="H7" s="24"/>
    </row>
    <row r="8" spans="1:8" ht="12.75">
      <c r="A8" s="75" t="s">
        <v>57</v>
      </c>
      <c r="B8" s="76" t="s">
        <v>59</v>
      </c>
      <c r="C8" s="68"/>
      <c r="D8" s="79" t="s">
        <v>44</v>
      </c>
      <c r="E8" s="78">
        <v>43836</v>
      </c>
      <c r="F8" s="68"/>
      <c r="G8" s="74"/>
      <c r="H8" s="24"/>
    </row>
    <row r="9" spans="1:8" ht="12.75">
      <c r="A9" s="106"/>
      <c r="B9" s="107"/>
      <c r="C9" s="107"/>
      <c r="D9" s="107"/>
      <c r="E9" s="107"/>
      <c r="F9" s="107"/>
      <c r="G9" s="108"/>
      <c r="H9" s="24"/>
    </row>
    <row r="10" spans="1:8" ht="12.75">
      <c r="A10" s="33" t="s">
        <v>19</v>
      </c>
      <c r="B10" s="35" t="s">
        <v>20</v>
      </c>
      <c r="C10" s="36" t="s">
        <v>34</v>
      </c>
      <c r="D10" s="37" t="s">
        <v>130</v>
      </c>
      <c r="E10" s="37" t="s">
        <v>131</v>
      </c>
      <c r="F10" s="37" t="s">
        <v>132</v>
      </c>
      <c r="G10" s="38" t="s">
        <v>75</v>
      </c>
      <c r="H10" s="25"/>
    </row>
    <row r="11" spans="1:9" ht="12.75">
      <c r="A11" s="34"/>
      <c r="B11" s="34" t="s">
        <v>21</v>
      </c>
      <c r="C11" s="34" t="s">
        <v>121</v>
      </c>
      <c r="D11" s="39">
        <f>'Stavební rozpocet'!H12</f>
        <v>0</v>
      </c>
      <c r="E11" s="39">
        <f>'Stavební rozpocet'!I12</f>
        <v>0</v>
      </c>
      <c r="F11" s="39">
        <f>D11+E11</f>
        <v>0</v>
      </c>
      <c r="G11" s="39">
        <f>'Stavební rozpocet'!L12</f>
        <v>0</v>
      </c>
      <c r="H11" s="26" t="s">
        <v>76</v>
      </c>
      <c r="I11" s="26">
        <f>IF(H11="F",0,F11)</f>
        <v>0</v>
      </c>
    </row>
    <row r="13" spans="5:6" ht="12.75">
      <c r="E13" s="31" t="s">
        <v>53</v>
      </c>
      <c r="F13" s="32">
        <f>SUM(I11:I11)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zoomScalePageLayoutView="0" workbookViewId="0" topLeftCell="A7">
      <selection activeCell="A30" sqref="A30:D3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6.421875" style="0" customWidth="1"/>
    <col min="5" max="5" width="6.421875" style="0" customWidth="1"/>
    <col min="6" max="6" width="11.421875" style="0" customWidth="1"/>
    <col min="7" max="7" width="12.00390625" style="0" customWidth="1"/>
    <col min="8" max="8" width="12.140625" style="0" customWidth="1"/>
    <col min="9" max="9" width="14.28125" style="0" customWidth="1"/>
    <col min="10" max="10" width="12.28125" style="0" customWidth="1"/>
    <col min="11" max="11" width="9.7109375" style="0" customWidth="1"/>
    <col min="12" max="12" width="11.7109375" style="0" customWidth="1"/>
    <col min="13" max="13" width="1.4218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03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12.75">
      <c r="A2" s="65" t="s">
        <v>0</v>
      </c>
      <c r="B2" s="66"/>
      <c r="C2" s="66"/>
      <c r="D2" s="69" t="s">
        <v>114</v>
      </c>
      <c r="E2" s="109" t="s">
        <v>42</v>
      </c>
      <c r="F2" s="66"/>
      <c r="G2" s="109" t="s">
        <v>50</v>
      </c>
      <c r="H2" s="66"/>
      <c r="I2" s="72" t="s">
        <v>54</v>
      </c>
      <c r="J2" s="72" t="s">
        <v>128</v>
      </c>
      <c r="K2" s="66"/>
      <c r="L2" s="66"/>
      <c r="M2" s="105"/>
      <c r="N2" s="24"/>
    </row>
    <row r="3" spans="1:14" ht="12.75">
      <c r="A3" s="67"/>
      <c r="B3" s="68"/>
      <c r="C3" s="68"/>
      <c r="D3" s="71"/>
      <c r="E3" s="68"/>
      <c r="F3" s="68"/>
      <c r="G3" s="68"/>
      <c r="H3" s="68"/>
      <c r="I3" s="68"/>
      <c r="J3" s="68"/>
      <c r="K3" s="68"/>
      <c r="L3" s="68"/>
      <c r="M3" s="74"/>
      <c r="N3" s="24"/>
    </row>
    <row r="4" spans="1:14" ht="12.75">
      <c r="A4" s="75" t="s">
        <v>1</v>
      </c>
      <c r="B4" s="68"/>
      <c r="C4" s="68"/>
      <c r="D4" s="76" t="s">
        <v>115</v>
      </c>
      <c r="E4" s="79" t="s">
        <v>116</v>
      </c>
      <c r="F4" s="68"/>
      <c r="G4" s="78">
        <v>44013</v>
      </c>
      <c r="H4" s="68"/>
      <c r="I4" s="76" t="s">
        <v>55</v>
      </c>
      <c r="J4" s="76" t="s">
        <v>59</v>
      </c>
      <c r="K4" s="68"/>
      <c r="L4" s="68"/>
      <c r="M4" s="74"/>
      <c r="N4" s="24"/>
    </row>
    <row r="5" spans="1:14" ht="12.7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24"/>
    </row>
    <row r="6" spans="1:14" ht="12.75">
      <c r="A6" s="75" t="s">
        <v>2</v>
      </c>
      <c r="B6" s="68"/>
      <c r="C6" s="68"/>
      <c r="D6" s="76" t="s">
        <v>117</v>
      </c>
      <c r="E6" s="79" t="s">
        <v>43</v>
      </c>
      <c r="F6" s="68"/>
      <c r="G6" s="78">
        <v>44135</v>
      </c>
      <c r="H6" s="68"/>
      <c r="I6" s="76" t="s">
        <v>56</v>
      </c>
      <c r="J6" s="76" t="s">
        <v>60</v>
      </c>
      <c r="K6" s="68"/>
      <c r="L6" s="68"/>
      <c r="M6" s="74"/>
      <c r="N6" s="24"/>
    </row>
    <row r="7" spans="1:14" ht="12.7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4"/>
      <c r="N7" s="24"/>
    </row>
    <row r="8" spans="1:14" ht="25.5">
      <c r="A8" s="75" t="s">
        <v>3</v>
      </c>
      <c r="B8" s="68"/>
      <c r="C8" s="68"/>
      <c r="D8" s="76">
        <v>8233891</v>
      </c>
      <c r="E8" s="79" t="s">
        <v>44</v>
      </c>
      <c r="F8" s="68"/>
      <c r="G8" s="78">
        <v>43836</v>
      </c>
      <c r="H8" s="68"/>
      <c r="I8" s="76" t="s">
        <v>57</v>
      </c>
      <c r="J8" s="57" t="s">
        <v>59</v>
      </c>
      <c r="K8" s="58"/>
      <c r="L8" s="58"/>
      <c r="M8" s="54"/>
      <c r="N8" s="24"/>
    </row>
    <row r="9" spans="1:14" ht="13.5" thickBot="1">
      <c r="A9" s="106"/>
      <c r="B9" s="107"/>
      <c r="C9" s="107"/>
      <c r="D9" s="107"/>
      <c r="E9" s="107"/>
      <c r="F9" s="107"/>
      <c r="G9" s="107"/>
      <c r="H9" s="107"/>
      <c r="I9" s="107"/>
      <c r="J9" s="59"/>
      <c r="K9" s="59"/>
      <c r="L9" s="59"/>
      <c r="M9" s="60"/>
      <c r="N9" s="24"/>
    </row>
    <row r="10" spans="1:14" ht="12.75">
      <c r="A10" s="1" t="s">
        <v>143</v>
      </c>
      <c r="B10" s="7" t="s">
        <v>19</v>
      </c>
      <c r="C10" s="7" t="s">
        <v>20</v>
      </c>
      <c r="D10" s="7" t="s">
        <v>34</v>
      </c>
      <c r="E10" s="7" t="s">
        <v>45</v>
      </c>
      <c r="F10" s="12" t="s">
        <v>49</v>
      </c>
      <c r="G10" s="14" t="s">
        <v>51</v>
      </c>
      <c r="H10" s="110" t="s">
        <v>118</v>
      </c>
      <c r="I10" s="111"/>
      <c r="J10" s="112"/>
      <c r="K10" s="110" t="s">
        <v>62</v>
      </c>
      <c r="L10" s="112"/>
      <c r="M10" s="21"/>
      <c r="N10" s="25"/>
    </row>
    <row r="11" spans="1:24" ht="12.75">
      <c r="A11" s="2" t="s">
        <v>4</v>
      </c>
      <c r="B11" s="8" t="s">
        <v>4</v>
      </c>
      <c r="C11" s="8" t="s">
        <v>4</v>
      </c>
      <c r="D11" s="11" t="s">
        <v>35</v>
      </c>
      <c r="E11" s="8" t="s">
        <v>4</v>
      </c>
      <c r="F11" s="8" t="s">
        <v>4</v>
      </c>
      <c r="G11" s="15" t="s">
        <v>119</v>
      </c>
      <c r="H11" s="16" t="s">
        <v>52</v>
      </c>
      <c r="I11" s="17" t="s">
        <v>58</v>
      </c>
      <c r="J11" s="18" t="s">
        <v>61</v>
      </c>
      <c r="K11" s="16" t="s">
        <v>51</v>
      </c>
      <c r="L11" s="18" t="s">
        <v>61</v>
      </c>
      <c r="M11" s="22"/>
      <c r="N11" s="25"/>
      <c r="P11" s="20" t="s">
        <v>120</v>
      </c>
      <c r="Q11" s="20" t="s">
        <v>63</v>
      </c>
      <c r="R11" s="20" t="s">
        <v>64</v>
      </c>
      <c r="S11" s="20" t="s">
        <v>65</v>
      </c>
      <c r="T11" s="20" t="s">
        <v>66</v>
      </c>
      <c r="U11" s="20" t="s">
        <v>67</v>
      </c>
      <c r="V11" s="20" t="s">
        <v>68</v>
      </c>
      <c r="W11" s="20" t="s">
        <v>69</v>
      </c>
      <c r="X11" s="20" t="s">
        <v>70</v>
      </c>
    </row>
    <row r="12" spans="1:37" ht="12.75">
      <c r="A12" s="3"/>
      <c r="B12" s="9"/>
      <c r="C12" s="9" t="s">
        <v>21</v>
      </c>
      <c r="D12" s="113" t="s">
        <v>121</v>
      </c>
      <c r="E12" s="114"/>
      <c r="F12" s="114"/>
      <c r="G12" s="114"/>
      <c r="H12" s="28">
        <f>SUM(H13:H25)</f>
        <v>0</v>
      </c>
      <c r="I12" s="28">
        <f>SUM(I13:I25)</f>
        <v>0</v>
      </c>
      <c r="J12" s="28">
        <f>H12+I12</f>
        <v>0</v>
      </c>
      <c r="K12" s="19"/>
      <c r="L12" s="28">
        <f>SUM(L13:L25)</f>
        <v>0</v>
      </c>
      <c r="M12" s="19"/>
      <c r="Y12" s="20"/>
      <c r="AI12" s="29">
        <f>SUM(Z13:Z24)</f>
        <v>0</v>
      </c>
      <c r="AJ12" s="29">
        <f>SUM(AA13:AA24)</f>
        <v>0</v>
      </c>
      <c r="AK12" s="29">
        <f>SUM(AB13:AB24)</f>
        <v>0</v>
      </c>
    </row>
    <row r="13" spans="1:48" ht="12.75">
      <c r="A13" s="4" t="s">
        <v>5</v>
      </c>
      <c r="B13" s="4"/>
      <c r="C13" s="4" t="s">
        <v>22</v>
      </c>
      <c r="D13" s="4" t="s">
        <v>36</v>
      </c>
      <c r="E13" s="4" t="s">
        <v>46</v>
      </c>
      <c r="F13" s="13">
        <v>1</v>
      </c>
      <c r="G13" s="13"/>
      <c r="H13" s="13">
        <f aca="true" t="shared" si="0" ref="H13:H25">F13*AE13</f>
        <v>0</v>
      </c>
      <c r="I13" s="13">
        <f aca="true" t="shared" si="1" ref="I13:I25">J13-H13</f>
        <v>0</v>
      </c>
      <c r="J13" s="13">
        <f aca="true" t="shared" si="2" ref="J13:J25">F13*G13</f>
        <v>0</v>
      </c>
      <c r="K13" s="13">
        <v>0</v>
      </c>
      <c r="L13" s="13">
        <f aca="true" t="shared" si="3" ref="L13:L25">F13*K13</f>
        <v>0</v>
      </c>
      <c r="M13" s="23"/>
      <c r="P13" s="26">
        <f aca="true" t="shared" si="4" ref="P13:P24">IF(AG13="5",J13,0)</f>
        <v>0</v>
      </c>
      <c r="R13" s="26">
        <f aca="true" t="shared" si="5" ref="R13:R24">IF(AG13="1",H13,0)</f>
        <v>0</v>
      </c>
      <c r="S13" s="26">
        <f aca="true" t="shared" si="6" ref="S13:S24">IF(AG13="1",I13,0)</f>
        <v>0</v>
      </c>
      <c r="T13" s="26">
        <f aca="true" t="shared" si="7" ref="T13:T24">IF(AG13="7",H13,0)</f>
        <v>0</v>
      </c>
      <c r="U13" s="26">
        <f aca="true" t="shared" si="8" ref="U13:U24">IF(AG13="7",I13,0)</f>
        <v>0</v>
      </c>
      <c r="V13" s="26">
        <f aca="true" t="shared" si="9" ref="V13:V24">IF(AG13="2",H13,0)</f>
        <v>0</v>
      </c>
      <c r="W13" s="26">
        <f aca="true" t="shared" si="10" ref="W13:W24">IF(AG13="2",I13,0)</f>
        <v>0</v>
      </c>
      <c r="X13" s="26">
        <f aca="true" t="shared" si="11" ref="X13:X24">IF(AG13="0",J13,0)</f>
        <v>0</v>
      </c>
      <c r="Y13" s="20"/>
      <c r="Z13" s="13">
        <f aca="true" t="shared" si="12" ref="Z13:Z24">IF(AD13=0,J13,0)</f>
        <v>0</v>
      </c>
      <c r="AA13" s="13">
        <f aca="true" t="shared" si="13" ref="AA13:AA24">IF(AD13=15,J13,0)</f>
        <v>0</v>
      </c>
      <c r="AB13" s="13">
        <f aca="true" t="shared" si="14" ref="AB13:AB24">IF(AD13=21,J13,0)</f>
        <v>0</v>
      </c>
      <c r="AD13" s="26">
        <v>21</v>
      </c>
      <c r="AE13" s="26">
        <f aca="true" t="shared" si="15" ref="AE13:AE24">G13*0</f>
        <v>0</v>
      </c>
      <c r="AF13" s="26">
        <f aca="true" t="shared" si="16" ref="AF13:AF24">G13*(1-0)</f>
        <v>0</v>
      </c>
      <c r="AG13" s="23" t="s">
        <v>5</v>
      </c>
      <c r="AM13" s="26">
        <f aca="true" t="shared" si="17" ref="AM13:AM24">F13*AE13</f>
        <v>0</v>
      </c>
      <c r="AN13" s="26">
        <f aca="true" t="shared" si="18" ref="AN13:AN24">F13*AF13</f>
        <v>0</v>
      </c>
      <c r="AO13" s="27" t="s">
        <v>71</v>
      </c>
      <c r="AP13" s="27" t="s">
        <v>71</v>
      </c>
      <c r="AQ13" s="20" t="s">
        <v>74</v>
      </c>
      <c r="AS13" s="26">
        <f aca="true" t="shared" si="19" ref="AS13:AS24">AM13+AN13</f>
        <v>0</v>
      </c>
      <c r="AT13" s="26">
        <f aca="true" t="shared" si="20" ref="AT13:AT24">G13/(100-AU13)*100</f>
        <v>0</v>
      </c>
      <c r="AU13" s="26">
        <v>0</v>
      </c>
      <c r="AV13" s="26">
        <f aca="true" t="shared" si="21" ref="AV13:AV24">L13</f>
        <v>0</v>
      </c>
    </row>
    <row r="14" spans="1:48" ht="12.75">
      <c r="A14" s="4" t="s">
        <v>6</v>
      </c>
      <c r="B14" s="4"/>
      <c r="C14" s="4" t="s">
        <v>23</v>
      </c>
      <c r="D14" s="4" t="s">
        <v>122</v>
      </c>
      <c r="E14" s="4" t="s">
        <v>46</v>
      </c>
      <c r="F14" s="13">
        <v>1</v>
      </c>
      <c r="G14" s="13"/>
      <c r="H14" s="13">
        <f t="shared" si="0"/>
        <v>0</v>
      </c>
      <c r="I14" s="13">
        <f t="shared" si="1"/>
        <v>0</v>
      </c>
      <c r="J14" s="13">
        <f t="shared" si="2"/>
        <v>0</v>
      </c>
      <c r="K14" s="13">
        <v>0</v>
      </c>
      <c r="L14" s="13">
        <f t="shared" si="3"/>
        <v>0</v>
      </c>
      <c r="M14" s="23"/>
      <c r="P14" s="26">
        <f t="shared" si="4"/>
        <v>0</v>
      </c>
      <c r="R14" s="26">
        <f t="shared" si="5"/>
        <v>0</v>
      </c>
      <c r="S14" s="26">
        <f t="shared" si="6"/>
        <v>0</v>
      </c>
      <c r="T14" s="26">
        <f t="shared" si="7"/>
        <v>0</v>
      </c>
      <c r="U14" s="26">
        <f t="shared" si="8"/>
        <v>0</v>
      </c>
      <c r="V14" s="26">
        <f t="shared" si="9"/>
        <v>0</v>
      </c>
      <c r="W14" s="26">
        <f t="shared" si="10"/>
        <v>0</v>
      </c>
      <c r="X14" s="26">
        <f t="shared" si="11"/>
        <v>0</v>
      </c>
      <c r="Y14" s="20"/>
      <c r="Z14" s="13">
        <f t="shared" si="12"/>
        <v>0</v>
      </c>
      <c r="AA14" s="13">
        <f t="shared" si="13"/>
        <v>0</v>
      </c>
      <c r="AB14" s="13">
        <f t="shared" si="14"/>
        <v>0</v>
      </c>
      <c r="AD14" s="26">
        <v>21</v>
      </c>
      <c r="AE14" s="26">
        <f t="shared" si="15"/>
        <v>0</v>
      </c>
      <c r="AF14" s="26">
        <f t="shared" si="16"/>
        <v>0</v>
      </c>
      <c r="AG14" s="23" t="s">
        <v>5</v>
      </c>
      <c r="AM14" s="26">
        <f t="shared" si="17"/>
        <v>0</v>
      </c>
      <c r="AN14" s="26">
        <f t="shared" si="18"/>
        <v>0</v>
      </c>
      <c r="AO14" s="27" t="s">
        <v>71</v>
      </c>
      <c r="AP14" s="27" t="s">
        <v>71</v>
      </c>
      <c r="AQ14" s="20" t="s">
        <v>74</v>
      </c>
      <c r="AS14" s="26">
        <f t="shared" si="19"/>
        <v>0</v>
      </c>
      <c r="AT14" s="26">
        <f t="shared" si="20"/>
        <v>0</v>
      </c>
      <c r="AU14" s="26">
        <v>0</v>
      </c>
      <c r="AV14" s="26">
        <f t="shared" si="21"/>
        <v>0</v>
      </c>
    </row>
    <row r="15" spans="1:48" ht="12.75">
      <c r="A15" s="4" t="s">
        <v>7</v>
      </c>
      <c r="B15" s="4"/>
      <c r="C15" s="4" t="s">
        <v>24</v>
      </c>
      <c r="D15" s="4" t="s">
        <v>37</v>
      </c>
      <c r="E15" s="4" t="s">
        <v>46</v>
      </c>
      <c r="F15" s="13">
        <v>1</v>
      </c>
      <c r="G15" s="13"/>
      <c r="H15" s="13">
        <f t="shared" si="0"/>
        <v>0</v>
      </c>
      <c r="I15" s="13">
        <f t="shared" si="1"/>
        <v>0</v>
      </c>
      <c r="J15" s="13">
        <f t="shared" si="2"/>
        <v>0</v>
      </c>
      <c r="K15" s="13">
        <v>0</v>
      </c>
      <c r="L15" s="13">
        <f t="shared" si="3"/>
        <v>0</v>
      </c>
      <c r="M15" s="23"/>
      <c r="P15" s="26">
        <f t="shared" si="4"/>
        <v>0</v>
      </c>
      <c r="R15" s="26">
        <f t="shared" si="5"/>
        <v>0</v>
      </c>
      <c r="S15" s="26">
        <f t="shared" si="6"/>
        <v>0</v>
      </c>
      <c r="T15" s="26">
        <f t="shared" si="7"/>
        <v>0</v>
      </c>
      <c r="U15" s="26">
        <f t="shared" si="8"/>
        <v>0</v>
      </c>
      <c r="V15" s="26">
        <f t="shared" si="9"/>
        <v>0</v>
      </c>
      <c r="W15" s="26">
        <f t="shared" si="10"/>
        <v>0</v>
      </c>
      <c r="X15" s="26">
        <f t="shared" si="11"/>
        <v>0</v>
      </c>
      <c r="Y15" s="20"/>
      <c r="Z15" s="13">
        <f t="shared" si="12"/>
        <v>0</v>
      </c>
      <c r="AA15" s="13">
        <f t="shared" si="13"/>
        <v>0</v>
      </c>
      <c r="AB15" s="13">
        <f t="shared" si="14"/>
        <v>0</v>
      </c>
      <c r="AD15" s="26">
        <v>21</v>
      </c>
      <c r="AE15" s="26">
        <f t="shared" si="15"/>
        <v>0</v>
      </c>
      <c r="AF15" s="26">
        <f t="shared" si="16"/>
        <v>0</v>
      </c>
      <c r="AG15" s="23" t="s">
        <v>5</v>
      </c>
      <c r="AM15" s="26">
        <f t="shared" si="17"/>
        <v>0</v>
      </c>
      <c r="AN15" s="26">
        <f t="shared" si="18"/>
        <v>0</v>
      </c>
      <c r="AO15" s="27" t="s">
        <v>71</v>
      </c>
      <c r="AP15" s="27" t="s">
        <v>71</v>
      </c>
      <c r="AQ15" s="20" t="s">
        <v>74</v>
      </c>
      <c r="AS15" s="26">
        <f t="shared" si="19"/>
        <v>0</v>
      </c>
      <c r="AT15" s="26">
        <f t="shared" si="20"/>
        <v>0</v>
      </c>
      <c r="AU15" s="26">
        <v>0</v>
      </c>
      <c r="AV15" s="26">
        <f t="shared" si="21"/>
        <v>0</v>
      </c>
    </row>
    <row r="16" spans="1:48" ht="12.75">
      <c r="A16" s="4" t="s">
        <v>8</v>
      </c>
      <c r="B16" s="4"/>
      <c r="C16" s="4" t="s">
        <v>25</v>
      </c>
      <c r="D16" s="4" t="s">
        <v>123</v>
      </c>
      <c r="E16" s="4" t="s">
        <v>46</v>
      </c>
      <c r="F16" s="13">
        <v>1</v>
      </c>
      <c r="G16" s="13"/>
      <c r="H16" s="13">
        <f t="shared" si="0"/>
        <v>0</v>
      </c>
      <c r="I16" s="13">
        <f t="shared" si="1"/>
        <v>0</v>
      </c>
      <c r="J16" s="13">
        <f t="shared" si="2"/>
        <v>0</v>
      </c>
      <c r="K16" s="13">
        <v>0</v>
      </c>
      <c r="L16" s="13">
        <f t="shared" si="3"/>
        <v>0</v>
      </c>
      <c r="M16" s="23"/>
      <c r="P16" s="26">
        <f t="shared" si="4"/>
        <v>0</v>
      </c>
      <c r="R16" s="26">
        <f t="shared" si="5"/>
        <v>0</v>
      </c>
      <c r="S16" s="26">
        <f t="shared" si="6"/>
        <v>0</v>
      </c>
      <c r="T16" s="26">
        <f t="shared" si="7"/>
        <v>0</v>
      </c>
      <c r="U16" s="26">
        <f t="shared" si="8"/>
        <v>0</v>
      </c>
      <c r="V16" s="26">
        <f t="shared" si="9"/>
        <v>0</v>
      </c>
      <c r="W16" s="26">
        <f t="shared" si="10"/>
        <v>0</v>
      </c>
      <c r="X16" s="26">
        <f t="shared" si="11"/>
        <v>0</v>
      </c>
      <c r="Y16" s="20"/>
      <c r="Z16" s="13">
        <f t="shared" si="12"/>
        <v>0</v>
      </c>
      <c r="AA16" s="13">
        <f t="shared" si="13"/>
        <v>0</v>
      </c>
      <c r="AB16" s="13">
        <f t="shared" si="14"/>
        <v>0</v>
      </c>
      <c r="AD16" s="26">
        <v>21</v>
      </c>
      <c r="AE16" s="26">
        <f t="shared" si="15"/>
        <v>0</v>
      </c>
      <c r="AF16" s="26">
        <f t="shared" si="16"/>
        <v>0</v>
      </c>
      <c r="AG16" s="23" t="s">
        <v>5</v>
      </c>
      <c r="AM16" s="26">
        <f t="shared" si="17"/>
        <v>0</v>
      </c>
      <c r="AN16" s="26">
        <f t="shared" si="18"/>
        <v>0</v>
      </c>
      <c r="AO16" s="27" t="s">
        <v>71</v>
      </c>
      <c r="AP16" s="27" t="s">
        <v>71</v>
      </c>
      <c r="AQ16" s="20" t="s">
        <v>74</v>
      </c>
      <c r="AS16" s="26">
        <f t="shared" si="19"/>
        <v>0</v>
      </c>
      <c r="AT16" s="26">
        <f t="shared" si="20"/>
        <v>0</v>
      </c>
      <c r="AU16" s="26">
        <v>0</v>
      </c>
      <c r="AV16" s="26">
        <f t="shared" si="21"/>
        <v>0</v>
      </c>
    </row>
    <row r="17" spans="1:48" ht="12.75">
      <c r="A17" s="4" t="s">
        <v>9</v>
      </c>
      <c r="B17" s="4"/>
      <c r="C17" s="4" t="s">
        <v>26</v>
      </c>
      <c r="D17" s="4" t="s">
        <v>126</v>
      </c>
      <c r="E17" s="4" t="s">
        <v>46</v>
      </c>
      <c r="F17" s="13">
        <v>1</v>
      </c>
      <c r="G17" s="13"/>
      <c r="H17" s="13">
        <f t="shared" si="0"/>
        <v>0</v>
      </c>
      <c r="I17" s="13">
        <f t="shared" si="1"/>
        <v>0</v>
      </c>
      <c r="J17" s="13">
        <f t="shared" si="2"/>
        <v>0</v>
      </c>
      <c r="K17" s="13">
        <v>0</v>
      </c>
      <c r="L17" s="13">
        <f t="shared" si="3"/>
        <v>0</v>
      </c>
      <c r="M17" s="23"/>
      <c r="P17" s="26">
        <f t="shared" si="4"/>
        <v>0</v>
      </c>
      <c r="R17" s="26">
        <f t="shared" si="5"/>
        <v>0</v>
      </c>
      <c r="S17" s="26">
        <f t="shared" si="6"/>
        <v>0</v>
      </c>
      <c r="T17" s="26">
        <f t="shared" si="7"/>
        <v>0</v>
      </c>
      <c r="U17" s="26">
        <f t="shared" si="8"/>
        <v>0</v>
      </c>
      <c r="V17" s="26">
        <f t="shared" si="9"/>
        <v>0</v>
      </c>
      <c r="W17" s="26">
        <f t="shared" si="10"/>
        <v>0</v>
      </c>
      <c r="X17" s="26">
        <f t="shared" si="11"/>
        <v>0</v>
      </c>
      <c r="Y17" s="20"/>
      <c r="Z17" s="13">
        <f t="shared" si="12"/>
        <v>0</v>
      </c>
      <c r="AA17" s="13">
        <f t="shared" si="13"/>
        <v>0</v>
      </c>
      <c r="AB17" s="13">
        <f t="shared" si="14"/>
        <v>0</v>
      </c>
      <c r="AD17" s="26">
        <v>21</v>
      </c>
      <c r="AE17" s="26">
        <f t="shared" si="15"/>
        <v>0</v>
      </c>
      <c r="AF17" s="26">
        <f t="shared" si="16"/>
        <v>0</v>
      </c>
      <c r="AG17" s="23" t="s">
        <v>5</v>
      </c>
      <c r="AM17" s="26">
        <f t="shared" si="17"/>
        <v>0</v>
      </c>
      <c r="AN17" s="26">
        <f t="shared" si="18"/>
        <v>0</v>
      </c>
      <c r="AO17" s="27" t="s">
        <v>71</v>
      </c>
      <c r="AP17" s="27" t="s">
        <v>71</v>
      </c>
      <c r="AQ17" s="20" t="s">
        <v>74</v>
      </c>
      <c r="AS17" s="26">
        <f t="shared" si="19"/>
        <v>0</v>
      </c>
      <c r="AT17" s="26">
        <f t="shared" si="20"/>
        <v>0</v>
      </c>
      <c r="AU17" s="26">
        <v>0</v>
      </c>
      <c r="AV17" s="26">
        <f t="shared" si="21"/>
        <v>0</v>
      </c>
    </row>
    <row r="18" spans="1:48" ht="12.75">
      <c r="A18" s="4" t="s">
        <v>10</v>
      </c>
      <c r="B18" s="4"/>
      <c r="C18" s="4" t="s">
        <v>27</v>
      </c>
      <c r="D18" s="4" t="s">
        <v>127</v>
      </c>
      <c r="E18" s="4" t="s">
        <v>46</v>
      </c>
      <c r="F18" s="13">
        <v>1</v>
      </c>
      <c r="G18" s="13"/>
      <c r="H18" s="13">
        <f t="shared" si="0"/>
        <v>0</v>
      </c>
      <c r="I18" s="13">
        <f t="shared" si="1"/>
        <v>0</v>
      </c>
      <c r="J18" s="13">
        <f t="shared" si="2"/>
        <v>0</v>
      </c>
      <c r="K18" s="13">
        <v>0</v>
      </c>
      <c r="L18" s="13">
        <f t="shared" si="3"/>
        <v>0</v>
      </c>
      <c r="M18" s="23"/>
      <c r="P18" s="26">
        <f t="shared" si="4"/>
        <v>0</v>
      </c>
      <c r="R18" s="26">
        <f t="shared" si="5"/>
        <v>0</v>
      </c>
      <c r="S18" s="26">
        <f t="shared" si="6"/>
        <v>0</v>
      </c>
      <c r="T18" s="26">
        <f t="shared" si="7"/>
        <v>0</v>
      </c>
      <c r="U18" s="26">
        <f t="shared" si="8"/>
        <v>0</v>
      </c>
      <c r="V18" s="26">
        <f t="shared" si="9"/>
        <v>0</v>
      </c>
      <c r="W18" s="26">
        <f t="shared" si="10"/>
        <v>0</v>
      </c>
      <c r="X18" s="26">
        <f t="shared" si="11"/>
        <v>0</v>
      </c>
      <c r="Y18" s="20"/>
      <c r="Z18" s="13">
        <f t="shared" si="12"/>
        <v>0</v>
      </c>
      <c r="AA18" s="13">
        <f t="shared" si="13"/>
        <v>0</v>
      </c>
      <c r="AB18" s="13">
        <f t="shared" si="14"/>
        <v>0</v>
      </c>
      <c r="AD18" s="26">
        <v>21</v>
      </c>
      <c r="AE18" s="26">
        <f t="shared" si="15"/>
        <v>0</v>
      </c>
      <c r="AF18" s="26">
        <f t="shared" si="16"/>
        <v>0</v>
      </c>
      <c r="AG18" s="23" t="s">
        <v>5</v>
      </c>
      <c r="AM18" s="26">
        <f t="shared" si="17"/>
        <v>0</v>
      </c>
      <c r="AN18" s="26">
        <f t="shared" si="18"/>
        <v>0</v>
      </c>
      <c r="AO18" s="27" t="s">
        <v>71</v>
      </c>
      <c r="AP18" s="27" t="s">
        <v>71</v>
      </c>
      <c r="AQ18" s="20" t="s">
        <v>74</v>
      </c>
      <c r="AS18" s="26">
        <f t="shared" si="19"/>
        <v>0</v>
      </c>
      <c r="AT18" s="26">
        <f t="shared" si="20"/>
        <v>0</v>
      </c>
      <c r="AU18" s="26">
        <v>0</v>
      </c>
      <c r="AV18" s="26">
        <f t="shared" si="21"/>
        <v>0</v>
      </c>
    </row>
    <row r="19" spans="1:48" ht="12.75">
      <c r="A19" s="4" t="s">
        <v>11</v>
      </c>
      <c r="B19" s="4"/>
      <c r="C19" s="4" t="s">
        <v>28</v>
      </c>
      <c r="D19" s="4" t="s">
        <v>38</v>
      </c>
      <c r="E19" s="4" t="s">
        <v>46</v>
      </c>
      <c r="F19" s="13">
        <v>1</v>
      </c>
      <c r="G19" s="13"/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</v>
      </c>
      <c r="L19" s="13">
        <f t="shared" si="3"/>
        <v>0</v>
      </c>
      <c r="M19" s="23"/>
      <c r="P19" s="26">
        <f t="shared" si="4"/>
        <v>0</v>
      </c>
      <c r="R19" s="26">
        <f t="shared" si="5"/>
        <v>0</v>
      </c>
      <c r="S19" s="26">
        <f t="shared" si="6"/>
        <v>0</v>
      </c>
      <c r="T19" s="26">
        <f t="shared" si="7"/>
        <v>0</v>
      </c>
      <c r="U19" s="26">
        <f t="shared" si="8"/>
        <v>0</v>
      </c>
      <c r="V19" s="26">
        <f t="shared" si="9"/>
        <v>0</v>
      </c>
      <c r="W19" s="26">
        <f t="shared" si="10"/>
        <v>0</v>
      </c>
      <c r="X19" s="26">
        <f t="shared" si="11"/>
        <v>0</v>
      </c>
      <c r="Y19" s="20"/>
      <c r="Z19" s="13">
        <f t="shared" si="12"/>
        <v>0</v>
      </c>
      <c r="AA19" s="13">
        <f t="shared" si="13"/>
        <v>0</v>
      </c>
      <c r="AB19" s="13">
        <f t="shared" si="14"/>
        <v>0</v>
      </c>
      <c r="AD19" s="26">
        <v>21</v>
      </c>
      <c r="AE19" s="26">
        <f t="shared" si="15"/>
        <v>0</v>
      </c>
      <c r="AF19" s="26">
        <f t="shared" si="16"/>
        <v>0</v>
      </c>
      <c r="AG19" s="23" t="s">
        <v>5</v>
      </c>
      <c r="AM19" s="26">
        <f t="shared" si="17"/>
        <v>0</v>
      </c>
      <c r="AN19" s="26">
        <f t="shared" si="18"/>
        <v>0</v>
      </c>
      <c r="AO19" s="27" t="s">
        <v>71</v>
      </c>
      <c r="AP19" s="27" t="s">
        <v>71</v>
      </c>
      <c r="AQ19" s="20" t="s">
        <v>74</v>
      </c>
      <c r="AS19" s="26">
        <f t="shared" si="19"/>
        <v>0</v>
      </c>
      <c r="AT19" s="26">
        <f t="shared" si="20"/>
        <v>0</v>
      </c>
      <c r="AU19" s="26">
        <v>0</v>
      </c>
      <c r="AV19" s="26">
        <f t="shared" si="21"/>
        <v>0</v>
      </c>
    </row>
    <row r="20" spans="1:48" ht="12.75">
      <c r="A20" s="4" t="s">
        <v>12</v>
      </c>
      <c r="B20" s="4"/>
      <c r="C20" s="4" t="s">
        <v>29</v>
      </c>
      <c r="D20" s="4" t="s">
        <v>39</v>
      </c>
      <c r="E20" s="4" t="s">
        <v>46</v>
      </c>
      <c r="F20" s="13">
        <v>1</v>
      </c>
      <c r="G20" s="13"/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</v>
      </c>
      <c r="L20" s="13">
        <f t="shared" si="3"/>
        <v>0</v>
      </c>
      <c r="M20" s="23"/>
      <c r="P20" s="26">
        <f t="shared" si="4"/>
        <v>0</v>
      </c>
      <c r="R20" s="26">
        <f t="shared" si="5"/>
        <v>0</v>
      </c>
      <c r="S20" s="26">
        <f t="shared" si="6"/>
        <v>0</v>
      </c>
      <c r="T20" s="26">
        <f t="shared" si="7"/>
        <v>0</v>
      </c>
      <c r="U20" s="26">
        <f t="shared" si="8"/>
        <v>0</v>
      </c>
      <c r="V20" s="26">
        <f t="shared" si="9"/>
        <v>0</v>
      </c>
      <c r="W20" s="26">
        <f t="shared" si="10"/>
        <v>0</v>
      </c>
      <c r="X20" s="26">
        <f t="shared" si="11"/>
        <v>0</v>
      </c>
      <c r="Y20" s="20"/>
      <c r="Z20" s="13">
        <f t="shared" si="12"/>
        <v>0</v>
      </c>
      <c r="AA20" s="13">
        <f t="shared" si="13"/>
        <v>0</v>
      </c>
      <c r="AB20" s="13">
        <f t="shared" si="14"/>
        <v>0</v>
      </c>
      <c r="AD20" s="26">
        <v>21</v>
      </c>
      <c r="AE20" s="26">
        <f t="shared" si="15"/>
        <v>0</v>
      </c>
      <c r="AF20" s="26">
        <f t="shared" si="16"/>
        <v>0</v>
      </c>
      <c r="AG20" s="23" t="s">
        <v>5</v>
      </c>
      <c r="AM20" s="26">
        <f t="shared" si="17"/>
        <v>0</v>
      </c>
      <c r="AN20" s="26">
        <f t="shared" si="18"/>
        <v>0</v>
      </c>
      <c r="AO20" s="27" t="s">
        <v>71</v>
      </c>
      <c r="AP20" s="27" t="s">
        <v>71</v>
      </c>
      <c r="AQ20" s="20" t="s">
        <v>74</v>
      </c>
      <c r="AS20" s="26">
        <f t="shared" si="19"/>
        <v>0</v>
      </c>
      <c r="AT20" s="26">
        <f t="shared" si="20"/>
        <v>0</v>
      </c>
      <c r="AU20" s="26">
        <v>0</v>
      </c>
      <c r="AV20" s="26">
        <f t="shared" si="21"/>
        <v>0</v>
      </c>
    </row>
    <row r="21" spans="1:48" ht="12.75">
      <c r="A21" s="4" t="s">
        <v>13</v>
      </c>
      <c r="B21" s="4"/>
      <c r="C21" s="4" t="s">
        <v>30</v>
      </c>
      <c r="D21" s="4" t="s">
        <v>124</v>
      </c>
      <c r="E21" s="4" t="s">
        <v>47</v>
      </c>
      <c r="F21" s="13">
        <v>66</v>
      </c>
      <c r="G21" s="13"/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</v>
      </c>
      <c r="L21" s="13">
        <f t="shared" si="3"/>
        <v>0</v>
      </c>
      <c r="M21" s="23"/>
      <c r="P21" s="26">
        <f t="shared" si="4"/>
        <v>0</v>
      </c>
      <c r="R21" s="26">
        <f t="shared" si="5"/>
        <v>0</v>
      </c>
      <c r="S21" s="26">
        <f t="shared" si="6"/>
        <v>0</v>
      </c>
      <c r="T21" s="26">
        <f t="shared" si="7"/>
        <v>0</v>
      </c>
      <c r="U21" s="26">
        <f t="shared" si="8"/>
        <v>0</v>
      </c>
      <c r="V21" s="26">
        <f t="shared" si="9"/>
        <v>0</v>
      </c>
      <c r="W21" s="26">
        <f t="shared" si="10"/>
        <v>0</v>
      </c>
      <c r="X21" s="26">
        <f t="shared" si="11"/>
        <v>0</v>
      </c>
      <c r="Y21" s="20"/>
      <c r="Z21" s="13">
        <f t="shared" si="12"/>
        <v>0</v>
      </c>
      <c r="AA21" s="13">
        <f t="shared" si="13"/>
        <v>0</v>
      </c>
      <c r="AB21" s="13">
        <f t="shared" si="14"/>
        <v>0</v>
      </c>
      <c r="AD21" s="26">
        <v>21</v>
      </c>
      <c r="AE21" s="26">
        <f t="shared" si="15"/>
        <v>0</v>
      </c>
      <c r="AF21" s="26">
        <f t="shared" si="16"/>
        <v>0</v>
      </c>
      <c r="AG21" s="23" t="s">
        <v>5</v>
      </c>
      <c r="AM21" s="26">
        <f t="shared" si="17"/>
        <v>0</v>
      </c>
      <c r="AN21" s="26">
        <f t="shared" si="18"/>
        <v>0</v>
      </c>
      <c r="AO21" s="27" t="s">
        <v>71</v>
      </c>
      <c r="AP21" s="27" t="s">
        <v>71</v>
      </c>
      <c r="AQ21" s="20" t="s">
        <v>74</v>
      </c>
      <c r="AS21" s="26">
        <f t="shared" si="19"/>
        <v>0</v>
      </c>
      <c r="AT21" s="26">
        <f t="shared" si="20"/>
        <v>0</v>
      </c>
      <c r="AU21" s="26">
        <v>0</v>
      </c>
      <c r="AV21" s="26">
        <f t="shared" si="21"/>
        <v>0</v>
      </c>
    </row>
    <row r="22" spans="1:48" ht="12.75">
      <c r="A22" s="4" t="s">
        <v>14</v>
      </c>
      <c r="B22" s="4"/>
      <c r="C22" s="4" t="s">
        <v>31</v>
      </c>
      <c r="D22" s="4" t="s">
        <v>40</v>
      </c>
      <c r="E22" s="4" t="s">
        <v>46</v>
      </c>
      <c r="F22" s="13">
        <v>1</v>
      </c>
      <c r="G22" s="13"/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</v>
      </c>
      <c r="L22" s="13">
        <f t="shared" si="3"/>
        <v>0</v>
      </c>
      <c r="M22" s="23"/>
      <c r="P22" s="26">
        <f t="shared" si="4"/>
        <v>0</v>
      </c>
      <c r="R22" s="26">
        <f t="shared" si="5"/>
        <v>0</v>
      </c>
      <c r="S22" s="26">
        <f t="shared" si="6"/>
        <v>0</v>
      </c>
      <c r="T22" s="26">
        <f t="shared" si="7"/>
        <v>0</v>
      </c>
      <c r="U22" s="26">
        <f t="shared" si="8"/>
        <v>0</v>
      </c>
      <c r="V22" s="26">
        <f t="shared" si="9"/>
        <v>0</v>
      </c>
      <c r="W22" s="26">
        <f t="shared" si="10"/>
        <v>0</v>
      </c>
      <c r="X22" s="26">
        <f t="shared" si="11"/>
        <v>0</v>
      </c>
      <c r="Y22" s="20"/>
      <c r="Z22" s="13">
        <f t="shared" si="12"/>
        <v>0</v>
      </c>
      <c r="AA22" s="13">
        <f t="shared" si="13"/>
        <v>0</v>
      </c>
      <c r="AB22" s="13">
        <f t="shared" si="14"/>
        <v>0</v>
      </c>
      <c r="AD22" s="26">
        <v>21</v>
      </c>
      <c r="AE22" s="26">
        <f t="shared" si="15"/>
        <v>0</v>
      </c>
      <c r="AF22" s="26">
        <f t="shared" si="16"/>
        <v>0</v>
      </c>
      <c r="AG22" s="23" t="s">
        <v>5</v>
      </c>
      <c r="AM22" s="26">
        <f t="shared" si="17"/>
        <v>0</v>
      </c>
      <c r="AN22" s="26">
        <f t="shared" si="18"/>
        <v>0</v>
      </c>
      <c r="AO22" s="27" t="s">
        <v>71</v>
      </c>
      <c r="AP22" s="27" t="s">
        <v>71</v>
      </c>
      <c r="AQ22" s="20" t="s">
        <v>74</v>
      </c>
      <c r="AS22" s="26">
        <f t="shared" si="19"/>
        <v>0</v>
      </c>
      <c r="AT22" s="26">
        <f t="shared" si="20"/>
        <v>0</v>
      </c>
      <c r="AU22" s="26">
        <v>0</v>
      </c>
      <c r="AV22" s="26">
        <f t="shared" si="21"/>
        <v>0</v>
      </c>
    </row>
    <row r="23" spans="1:48" ht="12.75">
      <c r="A23" s="4" t="s">
        <v>15</v>
      </c>
      <c r="B23" s="4"/>
      <c r="C23" s="4" t="s">
        <v>32</v>
      </c>
      <c r="D23" s="4" t="s">
        <v>41</v>
      </c>
      <c r="E23" s="4" t="s">
        <v>46</v>
      </c>
      <c r="F23" s="13">
        <v>1</v>
      </c>
      <c r="G23" s="13"/>
      <c r="H23" s="13">
        <f t="shared" si="0"/>
        <v>0</v>
      </c>
      <c r="I23" s="13">
        <f t="shared" si="1"/>
        <v>0</v>
      </c>
      <c r="J23" s="13">
        <f t="shared" si="2"/>
        <v>0</v>
      </c>
      <c r="K23" s="13">
        <v>0</v>
      </c>
      <c r="L23" s="13">
        <f t="shared" si="3"/>
        <v>0</v>
      </c>
      <c r="M23" s="23"/>
      <c r="P23" s="26">
        <f t="shared" si="4"/>
        <v>0</v>
      </c>
      <c r="R23" s="26">
        <f t="shared" si="5"/>
        <v>0</v>
      </c>
      <c r="S23" s="26">
        <f t="shared" si="6"/>
        <v>0</v>
      </c>
      <c r="T23" s="26">
        <f t="shared" si="7"/>
        <v>0</v>
      </c>
      <c r="U23" s="26">
        <f t="shared" si="8"/>
        <v>0</v>
      </c>
      <c r="V23" s="26">
        <f t="shared" si="9"/>
        <v>0</v>
      </c>
      <c r="W23" s="26">
        <f t="shared" si="10"/>
        <v>0</v>
      </c>
      <c r="X23" s="26">
        <f t="shared" si="11"/>
        <v>0</v>
      </c>
      <c r="Y23" s="20"/>
      <c r="Z23" s="13">
        <f t="shared" si="12"/>
        <v>0</v>
      </c>
      <c r="AA23" s="13">
        <f t="shared" si="13"/>
        <v>0</v>
      </c>
      <c r="AB23" s="13">
        <f t="shared" si="14"/>
        <v>0</v>
      </c>
      <c r="AD23" s="26">
        <v>21</v>
      </c>
      <c r="AE23" s="26">
        <f t="shared" si="15"/>
        <v>0</v>
      </c>
      <c r="AF23" s="26">
        <f t="shared" si="16"/>
        <v>0</v>
      </c>
      <c r="AG23" s="23" t="s">
        <v>5</v>
      </c>
      <c r="AM23" s="26">
        <f t="shared" si="17"/>
        <v>0</v>
      </c>
      <c r="AN23" s="26">
        <f t="shared" si="18"/>
        <v>0</v>
      </c>
      <c r="AO23" s="27" t="s">
        <v>71</v>
      </c>
      <c r="AP23" s="27" t="s">
        <v>71</v>
      </c>
      <c r="AQ23" s="20" t="s">
        <v>74</v>
      </c>
      <c r="AS23" s="26">
        <f t="shared" si="19"/>
        <v>0</v>
      </c>
      <c r="AT23" s="26">
        <f t="shared" si="20"/>
        <v>0</v>
      </c>
      <c r="AU23" s="26">
        <v>0</v>
      </c>
      <c r="AV23" s="26">
        <f t="shared" si="21"/>
        <v>0</v>
      </c>
    </row>
    <row r="24" spans="1:48" ht="12.75">
      <c r="A24" s="4" t="s">
        <v>16</v>
      </c>
      <c r="B24" s="4"/>
      <c r="C24" s="4" t="s">
        <v>33</v>
      </c>
      <c r="D24" s="4" t="s">
        <v>125</v>
      </c>
      <c r="E24" s="4" t="s">
        <v>48</v>
      </c>
      <c r="F24" s="13">
        <v>1</v>
      </c>
      <c r="G24" s="13"/>
      <c r="H24" s="13">
        <f t="shared" si="0"/>
        <v>0</v>
      </c>
      <c r="I24" s="13">
        <f t="shared" si="1"/>
        <v>0</v>
      </c>
      <c r="J24" s="13">
        <f t="shared" si="2"/>
        <v>0</v>
      </c>
      <c r="K24" s="13">
        <v>0</v>
      </c>
      <c r="L24" s="13">
        <f t="shared" si="3"/>
        <v>0</v>
      </c>
      <c r="M24" s="23"/>
      <c r="P24" s="26">
        <f t="shared" si="4"/>
        <v>0</v>
      </c>
      <c r="R24" s="26">
        <f t="shared" si="5"/>
        <v>0</v>
      </c>
      <c r="S24" s="26">
        <f t="shared" si="6"/>
        <v>0</v>
      </c>
      <c r="T24" s="26">
        <f t="shared" si="7"/>
        <v>0</v>
      </c>
      <c r="U24" s="26">
        <f t="shared" si="8"/>
        <v>0</v>
      </c>
      <c r="V24" s="26">
        <f t="shared" si="9"/>
        <v>0</v>
      </c>
      <c r="W24" s="26">
        <f t="shared" si="10"/>
        <v>0</v>
      </c>
      <c r="X24" s="26">
        <f t="shared" si="11"/>
        <v>0</v>
      </c>
      <c r="Y24" s="20"/>
      <c r="Z24" s="13">
        <f t="shared" si="12"/>
        <v>0</v>
      </c>
      <c r="AA24" s="13">
        <f t="shared" si="13"/>
        <v>0</v>
      </c>
      <c r="AB24" s="13">
        <f t="shared" si="14"/>
        <v>0</v>
      </c>
      <c r="AD24" s="26">
        <v>21</v>
      </c>
      <c r="AE24" s="26">
        <f t="shared" si="15"/>
        <v>0</v>
      </c>
      <c r="AF24" s="26">
        <f t="shared" si="16"/>
        <v>0</v>
      </c>
      <c r="AG24" s="23" t="s">
        <v>5</v>
      </c>
      <c r="AM24" s="26">
        <f t="shared" si="17"/>
        <v>0</v>
      </c>
      <c r="AN24" s="26">
        <f t="shared" si="18"/>
        <v>0</v>
      </c>
      <c r="AO24" s="27" t="s">
        <v>71</v>
      </c>
      <c r="AP24" s="27" t="s">
        <v>71</v>
      </c>
      <c r="AQ24" s="20" t="s">
        <v>74</v>
      </c>
      <c r="AS24" s="26">
        <f t="shared" si="19"/>
        <v>0</v>
      </c>
      <c r="AT24" s="26">
        <f t="shared" si="20"/>
        <v>0</v>
      </c>
      <c r="AU24" s="26">
        <v>0</v>
      </c>
      <c r="AV24" s="26">
        <f t="shared" si="21"/>
        <v>0</v>
      </c>
    </row>
    <row r="25" spans="1:48" ht="12.75">
      <c r="A25" s="62" t="s">
        <v>145</v>
      </c>
      <c r="B25" s="4"/>
      <c r="C25" s="62" t="s">
        <v>146</v>
      </c>
      <c r="D25" s="62" t="s">
        <v>147</v>
      </c>
      <c r="E25" s="62" t="s">
        <v>48</v>
      </c>
      <c r="F25" s="13">
        <v>1</v>
      </c>
      <c r="G25" s="13"/>
      <c r="H25" s="13">
        <f t="shared" si="0"/>
        <v>0</v>
      </c>
      <c r="I25" s="13">
        <f t="shared" si="1"/>
        <v>0</v>
      </c>
      <c r="J25" s="13">
        <f t="shared" si="2"/>
        <v>0</v>
      </c>
      <c r="K25" s="13">
        <v>0</v>
      </c>
      <c r="L25" s="13">
        <f t="shared" si="3"/>
        <v>0</v>
      </c>
      <c r="M25" s="23"/>
      <c r="P25" s="26"/>
      <c r="R25" s="26"/>
      <c r="S25" s="26"/>
      <c r="T25" s="26"/>
      <c r="U25" s="26"/>
      <c r="V25" s="26"/>
      <c r="W25" s="26"/>
      <c r="X25" s="26"/>
      <c r="Y25" s="20"/>
      <c r="Z25" s="13"/>
      <c r="AA25" s="13"/>
      <c r="AB25" s="13"/>
      <c r="AD25" s="26"/>
      <c r="AE25" s="26"/>
      <c r="AF25" s="26"/>
      <c r="AG25" s="23"/>
      <c r="AM25" s="26"/>
      <c r="AN25" s="26"/>
      <c r="AO25" s="27"/>
      <c r="AP25" s="27"/>
      <c r="AQ25" s="20"/>
      <c r="AS25" s="26"/>
      <c r="AT25" s="26"/>
      <c r="AU25" s="26"/>
      <c r="AV25" s="26"/>
    </row>
    <row r="26" spans="1:37" ht="12.75">
      <c r="A26" s="5"/>
      <c r="B26" s="10"/>
      <c r="C26" s="10"/>
      <c r="D26" s="115"/>
      <c r="E26" s="116"/>
      <c r="F26" s="116"/>
      <c r="G26" s="116"/>
      <c r="H26" s="29"/>
      <c r="I26" s="29"/>
      <c r="J26" s="29"/>
      <c r="K26" s="20"/>
      <c r="L26" s="29"/>
      <c r="M26" s="20"/>
      <c r="Y26" s="20"/>
      <c r="AI26" s="29">
        <f>SUM(Z27:Z27)</f>
        <v>0</v>
      </c>
      <c r="AJ26" s="29">
        <f>SUM(AA27:AA27)</f>
        <v>0</v>
      </c>
      <c r="AK26" s="29">
        <f>SUM(AB27:AB27)</f>
        <v>0</v>
      </c>
    </row>
    <row r="27" spans="1:48" ht="12.75">
      <c r="A27" s="4"/>
      <c r="B27" s="4"/>
      <c r="C27" s="4"/>
      <c r="D27" s="4"/>
      <c r="E27" s="4"/>
      <c r="F27" s="13"/>
      <c r="G27" s="13"/>
      <c r="H27" s="13"/>
      <c r="I27" s="13"/>
      <c r="J27" s="13"/>
      <c r="K27" s="13"/>
      <c r="L27" s="13"/>
      <c r="M27" s="23"/>
      <c r="P27" s="26">
        <f>IF(AG27="5",J27,0)</f>
        <v>0</v>
      </c>
      <c r="R27" s="26">
        <f>IF(AG27="1",H27,0)</f>
        <v>0</v>
      </c>
      <c r="S27" s="26">
        <f>IF(AG27="1",I27,0)</f>
        <v>0</v>
      </c>
      <c r="T27" s="26">
        <f>IF(AG27="7",H27,0)</f>
        <v>0</v>
      </c>
      <c r="U27" s="26">
        <f>IF(AG27="7",I27,0)</f>
        <v>0</v>
      </c>
      <c r="V27" s="26">
        <f>IF(AG27="2",H27,0)</f>
        <v>0</v>
      </c>
      <c r="W27" s="26">
        <f>IF(AG27="2",I27,0)</f>
        <v>0</v>
      </c>
      <c r="X27" s="26">
        <f>IF(AG27="0",J27,0)</f>
        <v>0</v>
      </c>
      <c r="Y27" s="20"/>
      <c r="Z27" s="13">
        <f>IF(AD27=0,J27,0)</f>
        <v>0</v>
      </c>
      <c r="AA27" s="13">
        <f>IF(AD27=15,J27,0)</f>
        <v>0</v>
      </c>
      <c r="AB27" s="13">
        <f>IF(AD27=21,J27,0)</f>
        <v>0</v>
      </c>
      <c r="AD27" s="26">
        <v>21</v>
      </c>
      <c r="AE27" s="26">
        <f>G27*0</f>
        <v>0</v>
      </c>
      <c r="AF27" s="26">
        <f>G27*(1-0)</f>
        <v>0</v>
      </c>
      <c r="AG27" s="23" t="s">
        <v>5</v>
      </c>
      <c r="AM27" s="26">
        <f>F27*AE27</f>
        <v>0</v>
      </c>
      <c r="AN27" s="26">
        <f>F27*AF27</f>
        <v>0</v>
      </c>
      <c r="AO27" s="27" t="s">
        <v>72</v>
      </c>
      <c r="AP27" s="27" t="s">
        <v>73</v>
      </c>
      <c r="AQ27" s="20" t="s">
        <v>74</v>
      </c>
      <c r="AS27" s="26">
        <f>AM27+AN27</f>
        <v>0</v>
      </c>
      <c r="AT27" s="26">
        <f>G27/(100-AU27)*100</f>
        <v>0</v>
      </c>
      <c r="AU27" s="26">
        <v>0</v>
      </c>
      <c r="AV27" s="26">
        <f>L27</f>
        <v>0</v>
      </c>
    </row>
    <row r="28" spans="1:13" ht="12.75">
      <c r="A28" s="6"/>
      <c r="B28" s="6"/>
      <c r="C28" s="6"/>
      <c r="D28" s="6"/>
      <c r="E28" s="6"/>
      <c r="F28" s="6"/>
      <c r="G28" s="6"/>
      <c r="H28" s="117" t="s">
        <v>53</v>
      </c>
      <c r="I28" s="70"/>
      <c r="J28" s="30">
        <f>J12</f>
        <v>0</v>
      </c>
      <c r="K28" s="6"/>
      <c r="L28" s="6"/>
      <c r="M28" s="6"/>
    </row>
    <row r="29" spans="1:3" ht="9" customHeight="1">
      <c r="A29" s="119"/>
      <c r="B29" s="118"/>
      <c r="C29" s="118"/>
    </row>
    <row r="30" spans="1:13" ht="157.5" customHeight="1">
      <c r="A30" s="121" t="s">
        <v>148</v>
      </c>
      <c r="B30" s="120"/>
      <c r="C30" s="120"/>
      <c r="D30" s="120"/>
      <c r="E30" s="61"/>
      <c r="F30" s="61"/>
      <c r="G30" s="61"/>
      <c r="H30" s="61"/>
      <c r="I30" s="61"/>
      <c r="J30" s="61"/>
      <c r="K30" s="61"/>
      <c r="L30" s="61"/>
      <c r="M30" s="61"/>
    </row>
  </sheetData>
  <sheetProtection/>
  <mergeCells count="31">
    <mergeCell ref="H10:J10"/>
    <mergeCell ref="K10:L10"/>
    <mergeCell ref="D12:G12"/>
    <mergeCell ref="D26:G26"/>
    <mergeCell ref="H28:I28"/>
    <mergeCell ref="A29:C29"/>
    <mergeCell ref="A30:D30"/>
    <mergeCell ref="A8:C9"/>
    <mergeCell ref="D8:D9"/>
    <mergeCell ref="E8:F9"/>
    <mergeCell ref="G8:H9"/>
    <mergeCell ref="I8:I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Holý</dc:creator>
  <cp:keywords/>
  <dc:description/>
  <cp:lastModifiedBy>Pavel Caha</cp:lastModifiedBy>
  <cp:lastPrinted>2020-01-27T10:41:18Z</cp:lastPrinted>
  <dcterms:created xsi:type="dcterms:W3CDTF">2020-01-27T09:33:01Z</dcterms:created>
  <dcterms:modified xsi:type="dcterms:W3CDTF">2020-07-14T11:53:25Z</dcterms:modified>
  <cp:category/>
  <cp:version/>
  <cp:contentType/>
  <cp:contentStatus/>
</cp:coreProperties>
</file>