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i.01\Documents\STAVBY, AKCE\Kluziště\Příloha č. 1.1 - Slepý rozpočet pro 1.část – Zpevněné plochy, osvětlení, garáž\"/>
    </mc:Choice>
  </mc:AlternateContent>
  <xr:revisionPtr revIDLastSave="0" documentId="13_ncr:1_{C22A8948-9BFF-42D2-B1A8-180795D077D8}" xr6:coauthVersionLast="45" xr6:coauthVersionMax="45" xr10:uidLastSave="{00000000-0000-0000-0000-000000000000}"/>
  <bookViews>
    <workbookView xWindow="-120" yWindow="-120" windowWidth="29040" windowHeight="15840" tabRatio="959" xr2:uid="{00000000-000D-0000-FFFF-FFFF00000000}"/>
  </bookViews>
  <sheets>
    <sheet name="03 ELEKTRO " sheetId="75" r:id="rId1"/>
  </sheets>
  <calcPr calcId="181029"/>
  <customWorkbookViews>
    <customWorkbookView name="Lejsek Josef – osobní zobrazení" guid="{0DF4B5EB-0E72-417C-A3D9-5B6D6B97B844}" mergeInterval="0" personalView="1" maximized="1" xWindow="-8" yWindow="-8" windowWidth="3856" windowHeight="1186" tabRatio="926" activeSheetId="2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75" l="1"/>
  <c r="G15" i="75"/>
  <c r="J15" i="75" l="1"/>
  <c r="I50" i="75"/>
  <c r="G50" i="75"/>
  <c r="J50" i="75" s="1"/>
  <c r="I49" i="75"/>
  <c r="G49" i="75"/>
  <c r="J49" i="75" s="1"/>
  <c r="I107" i="75" l="1"/>
  <c r="G107" i="75"/>
  <c r="I106" i="75"/>
  <c r="G106" i="75"/>
  <c r="I104" i="75"/>
  <c r="G104" i="75"/>
  <c r="I105" i="75"/>
  <c r="G105" i="75"/>
  <c r="J105" i="75" l="1"/>
  <c r="J104" i="75"/>
  <c r="J107" i="75"/>
  <c r="J106" i="75"/>
  <c r="I53" i="75"/>
  <c r="G53" i="75" l="1"/>
  <c r="J53" i="75" s="1"/>
  <c r="I102" i="75" l="1"/>
  <c r="G102" i="75"/>
  <c r="J102" i="75" s="1"/>
  <c r="I85" i="75"/>
  <c r="G85" i="75"/>
  <c r="J85" i="75" s="1"/>
  <c r="I84" i="75"/>
  <c r="G84" i="75"/>
  <c r="I83" i="75"/>
  <c r="G83" i="75"/>
  <c r="I82" i="75"/>
  <c r="G82" i="75"/>
  <c r="I81" i="75"/>
  <c r="G81" i="75"/>
  <c r="I80" i="75"/>
  <c r="G80" i="75"/>
  <c r="I79" i="75"/>
  <c r="G79" i="75"/>
  <c r="I78" i="75"/>
  <c r="G78" i="75"/>
  <c r="J84" i="75" l="1"/>
  <c r="J78" i="75"/>
  <c r="J79" i="75"/>
  <c r="J80" i="75"/>
  <c r="J83" i="75"/>
  <c r="J81" i="75"/>
  <c r="J82" i="75"/>
  <c r="I40" i="75" l="1"/>
  <c r="G40" i="75"/>
  <c r="J40" i="75" l="1"/>
  <c r="I95" i="75"/>
  <c r="J95" i="75" s="1"/>
  <c r="I25" i="75"/>
  <c r="G25" i="75"/>
  <c r="G94" i="75"/>
  <c r="I24" i="75"/>
  <c r="G24" i="75"/>
  <c r="J24" i="75" l="1"/>
  <c r="J25" i="75"/>
  <c r="I77" i="75"/>
  <c r="G77" i="75"/>
  <c r="I76" i="75"/>
  <c r="G76" i="75"/>
  <c r="I41" i="75"/>
  <c r="G41" i="75"/>
  <c r="J76" i="75" l="1"/>
  <c r="J77" i="75"/>
  <c r="J41" i="75"/>
  <c r="G90" i="75" l="1"/>
  <c r="G89" i="75"/>
  <c r="G34" i="75" l="1"/>
  <c r="G33" i="75"/>
  <c r="G32" i="75"/>
  <c r="I22" i="75"/>
  <c r="I21" i="75"/>
  <c r="G22" i="75"/>
  <c r="G21" i="75"/>
  <c r="G23" i="75"/>
  <c r="I23" i="75"/>
  <c r="J23" i="75" l="1"/>
  <c r="J21" i="75"/>
  <c r="J22" i="75"/>
  <c r="I37" i="75"/>
  <c r="G37" i="75"/>
  <c r="I42" i="75"/>
  <c r="G42" i="75"/>
  <c r="J37" i="75" l="1"/>
  <c r="J42" i="75"/>
  <c r="E2" i="75"/>
  <c r="P2" i="75" s="1"/>
  <c r="S2" i="75" s="1"/>
  <c r="R2" i="75"/>
  <c r="A3" i="75"/>
  <c r="E4" i="75"/>
  <c r="K4" i="75"/>
  <c r="N4" i="75"/>
  <c r="I7" i="75"/>
  <c r="J7" i="75"/>
  <c r="K7" i="75"/>
  <c r="F8" i="75"/>
  <c r="H8" i="75"/>
  <c r="G14" i="75"/>
  <c r="I14" i="75"/>
  <c r="G17" i="75"/>
  <c r="I17" i="75"/>
  <c r="G18" i="75"/>
  <c r="I18" i="75"/>
  <c r="G19" i="75"/>
  <c r="I19" i="75"/>
  <c r="G20" i="75"/>
  <c r="I20" i="75"/>
  <c r="G88" i="75"/>
  <c r="I88" i="75"/>
  <c r="G27" i="75"/>
  <c r="I27" i="75"/>
  <c r="G28" i="75"/>
  <c r="I28" i="75"/>
  <c r="G29" i="75"/>
  <c r="I29" i="75"/>
  <c r="G30" i="75"/>
  <c r="I30" i="75"/>
  <c r="G31" i="75"/>
  <c r="I31" i="75"/>
  <c r="I32" i="75"/>
  <c r="I33" i="75"/>
  <c r="I34" i="75"/>
  <c r="G35" i="75"/>
  <c r="I35" i="75"/>
  <c r="G36" i="75"/>
  <c r="I36" i="75"/>
  <c r="G38" i="75"/>
  <c r="I38" i="75"/>
  <c r="G39" i="75"/>
  <c r="I39" i="75"/>
  <c r="G44" i="75"/>
  <c r="I44" i="75"/>
  <c r="G45" i="75"/>
  <c r="I45" i="75"/>
  <c r="G46" i="75"/>
  <c r="I46" i="75"/>
  <c r="G47" i="75"/>
  <c r="I47" i="75"/>
  <c r="G48" i="75"/>
  <c r="I48" i="75"/>
  <c r="G52" i="75"/>
  <c r="I52" i="75"/>
  <c r="G54" i="75"/>
  <c r="I54" i="75"/>
  <c r="G55" i="75"/>
  <c r="I55" i="75"/>
  <c r="G56" i="75"/>
  <c r="I56" i="75"/>
  <c r="G57" i="75"/>
  <c r="I57" i="75"/>
  <c r="G58" i="75"/>
  <c r="I58" i="75"/>
  <c r="G59" i="75"/>
  <c r="I59" i="75"/>
  <c r="G60" i="75"/>
  <c r="I60" i="75"/>
  <c r="G61" i="75"/>
  <c r="I61" i="75"/>
  <c r="G62" i="75"/>
  <c r="I62" i="75"/>
  <c r="G63" i="75"/>
  <c r="I63" i="75"/>
  <c r="G64" i="75"/>
  <c r="I64" i="75"/>
  <c r="G65" i="75"/>
  <c r="I65" i="75"/>
  <c r="G66" i="75"/>
  <c r="I66" i="75"/>
  <c r="G67" i="75"/>
  <c r="I67" i="75"/>
  <c r="G68" i="75"/>
  <c r="I68" i="75"/>
  <c r="G69" i="75"/>
  <c r="I69" i="75"/>
  <c r="G70" i="75"/>
  <c r="I70" i="75"/>
  <c r="G71" i="75"/>
  <c r="I71" i="75"/>
  <c r="G72" i="75"/>
  <c r="I72" i="75"/>
  <c r="G73" i="75"/>
  <c r="I73" i="75"/>
  <c r="G74" i="75"/>
  <c r="I74" i="75"/>
  <c r="G87" i="75"/>
  <c r="I87" i="75"/>
  <c r="I89" i="75"/>
  <c r="I90" i="75"/>
  <c r="G91" i="75"/>
  <c r="I91" i="75"/>
  <c r="G92" i="75"/>
  <c r="I92" i="75"/>
  <c r="G93" i="75"/>
  <c r="I93" i="75"/>
  <c r="I94" i="75"/>
  <c r="G96" i="75"/>
  <c r="I96" i="75"/>
  <c r="G97" i="75"/>
  <c r="I97" i="75"/>
  <c r="G98" i="75"/>
  <c r="I98" i="75"/>
  <c r="G99" i="75"/>
  <c r="I99" i="75"/>
  <c r="G100" i="75"/>
  <c r="I100" i="75"/>
  <c r="G101" i="75"/>
  <c r="I101" i="75"/>
  <c r="G103" i="75"/>
  <c r="I103" i="75"/>
  <c r="J71" i="75" l="1"/>
  <c r="J63" i="75"/>
  <c r="J38" i="75"/>
  <c r="J62" i="75"/>
  <c r="J54" i="75"/>
  <c r="J66" i="75"/>
  <c r="J64" i="75"/>
  <c r="J31" i="75"/>
  <c r="J96" i="75"/>
  <c r="J97" i="75"/>
  <c r="J94" i="75"/>
  <c r="J92" i="75"/>
  <c r="J89" i="75"/>
  <c r="J19" i="75"/>
  <c r="J55" i="75"/>
  <c r="J47" i="75"/>
  <c r="J45" i="75"/>
  <c r="J99" i="75"/>
  <c r="J98" i="75"/>
  <c r="J87" i="75"/>
  <c r="J58" i="75"/>
  <c r="J56" i="75"/>
  <c r="J44" i="75"/>
  <c r="J34" i="75"/>
  <c r="J91" i="75"/>
  <c r="J69" i="75"/>
  <c r="J67" i="75"/>
  <c r="J46" i="75"/>
  <c r="J100" i="75"/>
  <c r="J74" i="75"/>
  <c r="J72" i="75"/>
  <c r="J70" i="75"/>
  <c r="J61" i="75"/>
  <c r="J59" i="75"/>
  <c r="J33" i="75"/>
  <c r="J32" i="75"/>
  <c r="J30" i="75"/>
  <c r="J28" i="75"/>
  <c r="J20" i="75"/>
  <c r="J18" i="75"/>
  <c r="J52" i="75"/>
  <c r="J103" i="75"/>
  <c r="J101" i="75"/>
  <c r="J93" i="75"/>
  <c r="J90" i="75"/>
  <c r="J73" i="75"/>
  <c r="J68" i="75"/>
  <c r="J65" i="75"/>
  <c r="J60" i="75"/>
  <c r="J57" i="75"/>
  <c r="J48" i="75"/>
  <c r="J39" i="75"/>
  <c r="J36" i="75"/>
  <c r="J35" i="75"/>
  <c r="J29" i="75"/>
  <c r="J27" i="75"/>
  <c r="J14" i="75"/>
  <c r="J88" i="75"/>
  <c r="J17" i="75"/>
  <c r="E8" i="75"/>
  <c r="E9" i="75" s="1"/>
  <c r="I4" i="75"/>
  <c r="I2" i="75"/>
  <c r="K8" i="75"/>
  <c r="G4" i="75"/>
  <c r="G2" i="75"/>
  <c r="J2" i="75" l="1"/>
  <c r="J4" i="75"/>
  <c r="J8" i="75" s="1"/>
  <c r="J9" i="75" s="1"/>
  <c r="I8" i="75"/>
  <c r="I9" i="75" s="1"/>
  <c r="H4" i="75"/>
  <c r="F4" i="75"/>
  <c r="G8" i="75"/>
  <c r="T2" i="75"/>
  <c r="Q2" i="75"/>
  <c r="H9" i="75" l="1"/>
  <c r="G9" i="75"/>
  <c r="F9" i="75"/>
</calcChain>
</file>

<file path=xl/sharedStrings.xml><?xml version="1.0" encoding="utf-8"?>
<sst xmlns="http://schemas.openxmlformats.org/spreadsheetml/2006/main" count="351" uniqueCount="148">
  <si>
    <t>množ.</t>
  </si>
  <si>
    <t>Total - celkové součty</t>
  </si>
  <si>
    <t>SUM if</t>
  </si>
  <si>
    <t>Total</t>
  </si>
  <si>
    <t>Total SUM IF</t>
  </si>
  <si>
    <t>Kontrolní číslo</t>
  </si>
  <si>
    <t>položka</t>
  </si>
  <si>
    <t>skupina globální Položky</t>
  </si>
  <si>
    <t>jednotka</t>
  </si>
  <si>
    <t>poř.</t>
  </si>
  <si>
    <t>výběr krit.</t>
  </si>
  <si>
    <t>D -prum Kč/jed</t>
  </si>
  <si>
    <r>
      <t xml:space="preserve">DOD Cel. cena  </t>
    </r>
    <r>
      <rPr>
        <b/>
        <sz val="10"/>
        <color indexed="9"/>
        <rFont val="Arial"/>
        <family val="2"/>
      </rPr>
      <t>CZK</t>
    </r>
  </si>
  <si>
    <t>M -prum Kč/jed</t>
  </si>
  <si>
    <r>
      <t xml:space="preserve">MONT Cel. cena  </t>
    </r>
    <r>
      <rPr>
        <b/>
        <sz val="10"/>
        <color indexed="9"/>
        <rFont val="Arial"/>
        <family val="2"/>
      </rPr>
      <t>CZK</t>
    </r>
  </si>
  <si>
    <r>
      <t xml:space="preserve">D+M Cel. cena </t>
    </r>
    <r>
      <rPr>
        <b/>
        <sz val="10"/>
        <color indexed="9"/>
        <rFont val="Arial"/>
        <family val="2"/>
      </rPr>
      <t>CZK</t>
    </r>
  </si>
  <si>
    <t>Dod.</t>
  </si>
  <si>
    <t>Mont.</t>
  </si>
  <si>
    <t>datum</t>
  </si>
  <si>
    <t>procenro</t>
  </si>
  <si>
    <t>Skládání buněk</t>
  </si>
  <si>
    <t>porovnání buněk</t>
  </si>
  <si>
    <t>vzhledání ve sl.</t>
  </si>
  <si>
    <t>část z textu</t>
  </si>
  <si>
    <t>sign</t>
  </si>
  <si>
    <t>podbarveno záhlaví - vyplňuje projektant</t>
  </si>
  <si>
    <t>kpl</t>
  </si>
  <si>
    <t>vr01</t>
  </si>
  <si>
    <t xml:space="preserve">NOTE: the installation must include all necessary components, material, works and legal acts to create fully functional system as guaranteed lump sum price </t>
  </si>
  <si>
    <r>
      <t xml:space="preserve">DOD Jed. cena </t>
    </r>
    <r>
      <rPr>
        <b/>
        <sz val="10"/>
        <rFont val="Arial"/>
        <family val="2"/>
      </rPr>
      <t>CZK</t>
    </r>
  </si>
  <si>
    <r>
      <t xml:space="preserve">DOD Cel. cena  </t>
    </r>
    <r>
      <rPr>
        <b/>
        <sz val="10"/>
        <rFont val="Arial"/>
        <family val="2"/>
        <charset val="238"/>
      </rPr>
      <t>CZK</t>
    </r>
  </si>
  <si>
    <r>
      <t xml:space="preserve">MONT Jed. cena </t>
    </r>
    <r>
      <rPr>
        <b/>
        <sz val="10"/>
        <rFont val="Arial"/>
        <family val="2"/>
      </rPr>
      <t>CZK</t>
    </r>
  </si>
  <si>
    <r>
      <t xml:space="preserve">MONT Cel. cena  </t>
    </r>
    <r>
      <rPr>
        <b/>
        <sz val="10"/>
        <rFont val="Arial"/>
        <family val="2"/>
        <charset val="238"/>
      </rPr>
      <t>CZK</t>
    </r>
  </si>
  <si>
    <r>
      <t xml:space="preserve">D+M Cel. cena </t>
    </r>
    <r>
      <rPr>
        <b/>
        <sz val="10"/>
        <rFont val="Arial"/>
        <family val="2"/>
        <charset val="238"/>
      </rPr>
      <t>CZK</t>
    </r>
  </si>
  <si>
    <t>poznámka - medium, teplota</t>
  </si>
  <si>
    <t xml:space="preserve">NR SK VR SD </t>
  </si>
  <si>
    <t xml:space="preserve">VR SD </t>
  </si>
  <si>
    <t>ks</t>
  </si>
  <si>
    <t>m</t>
  </si>
  <si>
    <t>zde je možno přidávat řádky nakopírováním libovoného předchozího řádku</t>
  </si>
  <si>
    <t>Poznámky</t>
  </si>
  <si>
    <t>03 ELE</t>
  </si>
  <si>
    <t>03 Provozní rozvod silnoproudu</t>
  </si>
  <si>
    <t xml:space="preserve">OSVĚTLENÍ </t>
  </si>
  <si>
    <t>sklad I, sklad II</t>
  </si>
  <si>
    <t>osvětlení venkovní</t>
  </si>
  <si>
    <t>kg</t>
  </si>
  <si>
    <t>KABELY, KABELOVÉ TRASY</t>
  </si>
  <si>
    <t>Celoplastový kabel 1-AYKY 3x240+120, pevné uchycení , komplet</t>
  </si>
  <si>
    <t>Celoplastový kabel CYKY-J 3x1,5 , pevné uchycení, komplet</t>
  </si>
  <si>
    <t>Celoplastový kabel CYKY-J 3x2,5 , pevné uchycení, komplet</t>
  </si>
  <si>
    <t>Drátěný kabelový žlab, provedení žárový zinek - široký 60 mm, výška bočnice min. 50 mm,  vzdálenost podpěr min. á 2 m, vč. spojek, spojovacího materiálu, kotev, držáků, závitových tyčí, redukcí apod. vč. vzájemného pospojení jednotlivých prvků a pospojení s OK konstrukcí objektu  - komplet</t>
  </si>
  <si>
    <t>Další neuvedený materiál tvořící komplet této části dodávky dodávky</t>
  </si>
  <si>
    <t>odbočení z hlavních tras</t>
  </si>
  <si>
    <t>odbočení z kab.tras
k ovládačům, krabicím..</t>
  </si>
  <si>
    <t>set</t>
  </si>
  <si>
    <t>ELEKTROINSTALACE</t>
  </si>
  <si>
    <t>Spínač jednopólový, průmyslové provedení, řazení 1, 250Vac, 10A, IP44.</t>
  </si>
  <si>
    <t>Instalační krabice, včetně svorek (do 4mm2) a vývodek</t>
  </si>
  <si>
    <t>Zásuvka jednonásobná s ochranným kolíkem a víčkem, průmyslová,
250Vac, 16A, IP44</t>
  </si>
  <si>
    <t xml:space="preserve">Stahovací pásky </t>
  </si>
  <si>
    <t>Wago svorka do 2,5mm2</t>
  </si>
  <si>
    <t>UZEMNĚNÍ A HROMOSVODY</t>
  </si>
  <si>
    <t>Pásek FeZn 30x4</t>
  </si>
  <si>
    <t>Vodič CYA 16 zl/žl (á 5m) pro pospojení a uzemnění . vč. ukončení kabelovým okem aj. - komplet</t>
  </si>
  <si>
    <t>Vodič CYA 6 zl/žl (á 3m) pro pospojení aj. vč. ukončení kabelovým okem aj. - komplet</t>
  </si>
  <si>
    <t>Jímací vedení, drát AlMgSi D8mm  komplet</t>
  </si>
  <si>
    <t>Podpěra vedení pro svod, typ dle dodavatele stavební konstrukce objektu - komplet</t>
  </si>
  <si>
    <t>Zemnicí tyč FeZn délky 2 m - komplet</t>
  </si>
  <si>
    <t>Podpěra vedení na střechu, typ dle dodavatele střešního opláštění - komplet</t>
  </si>
  <si>
    <t>Připojovací/spojovací svorka - různé typy dle druhu spoje - komplet</t>
  </si>
  <si>
    <t>Zkušební svorka - komplet</t>
  </si>
  <si>
    <t>Ochranný úhelník vč. podpěr - komplet</t>
  </si>
  <si>
    <t>Připojení na stávající zemnící síť - komplet</t>
  </si>
  <si>
    <t>Drobný nespecifikovaný materiál - komplet</t>
  </si>
  <si>
    <t>Vytyčení veškerých inženýrských sítí souvisejících s montáži zemnícího vedení - komplet</t>
  </si>
  <si>
    <t>Antikorozní ochrana spojení v zemi pásek-pásek nebo pásek-drát na celé realizované dílo - komplet</t>
  </si>
  <si>
    <t>Propojení betonové výztuže - armování se zemnicí soustavou - komplet</t>
  </si>
  <si>
    <t>Zemní práce pro uzemnění - ruční výkop kabelové ryhy 300x800 ve třídě zeminy 3-4, zához zeminy, hutnění, odvoz přebytečné zeminy do 5 km, uvedení terénu do původního stavu, osetí travou, vytyčení trasy, ... - komplet</t>
  </si>
  <si>
    <t>Nátěr uzemnění zeleno-žlutý  - komplet</t>
  </si>
  <si>
    <t>Označovací štítek uzemnění - komplet</t>
  </si>
  <si>
    <t>OSTATNÍ</t>
  </si>
  <si>
    <t>Nespecifikovaný drobný materiál</t>
  </si>
  <si>
    <t>Průvodně technická dokumentace</t>
  </si>
  <si>
    <t xml:space="preserve">Celková revize - včetně fotodokumentace, funkční odzkoušení a uvedení do provozu </t>
  </si>
  <si>
    <t>Pomocné práce elektro</t>
  </si>
  <si>
    <t>Měření intenzity osvětlení</t>
  </si>
  <si>
    <t>Ekologická likvidace odpadů a nebezpečných odpadů související s montáží a demontáží elektro na celé dílo dle platné legislativy</t>
  </si>
  <si>
    <t xml:space="preserve">Příplatek za recyklaci svítidel </t>
  </si>
  <si>
    <t>Části, materiály či práce nezahrnuté v tomto výkazu výměr, 
ale potřebné pro dokončení celého díla</t>
  </si>
  <si>
    <t>EPK - ekvipotenciální přípojnice pro připojení zařízení objektu, pásek FeZn 30x4 mm na podpěrách vedení , montáž na zeď aj. - komplet</t>
  </si>
  <si>
    <t>Celoplastový kabel CYKY-J 5x4 , pevné uchycení, komplet</t>
  </si>
  <si>
    <t>Ukončení kabelu v rozváděči a na přístroji do AYKY 3x240+120</t>
  </si>
  <si>
    <t>Ukončení kabelu v rozváděči a na přístroji do CYKY 5x4</t>
  </si>
  <si>
    <t>Ukončení kabelu v rozváděči a na přístroji do CYKY 3x2,5</t>
  </si>
  <si>
    <t>Ukončení kabelu v rozváděči a na přístroji do CYKY 3x1,5</t>
  </si>
  <si>
    <t>Utěsnění kabelového prostupu s požární odolností 60 min, prostup do pr. 50 mm, požární nátěr kabelů a utěsnění - komplet</t>
  </si>
  <si>
    <t>ROZVÁDĚČE</t>
  </si>
  <si>
    <t>Pomocná ocelová konstrukce pro kompletaci kabelových tras , uchycení svítidel aj..</t>
  </si>
  <si>
    <t>Svodič přepětí pro veřejné osvětlení, T2+T3, 10kV, 5kA</t>
  </si>
  <si>
    <t>Stožárová svorkovnice na DIN, odbočná,  včetně pojistky 2x6A</t>
  </si>
  <si>
    <t>Stožár kuželový, nadz. v. 6m, vetknutí 0,8m, dřík prům. 76mm, žárově zinkovaný</t>
  </si>
  <si>
    <t xml:space="preserve">Trubka instalační žár. zinkovaná P16, včetně úchytek, spojek, koncovek...komplet </t>
  </si>
  <si>
    <t>Utěsnění kabelových chrániček do průměru D 110mm např. PUR pěnou aj. - komplet</t>
  </si>
  <si>
    <t>Příplatek za práci ve výškách pro montáž svítidel</t>
  </si>
  <si>
    <t xml:space="preserve">ZEMNÍ PRÁCE </t>
  </si>
  <si>
    <t>Výkop kabelové rýhy 50/90 cm  hor.3, strojní výkop rýhy</t>
  </si>
  <si>
    <t>Výkop kabelové rýhy 35/90 cm  hor.3, strojní výkop rýhy</t>
  </si>
  <si>
    <t>Vytýčení kabelové trasy v zastavěném prostoru, délka trasy do 250 m</t>
  </si>
  <si>
    <t xml:space="preserve">Ochranná manžeta stožáru </t>
  </si>
  <si>
    <t>Pouzdrový základ pro stožár VO výšky 6m, kompletní zhot.pouzdrového základu</t>
  </si>
  <si>
    <t>Montážní pološina MP10 do 10m výšky, vč přesunu</t>
  </si>
  <si>
    <t>Nátěry, včetně oprav poškozených nátěrů OK související s montáží elektro dle jednotného nátěrového systému areálu</t>
  </si>
  <si>
    <t>Naložení a odvoz zeminy, odvoz na vzdálenost 10 km</t>
  </si>
  <si>
    <t>Nákladní auto 5t</t>
  </si>
  <si>
    <t>hod</t>
  </si>
  <si>
    <t>Drát FeZn D=10mm</t>
  </si>
  <si>
    <t>Pomocný jímač délky cca 0,5 m zhotovený z drátu AlMgSI 8 na střeše, 3x svorka - komplet</t>
  </si>
  <si>
    <t>Oprava nátěrů OK po navaření praporců dle jednotného nátěrového systému - komplet</t>
  </si>
  <si>
    <t>Kabelová chránička Kopoflex pr.160 -komplet</t>
  </si>
  <si>
    <t>Zřízení kabelového lože v rýze š. do 65 cm z písku, lože tloušťky 20 cm</t>
  </si>
  <si>
    <t>Písek kopaný ZPM</t>
  </si>
  <si>
    <t>T</t>
  </si>
  <si>
    <t>Fólie výstražná z PVC, šířka 33 cm</t>
  </si>
  <si>
    <t>Jáma pro pilíř rozváděče RH</t>
  </si>
  <si>
    <t>m3</t>
  </si>
  <si>
    <t>Stožárové pouzdro plast  250/950, včetně dodávky pouzdra</t>
  </si>
  <si>
    <t>Zához rýhy 50/90 cm, hornina tř. 3, se zhutněním a úpravou povrchu</t>
  </si>
  <si>
    <t>Zához rýhy 35/90 cm, hornina tř. 3, se zhutněním a úpravou povrchu</t>
  </si>
  <si>
    <t xml:space="preserve">Přeložka stávajícího kabelu osvětlení pro rugby. Kabel v zemi bude naspojkován, v místě křížení a pod komunikací uložen do chráničky. </t>
  </si>
  <si>
    <t>Stavební přípomoce, zhotovení otvorů v garáži apod.</t>
  </si>
  <si>
    <t>Úklid stavby</t>
  </si>
  <si>
    <t>Rozbourání betonového základu, vybourání betonu aj.</t>
  </si>
  <si>
    <t>Autorský dozor</t>
  </si>
  <si>
    <t>Koordinace s provozovateli ostatních sítí</t>
  </si>
  <si>
    <t>Podíl přidružených výkonů pro elektromontáže</t>
  </si>
  <si>
    <t>Podíl přidružených výkonů pro zemní práce</t>
  </si>
  <si>
    <r>
      <t xml:space="preserve">SOUPIS DODÁVEK A PRACÍ ELEKTROINSTALACE
VÍCEÚČELOVÉ HŘIŠTĚ(LEDOVÁ PLOCHA)PŘELOUČ                        </t>
    </r>
    <r>
      <rPr>
        <sz val="10"/>
        <rFont val="Arial"/>
        <family val="2"/>
        <charset val="238"/>
      </rPr>
      <t xml:space="preserve"> popis položek</t>
    </r>
  </si>
  <si>
    <t>Ocelová nerezová chránička - trubka - vysoká odolnost, pr.200mm, vč. instalace trubky</t>
  </si>
  <si>
    <t>Rozpojovací jistící skříň obsahující dvě sady pojistkových spodků 2 do 400A, včetně pojistek 250A, včetně usazení na místo - komplet</t>
  </si>
  <si>
    <t>Elektrokotel 6kW/400V - komplet vč. prostorového termostatu</t>
  </si>
  <si>
    <t>Elektrický ohřívač vody 160l/230V,  komplet</t>
  </si>
  <si>
    <t>Kabelová chránička dvouplášť. korugovaná pro přeložku VO u trafostanice -komplet</t>
  </si>
  <si>
    <t>Antikorozní ochrana na přechodu beton - země - vzduch pomocí tepelem smrštitelné trubice s lepidlem  komplet</t>
  </si>
  <si>
    <t xml:space="preserve">Průmyslové LED svítidlo, IP 66, 230V, 54W (viz. TZ)
</t>
  </si>
  <si>
    <t xml:space="preserve">Průmyslové LED svítidlo, IP 66, 230V, 22W (viz. TZ)
</t>
  </si>
  <si>
    <t>Svítidlo stožárové T25 1xLED650-4S,757 DX50 66000lm, 420W, 4000K, IP66, 230V
uchycení - třmen (viz. TZ)</t>
  </si>
  <si>
    <r>
      <t xml:space="preserve">Rozváděč </t>
    </r>
    <r>
      <rPr>
        <b/>
        <sz val="9"/>
        <rFont val="Arial"/>
        <family val="2"/>
        <charset val="238"/>
      </rPr>
      <t>RH-</t>
    </r>
    <r>
      <rPr>
        <sz val="9"/>
        <rFont val="Arial"/>
        <family val="2"/>
        <charset val="238"/>
      </rPr>
      <t xml:space="preserve"> skříň s podstavcem pro venkovní provedení, rozměry skříně cca 616x816x323mm, rozměry podstavce cca 609x975x320. Obsahuje: hl. jistič, jištění vývodů, přepěťovou ochranu,  krytí IP65/20 - součástí skříně je servisní zásuvka, přístrojová vybavenost viz. schema rozváděče D.1.4.03, včetně usazení na místo - komplet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</si>
</sst>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d/m/yy"/>
    <numFmt numFmtId="165" formatCode="d/m"/>
  </numFmts>
  <fonts count="2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8"/>
      <name val="Arial"/>
      <family val="2"/>
    </font>
    <font>
      <sz val="10"/>
      <color indexed="8"/>
      <name val="Arial"/>
      <family val="2"/>
      <charset val="238"/>
    </font>
    <font>
      <b/>
      <sz val="10"/>
      <color indexed="14"/>
      <name val="Arial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4"/>
      <name val="Arial"/>
      <family val="2"/>
      <charset val="238"/>
    </font>
    <font>
      <b/>
      <sz val="10"/>
      <name val="Arial CE"/>
      <family val="2"/>
    </font>
    <font>
      <b/>
      <sz val="12"/>
      <color indexed="10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0.5"/>
      <color theme="1"/>
      <name val="Arial"/>
      <family val="2"/>
      <charset val="238"/>
    </font>
    <font>
      <b/>
      <sz val="12"/>
      <color indexed="14"/>
      <name val="Arial CE"/>
      <family val="2"/>
    </font>
    <font>
      <b/>
      <sz val="9"/>
      <color indexed="14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4" fontId="6" fillId="2" borderId="1" applyNumberFormat="0" applyProtection="0">
      <alignment horizontal="left" vertical="center" indent="1"/>
    </xf>
    <xf numFmtId="4" fontId="6" fillId="2" borderId="1" applyNumberFormat="0" applyProtection="0">
      <alignment horizontal="left" vertical="center" indent="1"/>
    </xf>
    <xf numFmtId="4" fontId="6" fillId="3" borderId="1" applyNumberFormat="0" applyProtection="0">
      <alignment horizontal="left" vertical="center" indent="1"/>
    </xf>
    <xf numFmtId="4" fontId="6" fillId="4" borderId="1" applyNumberFormat="0" applyProtection="0">
      <alignment vertical="center"/>
    </xf>
    <xf numFmtId="0" fontId="6" fillId="5" borderId="1" applyNumberFormat="0" applyProtection="0">
      <alignment horizontal="left" vertical="center" indent="1"/>
    </xf>
    <xf numFmtId="0" fontId="4" fillId="0" borderId="0"/>
    <xf numFmtId="0" fontId="7" fillId="0" borderId="0"/>
    <xf numFmtId="0" fontId="2" fillId="0" borderId="0"/>
    <xf numFmtId="0" fontId="9" fillId="0" borderId="0"/>
    <xf numFmtId="0" fontId="1" fillId="0" borderId="0"/>
    <xf numFmtId="0" fontId="10" fillId="0" borderId="0"/>
    <xf numFmtId="0" fontId="4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9" fillId="0" borderId="0" xfId="9"/>
    <xf numFmtId="0" fontId="9" fillId="0" borderId="0" xfId="9" applyAlignment="1">
      <alignment vertical="top" wrapText="1"/>
    </xf>
    <xf numFmtId="0" fontId="9" fillId="0" borderId="0" xfId="9" applyAlignment="1">
      <alignment horizontal="left"/>
    </xf>
    <xf numFmtId="0" fontId="9" fillId="0" borderId="2" xfId="9" applyBorder="1" applyAlignment="1">
      <alignment horizontal="left" vertical="top" wrapText="1"/>
    </xf>
    <xf numFmtId="0" fontId="9" fillId="0" borderId="2" xfId="9" applyBorder="1" applyAlignment="1">
      <alignment vertical="top" wrapText="1"/>
    </xf>
    <xf numFmtId="0" fontId="8" fillId="8" borderId="2" xfId="9" applyFont="1" applyFill="1" applyBorder="1" applyAlignment="1">
      <alignment wrapText="1"/>
    </xf>
    <xf numFmtId="0" fontId="11" fillId="0" borderId="2" xfId="9" applyFont="1" applyBorder="1" applyAlignment="1">
      <alignment horizontal="left" vertical="top" wrapText="1"/>
    </xf>
    <xf numFmtId="0" fontId="7" fillId="0" borderId="2" xfId="9" applyFont="1" applyBorder="1" applyAlignment="1">
      <alignment horizontal="left" vertical="top" wrapText="1"/>
    </xf>
    <xf numFmtId="0" fontId="9" fillId="6" borderId="2" xfId="9" applyFill="1" applyBorder="1" applyAlignment="1">
      <alignment horizontal="justify" textRotation="90"/>
    </xf>
    <xf numFmtId="0" fontId="9" fillId="0" borderId="2" xfId="9" applyBorder="1" applyAlignment="1">
      <alignment horizontal="left"/>
    </xf>
    <xf numFmtId="0" fontId="9" fillId="0" borderId="2" xfId="9" applyBorder="1"/>
    <xf numFmtId="0" fontId="3" fillId="7" borderId="2" xfId="9" applyFont="1" applyFill="1" applyBorder="1"/>
    <xf numFmtId="3" fontId="8" fillId="0" borderId="2" xfId="9" applyNumberFormat="1" applyFont="1" applyBorder="1"/>
    <xf numFmtId="3" fontId="15" fillId="7" borderId="2" xfId="9" applyNumberFormat="1" applyFont="1" applyFill="1" applyBorder="1"/>
    <xf numFmtId="3" fontId="12" fillId="0" borderId="2" xfId="9" applyNumberFormat="1" applyFont="1" applyBorder="1"/>
    <xf numFmtId="3" fontId="16" fillId="7" borderId="2" xfId="9" applyNumberFormat="1" applyFont="1" applyFill="1" applyBorder="1"/>
    <xf numFmtId="164" fontId="9" fillId="0" borderId="2" xfId="9" applyNumberFormat="1" applyBorder="1"/>
    <xf numFmtId="9" fontId="9" fillId="0" borderId="2" xfId="9" applyNumberFormat="1" applyBorder="1"/>
    <xf numFmtId="0" fontId="12" fillId="0" borderId="2" xfId="9" applyFont="1" applyBorder="1"/>
    <xf numFmtId="0" fontId="12" fillId="9" borderId="0" xfId="9" applyFont="1" applyFill="1" applyAlignment="1">
      <alignment horizontal="left"/>
    </xf>
    <xf numFmtId="0" fontId="13" fillId="6" borderId="2" xfId="9" applyFont="1" applyFill="1" applyBorder="1" applyAlignment="1">
      <alignment horizontal="left" vertical="top" wrapText="1"/>
    </xf>
    <xf numFmtId="0" fontId="3" fillId="0" borderId="2" xfId="9" applyFont="1" applyBorder="1" applyAlignment="1">
      <alignment horizontal="left"/>
    </xf>
    <xf numFmtId="0" fontId="18" fillId="0" borderId="0" xfId="9" applyFont="1" applyAlignment="1">
      <alignment horizontal="left"/>
    </xf>
    <xf numFmtId="0" fontId="9" fillId="6" borderId="2" xfId="9" applyFill="1" applyBorder="1" applyAlignment="1">
      <alignment horizontal="left" vertical="top" textRotation="90"/>
    </xf>
    <xf numFmtId="0" fontId="9" fillId="6" borderId="2" xfId="9" applyFill="1" applyBorder="1" applyAlignment="1">
      <alignment horizontal="left" vertical="top" textRotation="90" wrapText="1"/>
    </xf>
    <xf numFmtId="0" fontId="5" fillId="6" borderId="2" xfId="9" applyFont="1" applyFill="1" applyBorder="1" applyAlignment="1">
      <alignment horizontal="left" vertical="top" wrapText="1"/>
    </xf>
    <xf numFmtId="0" fontId="9" fillId="6" borderId="2" xfId="9" applyFill="1" applyBorder="1" applyAlignment="1">
      <alignment horizontal="left" vertical="top" wrapText="1"/>
    </xf>
    <xf numFmtId="0" fontId="9" fillId="3" borderId="2" xfId="9" applyFill="1" applyBorder="1" applyAlignment="1">
      <alignment horizontal="left" vertical="top" wrapText="1"/>
    </xf>
    <xf numFmtId="3" fontId="9" fillId="0" borderId="2" xfId="9" applyNumberFormat="1" applyBorder="1"/>
    <xf numFmtId="4" fontId="9" fillId="0" borderId="2" xfId="9" applyNumberFormat="1" applyBorder="1"/>
    <xf numFmtId="4" fontId="9" fillId="3" borderId="2" xfId="9" applyNumberFormat="1" applyFill="1" applyBorder="1"/>
    <xf numFmtId="0" fontId="9" fillId="0" borderId="2" xfId="9" applyBorder="1" applyAlignment="1">
      <alignment wrapText="1"/>
    </xf>
    <xf numFmtId="0" fontId="0" fillId="0" borderId="2" xfId="9" applyFont="1" applyBorder="1"/>
    <xf numFmtId="3" fontId="9" fillId="0" borderId="2" xfId="9" applyNumberFormat="1" applyBorder="1" applyAlignment="1">
      <alignment wrapText="1"/>
    </xf>
    <xf numFmtId="0" fontId="19" fillId="0" borderId="0" xfId="9" applyFont="1" applyAlignment="1">
      <alignment horizontal="left"/>
    </xf>
    <xf numFmtId="0" fontId="20" fillId="0" borderId="0" xfId="9" applyFont="1"/>
    <xf numFmtId="0" fontId="14" fillId="0" borderId="0" xfId="9" applyFont="1"/>
    <xf numFmtId="0" fontId="9" fillId="11" borderId="2" xfId="9" applyFill="1" applyBorder="1" applyAlignment="1">
      <alignment horizontal="left"/>
    </xf>
    <xf numFmtId="3" fontId="23" fillId="10" borderId="2" xfId="12" applyNumberFormat="1" applyFont="1" applyFill="1" applyBorder="1" applyAlignment="1">
      <alignment horizontal="left" vertical="top" wrapText="1"/>
    </xf>
    <xf numFmtId="3" fontId="3" fillId="11" borderId="2" xfId="12" applyNumberFormat="1" applyFont="1" applyFill="1" applyBorder="1" applyAlignment="1">
      <alignment horizontal="left" vertical="center" wrapText="1"/>
    </xf>
    <xf numFmtId="165" fontId="23" fillId="10" borderId="2" xfId="12" applyNumberFormat="1" applyFont="1" applyFill="1" applyBorder="1" applyAlignment="1">
      <alignment horizontal="left" vertical="center" wrapText="1"/>
    </xf>
    <xf numFmtId="49" fontId="25" fillId="0" borderId="2" xfId="12" applyNumberFormat="1" applyFont="1" applyBorder="1" applyAlignment="1">
      <alignment horizontal="left" vertical="center"/>
    </xf>
    <xf numFmtId="49" fontId="25" fillId="10" borderId="2" xfId="12" applyNumberFormat="1" applyFont="1" applyFill="1" applyBorder="1" applyAlignment="1">
      <alignment horizontal="left" vertical="center" wrapText="1"/>
    </xf>
    <xf numFmtId="49" fontId="23" fillId="10" borderId="2" xfId="12" applyNumberFormat="1" applyFont="1" applyFill="1" applyBorder="1" applyAlignment="1">
      <alignment horizontal="left" vertical="center" wrapText="1"/>
    </xf>
    <xf numFmtId="0" fontId="9" fillId="11" borderId="2" xfId="9" applyFill="1" applyBorder="1"/>
    <xf numFmtId="3" fontId="9" fillId="11" borderId="2" xfId="9" applyNumberFormat="1" applyFill="1" applyBorder="1"/>
    <xf numFmtId="4" fontId="9" fillId="11" borderId="2" xfId="9" applyNumberFormat="1" applyFill="1" applyBorder="1"/>
    <xf numFmtId="3" fontId="12" fillId="11" borderId="2" xfId="9" applyNumberFormat="1" applyFont="1" applyFill="1" applyBorder="1"/>
    <xf numFmtId="0" fontId="9" fillId="11" borderId="2" xfId="9" applyFill="1" applyBorder="1" applyAlignment="1">
      <alignment wrapText="1"/>
    </xf>
    <xf numFmtId="3" fontId="9" fillId="11" borderId="2" xfId="9" applyNumberFormat="1" applyFill="1" applyBorder="1" applyAlignment="1">
      <alignment wrapText="1"/>
    </xf>
    <xf numFmtId="44" fontId="0" fillId="0" borderId="0" xfId="13" applyFont="1"/>
    <xf numFmtId="44" fontId="12" fillId="0" borderId="2" xfId="13" applyFont="1" applyBorder="1"/>
    <xf numFmtId="44" fontId="12" fillId="7" borderId="2" xfId="13" applyFont="1" applyFill="1" applyBorder="1"/>
    <xf numFmtId="2" fontId="12" fillId="0" borderId="2" xfId="13" applyNumberFormat="1" applyFont="1" applyBorder="1"/>
    <xf numFmtId="44" fontId="0" fillId="0" borderId="2" xfId="13" applyFont="1" applyBorder="1"/>
    <xf numFmtId="44" fontId="0" fillId="9" borderId="2" xfId="13" applyFont="1" applyFill="1" applyBorder="1" applyAlignment="1">
      <alignment horizontal="left"/>
    </xf>
    <xf numFmtId="44" fontId="0" fillId="9" borderId="0" xfId="13" applyFont="1" applyFill="1" applyAlignment="1">
      <alignment horizontal="left"/>
    </xf>
    <xf numFmtId="44" fontId="17" fillId="0" borderId="0" xfId="13" applyFont="1" applyAlignment="1">
      <alignment horizontal="justify" vertical="center"/>
    </xf>
    <xf numFmtId="44" fontId="17" fillId="0" borderId="0" xfId="13" applyFont="1" applyAlignment="1">
      <alignment horizontal="left" vertical="center"/>
    </xf>
    <xf numFmtId="0" fontId="9" fillId="10" borderId="2" xfId="9" applyFill="1" applyBorder="1"/>
    <xf numFmtId="3" fontId="9" fillId="10" borderId="2" xfId="9" applyNumberFormat="1" applyFill="1" applyBorder="1"/>
    <xf numFmtId="3" fontId="23" fillId="10" borderId="2" xfId="12" applyNumberFormat="1" applyFont="1" applyFill="1" applyBorder="1" applyAlignment="1">
      <alignment horizontal="left" vertical="center" wrapText="1"/>
    </xf>
  </cellXfs>
  <cellStyles count="14">
    <cellStyle name="Měna 2" xfId="13" xr:uid="{00000000-0005-0000-0000-000000000000}"/>
    <cellStyle name="Normal 3" xfId="11" xr:uid="{00000000-0005-0000-0000-000001000000}"/>
    <cellStyle name="Normal 4" xfId="10" xr:uid="{00000000-0005-0000-0000-000002000000}"/>
    <cellStyle name="Normální" xfId="0" builtinId="0"/>
    <cellStyle name="Normální 2" xfId="6" xr:uid="{00000000-0005-0000-0000-000004000000}"/>
    <cellStyle name="Normální 3" xfId="7" xr:uid="{00000000-0005-0000-0000-000005000000}"/>
    <cellStyle name="Normální 4" xfId="8" xr:uid="{00000000-0005-0000-0000-000006000000}"/>
    <cellStyle name="Normální 5" xfId="9" xr:uid="{00000000-0005-0000-0000-000007000000}"/>
    <cellStyle name="normální_specifikace" xfId="12" xr:uid="{00000000-0005-0000-0000-000008000000}"/>
    <cellStyle name="SAPBEXaggData" xfId="4" xr:uid="{00000000-0005-0000-0000-000009000000}"/>
    <cellStyle name="SAPBEXaggItem" xfId="3" xr:uid="{00000000-0005-0000-0000-00000A000000}"/>
    <cellStyle name="SAPBEXHLevel0" xfId="5" xr:uid="{00000000-0005-0000-0000-00000B000000}"/>
    <cellStyle name="SAPBEXchaText" xfId="1" xr:uid="{00000000-0005-0000-0000-00000C000000}"/>
    <cellStyle name="SAPBEXstdItem" xfId="2" xr:uid="{00000000-0005-0000-0000-00000D000000}"/>
  </cellStyles>
  <dxfs count="0"/>
  <tableStyles count="0" defaultTableStyle="TableStyleMedium9" defaultPivotStyle="PivotStyleLight16"/>
  <colors>
    <mruColors>
      <color rgb="FFFFFFCC"/>
      <color rgb="FFFF3300"/>
      <color rgb="FF0066FF"/>
      <color rgb="FFFF00FF"/>
      <color rgb="FF0000CC"/>
      <color rgb="FFFFFF99"/>
      <color rgb="FF0DF354"/>
      <color rgb="FFFF75FF"/>
      <color rgb="FFFFC9C9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5"/>
  <sheetViews>
    <sheetView tabSelected="1" topLeftCell="A10" workbookViewId="0">
      <selection activeCell="X28" sqref="X28"/>
    </sheetView>
  </sheetViews>
  <sheetFormatPr defaultColWidth="9" defaultRowHeight="13.5" x14ac:dyDescent="0.3"/>
  <cols>
    <col min="1" max="1" width="6.5703125" style="3" customWidth="1"/>
    <col min="2" max="2" width="16.28515625" style="1" customWidth="1"/>
    <col min="3" max="3" width="81.140625" style="1" customWidth="1"/>
    <col min="4" max="4" width="10.5703125" style="1" bestFit="1" customWidth="1"/>
    <col min="5" max="5" width="9.28515625" style="1" customWidth="1"/>
    <col min="6" max="6" width="17.42578125" style="1" customWidth="1"/>
    <col min="7" max="7" width="20.5703125" style="1" bestFit="1" customWidth="1"/>
    <col min="8" max="8" width="16" style="1" customWidth="1"/>
    <col min="9" max="9" width="16.7109375" style="1" customWidth="1"/>
    <col min="10" max="10" width="17.28515625" style="1" customWidth="1"/>
    <col min="11" max="11" width="35.7109375" style="1" customWidth="1"/>
    <col min="12" max="23" width="0" style="1" hidden="1" customWidth="1"/>
    <col min="24" max="16384" width="9" style="1"/>
  </cols>
  <sheetData>
    <row r="1" spans="1:22" s="2" customFormat="1" ht="27" x14ac:dyDescent="0.2">
      <c r="A1" s="4" t="s">
        <v>9</v>
      </c>
      <c r="B1" s="5" t="s">
        <v>10</v>
      </c>
      <c r="C1" s="6"/>
      <c r="D1" s="5"/>
      <c r="E1" s="7" t="s">
        <v>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8"/>
      <c r="L1" s="9" t="s">
        <v>16</v>
      </c>
      <c r="M1" s="9" t="s">
        <v>17</v>
      </c>
      <c r="N1" s="5" t="s">
        <v>18</v>
      </c>
      <c r="O1" s="5" t="s">
        <v>19</v>
      </c>
      <c r="P1" s="5" t="s">
        <v>20</v>
      </c>
      <c r="Q1" s="5" t="s">
        <v>21</v>
      </c>
      <c r="R1" s="5" t="s">
        <v>22</v>
      </c>
      <c r="S1" s="5" t="s">
        <v>23</v>
      </c>
      <c r="T1" s="5" t="s">
        <v>24</v>
      </c>
      <c r="U1" s="5"/>
      <c r="V1" s="5"/>
    </row>
    <row r="2" spans="1:22" ht="18.75" x14ac:dyDescent="0.3">
      <c r="A2" s="10"/>
      <c r="B2" s="11"/>
      <c r="C2" s="12" t="s">
        <v>1</v>
      </c>
      <c r="D2" s="13"/>
      <c r="E2" s="14">
        <f>SUM(E12:E9967)</f>
        <v>2611.3000000000002</v>
      </c>
      <c r="F2" s="15"/>
      <c r="G2" s="14">
        <f>SUM(G12:G9967)</f>
        <v>0</v>
      </c>
      <c r="H2" s="15"/>
      <c r="I2" s="14">
        <f>SUM(I12:I9967)</f>
        <v>0</v>
      </c>
      <c r="J2" s="16">
        <f>SUM(J12:J9967)</f>
        <v>0</v>
      </c>
      <c r="K2" s="15"/>
      <c r="L2" s="11"/>
      <c r="M2" s="11"/>
      <c r="N2" s="17">
        <v>38749</v>
      </c>
      <c r="O2" s="18">
        <v>0.1</v>
      </c>
      <c r="P2" s="19" t="str">
        <f>B2&amp;"_"&amp;E2</f>
        <v>_2611,3</v>
      </c>
      <c r="Q2" s="19" t="str">
        <f>IF(G2=F2," ","xx")</f>
        <v xml:space="preserve"> </v>
      </c>
      <c r="R2" s="19" t="str">
        <f>IF(B2=B1," ","xx")</f>
        <v>xx</v>
      </c>
      <c r="S2" s="19" t="str">
        <f>MID(P2,2,2)</f>
        <v>26</v>
      </c>
      <c r="T2" s="15">
        <f>SIGN(G2)</f>
        <v>0</v>
      </c>
      <c r="U2" s="11"/>
      <c r="V2" s="11"/>
    </row>
    <row r="3" spans="1:22" ht="14.25" x14ac:dyDescent="0.3">
      <c r="A3" s="20">
        <f>ROW()</f>
        <v>3</v>
      </c>
      <c r="C3" s="21" t="s">
        <v>25</v>
      </c>
      <c r="D3" s="11"/>
    </row>
    <row r="4" spans="1:22" s="51" customFormat="1" x14ac:dyDescent="0.2">
      <c r="A4" s="57" t="s">
        <v>2</v>
      </c>
      <c r="B4" s="59" t="s">
        <v>41</v>
      </c>
      <c r="C4" s="58" t="s">
        <v>42</v>
      </c>
      <c r="D4" s="55" t="s">
        <v>26</v>
      </c>
      <c r="E4" s="54">
        <f>SUMIF($B$12:$B$9967,$B4,E$12:E$9967)</f>
        <v>2611.3000000000002</v>
      </c>
      <c r="F4" s="54">
        <f>G4/E4</f>
        <v>0</v>
      </c>
      <c r="G4" s="54">
        <f>SUMIF($B$12:$B$9967,$B4,G$12:G$9967)</f>
        <v>0</v>
      </c>
      <c r="H4" s="54">
        <f>I4/E4</f>
        <v>0</v>
      </c>
      <c r="I4" s="54">
        <f>SUMIF($B$12:$B$9967,$B4,I$12:I$9967)</f>
        <v>0</v>
      </c>
      <c r="J4" s="54">
        <f>SUMIF($B$12:$B$9967,$B4,J$12:J$9967)</f>
        <v>0</v>
      </c>
      <c r="K4" s="52">
        <f>SUMIF($L$12:$L$9967,$L4,G$12:G$9967)+SUMIF($M$12:$M$9967,$M4,I$12:I$9967)</f>
        <v>0</v>
      </c>
      <c r="L4" s="55" t="s">
        <v>27</v>
      </c>
      <c r="M4" s="55" t="s">
        <v>27</v>
      </c>
      <c r="N4" s="52">
        <f>SUMIF($M$12:$M$9967,$M4,I$12:I$9967)</f>
        <v>0</v>
      </c>
    </row>
    <row r="5" spans="1:22" s="51" customFormat="1" x14ac:dyDescent="0.2">
      <c r="A5" s="57"/>
      <c r="B5" s="58"/>
      <c r="C5" s="58"/>
      <c r="D5" s="55"/>
      <c r="E5" s="54"/>
      <c r="F5" s="54"/>
      <c r="G5" s="54"/>
      <c r="H5" s="54"/>
      <c r="I5" s="54"/>
      <c r="J5" s="54"/>
      <c r="K5" s="52"/>
      <c r="L5" s="55"/>
      <c r="M5" s="55"/>
    </row>
    <row r="6" spans="1:22" s="51" customFormat="1" x14ac:dyDescent="0.2">
      <c r="A6" s="57"/>
      <c r="B6" s="58"/>
      <c r="C6" s="58"/>
      <c r="D6" s="55"/>
      <c r="E6" s="54"/>
      <c r="F6" s="54"/>
      <c r="G6" s="54"/>
      <c r="H6" s="54"/>
      <c r="I6" s="54"/>
      <c r="J6" s="54"/>
      <c r="K6" s="52"/>
      <c r="L6" s="55"/>
      <c r="M6" s="55"/>
    </row>
    <row r="7" spans="1:22" s="51" customFormat="1" ht="12.75" x14ac:dyDescent="0.2">
      <c r="A7" s="57"/>
      <c r="B7" s="55"/>
      <c r="C7" s="55"/>
      <c r="D7" s="55"/>
      <c r="E7" s="54"/>
      <c r="F7" s="52"/>
      <c r="G7" s="52"/>
      <c r="H7" s="52"/>
      <c r="I7" s="52">
        <f>SUMIF($B$12:$B$9882,$B7,I$12:I$9882)</f>
        <v>0</v>
      </c>
      <c r="J7" s="52">
        <f>SUMIF($B$12:$B$9882,$B7,J$12:J$9882)</f>
        <v>0</v>
      </c>
      <c r="K7" s="52">
        <f>SUMIF($L$12:$L$9882,$L7,G$12:G$9882)+SUMIF($M$12:$M$9882,$M7,I$12:I$9882)</f>
        <v>0</v>
      </c>
      <c r="L7" s="55"/>
      <c r="M7" s="55"/>
    </row>
    <row r="8" spans="1:22" s="51" customFormat="1" ht="12.75" x14ac:dyDescent="0.2">
      <c r="A8" s="56" t="s">
        <v>3</v>
      </c>
      <c r="C8" s="55" t="s">
        <v>4</v>
      </c>
      <c r="D8" s="55"/>
      <c r="E8" s="54">
        <f>SUM(E4:E7)</f>
        <v>2611.3000000000002</v>
      </c>
      <c r="F8" s="53">
        <f>SUMPRODUCT($E12:E9883,F12:F9883)</f>
        <v>0</v>
      </c>
      <c r="G8" s="52">
        <f>SUM(G4:G7)</f>
        <v>0</v>
      </c>
      <c r="H8" s="53">
        <f>SUMPRODUCT($E12:E9883,H12:H9883)</f>
        <v>0</v>
      </c>
      <c r="I8" s="52">
        <f>SUM(I4:I7)</f>
        <v>0</v>
      </c>
      <c r="J8" s="52">
        <f>SUM(J4:J7)</f>
        <v>0</v>
      </c>
      <c r="K8" s="52">
        <f>SUM(K5:K7)</f>
        <v>0</v>
      </c>
    </row>
    <row r="9" spans="1:22" ht="14.25" x14ac:dyDescent="0.3">
      <c r="A9" s="22"/>
      <c r="C9" s="6" t="s">
        <v>5</v>
      </c>
      <c r="D9" s="11"/>
      <c r="E9" s="13">
        <f>E8-E2</f>
        <v>0</v>
      </c>
      <c r="F9" s="13">
        <f>F8-G8</f>
        <v>0</v>
      </c>
      <c r="G9" s="13">
        <f>G8-G2</f>
        <v>0</v>
      </c>
      <c r="H9" s="13">
        <f>H8-I8</f>
        <v>0</v>
      </c>
      <c r="I9" s="13">
        <f>I8-I2</f>
        <v>0</v>
      </c>
      <c r="J9" s="13">
        <f>J8-J2</f>
        <v>0</v>
      </c>
      <c r="K9" s="13"/>
    </row>
    <row r="10" spans="1:22" ht="16.5" x14ac:dyDescent="0.3">
      <c r="A10" s="23" t="s">
        <v>28</v>
      </c>
    </row>
    <row r="11" spans="1:22" ht="53.25" x14ac:dyDescent="0.3">
      <c r="A11" s="24" t="s">
        <v>6</v>
      </c>
      <c r="B11" s="25" t="s">
        <v>7</v>
      </c>
      <c r="C11" s="26" t="s">
        <v>137</v>
      </c>
      <c r="D11" s="24" t="s">
        <v>8</v>
      </c>
      <c r="E11" s="27" t="s">
        <v>0</v>
      </c>
      <c r="F11" s="28" t="s">
        <v>29</v>
      </c>
      <c r="G11" s="28" t="s">
        <v>30</v>
      </c>
      <c r="H11" s="28" t="s">
        <v>31</v>
      </c>
      <c r="I11" s="28" t="s">
        <v>32</v>
      </c>
      <c r="J11" s="28" t="s">
        <v>33</v>
      </c>
      <c r="K11" s="27" t="s">
        <v>34</v>
      </c>
      <c r="L11" s="25" t="s">
        <v>35</v>
      </c>
      <c r="M11" s="24" t="s">
        <v>36</v>
      </c>
    </row>
    <row r="12" spans="1:22" ht="14.25" x14ac:dyDescent="0.3">
      <c r="A12" s="10"/>
      <c r="B12" s="11"/>
      <c r="C12" s="11"/>
      <c r="D12" s="11"/>
      <c r="E12" s="29"/>
      <c r="F12" s="30"/>
      <c r="G12" s="15"/>
      <c r="H12" s="30"/>
      <c r="I12" s="15"/>
      <c r="J12" s="15"/>
      <c r="K12" s="11"/>
      <c r="L12" s="11"/>
      <c r="M12" s="11"/>
    </row>
    <row r="13" spans="1:22" ht="14.25" x14ac:dyDescent="0.3">
      <c r="A13" s="10"/>
      <c r="B13" s="38" t="s">
        <v>41</v>
      </c>
      <c r="C13" s="40" t="s">
        <v>97</v>
      </c>
      <c r="D13" s="45"/>
      <c r="E13" s="46"/>
      <c r="F13" s="47"/>
      <c r="G13" s="48"/>
      <c r="H13" s="47"/>
      <c r="I13" s="48"/>
      <c r="J13" s="48"/>
      <c r="K13" s="49"/>
      <c r="L13" s="11"/>
      <c r="M13" s="11"/>
    </row>
    <row r="14" spans="1:22" ht="51.75" customHeight="1" x14ac:dyDescent="0.3">
      <c r="A14" s="10"/>
      <c r="B14" s="38" t="s">
        <v>41</v>
      </c>
      <c r="C14" s="39" t="s">
        <v>147</v>
      </c>
      <c r="D14" s="11" t="s">
        <v>26</v>
      </c>
      <c r="E14" s="29">
        <v>1</v>
      </c>
      <c r="F14" s="31">
        <v>0</v>
      </c>
      <c r="G14" s="15">
        <f t="shared" ref="G14" si="0">F14*E14</f>
        <v>0</v>
      </c>
      <c r="H14" s="31">
        <v>0</v>
      </c>
      <c r="I14" s="15">
        <f t="shared" ref="I14" si="1">E14*H14</f>
        <v>0</v>
      </c>
      <c r="J14" s="15">
        <f t="shared" ref="J14" si="2">G14+I14</f>
        <v>0</v>
      </c>
      <c r="K14" s="32"/>
      <c r="L14" s="11"/>
      <c r="M14" s="11"/>
    </row>
    <row r="15" spans="1:22" ht="27.75" customHeight="1" x14ac:dyDescent="0.3">
      <c r="A15" s="10"/>
      <c r="B15" s="38" t="s">
        <v>41</v>
      </c>
      <c r="C15" s="39" t="s">
        <v>139</v>
      </c>
      <c r="D15" s="11" t="s">
        <v>26</v>
      </c>
      <c r="E15" s="29">
        <v>1</v>
      </c>
      <c r="F15" s="31">
        <v>0</v>
      </c>
      <c r="G15" s="15">
        <f t="shared" ref="G15" si="3">F15*E15</f>
        <v>0</v>
      </c>
      <c r="H15" s="31">
        <v>0</v>
      </c>
      <c r="I15" s="15">
        <f t="shared" ref="I15" si="4">E15*H15</f>
        <v>0</v>
      </c>
      <c r="J15" s="15">
        <f t="shared" ref="J15" si="5">G15+I15</f>
        <v>0</v>
      </c>
      <c r="K15" s="32"/>
      <c r="L15" s="11"/>
      <c r="M15" s="11"/>
    </row>
    <row r="16" spans="1:22" ht="14.25" x14ac:dyDescent="0.3">
      <c r="A16" s="10"/>
      <c r="B16" s="38" t="s">
        <v>41</v>
      </c>
      <c r="C16" s="40" t="s">
        <v>43</v>
      </c>
      <c r="D16" s="45"/>
      <c r="E16" s="46"/>
      <c r="F16" s="47"/>
      <c r="G16" s="48"/>
      <c r="H16" s="47"/>
      <c r="I16" s="48"/>
      <c r="J16" s="48"/>
      <c r="K16" s="49"/>
      <c r="L16" s="11"/>
      <c r="M16" s="11"/>
    </row>
    <row r="17" spans="1:13" ht="24" x14ac:dyDescent="0.3">
      <c r="A17" s="10"/>
      <c r="B17" s="38" t="s">
        <v>41</v>
      </c>
      <c r="C17" s="41" t="s">
        <v>144</v>
      </c>
      <c r="D17" s="11" t="s">
        <v>37</v>
      </c>
      <c r="E17" s="29">
        <v>3</v>
      </c>
      <c r="F17" s="31">
        <v>0</v>
      </c>
      <c r="G17" s="15">
        <f t="shared" ref="G17:G24" si="6">F17*E17</f>
        <v>0</v>
      </c>
      <c r="H17" s="31">
        <v>0</v>
      </c>
      <c r="I17" s="15">
        <f t="shared" ref="I17:I24" si="7">E17*H17</f>
        <v>0</v>
      </c>
      <c r="J17" s="15">
        <f t="shared" ref="J17:J24" si="8">G17+I17</f>
        <v>0</v>
      </c>
      <c r="K17" s="42"/>
      <c r="L17" s="11"/>
      <c r="M17" s="11"/>
    </row>
    <row r="18" spans="1:13" ht="24" x14ac:dyDescent="0.3">
      <c r="A18" s="10"/>
      <c r="B18" s="38" t="s">
        <v>41</v>
      </c>
      <c r="C18" s="41" t="s">
        <v>145</v>
      </c>
      <c r="D18" s="11" t="s">
        <v>37</v>
      </c>
      <c r="E18" s="29">
        <v>2</v>
      </c>
      <c r="F18" s="31">
        <v>0</v>
      </c>
      <c r="G18" s="15">
        <f t="shared" si="6"/>
        <v>0</v>
      </c>
      <c r="H18" s="31">
        <v>0</v>
      </c>
      <c r="I18" s="15">
        <f t="shared" si="7"/>
        <v>0</v>
      </c>
      <c r="J18" s="15">
        <f t="shared" si="8"/>
        <v>0</v>
      </c>
      <c r="K18" s="43"/>
      <c r="L18" s="11"/>
      <c r="M18" s="11" t="s">
        <v>44</v>
      </c>
    </row>
    <row r="19" spans="1:13" ht="24" x14ac:dyDescent="0.3">
      <c r="A19" s="10"/>
      <c r="B19" s="38" t="s">
        <v>41</v>
      </c>
      <c r="C19" s="41" t="s">
        <v>146</v>
      </c>
      <c r="D19" s="11" t="s">
        <v>37</v>
      </c>
      <c r="E19" s="29">
        <v>6</v>
      </c>
      <c r="F19" s="31">
        <v>0</v>
      </c>
      <c r="G19" s="15">
        <f t="shared" si="6"/>
        <v>0</v>
      </c>
      <c r="H19" s="31">
        <v>0</v>
      </c>
      <c r="I19" s="15">
        <f t="shared" si="7"/>
        <v>0</v>
      </c>
      <c r="J19" s="15">
        <f t="shared" si="8"/>
        <v>0</v>
      </c>
      <c r="K19" s="42"/>
      <c r="L19" s="11"/>
      <c r="M19" s="11" t="s">
        <v>45</v>
      </c>
    </row>
    <row r="20" spans="1:13" ht="14.25" x14ac:dyDescent="0.3">
      <c r="A20" s="10"/>
      <c r="B20" s="38" t="s">
        <v>41</v>
      </c>
      <c r="C20" s="41" t="s">
        <v>101</v>
      </c>
      <c r="D20" s="11" t="s">
        <v>26</v>
      </c>
      <c r="E20" s="29">
        <v>6</v>
      </c>
      <c r="F20" s="31">
        <v>0</v>
      </c>
      <c r="G20" s="15">
        <f t="shared" si="6"/>
        <v>0</v>
      </c>
      <c r="H20" s="31">
        <v>0</v>
      </c>
      <c r="I20" s="15">
        <f t="shared" si="7"/>
        <v>0</v>
      </c>
      <c r="J20" s="15">
        <f t="shared" si="8"/>
        <v>0</v>
      </c>
      <c r="K20" s="42"/>
      <c r="L20" s="11"/>
      <c r="M20" s="11" t="s">
        <v>45</v>
      </c>
    </row>
    <row r="21" spans="1:13" ht="14.25" x14ac:dyDescent="0.3">
      <c r="A21" s="10"/>
      <c r="B21" s="38" t="s">
        <v>41</v>
      </c>
      <c r="C21" s="41" t="s">
        <v>100</v>
      </c>
      <c r="D21" s="11" t="s">
        <v>37</v>
      </c>
      <c r="E21" s="29">
        <v>6</v>
      </c>
      <c r="F21" s="31">
        <v>0</v>
      </c>
      <c r="G21" s="15">
        <f t="shared" si="6"/>
        <v>0</v>
      </c>
      <c r="H21" s="31">
        <v>0</v>
      </c>
      <c r="I21" s="15">
        <f t="shared" si="7"/>
        <v>0</v>
      </c>
      <c r="J21" s="15">
        <f t="shared" si="8"/>
        <v>0</v>
      </c>
      <c r="K21" s="42"/>
      <c r="L21" s="11"/>
      <c r="M21" s="11"/>
    </row>
    <row r="22" spans="1:13" ht="14.25" x14ac:dyDescent="0.3">
      <c r="A22" s="10"/>
      <c r="B22" s="38" t="s">
        <v>41</v>
      </c>
      <c r="C22" s="41" t="s">
        <v>99</v>
      </c>
      <c r="D22" s="11" t="s">
        <v>37</v>
      </c>
      <c r="E22" s="29">
        <v>6</v>
      </c>
      <c r="F22" s="31">
        <v>0</v>
      </c>
      <c r="G22" s="15">
        <f t="shared" si="6"/>
        <v>0</v>
      </c>
      <c r="H22" s="31">
        <v>0</v>
      </c>
      <c r="I22" s="15">
        <f t="shared" si="7"/>
        <v>0</v>
      </c>
      <c r="J22" s="15">
        <f t="shared" si="8"/>
        <v>0</v>
      </c>
      <c r="K22" s="42"/>
      <c r="L22" s="11"/>
      <c r="M22" s="11"/>
    </row>
    <row r="23" spans="1:13" ht="14.25" x14ac:dyDescent="0.3">
      <c r="A23" s="10"/>
      <c r="B23" s="38" t="s">
        <v>41</v>
      </c>
      <c r="C23" s="39" t="s">
        <v>98</v>
      </c>
      <c r="D23" s="11" t="s">
        <v>46</v>
      </c>
      <c r="E23" s="29">
        <v>42</v>
      </c>
      <c r="F23" s="31">
        <v>0</v>
      </c>
      <c r="G23" s="15">
        <f t="shared" si="6"/>
        <v>0</v>
      </c>
      <c r="H23" s="31">
        <v>0</v>
      </c>
      <c r="I23" s="15">
        <f t="shared" si="7"/>
        <v>0</v>
      </c>
      <c r="J23" s="15">
        <f t="shared" si="8"/>
        <v>0</v>
      </c>
      <c r="K23" s="42"/>
      <c r="L23" s="11"/>
      <c r="M23" s="11"/>
    </row>
    <row r="24" spans="1:13" ht="14.25" x14ac:dyDescent="0.3">
      <c r="A24" s="10"/>
      <c r="B24" s="38" t="s">
        <v>41</v>
      </c>
      <c r="C24" s="41" t="s">
        <v>109</v>
      </c>
      <c r="D24" s="11" t="s">
        <v>37</v>
      </c>
      <c r="E24" s="29">
        <v>6</v>
      </c>
      <c r="F24" s="31">
        <v>0</v>
      </c>
      <c r="G24" s="15">
        <f t="shared" si="6"/>
        <v>0</v>
      </c>
      <c r="H24" s="31">
        <v>0</v>
      </c>
      <c r="I24" s="15">
        <f t="shared" si="7"/>
        <v>0</v>
      </c>
      <c r="J24" s="15">
        <f t="shared" si="8"/>
        <v>0</v>
      </c>
      <c r="K24" s="42"/>
      <c r="L24" s="11"/>
      <c r="M24" s="11"/>
    </row>
    <row r="25" spans="1:13" ht="14.25" x14ac:dyDescent="0.3">
      <c r="A25" s="10"/>
      <c r="B25" s="38" t="s">
        <v>41</v>
      </c>
      <c r="C25" s="41" t="s">
        <v>126</v>
      </c>
      <c r="D25" s="11" t="s">
        <v>37</v>
      </c>
      <c r="E25" s="29">
        <v>6</v>
      </c>
      <c r="F25" s="31">
        <v>0</v>
      </c>
      <c r="G25" s="15">
        <f t="shared" ref="G25" si="9">F25*E25</f>
        <v>0</v>
      </c>
      <c r="H25" s="31">
        <v>0</v>
      </c>
      <c r="I25" s="15">
        <f t="shared" ref="I25" si="10">E25*H25</f>
        <v>0</v>
      </c>
      <c r="J25" s="15">
        <f t="shared" ref="J25" si="11">G25+I25</f>
        <v>0</v>
      </c>
      <c r="K25" s="42"/>
      <c r="L25" s="11"/>
      <c r="M25" s="11"/>
    </row>
    <row r="26" spans="1:13" ht="14.25" x14ac:dyDescent="0.3">
      <c r="A26" s="10"/>
      <c r="B26" s="38" t="s">
        <v>41</v>
      </c>
      <c r="C26" s="40" t="s">
        <v>47</v>
      </c>
      <c r="D26" s="45"/>
      <c r="E26" s="46"/>
      <c r="F26" s="47"/>
      <c r="G26" s="48"/>
      <c r="H26" s="47"/>
      <c r="I26" s="48"/>
      <c r="J26" s="48"/>
      <c r="K26" s="49"/>
      <c r="L26" s="11"/>
      <c r="M26" s="11"/>
    </row>
    <row r="27" spans="1:13" ht="14.25" x14ac:dyDescent="0.3">
      <c r="A27" s="10"/>
      <c r="B27" s="38" t="s">
        <v>41</v>
      </c>
      <c r="C27" s="39" t="s">
        <v>48</v>
      </c>
      <c r="D27" s="60" t="s">
        <v>38</v>
      </c>
      <c r="E27" s="61">
        <v>500</v>
      </c>
      <c r="F27" s="31">
        <v>0</v>
      </c>
      <c r="G27" s="15">
        <f t="shared" ref="G27:G41" si="12">F27*E27</f>
        <v>0</v>
      </c>
      <c r="H27" s="31">
        <v>0</v>
      </c>
      <c r="I27" s="15">
        <f t="shared" ref="I27:I41" si="13">E27*H27</f>
        <v>0</v>
      </c>
      <c r="J27" s="15">
        <f t="shared" ref="J27:J41" si="14">G27+I27</f>
        <v>0</v>
      </c>
      <c r="K27" s="32"/>
      <c r="L27" s="11"/>
      <c r="M27" s="11"/>
    </row>
    <row r="28" spans="1:13" ht="14.25" x14ac:dyDescent="0.3">
      <c r="A28" s="10"/>
      <c r="B28" s="38" t="s">
        <v>41</v>
      </c>
      <c r="C28" s="44" t="s">
        <v>49</v>
      </c>
      <c r="D28" s="60" t="s">
        <v>38</v>
      </c>
      <c r="E28" s="60">
        <v>60</v>
      </c>
      <c r="F28" s="31">
        <v>0</v>
      </c>
      <c r="G28" s="15">
        <f t="shared" si="12"/>
        <v>0</v>
      </c>
      <c r="H28" s="31">
        <v>0</v>
      </c>
      <c r="I28" s="15">
        <f t="shared" si="13"/>
        <v>0</v>
      </c>
      <c r="J28" s="15">
        <f t="shared" si="14"/>
        <v>0</v>
      </c>
      <c r="K28" s="32"/>
      <c r="L28" s="11"/>
      <c r="M28" s="11"/>
    </row>
    <row r="29" spans="1:13" ht="14.25" x14ac:dyDescent="0.3">
      <c r="A29" s="10"/>
      <c r="B29" s="38" t="s">
        <v>41</v>
      </c>
      <c r="C29" s="44" t="s">
        <v>50</v>
      </c>
      <c r="D29" s="60" t="s">
        <v>38</v>
      </c>
      <c r="E29" s="60">
        <v>70</v>
      </c>
      <c r="F29" s="31">
        <v>0</v>
      </c>
      <c r="G29" s="15">
        <f t="shared" si="12"/>
        <v>0</v>
      </c>
      <c r="H29" s="31">
        <v>0</v>
      </c>
      <c r="I29" s="15">
        <f t="shared" si="13"/>
        <v>0</v>
      </c>
      <c r="J29" s="15">
        <f t="shared" si="14"/>
        <v>0</v>
      </c>
      <c r="K29" s="32"/>
      <c r="L29" s="11"/>
      <c r="M29" s="11"/>
    </row>
    <row r="30" spans="1:13" ht="14.25" x14ac:dyDescent="0.3">
      <c r="A30" s="10"/>
      <c r="B30" s="38" t="s">
        <v>41</v>
      </c>
      <c r="C30" s="44" t="s">
        <v>91</v>
      </c>
      <c r="D30" s="60" t="s">
        <v>38</v>
      </c>
      <c r="E30" s="60">
        <v>180</v>
      </c>
      <c r="F30" s="31">
        <v>0</v>
      </c>
      <c r="G30" s="15">
        <f t="shared" si="12"/>
        <v>0</v>
      </c>
      <c r="H30" s="31">
        <v>0</v>
      </c>
      <c r="I30" s="15">
        <f t="shared" si="13"/>
        <v>0</v>
      </c>
      <c r="J30" s="15">
        <f t="shared" si="14"/>
        <v>0</v>
      </c>
      <c r="K30" s="32"/>
      <c r="L30" s="11"/>
      <c r="M30" s="11"/>
    </row>
    <row r="31" spans="1:13" ht="14.25" x14ac:dyDescent="0.3">
      <c r="A31" s="10"/>
      <c r="B31" s="38" t="s">
        <v>41</v>
      </c>
      <c r="C31" s="44" t="s">
        <v>92</v>
      </c>
      <c r="D31" s="60" t="s">
        <v>26</v>
      </c>
      <c r="E31" s="61">
        <v>4</v>
      </c>
      <c r="F31" s="31">
        <v>0</v>
      </c>
      <c r="G31" s="15">
        <f t="shared" si="12"/>
        <v>0</v>
      </c>
      <c r="H31" s="31">
        <v>0</v>
      </c>
      <c r="I31" s="15">
        <f t="shared" si="13"/>
        <v>0</v>
      </c>
      <c r="J31" s="15">
        <f t="shared" si="14"/>
        <v>0</v>
      </c>
      <c r="K31" s="32"/>
      <c r="L31" s="11"/>
      <c r="M31" s="11"/>
    </row>
    <row r="32" spans="1:13" ht="14.25" x14ac:dyDescent="0.3">
      <c r="A32" s="10"/>
      <c r="B32" s="38" t="s">
        <v>41</v>
      </c>
      <c r="C32" s="44" t="s">
        <v>93</v>
      </c>
      <c r="D32" s="60" t="s">
        <v>26</v>
      </c>
      <c r="E32" s="61">
        <v>10</v>
      </c>
      <c r="F32" s="31">
        <v>0</v>
      </c>
      <c r="G32" s="15">
        <f t="shared" ref="G32:G34" si="15">F32*E32</f>
        <v>0</v>
      </c>
      <c r="H32" s="31">
        <v>0</v>
      </c>
      <c r="I32" s="15">
        <f t="shared" si="13"/>
        <v>0</v>
      </c>
      <c r="J32" s="15">
        <f t="shared" si="14"/>
        <v>0</v>
      </c>
      <c r="K32" s="32"/>
      <c r="L32" s="11"/>
      <c r="M32" s="11"/>
    </row>
    <row r="33" spans="1:13" ht="14.25" x14ac:dyDescent="0.3">
      <c r="A33" s="10"/>
      <c r="B33" s="38" t="s">
        <v>41</v>
      </c>
      <c r="C33" s="44" t="s">
        <v>94</v>
      </c>
      <c r="D33" s="60" t="s">
        <v>26</v>
      </c>
      <c r="E33" s="61">
        <v>8</v>
      </c>
      <c r="F33" s="31">
        <v>0</v>
      </c>
      <c r="G33" s="15">
        <f t="shared" si="15"/>
        <v>0</v>
      </c>
      <c r="H33" s="31">
        <v>0</v>
      </c>
      <c r="I33" s="15">
        <f t="shared" si="13"/>
        <v>0</v>
      </c>
      <c r="J33" s="15">
        <f t="shared" si="14"/>
        <v>0</v>
      </c>
      <c r="K33" s="32"/>
      <c r="L33" s="11"/>
      <c r="M33" s="11"/>
    </row>
    <row r="34" spans="1:13" ht="14.25" x14ac:dyDescent="0.3">
      <c r="A34" s="10"/>
      <c r="B34" s="38" t="s">
        <v>41</v>
      </c>
      <c r="C34" s="44" t="s">
        <v>95</v>
      </c>
      <c r="D34" s="60" t="s">
        <v>26</v>
      </c>
      <c r="E34" s="61">
        <v>8</v>
      </c>
      <c r="F34" s="31">
        <v>0</v>
      </c>
      <c r="G34" s="15">
        <f t="shared" si="15"/>
        <v>0</v>
      </c>
      <c r="H34" s="31">
        <v>0</v>
      </c>
      <c r="I34" s="15">
        <f t="shared" si="13"/>
        <v>0</v>
      </c>
      <c r="J34" s="15">
        <f t="shared" si="14"/>
        <v>0</v>
      </c>
      <c r="L34" s="11"/>
      <c r="M34" s="11"/>
    </row>
    <row r="35" spans="1:13" ht="48" x14ac:dyDescent="0.3">
      <c r="A35" s="10"/>
      <c r="B35" s="38" t="s">
        <v>41</v>
      </c>
      <c r="C35" s="41" t="s">
        <v>51</v>
      </c>
      <c r="D35" s="60" t="s">
        <v>38</v>
      </c>
      <c r="E35" s="61">
        <v>30</v>
      </c>
      <c r="F35" s="31">
        <v>0</v>
      </c>
      <c r="G35" s="15">
        <f t="shared" si="12"/>
        <v>0</v>
      </c>
      <c r="H35" s="31">
        <v>0</v>
      </c>
      <c r="I35" s="15">
        <f t="shared" si="13"/>
        <v>0</v>
      </c>
      <c r="J35" s="15">
        <f t="shared" si="14"/>
        <v>0</v>
      </c>
      <c r="K35" s="32"/>
      <c r="L35" s="11"/>
      <c r="M35" s="11" t="s">
        <v>53</v>
      </c>
    </row>
    <row r="36" spans="1:13" ht="14.25" x14ac:dyDescent="0.3">
      <c r="A36" s="10"/>
      <c r="B36" s="38" t="s">
        <v>41</v>
      </c>
      <c r="C36" s="39" t="s">
        <v>102</v>
      </c>
      <c r="D36" s="60" t="s">
        <v>38</v>
      </c>
      <c r="E36" s="61">
        <v>18</v>
      </c>
      <c r="F36" s="31">
        <v>0</v>
      </c>
      <c r="G36" s="15">
        <f t="shared" si="12"/>
        <v>0</v>
      </c>
      <c r="H36" s="31">
        <v>0</v>
      </c>
      <c r="I36" s="15">
        <f t="shared" si="13"/>
        <v>0</v>
      </c>
      <c r="J36" s="15">
        <f t="shared" si="14"/>
        <v>0</v>
      </c>
      <c r="K36" s="32"/>
      <c r="L36" s="11"/>
      <c r="M36" s="11" t="s">
        <v>54</v>
      </c>
    </row>
    <row r="37" spans="1:13" ht="24" x14ac:dyDescent="0.3">
      <c r="A37" s="10"/>
      <c r="B37" s="38" t="s">
        <v>41</v>
      </c>
      <c r="C37" s="39" t="s">
        <v>96</v>
      </c>
      <c r="D37" s="60" t="s">
        <v>26</v>
      </c>
      <c r="E37" s="61">
        <v>60</v>
      </c>
      <c r="F37" s="31">
        <v>0</v>
      </c>
      <c r="G37" s="15">
        <f t="shared" si="12"/>
        <v>0</v>
      </c>
      <c r="H37" s="31">
        <v>0</v>
      </c>
      <c r="I37" s="15">
        <f t="shared" si="13"/>
        <v>0</v>
      </c>
      <c r="J37" s="15">
        <f t="shared" si="14"/>
        <v>0</v>
      </c>
      <c r="K37" s="32"/>
      <c r="L37" s="11"/>
      <c r="M37" s="11"/>
    </row>
    <row r="38" spans="1:13" ht="14.25" x14ac:dyDescent="0.3">
      <c r="A38" s="10"/>
      <c r="B38" s="38" t="s">
        <v>41</v>
      </c>
      <c r="C38" s="39" t="s">
        <v>52</v>
      </c>
      <c r="D38" s="60" t="s">
        <v>55</v>
      </c>
      <c r="E38" s="61">
        <v>1</v>
      </c>
      <c r="F38" s="31">
        <v>0</v>
      </c>
      <c r="G38" s="15">
        <f t="shared" si="12"/>
        <v>0</v>
      </c>
      <c r="H38" s="31">
        <v>0</v>
      </c>
      <c r="I38" s="15">
        <f t="shared" si="13"/>
        <v>0</v>
      </c>
      <c r="J38" s="15">
        <f t="shared" si="14"/>
        <v>0</v>
      </c>
      <c r="K38" s="32"/>
      <c r="L38" s="11"/>
      <c r="M38" s="11"/>
    </row>
    <row r="39" spans="1:13" ht="14.25" x14ac:dyDescent="0.3">
      <c r="A39" s="10"/>
      <c r="B39" s="38" t="s">
        <v>41</v>
      </c>
      <c r="C39" s="62" t="s">
        <v>103</v>
      </c>
      <c r="D39" s="60" t="s">
        <v>26</v>
      </c>
      <c r="E39" s="61">
        <v>1</v>
      </c>
      <c r="F39" s="31">
        <v>0</v>
      </c>
      <c r="G39" s="15">
        <f t="shared" si="12"/>
        <v>0</v>
      </c>
      <c r="H39" s="31">
        <v>0</v>
      </c>
      <c r="I39" s="15">
        <f t="shared" si="13"/>
        <v>0</v>
      </c>
      <c r="J39" s="15">
        <f t="shared" si="14"/>
        <v>0</v>
      </c>
      <c r="K39" s="32"/>
      <c r="L39" s="11"/>
      <c r="M39" s="11"/>
    </row>
    <row r="40" spans="1:13" ht="14.25" x14ac:dyDescent="0.3">
      <c r="A40" s="10"/>
      <c r="B40" s="38" t="s">
        <v>41</v>
      </c>
      <c r="C40" s="62" t="s">
        <v>119</v>
      </c>
      <c r="D40" s="60" t="s">
        <v>38</v>
      </c>
      <c r="E40" s="61">
        <v>50</v>
      </c>
      <c r="F40" s="31">
        <v>0</v>
      </c>
      <c r="G40" s="15">
        <f t="shared" ref="G40" si="16">F40*E40</f>
        <v>0</v>
      </c>
      <c r="H40" s="31">
        <v>0</v>
      </c>
      <c r="I40" s="15">
        <f t="shared" ref="I40" si="17">E40*H40</f>
        <v>0</v>
      </c>
      <c r="J40" s="15">
        <f t="shared" ref="J40" si="18">G40+I40</f>
        <v>0</v>
      </c>
      <c r="K40" s="32"/>
      <c r="L40" s="11"/>
      <c r="M40" s="11"/>
    </row>
    <row r="41" spans="1:13" ht="14.25" x14ac:dyDescent="0.3">
      <c r="A41" s="10"/>
      <c r="B41" s="38" t="s">
        <v>41</v>
      </c>
      <c r="C41" s="62" t="s">
        <v>138</v>
      </c>
      <c r="D41" s="60" t="s">
        <v>38</v>
      </c>
      <c r="E41" s="61">
        <v>16</v>
      </c>
      <c r="F41" s="31">
        <v>0</v>
      </c>
      <c r="G41" s="15">
        <f t="shared" si="12"/>
        <v>0</v>
      </c>
      <c r="H41" s="31">
        <v>0</v>
      </c>
      <c r="I41" s="15">
        <f t="shared" si="13"/>
        <v>0</v>
      </c>
      <c r="J41" s="15">
        <f t="shared" si="14"/>
        <v>0</v>
      </c>
      <c r="K41" s="32"/>
      <c r="L41" s="11"/>
      <c r="M41" s="11"/>
    </row>
    <row r="42" spans="1:13" ht="14.25" x14ac:dyDescent="0.3">
      <c r="A42" s="10"/>
      <c r="B42" s="38" t="s">
        <v>41</v>
      </c>
      <c r="C42" s="62" t="s">
        <v>142</v>
      </c>
      <c r="D42" s="60" t="s">
        <v>38</v>
      </c>
      <c r="E42" s="61">
        <v>15</v>
      </c>
      <c r="F42" s="31">
        <v>0</v>
      </c>
      <c r="G42" s="15">
        <f t="shared" ref="G42" si="19">F42*E42</f>
        <v>0</v>
      </c>
      <c r="H42" s="31">
        <v>0</v>
      </c>
      <c r="I42" s="15">
        <f t="shared" ref="I42" si="20">E42*H42</f>
        <v>0</v>
      </c>
      <c r="J42" s="15">
        <f t="shared" ref="J42" si="21">G42+I42</f>
        <v>0</v>
      </c>
      <c r="K42" s="32"/>
      <c r="L42" s="11"/>
      <c r="M42" s="11"/>
    </row>
    <row r="43" spans="1:13" ht="14.25" x14ac:dyDescent="0.3">
      <c r="A43" s="10"/>
      <c r="B43" s="38" t="s">
        <v>41</v>
      </c>
      <c r="C43" s="40" t="s">
        <v>56</v>
      </c>
      <c r="D43" s="45"/>
      <c r="E43" s="46"/>
      <c r="F43" s="47"/>
      <c r="G43" s="48"/>
      <c r="H43" s="47"/>
      <c r="I43" s="48"/>
      <c r="J43" s="48"/>
      <c r="K43" s="49"/>
      <c r="L43" s="11"/>
      <c r="M43" s="11"/>
    </row>
    <row r="44" spans="1:13" ht="14.25" x14ac:dyDescent="0.3">
      <c r="A44" s="10"/>
      <c r="B44" s="38" t="s">
        <v>41</v>
      </c>
      <c r="C44" s="44" t="s">
        <v>57</v>
      </c>
      <c r="D44" s="11" t="s">
        <v>37</v>
      </c>
      <c r="E44" s="29">
        <v>4</v>
      </c>
      <c r="F44" s="31">
        <v>0</v>
      </c>
      <c r="G44" s="15">
        <f t="shared" ref="G44:G48" si="22">F44*E44</f>
        <v>0</v>
      </c>
      <c r="H44" s="31">
        <v>0</v>
      </c>
      <c r="I44" s="15">
        <f t="shared" ref="I44:I48" si="23">E44*H44</f>
        <v>0</v>
      </c>
      <c r="J44" s="15">
        <f t="shared" ref="J44:J48" si="24">G44+I44</f>
        <v>0</v>
      </c>
      <c r="K44" s="32"/>
      <c r="L44" s="11"/>
      <c r="M44" s="11"/>
    </row>
    <row r="45" spans="1:13" ht="14.25" x14ac:dyDescent="0.3">
      <c r="A45" s="10"/>
      <c r="B45" s="38" t="s">
        <v>41</v>
      </c>
      <c r="C45" s="39" t="s">
        <v>58</v>
      </c>
      <c r="D45" s="11" t="s">
        <v>37</v>
      </c>
      <c r="E45" s="11">
        <v>4</v>
      </c>
      <c r="F45" s="31">
        <v>0</v>
      </c>
      <c r="G45" s="15">
        <f t="shared" si="22"/>
        <v>0</v>
      </c>
      <c r="H45" s="31">
        <v>0</v>
      </c>
      <c r="I45" s="15">
        <f t="shared" si="23"/>
        <v>0</v>
      </c>
      <c r="J45" s="15">
        <f t="shared" si="24"/>
        <v>0</v>
      </c>
      <c r="K45" s="32"/>
      <c r="L45" s="11"/>
      <c r="M45" s="11"/>
    </row>
    <row r="46" spans="1:13" ht="24" x14ac:dyDescent="0.3">
      <c r="A46" s="10"/>
      <c r="B46" s="38" t="s">
        <v>41</v>
      </c>
      <c r="C46" s="39" t="s">
        <v>59</v>
      </c>
      <c r="D46" s="11" t="s">
        <v>37</v>
      </c>
      <c r="E46" s="29">
        <v>6</v>
      </c>
      <c r="F46" s="31">
        <v>0</v>
      </c>
      <c r="G46" s="15">
        <f t="shared" si="22"/>
        <v>0</v>
      </c>
      <c r="H46" s="31">
        <v>0</v>
      </c>
      <c r="I46" s="15">
        <f t="shared" si="23"/>
        <v>0</v>
      </c>
      <c r="J46" s="15">
        <f t="shared" si="24"/>
        <v>0</v>
      </c>
      <c r="K46" s="34"/>
      <c r="L46" s="11"/>
      <c r="M46" s="11"/>
    </row>
    <row r="47" spans="1:13" ht="14.25" x14ac:dyDescent="0.3">
      <c r="A47" s="10"/>
      <c r="B47" s="38" t="s">
        <v>41</v>
      </c>
      <c r="C47" s="44" t="s">
        <v>60</v>
      </c>
      <c r="D47" s="11" t="s">
        <v>55</v>
      </c>
      <c r="E47" s="11">
        <v>1</v>
      </c>
      <c r="F47" s="31">
        <v>0</v>
      </c>
      <c r="G47" s="15">
        <f t="shared" si="22"/>
        <v>0</v>
      </c>
      <c r="H47" s="31">
        <v>0</v>
      </c>
      <c r="I47" s="15">
        <f t="shared" si="23"/>
        <v>0</v>
      </c>
      <c r="J47" s="15">
        <f t="shared" si="24"/>
        <v>0</v>
      </c>
      <c r="K47" s="34"/>
      <c r="L47" s="11"/>
      <c r="M47" s="11"/>
    </row>
    <row r="48" spans="1:13" ht="14.25" x14ac:dyDescent="0.3">
      <c r="A48" s="10"/>
      <c r="B48" s="38" t="s">
        <v>41</v>
      </c>
      <c r="C48" s="44" t="s">
        <v>61</v>
      </c>
      <c r="D48" s="11" t="s">
        <v>55</v>
      </c>
      <c r="E48" s="11">
        <v>1</v>
      </c>
      <c r="F48" s="31">
        <v>0</v>
      </c>
      <c r="G48" s="15">
        <f t="shared" si="22"/>
        <v>0</v>
      </c>
      <c r="H48" s="31">
        <v>0</v>
      </c>
      <c r="I48" s="15">
        <f t="shared" si="23"/>
        <v>0</v>
      </c>
      <c r="J48" s="15">
        <f t="shared" si="24"/>
        <v>0</v>
      </c>
      <c r="K48" s="34"/>
      <c r="L48" s="11"/>
      <c r="M48" s="11"/>
    </row>
    <row r="49" spans="1:13" ht="14.25" x14ac:dyDescent="0.3">
      <c r="A49" s="10"/>
      <c r="B49" s="38" t="s">
        <v>41</v>
      </c>
      <c r="C49" s="44" t="s">
        <v>140</v>
      </c>
      <c r="D49" s="11" t="s">
        <v>26</v>
      </c>
      <c r="E49" s="11">
        <v>1</v>
      </c>
      <c r="F49" s="31">
        <v>0</v>
      </c>
      <c r="G49" s="15">
        <f t="shared" ref="G49:G50" si="25">F49*E49</f>
        <v>0</v>
      </c>
      <c r="H49" s="31">
        <v>0</v>
      </c>
      <c r="I49" s="15">
        <f t="shared" ref="I49:I50" si="26">E49*H49</f>
        <v>0</v>
      </c>
      <c r="J49" s="15">
        <f t="shared" ref="J49:J50" si="27">G49+I49</f>
        <v>0</v>
      </c>
      <c r="K49" s="34"/>
      <c r="L49" s="11"/>
      <c r="M49" s="11"/>
    </row>
    <row r="50" spans="1:13" ht="14.25" x14ac:dyDescent="0.3">
      <c r="A50" s="10"/>
      <c r="B50" s="38" t="s">
        <v>41</v>
      </c>
      <c r="C50" s="44" t="s">
        <v>141</v>
      </c>
      <c r="D50" s="11" t="s">
        <v>26</v>
      </c>
      <c r="E50" s="11">
        <v>1</v>
      </c>
      <c r="F50" s="31">
        <v>0</v>
      </c>
      <c r="G50" s="15">
        <f t="shared" si="25"/>
        <v>0</v>
      </c>
      <c r="H50" s="31">
        <v>0</v>
      </c>
      <c r="I50" s="15">
        <f t="shared" si="26"/>
        <v>0</v>
      </c>
      <c r="J50" s="15">
        <f t="shared" si="27"/>
        <v>0</v>
      </c>
      <c r="K50" s="34"/>
      <c r="L50" s="11"/>
      <c r="M50" s="11"/>
    </row>
    <row r="51" spans="1:13" ht="14.25" x14ac:dyDescent="0.3">
      <c r="A51" s="10"/>
      <c r="B51" s="38" t="s">
        <v>41</v>
      </c>
      <c r="C51" s="40" t="s">
        <v>62</v>
      </c>
      <c r="D51" s="45"/>
      <c r="E51" s="46"/>
      <c r="F51" s="47"/>
      <c r="G51" s="48"/>
      <c r="H51" s="47"/>
      <c r="I51" s="48"/>
      <c r="J51" s="48"/>
      <c r="K51" s="50"/>
      <c r="L51" s="11"/>
      <c r="M51" s="11"/>
    </row>
    <row r="52" spans="1:13" ht="14.25" x14ac:dyDescent="0.3">
      <c r="A52" s="10"/>
      <c r="B52" s="38" t="s">
        <v>41</v>
      </c>
      <c r="C52" s="39" t="s">
        <v>63</v>
      </c>
      <c r="D52" s="11" t="s">
        <v>38</v>
      </c>
      <c r="E52" s="11">
        <v>90</v>
      </c>
      <c r="F52" s="31">
        <v>0</v>
      </c>
      <c r="G52" s="15">
        <f t="shared" ref="G52:G74" si="28">F52*E52</f>
        <v>0</v>
      </c>
      <c r="H52" s="31">
        <v>0</v>
      </c>
      <c r="I52" s="15">
        <f t="shared" ref="I52:I74" si="29">E52*H52</f>
        <v>0</v>
      </c>
      <c r="J52" s="15">
        <f t="shared" ref="J52:J74" si="30">G52+I52</f>
        <v>0</v>
      </c>
      <c r="K52" s="34"/>
      <c r="L52" s="11"/>
      <c r="M52" s="11"/>
    </row>
    <row r="53" spans="1:13" ht="14.25" x14ac:dyDescent="0.3">
      <c r="A53" s="10"/>
      <c r="B53" s="38" t="s">
        <v>41</v>
      </c>
      <c r="C53" s="39" t="s">
        <v>116</v>
      </c>
      <c r="D53" s="11" t="s">
        <v>38</v>
      </c>
      <c r="E53" s="11">
        <v>140</v>
      </c>
      <c r="F53" s="31">
        <v>0</v>
      </c>
      <c r="G53" s="15">
        <f t="shared" si="28"/>
        <v>0</v>
      </c>
      <c r="H53" s="31">
        <v>0</v>
      </c>
      <c r="I53" s="15">
        <f t="shared" si="29"/>
        <v>0</v>
      </c>
      <c r="J53" s="15">
        <f t="shared" si="30"/>
        <v>0</v>
      </c>
      <c r="K53" s="34"/>
      <c r="L53" s="11"/>
      <c r="M53" s="11"/>
    </row>
    <row r="54" spans="1:13" ht="14.25" x14ac:dyDescent="0.3">
      <c r="A54" s="10"/>
      <c r="B54" s="38" t="s">
        <v>41</v>
      </c>
      <c r="C54" s="39" t="s">
        <v>64</v>
      </c>
      <c r="D54" s="11" t="s">
        <v>55</v>
      </c>
      <c r="E54" s="11">
        <v>2</v>
      </c>
      <c r="F54" s="31">
        <v>0</v>
      </c>
      <c r="G54" s="15">
        <f t="shared" si="28"/>
        <v>0</v>
      </c>
      <c r="H54" s="31">
        <v>0</v>
      </c>
      <c r="I54" s="15">
        <f t="shared" si="29"/>
        <v>0</v>
      </c>
      <c r="J54" s="15">
        <f t="shared" si="30"/>
        <v>0</v>
      </c>
      <c r="K54" s="34"/>
      <c r="L54" s="11"/>
      <c r="M54" s="11"/>
    </row>
    <row r="55" spans="1:13" ht="14.25" x14ac:dyDescent="0.3">
      <c r="A55" s="10"/>
      <c r="B55" s="38" t="s">
        <v>41</v>
      </c>
      <c r="C55" s="39" t="s">
        <v>65</v>
      </c>
      <c r="D55" s="11" t="s">
        <v>55</v>
      </c>
      <c r="E55" s="11">
        <v>2</v>
      </c>
      <c r="F55" s="31">
        <v>0</v>
      </c>
      <c r="G55" s="15">
        <f t="shared" si="28"/>
        <v>0</v>
      </c>
      <c r="H55" s="31">
        <v>0</v>
      </c>
      <c r="I55" s="15">
        <f t="shared" si="29"/>
        <v>0</v>
      </c>
      <c r="J55" s="15">
        <f t="shared" si="30"/>
        <v>0</v>
      </c>
      <c r="K55" s="34"/>
      <c r="L55" s="11"/>
      <c r="M55" s="11"/>
    </row>
    <row r="56" spans="1:13" ht="14.25" x14ac:dyDescent="0.3">
      <c r="A56" s="10"/>
      <c r="B56" s="38" t="s">
        <v>41</v>
      </c>
      <c r="C56" s="44" t="s">
        <v>66</v>
      </c>
      <c r="D56" s="11" t="s">
        <v>38</v>
      </c>
      <c r="E56" s="11">
        <v>70</v>
      </c>
      <c r="F56" s="31">
        <v>0</v>
      </c>
      <c r="G56" s="15">
        <f t="shared" si="28"/>
        <v>0</v>
      </c>
      <c r="H56" s="31">
        <v>0</v>
      </c>
      <c r="I56" s="15">
        <f t="shared" si="29"/>
        <v>0</v>
      </c>
      <c r="J56" s="15">
        <f t="shared" si="30"/>
        <v>0</v>
      </c>
      <c r="K56" s="34"/>
      <c r="L56" s="11"/>
      <c r="M56" s="11"/>
    </row>
    <row r="57" spans="1:13" ht="14.25" x14ac:dyDescent="0.3">
      <c r="A57" s="10"/>
      <c r="B57" s="38" t="s">
        <v>41</v>
      </c>
      <c r="C57" s="44" t="s">
        <v>67</v>
      </c>
      <c r="D57" s="11" t="s">
        <v>26</v>
      </c>
      <c r="E57" s="11">
        <v>10</v>
      </c>
      <c r="F57" s="31">
        <v>0</v>
      </c>
      <c r="G57" s="15">
        <f t="shared" si="28"/>
        <v>0</v>
      </c>
      <c r="H57" s="31">
        <v>0</v>
      </c>
      <c r="I57" s="15">
        <f t="shared" si="29"/>
        <v>0</v>
      </c>
      <c r="J57" s="15">
        <f t="shared" si="30"/>
        <v>0</v>
      </c>
      <c r="K57" s="34"/>
      <c r="L57" s="11"/>
      <c r="M57" s="11"/>
    </row>
    <row r="58" spans="1:13" ht="14.25" x14ac:dyDescent="0.3">
      <c r="A58" s="10"/>
      <c r="B58" s="38" t="s">
        <v>41</v>
      </c>
      <c r="C58" s="44" t="s">
        <v>68</v>
      </c>
      <c r="D58" s="11" t="s">
        <v>26</v>
      </c>
      <c r="E58" s="11">
        <v>2</v>
      </c>
      <c r="F58" s="31">
        <v>0</v>
      </c>
      <c r="G58" s="15">
        <f t="shared" si="28"/>
        <v>0</v>
      </c>
      <c r="H58" s="31">
        <v>0</v>
      </c>
      <c r="I58" s="15">
        <f t="shared" si="29"/>
        <v>0</v>
      </c>
      <c r="J58" s="15">
        <f t="shared" si="30"/>
        <v>0</v>
      </c>
      <c r="K58" s="34"/>
      <c r="L58" s="11"/>
      <c r="M58" s="11"/>
    </row>
    <row r="59" spans="1:13" ht="14.25" x14ac:dyDescent="0.3">
      <c r="A59" s="10"/>
      <c r="B59" s="38" t="s">
        <v>41</v>
      </c>
      <c r="C59" s="44" t="s">
        <v>69</v>
      </c>
      <c r="D59" s="11" t="s">
        <v>26</v>
      </c>
      <c r="E59" s="11">
        <v>60</v>
      </c>
      <c r="F59" s="31">
        <v>0</v>
      </c>
      <c r="G59" s="15">
        <f t="shared" si="28"/>
        <v>0</v>
      </c>
      <c r="H59" s="31">
        <v>0</v>
      </c>
      <c r="I59" s="15">
        <f t="shared" si="29"/>
        <v>0</v>
      </c>
      <c r="J59" s="15">
        <f t="shared" si="30"/>
        <v>0</v>
      </c>
      <c r="K59" s="34"/>
      <c r="L59" s="11"/>
      <c r="M59" s="11"/>
    </row>
    <row r="60" spans="1:13" ht="14.25" x14ac:dyDescent="0.3">
      <c r="A60" s="10"/>
      <c r="B60" s="38" t="s">
        <v>41</v>
      </c>
      <c r="C60" s="44" t="s">
        <v>70</v>
      </c>
      <c r="D60" s="11" t="s">
        <v>26</v>
      </c>
      <c r="E60" s="11">
        <v>25</v>
      </c>
      <c r="F60" s="31">
        <v>0</v>
      </c>
      <c r="G60" s="15">
        <f t="shared" si="28"/>
        <v>0</v>
      </c>
      <c r="H60" s="31">
        <v>0</v>
      </c>
      <c r="I60" s="15">
        <f t="shared" si="29"/>
        <v>0</v>
      </c>
      <c r="J60" s="15">
        <f t="shared" si="30"/>
        <v>0</v>
      </c>
      <c r="K60" s="34"/>
      <c r="L60" s="11"/>
      <c r="M60" s="11"/>
    </row>
    <row r="61" spans="1:13" ht="24" x14ac:dyDescent="0.3">
      <c r="A61" s="10"/>
      <c r="B61" s="38" t="s">
        <v>41</v>
      </c>
      <c r="C61" s="44" t="s">
        <v>143</v>
      </c>
      <c r="D61" s="11" t="s">
        <v>26</v>
      </c>
      <c r="E61" s="11">
        <v>4</v>
      </c>
      <c r="F61" s="31">
        <v>0</v>
      </c>
      <c r="G61" s="15">
        <f t="shared" si="28"/>
        <v>0</v>
      </c>
      <c r="H61" s="31">
        <v>0</v>
      </c>
      <c r="I61" s="15">
        <f t="shared" si="29"/>
        <v>0</v>
      </c>
      <c r="J61" s="15">
        <f t="shared" si="30"/>
        <v>0</v>
      </c>
      <c r="K61" s="34"/>
      <c r="L61" s="11"/>
      <c r="M61" s="11"/>
    </row>
    <row r="62" spans="1:13" ht="14.25" x14ac:dyDescent="0.3">
      <c r="A62" s="10"/>
      <c r="B62" s="38" t="s">
        <v>41</v>
      </c>
      <c r="C62" s="44" t="s">
        <v>71</v>
      </c>
      <c r="D62" s="11" t="s">
        <v>26</v>
      </c>
      <c r="E62" s="11">
        <v>2</v>
      </c>
      <c r="F62" s="31">
        <v>0</v>
      </c>
      <c r="G62" s="15">
        <f t="shared" si="28"/>
        <v>0</v>
      </c>
      <c r="H62" s="31">
        <v>0</v>
      </c>
      <c r="I62" s="15">
        <f t="shared" si="29"/>
        <v>0</v>
      </c>
      <c r="J62" s="15">
        <f t="shared" si="30"/>
        <v>0</v>
      </c>
      <c r="K62" s="34"/>
      <c r="L62" s="11"/>
      <c r="M62" s="11"/>
    </row>
    <row r="63" spans="1:13" ht="14.25" x14ac:dyDescent="0.3">
      <c r="A63" s="10"/>
      <c r="B63" s="38" t="s">
        <v>41</v>
      </c>
      <c r="C63" s="44" t="s">
        <v>117</v>
      </c>
      <c r="D63" s="11" t="s">
        <v>26</v>
      </c>
      <c r="E63" s="11">
        <v>3</v>
      </c>
      <c r="F63" s="31">
        <v>0</v>
      </c>
      <c r="G63" s="15">
        <f t="shared" si="28"/>
        <v>0</v>
      </c>
      <c r="H63" s="31">
        <v>0</v>
      </c>
      <c r="I63" s="15">
        <f t="shared" si="29"/>
        <v>0</v>
      </c>
      <c r="J63" s="15">
        <f t="shared" si="30"/>
        <v>0</v>
      </c>
      <c r="K63" s="34"/>
      <c r="L63" s="11"/>
      <c r="M63" s="11"/>
    </row>
    <row r="64" spans="1:13" ht="14.25" x14ac:dyDescent="0.3">
      <c r="A64" s="10"/>
      <c r="B64" s="38" t="s">
        <v>41</v>
      </c>
      <c r="C64" s="44" t="s">
        <v>72</v>
      </c>
      <c r="D64" s="11" t="s">
        <v>26</v>
      </c>
      <c r="E64" s="11">
        <v>2</v>
      </c>
      <c r="F64" s="31">
        <v>0</v>
      </c>
      <c r="G64" s="15">
        <f t="shared" si="28"/>
        <v>0</v>
      </c>
      <c r="H64" s="31">
        <v>0</v>
      </c>
      <c r="I64" s="15">
        <f t="shared" si="29"/>
        <v>0</v>
      </c>
      <c r="J64" s="15">
        <f t="shared" si="30"/>
        <v>0</v>
      </c>
      <c r="K64" s="34"/>
      <c r="L64" s="11"/>
      <c r="M64" s="11"/>
    </row>
    <row r="65" spans="1:13" ht="24" x14ac:dyDescent="0.3">
      <c r="A65" s="10"/>
      <c r="B65" s="38" t="s">
        <v>41</v>
      </c>
      <c r="C65" s="44" t="s">
        <v>90</v>
      </c>
      <c r="D65" s="11" t="s">
        <v>26</v>
      </c>
      <c r="E65" s="11">
        <v>2</v>
      </c>
      <c r="F65" s="31">
        <v>0</v>
      </c>
      <c r="G65" s="15">
        <f t="shared" si="28"/>
        <v>0</v>
      </c>
      <c r="H65" s="31">
        <v>0</v>
      </c>
      <c r="I65" s="15">
        <f t="shared" si="29"/>
        <v>0</v>
      </c>
      <c r="J65" s="15">
        <f t="shared" si="30"/>
        <v>0</v>
      </c>
      <c r="K65" s="34"/>
      <c r="L65" s="11"/>
      <c r="M65" s="11"/>
    </row>
    <row r="66" spans="1:13" ht="14.25" x14ac:dyDescent="0.3">
      <c r="A66" s="10"/>
      <c r="B66" s="38" t="s">
        <v>41</v>
      </c>
      <c r="C66" s="44" t="s">
        <v>118</v>
      </c>
      <c r="D66" s="11" t="s">
        <v>55</v>
      </c>
      <c r="E66" s="11">
        <v>1</v>
      </c>
      <c r="F66" s="31">
        <v>0</v>
      </c>
      <c r="G66" s="15">
        <f t="shared" si="28"/>
        <v>0</v>
      </c>
      <c r="H66" s="31">
        <v>0</v>
      </c>
      <c r="I66" s="15">
        <f t="shared" si="29"/>
        <v>0</v>
      </c>
      <c r="J66" s="15">
        <f t="shared" si="30"/>
        <v>0</v>
      </c>
      <c r="K66" s="34"/>
      <c r="L66" s="11"/>
      <c r="M66" s="11"/>
    </row>
    <row r="67" spans="1:13" ht="14.25" x14ac:dyDescent="0.3">
      <c r="A67" s="10"/>
      <c r="B67" s="38" t="s">
        <v>41</v>
      </c>
      <c r="C67" s="44" t="s">
        <v>73</v>
      </c>
      <c r="D67" s="11" t="s">
        <v>26</v>
      </c>
      <c r="E67" s="11">
        <v>1</v>
      </c>
      <c r="F67" s="31">
        <v>0</v>
      </c>
      <c r="G67" s="15">
        <f t="shared" si="28"/>
        <v>0</v>
      </c>
      <c r="H67" s="31">
        <v>0</v>
      </c>
      <c r="I67" s="15">
        <f t="shared" si="29"/>
        <v>0</v>
      </c>
      <c r="J67" s="15">
        <f t="shared" si="30"/>
        <v>0</v>
      </c>
      <c r="K67" s="34"/>
      <c r="L67" s="11"/>
      <c r="M67" s="11"/>
    </row>
    <row r="68" spans="1:13" ht="14.25" x14ac:dyDescent="0.3">
      <c r="A68" s="10"/>
      <c r="B68" s="38" t="s">
        <v>41</v>
      </c>
      <c r="C68" s="44" t="s">
        <v>74</v>
      </c>
      <c r="D68" s="11" t="s">
        <v>26</v>
      </c>
      <c r="E68" s="11">
        <v>1</v>
      </c>
      <c r="F68" s="31">
        <v>0</v>
      </c>
      <c r="G68" s="15">
        <f t="shared" si="28"/>
        <v>0</v>
      </c>
      <c r="H68" s="31">
        <v>0</v>
      </c>
      <c r="I68" s="15">
        <f t="shared" si="29"/>
        <v>0</v>
      </c>
      <c r="J68" s="15">
        <f t="shared" si="30"/>
        <v>0</v>
      </c>
      <c r="K68" s="34"/>
      <c r="L68" s="11"/>
      <c r="M68" s="11"/>
    </row>
    <row r="69" spans="1:13" ht="14.25" x14ac:dyDescent="0.3">
      <c r="A69" s="10"/>
      <c r="B69" s="38" t="s">
        <v>41</v>
      </c>
      <c r="C69" s="44" t="s">
        <v>75</v>
      </c>
      <c r="D69" s="11" t="s">
        <v>26</v>
      </c>
      <c r="E69" s="11">
        <v>1</v>
      </c>
      <c r="F69" s="31">
        <v>0</v>
      </c>
      <c r="G69" s="15">
        <f t="shared" si="28"/>
        <v>0</v>
      </c>
      <c r="H69" s="31">
        <v>0</v>
      </c>
      <c r="I69" s="15">
        <f t="shared" si="29"/>
        <v>0</v>
      </c>
      <c r="J69" s="15">
        <f t="shared" si="30"/>
        <v>0</v>
      </c>
      <c r="K69" s="34"/>
      <c r="L69" s="11"/>
      <c r="M69" s="11"/>
    </row>
    <row r="70" spans="1:13" ht="14.25" x14ac:dyDescent="0.3">
      <c r="A70" s="10"/>
      <c r="B70" s="38" t="s">
        <v>41</v>
      </c>
      <c r="C70" s="44" t="s">
        <v>76</v>
      </c>
      <c r="D70" s="11" t="s">
        <v>26</v>
      </c>
      <c r="E70" s="11">
        <v>1</v>
      </c>
      <c r="F70" s="31">
        <v>0</v>
      </c>
      <c r="G70" s="15">
        <f t="shared" si="28"/>
        <v>0</v>
      </c>
      <c r="H70" s="31">
        <v>0</v>
      </c>
      <c r="I70" s="15">
        <f t="shared" si="29"/>
        <v>0</v>
      </c>
      <c r="J70" s="15">
        <f t="shared" si="30"/>
        <v>0</v>
      </c>
      <c r="K70" s="34"/>
      <c r="L70" s="11"/>
      <c r="M70" s="11"/>
    </row>
    <row r="71" spans="1:13" ht="14.25" x14ac:dyDescent="0.3">
      <c r="A71" s="10"/>
      <c r="B71" s="38" t="s">
        <v>41</v>
      </c>
      <c r="C71" s="44" t="s">
        <v>77</v>
      </c>
      <c r="D71" s="11" t="s">
        <v>26</v>
      </c>
      <c r="E71" s="11">
        <v>1</v>
      </c>
      <c r="F71" s="31">
        <v>0</v>
      </c>
      <c r="G71" s="15">
        <f t="shared" si="28"/>
        <v>0</v>
      </c>
      <c r="H71" s="31">
        <v>0</v>
      </c>
      <c r="I71" s="15">
        <f t="shared" si="29"/>
        <v>0</v>
      </c>
      <c r="J71" s="15">
        <f t="shared" si="30"/>
        <v>0</v>
      </c>
      <c r="K71" s="34"/>
      <c r="L71" s="11"/>
      <c r="M71" s="11"/>
    </row>
    <row r="72" spans="1:13" ht="36" x14ac:dyDescent="0.3">
      <c r="A72" s="10"/>
      <c r="B72" s="38" t="s">
        <v>41</v>
      </c>
      <c r="C72" s="44" t="s">
        <v>78</v>
      </c>
      <c r="D72" s="11" t="s">
        <v>38</v>
      </c>
      <c r="E72" s="11">
        <v>30</v>
      </c>
      <c r="F72" s="31">
        <v>0</v>
      </c>
      <c r="G72" s="15">
        <f t="shared" si="28"/>
        <v>0</v>
      </c>
      <c r="H72" s="31">
        <v>0</v>
      </c>
      <c r="I72" s="15">
        <f t="shared" si="29"/>
        <v>0</v>
      </c>
      <c r="J72" s="15">
        <f t="shared" si="30"/>
        <v>0</v>
      </c>
      <c r="K72" s="34"/>
      <c r="L72" s="11"/>
      <c r="M72" s="11"/>
    </row>
    <row r="73" spans="1:13" ht="14.25" x14ac:dyDescent="0.3">
      <c r="A73" s="10"/>
      <c r="B73" s="38" t="s">
        <v>41</v>
      </c>
      <c r="C73" s="44" t="s">
        <v>79</v>
      </c>
      <c r="D73" s="11" t="s">
        <v>55</v>
      </c>
      <c r="E73" s="11">
        <v>1</v>
      </c>
      <c r="F73" s="31">
        <v>0</v>
      </c>
      <c r="G73" s="15">
        <f t="shared" si="28"/>
        <v>0</v>
      </c>
      <c r="H73" s="31">
        <v>0</v>
      </c>
      <c r="I73" s="15">
        <f t="shared" si="29"/>
        <v>0</v>
      </c>
      <c r="J73" s="15">
        <f t="shared" si="30"/>
        <v>0</v>
      </c>
      <c r="K73" s="34"/>
      <c r="L73" s="11"/>
      <c r="M73" s="11"/>
    </row>
    <row r="74" spans="1:13" ht="14.25" x14ac:dyDescent="0.3">
      <c r="A74" s="10"/>
      <c r="B74" s="38" t="s">
        <v>41</v>
      </c>
      <c r="C74" s="44" t="s">
        <v>80</v>
      </c>
      <c r="D74" s="11" t="s">
        <v>26</v>
      </c>
      <c r="E74" s="11">
        <v>1</v>
      </c>
      <c r="F74" s="31">
        <v>0</v>
      </c>
      <c r="G74" s="15">
        <f t="shared" si="28"/>
        <v>0</v>
      </c>
      <c r="H74" s="31">
        <v>0</v>
      </c>
      <c r="I74" s="15">
        <f t="shared" si="29"/>
        <v>0</v>
      </c>
      <c r="J74" s="15">
        <f t="shared" si="30"/>
        <v>0</v>
      </c>
      <c r="K74" s="34"/>
      <c r="L74" s="11"/>
      <c r="M74" s="11"/>
    </row>
    <row r="75" spans="1:13" ht="14.25" x14ac:dyDescent="0.3">
      <c r="A75" s="10"/>
      <c r="B75" s="38" t="s">
        <v>41</v>
      </c>
      <c r="C75" s="40" t="s">
        <v>105</v>
      </c>
      <c r="D75" s="45"/>
      <c r="E75" s="46"/>
      <c r="F75" s="47"/>
      <c r="G75" s="48"/>
      <c r="H75" s="47"/>
      <c r="I75" s="48"/>
      <c r="J75" s="48"/>
      <c r="K75" s="49"/>
      <c r="L75" s="11"/>
      <c r="M75" s="11"/>
    </row>
    <row r="76" spans="1:13" ht="14.25" x14ac:dyDescent="0.3">
      <c r="A76" s="10"/>
      <c r="B76" s="38" t="s">
        <v>41</v>
      </c>
      <c r="C76" s="44" t="s">
        <v>106</v>
      </c>
      <c r="D76" s="11" t="s">
        <v>38</v>
      </c>
      <c r="E76" s="11">
        <v>210</v>
      </c>
      <c r="F76" s="31">
        <v>0</v>
      </c>
      <c r="G76" s="15">
        <f t="shared" ref="G76" si="31">F76*E76</f>
        <v>0</v>
      </c>
      <c r="H76" s="31">
        <v>0</v>
      </c>
      <c r="I76" s="15">
        <f t="shared" ref="I76" si="32">E76*H76</f>
        <v>0</v>
      </c>
      <c r="J76" s="15">
        <f t="shared" ref="J76" si="33">G76+I76</f>
        <v>0</v>
      </c>
      <c r="K76" s="34"/>
      <c r="L76" s="11"/>
      <c r="M76" s="11"/>
    </row>
    <row r="77" spans="1:13" ht="14.25" x14ac:dyDescent="0.3">
      <c r="A77" s="10"/>
      <c r="B77" s="38" t="s">
        <v>41</v>
      </c>
      <c r="C77" s="44" t="s">
        <v>107</v>
      </c>
      <c r="D77" s="11" t="s">
        <v>38</v>
      </c>
      <c r="E77" s="11">
        <v>30</v>
      </c>
      <c r="F77" s="31">
        <v>0</v>
      </c>
      <c r="G77" s="15">
        <f t="shared" ref="G77:G78" si="34">F77*E77</f>
        <v>0</v>
      </c>
      <c r="H77" s="31">
        <v>0</v>
      </c>
      <c r="I77" s="15">
        <f t="shared" ref="I77:I78" si="35">E77*H77</f>
        <v>0</v>
      </c>
      <c r="J77" s="15">
        <f t="shared" ref="J77:J78" si="36">G77+I77</f>
        <v>0</v>
      </c>
      <c r="K77" s="34"/>
      <c r="L77" s="11"/>
      <c r="M77" s="11"/>
    </row>
    <row r="78" spans="1:13" ht="14.25" x14ac:dyDescent="0.3">
      <c r="A78" s="10"/>
      <c r="B78" s="38" t="s">
        <v>41</v>
      </c>
      <c r="C78" s="44" t="s">
        <v>127</v>
      </c>
      <c r="D78" s="11" t="s">
        <v>38</v>
      </c>
      <c r="E78" s="11">
        <v>210</v>
      </c>
      <c r="F78" s="31">
        <v>0</v>
      </c>
      <c r="G78" s="15">
        <f t="shared" si="34"/>
        <v>0</v>
      </c>
      <c r="H78" s="31">
        <v>0</v>
      </c>
      <c r="I78" s="15">
        <f t="shared" si="35"/>
        <v>0</v>
      </c>
      <c r="J78" s="15">
        <f t="shared" si="36"/>
        <v>0</v>
      </c>
      <c r="K78" s="34"/>
      <c r="L78" s="11"/>
      <c r="M78" s="11"/>
    </row>
    <row r="79" spans="1:13" ht="14.25" x14ac:dyDescent="0.3">
      <c r="A79" s="10"/>
      <c r="B79" s="38" t="s">
        <v>41</v>
      </c>
      <c r="C79" s="44" t="s">
        <v>128</v>
      </c>
      <c r="D79" s="11" t="s">
        <v>38</v>
      </c>
      <c r="E79" s="11">
        <v>30</v>
      </c>
      <c r="F79" s="31">
        <v>0</v>
      </c>
      <c r="G79" s="15">
        <f t="shared" ref="G79:G81" si="37">F79*E79</f>
        <v>0</v>
      </c>
      <c r="H79" s="31">
        <v>0</v>
      </c>
      <c r="I79" s="15">
        <f t="shared" ref="I79:I80" si="38">E79*H79</f>
        <v>0</v>
      </c>
      <c r="J79" s="15">
        <f t="shared" ref="J79:J80" si="39">G79+I79</f>
        <v>0</v>
      </c>
      <c r="K79" s="34"/>
      <c r="L79" s="11"/>
      <c r="M79" s="11"/>
    </row>
    <row r="80" spans="1:13" ht="14.25" x14ac:dyDescent="0.3">
      <c r="A80" s="10"/>
      <c r="B80" s="38" t="s">
        <v>41</v>
      </c>
      <c r="C80" s="44" t="s">
        <v>120</v>
      </c>
      <c r="D80" s="11" t="s">
        <v>38</v>
      </c>
      <c r="E80" s="11">
        <v>240</v>
      </c>
      <c r="F80" s="31">
        <v>0</v>
      </c>
      <c r="G80" s="15">
        <f t="shared" si="37"/>
        <v>0</v>
      </c>
      <c r="H80" s="31">
        <v>0</v>
      </c>
      <c r="I80" s="15">
        <f t="shared" si="38"/>
        <v>0</v>
      </c>
      <c r="J80" s="15">
        <f t="shared" si="39"/>
        <v>0</v>
      </c>
      <c r="K80" s="34"/>
      <c r="L80" s="11"/>
      <c r="M80" s="11"/>
    </row>
    <row r="81" spans="1:13" ht="14.25" x14ac:dyDescent="0.3">
      <c r="A81" s="10"/>
      <c r="B81" s="38" t="s">
        <v>41</v>
      </c>
      <c r="C81" s="44" t="s">
        <v>121</v>
      </c>
      <c r="D81" s="11" t="s">
        <v>122</v>
      </c>
      <c r="E81" s="11">
        <v>16</v>
      </c>
      <c r="F81" s="31">
        <v>0</v>
      </c>
      <c r="G81" s="15">
        <f t="shared" si="37"/>
        <v>0</v>
      </c>
      <c r="H81" s="31">
        <v>0</v>
      </c>
      <c r="I81" s="15">
        <f t="shared" ref="I81:I82" si="40">E81*H81</f>
        <v>0</v>
      </c>
      <c r="J81" s="15">
        <f t="shared" ref="J81:J82" si="41">G81+I81</f>
        <v>0</v>
      </c>
      <c r="K81" s="34"/>
      <c r="L81" s="11"/>
      <c r="M81" s="11"/>
    </row>
    <row r="82" spans="1:13" ht="14.25" x14ac:dyDescent="0.3">
      <c r="A82" s="10"/>
      <c r="B82" s="38" t="s">
        <v>41</v>
      </c>
      <c r="C82" s="44" t="s">
        <v>123</v>
      </c>
      <c r="D82" s="11" t="s">
        <v>38</v>
      </c>
      <c r="E82" s="11">
        <v>240</v>
      </c>
      <c r="F82" s="31">
        <v>0</v>
      </c>
      <c r="G82" s="15">
        <f t="shared" ref="G82:G85" si="42">F82*E82</f>
        <v>0</v>
      </c>
      <c r="H82" s="31">
        <v>0</v>
      </c>
      <c r="I82" s="15">
        <f t="shared" si="40"/>
        <v>0</v>
      </c>
      <c r="J82" s="15">
        <f t="shared" si="41"/>
        <v>0</v>
      </c>
      <c r="K82" s="34"/>
      <c r="L82" s="11"/>
      <c r="M82" s="11"/>
    </row>
    <row r="83" spans="1:13" ht="14.25" x14ac:dyDescent="0.3">
      <c r="A83" s="10"/>
      <c r="B83" s="38" t="s">
        <v>41</v>
      </c>
      <c r="C83" s="44" t="s">
        <v>124</v>
      </c>
      <c r="D83" s="11" t="s">
        <v>125</v>
      </c>
      <c r="E83" s="11">
        <v>0.3</v>
      </c>
      <c r="F83" s="31">
        <v>0</v>
      </c>
      <c r="G83" s="15">
        <f t="shared" si="42"/>
        <v>0</v>
      </c>
      <c r="H83" s="31">
        <v>0</v>
      </c>
      <c r="I83" s="15">
        <f t="shared" ref="I83:I85" si="43">E83*H83</f>
        <v>0</v>
      </c>
      <c r="J83" s="15">
        <f t="shared" ref="J83:J85" si="44">G83+I83</f>
        <v>0</v>
      </c>
      <c r="K83" s="34"/>
      <c r="L83" s="11"/>
      <c r="M83" s="11"/>
    </row>
    <row r="84" spans="1:13" ht="14.25" x14ac:dyDescent="0.3">
      <c r="A84" s="10"/>
      <c r="B84" s="38" t="s">
        <v>41</v>
      </c>
      <c r="C84" s="44" t="s">
        <v>110</v>
      </c>
      <c r="D84" s="11" t="s">
        <v>37</v>
      </c>
      <c r="E84" s="11">
        <v>6</v>
      </c>
      <c r="F84" s="31">
        <v>0</v>
      </c>
      <c r="G84" s="15">
        <f t="shared" si="42"/>
        <v>0</v>
      </c>
      <c r="H84" s="31">
        <v>0</v>
      </c>
      <c r="I84" s="15">
        <f t="shared" si="43"/>
        <v>0</v>
      </c>
      <c r="J84" s="15">
        <f t="shared" si="44"/>
        <v>0</v>
      </c>
      <c r="K84" s="34"/>
      <c r="L84" s="11"/>
      <c r="M84" s="11"/>
    </row>
    <row r="85" spans="1:13" ht="14.25" x14ac:dyDescent="0.3">
      <c r="A85" s="10"/>
      <c r="B85" s="38" t="s">
        <v>41</v>
      </c>
      <c r="C85" s="44" t="s">
        <v>132</v>
      </c>
      <c r="D85" s="11" t="s">
        <v>125</v>
      </c>
      <c r="E85" s="11">
        <v>1</v>
      </c>
      <c r="F85" s="31">
        <v>0</v>
      </c>
      <c r="G85" s="15">
        <f t="shared" si="42"/>
        <v>0</v>
      </c>
      <c r="H85" s="31">
        <v>0</v>
      </c>
      <c r="I85" s="15">
        <f t="shared" si="43"/>
        <v>0</v>
      </c>
      <c r="J85" s="15">
        <f t="shared" si="44"/>
        <v>0</v>
      </c>
      <c r="K85" s="34"/>
      <c r="L85" s="11"/>
      <c r="M85" s="11"/>
    </row>
    <row r="86" spans="1:13" ht="14.25" x14ac:dyDescent="0.3">
      <c r="A86" s="10"/>
      <c r="B86" s="38" t="s">
        <v>41</v>
      </c>
      <c r="C86" s="40" t="s">
        <v>81</v>
      </c>
      <c r="D86" s="45"/>
      <c r="E86" s="46"/>
      <c r="F86" s="47"/>
      <c r="G86" s="48"/>
      <c r="H86" s="47"/>
      <c r="I86" s="48"/>
      <c r="J86" s="48"/>
      <c r="K86" s="49"/>
      <c r="L86" s="11"/>
      <c r="M86" s="11"/>
    </row>
    <row r="87" spans="1:13" ht="14.25" x14ac:dyDescent="0.3">
      <c r="A87" s="10"/>
      <c r="B87" s="38" t="s">
        <v>41</v>
      </c>
      <c r="C87" s="44" t="s">
        <v>82</v>
      </c>
      <c r="D87" s="11" t="s">
        <v>55</v>
      </c>
      <c r="E87" s="29">
        <v>1</v>
      </c>
      <c r="F87" s="31">
        <v>0</v>
      </c>
      <c r="G87" s="15">
        <f t="shared" ref="G87:G104" si="45">F87*E87</f>
        <v>0</v>
      </c>
      <c r="H87" s="31">
        <v>0</v>
      </c>
      <c r="I87" s="15">
        <f t="shared" ref="I87:I104" si="46">E87*H87</f>
        <v>0</v>
      </c>
      <c r="J87" s="15">
        <f t="shared" ref="J87:J104" si="47">G87+I87</f>
        <v>0</v>
      </c>
      <c r="K87" s="34"/>
      <c r="L87" s="11"/>
      <c r="M87" s="11"/>
    </row>
    <row r="88" spans="1:13" ht="24" x14ac:dyDescent="0.3">
      <c r="A88" s="10"/>
      <c r="B88" s="38" t="s">
        <v>41</v>
      </c>
      <c r="C88" s="41" t="s">
        <v>129</v>
      </c>
      <c r="D88" s="11" t="s">
        <v>26</v>
      </c>
      <c r="E88" s="29">
        <v>1</v>
      </c>
      <c r="F88" s="31">
        <v>0</v>
      </c>
      <c r="G88" s="15">
        <f>F88*E88</f>
        <v>0</v>
      </c>
      <c r="H88" s="31">
        <v>0</v>
      </c>
      <c r="I88" s="15">
        <f>E88*H88</f>
        <v>0</v>
      </c>
      <c r="J88" s="15">
        <f>G88+I88</f>
        <v>0</v>
      </c>
      <c r="K88" s="42"/>
      <c r="L88" s="11"/>
      <c r="M88" s="11"/>
    </row>
    <row r="89" spans="1:13" ht="14.25" x14ac:dyDescent="0.3">
      <c r="A89" s="10"/>
      <c r="B89" s="38" t="s">
        <v>41</v>
      </c>
      <c r="C89" s="44" t="s">
        <v>83</v>
      </c>
      <c r="D89" s="11" t="s">
        <v>37</v>
      </c>
      <c r="E89" s="29">
        <v>1</v>
      </c>
      <c r="F89" s="31">
        <v>0</v>
      </c>
      <c r="G89" s="15">
        <f t="shared" ref="G89:G90" si="48">F89*E89</f>
        <v>0</v>
      </c>
      <c r="H89" s="31">
        <v>0</v>
      </c>
      <c r="I89" s="15">
        <f t="shared" si="46"/>
        <v>0</v>
      </c>
      <c r="J89" s="15">
        <f t="shared" si="47"/>
        <v>0</v>
      </c>
      <c r="K89" s="34"/>
      <c r="L89" s="11"/>
      <c r="M89" s="11"/>
    </row>
    <row r="90" spans="1:13" ht="14.25" x14ac:dyDescent="0.3">
      <c r="A90" s="10"/>
      <c r="B90" s="38" t="s">
        <v>41</v>
      </c>
      <c r="C90" s="44" t="s">
        <v>84</v>
      </c>
      <c r="D90" s="11" t="s">
        <v>55</v>
      </c>
      <c r="E90" s="29">
        <v>1</v>
      </c>
      <c r="F90" s="31">
        <v>0</v>
      </c>
      <c r="G90" s="15">
        <f t="shared" si="48"/>
        <v>0</v>
      </c>
      <c r="H90" s="31">
        <v>0</v>
      </c>
      <c r="I90" s="15">
        <f t="shared" si="46"/>
        <v>0</v>
      </c>
      <c r="J90" s="15">
        <f t="shared" si="47"/>
        <v>0</v>
      </c>
      <c r="K90" s="34"/>
      <c r="L90" s="11"/>
      <c r="M90" s="11"/>
    </row>
    <row r="91" spans="1:13" ht="14.25" x14ac:dyDescent="0.3">
      <c r="A91" s="10"/>
      <c r="B91" s="38" t="s">
        <v>41</v>
      </c>
      <c r="C91" s="44" t="s">
        <v>130</v>
      </c>
      <c r="D91" s="11" t="s">
        <v>55</v>
      </c>
      <c r="E91" s="29">
        <v>1</v>
      </c>
      <c r="F91" s="31">
        <v>0</v>
      </c>
      <c r="G91" s="15">
        <f t="shared" si="45"/>
        <v>0</v>
      </c>
      <c r="H91" s="31">
        <v>0</v>
      </c>
      <c r="I91" s="15">
        <f t="shared" si="46"/>
        <v>0</v>
      </c>
      <c r="J91" s="15">
        <f t="shared" si="47"/>
        <v>0</v>
      </c>
      <c r="K91" s="34"/>
      <c r="L91" s="11"/>
      <c r="M91" s="11"/>
    </row>
    <row r="92" spans="1:13" ht="14.25" x14ac:dyDescent="0.3">
      <c r="A92" s="10"/>
      <c r="B92" s="38" t="s">
        <v>41</v>
      </c>
      <c r="C92" s="44" t="s">
        <v>85</v>
      </c>
      <c r="D92" s="11" t="s">
        <v>55</v>
      </c>
      <c r="E92" s="29">
        <v>1</v>
      </c>
      <c r="F92" s="31">
        <v>0</v>
      </c>
      <c r="G92" s="15">
        <f t="shared" si="45"/>
        <v>0</v>
      </c>
      <c r="H92" s="31">
        <v>0</v>
      </c>
      <c r="I92" s="15">
        <f t="shared" si="46"/>
        <v>0</v>
      </c>
      <c r="J92" s="15">
        <f t="shared" si="47"/>
        <v>0</v>
      </c>
      <c r="K92" s="34"/>
      <c r="L92" s="11"/>
      <c r="M92" s="11"/>
    </row>
    <row r="93" spans="1:13" ht="14.25" x14ac:dyDescent="0.3">
      <c r="A93" s="10"/>
      <c r="B93" s="38" t="s">
        <v>41</v>
      </c>
      <c r="C93" s="44" t="s">
        <v>108</v>
      </c>
      <c r="D93" s="11" t="s">
        <v>26</v>
      </c>
      <c r="E93" s="29">
        <v>1</v>
      </c>
      <c r="F93" s="31">
        <v>0</v>
      </c>
      <c r="G93" s="15">
        <f t="shared" si="45"/>
        <v>0</v>
      </c>
      <c r="H93" s="31">
        <v>0</v>
      </c>
      <c r="I93" s="15">
        <f t="shared" si="46"/>
        <v>0</v>
      </c>
      <c r="J93" s="15">
        <f t="shared" si="47"/>
        <v>0</v>
      </c>
      <c r="K93" s="34"/>
      <c r="L93" s="11"/>
      <c r="M93" s="11"/>
    </row>
    <row r="94" spans="1:13" ht="14.25" x14ac:dyDescent="0.3">
      <c r="A94" s="10"/>
      <c r="B94" s="38" t="s">
        <v>41</v>
      </c>
      <c r="C94" s="44" t="s">
        <v>113</v>
      </c>
      <c r="D94" s="11" t="s">
        <v>26</v>
      </c>
      <c r="E94" s="29">
        <v>1</v>
      </c>
      <c r="F94" s="31">
        <v>0</v>
      </c>
      <c r="G94" s="15">
        <f t="shared" ref="G94" si="49">F94*E94</f>
        <v>0</v>
      </c>
      <c r="H94" s="31">
        <v>0</v>
      </c>
      <c r="I94" s="15">
        <f t="shared" si="46"/>
        <v>0</v>
      </c>
      <c r="J94" s="15">
        <f t="shared" si="47"/>
        <v>0</v>
      </c>
      <c r="K94" s="34"/>
      <c r="L94" s="11"/>
      <c r="M94" s="11"/>
    </row>
    <row r="95" spans="1:13" ht="14.25" x14ac:dyDescent="0.3">
      <c r="A95" s="10"/>
      <c r="B95" s="38" t="s">
        <v>41</v>
      </c>
      <c r="C95" s="44" t="s">
        <v>114</v>
      </c>
      <c r="D95" s="11" t="s">
        <v>115</v>
      </c>
      <c r="E95" s="29">
        <v>15</v>
      </c>
      <c r="F95" s="31">
        <v>0</v>
      </c>
      <c r="G95" s="15">
        <v>0</v>
      </c>
      <c r="H95" s="31">
        <v>0</v>
      </c>
      <c r="I95" s="15">
        <f t="shared" si="46"/>
        <v>0</v>
      </c>
      <c r="J95" s="15">
        <f t="shared" si="47"/>
        <v>0</v>
      </c>
      <c r="K95" s="34"/>
      <c r="L95" s="11"/>
      <c r="M95" s="11"/>
    </row>
    <row r="96" spans="1:13" ht="14.25" x14ac:dyDescent="0.3">
      <c r="A96" s="10"/>
      <c r="B96" s="38" t="s">
        <v>41</v>
      </c>
      <c r="C96" s="44" t="s">
        <v>104</v>
      </c>
      <c r="D96" s="11" t="s">
        <v>55</v>
      </c>
      <c r="E96" s="29">
        <v>1</v>
      </c>
      <c r="F96" s="31">
        <v>0</v>
      </c>
      <c r="G96" s="15">
        <f t="shared" si="45"/>
        <v>0</v>
      </c>
      <c r="H96" s="31">
        <v>0</v>
      </c>
      <c r="I96" s="15">
        <f t="shared" si="46"/>
        <v>0</v>
      </c>
      <c r="J96" s="15">
        <f t="shared" si="47"/>
        <v>0</v>
      </c>
      <c r="K96" s="34"/>
      <c r="L96" s="11"/>
      <c r="M96" s="11"/>
    </row>
    <row r="97" spans="1:13" ht="24" x14ac:dyDescent="0.3">
      <c r="A97" s="10"/>
      <c r="B97" s="38" t="s">
        <v>41</v>
      </c>
      <c r="C97" s="44" t="s">
        <v>112</v>
      </c>
      <c r="D97" s="11" t="s">
        <v>55</v>
      </c>
      <c r="E97" s="11">
        <v>1</v>
      </c>
      <c r="F97" s="31">
        <v>0</v>
      </c>
      <c r="G97" s="15">
        <f t="shared" si="45"/>
        <v>0</v>
      </c>
      <c r="H97" s="31">
        <v>0</v>
      </c>
      <c r="I97" s="15">
        <f t="shared" si="46"/>
        <v>0</v>
      </c>
      <c r="J97" s="15">
        <f t="shared" si="47"/>
        <v>0</v>
      </c>
      <c r="K97" s="34"/>
      <c r="L97" s="11"/>
      <c r="M97" s="11"/>
    </row>
    <row r="98" spans="1:13" ht="14.25" x14ac:dyDescent="0.3">
      <c r="A98" s="10"/>
      <c r="B98" s="38" t="s">
        <v>41</v>
      </c>
      <c r="C98" s="44" t="s">
        <v>86</v>
      </c>
      <c r="D98" s="11" t="s">
        <v>55</v>
      </c>
      <c r="E98" s="11">
        <v>1</v>
      </c>
      <c r="F98" s="31">
        <v>0</v>
      </c>
      <c r="G98" s="15">
        <f t="shared" si="45"/>
        <v>0</v>
      </c>
      <c r="H98" s="31">
        <v>0</v>
      </c>
      <c r="I98" s="15">
        <f t="shared" si="46"/>
        <v>0</v>
      </c>
      <c r="J98" s="15">
        <f t="shared" si="47"/>
        <v>0</v>
      </c>
      <c r="K98" s="34"/>
      <c r="L98" s="11"/>
      <c r="M98" s="11"/>
    </row>
    <row r="99" spans="1:13" ht="14.25" x14ac:dyDescent="0.3">
      <c r="A99" s="10"/>
      <c r="B99" s="38" t="s">
        <v>41</v>
      </c>
      <c r="C99" s="39" t="s">
        <v>111</v>
      </c>
      <c r="D99" s="11" t="s">
        <v>55</v>
      </c>
      <c r="E99" s="29">
        <v>1</v>
      </c>
      <c r="F99" s="31">
        <v>0</v>
      </c>
      <c r="G99" s="15">
        <f t="shared" si="45"/>
        <v>0</v>
      </c>
      <c r="H99" s="31">
        <v>0</v>
      </c>
      <c r="I99" s="15">
        <f t="shared" si="46"/>
        <v>0</v>
      </c>
      <c r="J99" s="15">
        <f t="shared" si="47"/>
        <v>0</v>
      </c>
      <c r="K99" s="34"/>
      <c r="L99" s="11"/>
      <c r="M99" s="11"/>
    </row>
    <row r="100" spans="1:13" ht="24" x14ac:dyDescent="0.3">
      <c r="A100" s="10"/>
      <c r="B100" s="38" t="s">
        <v>41</v>
      </c>
      <c r="C100" s="44" t="s">
        <v>87</v>
      </c>
      <c r="D100" s="11" t="s">
        <v>55</v>
      </c>
      <c r="E100" s="29">
        <v>1</v>
      </c>
      <c r="F100" s="31">
        <v>0</v>
      </c>
      <c r="G100" s="15">
        <f t="shared" si="45"/>
        <v>0</v>
      </c>
      <c r="H100" s="31">
        <v>0</v>
      </c>
      <c r="I100" s="15">
        <f t="shared" si="46"/>
        <v>0</v>
      </c>
      <c r="J100" s="15">
        <f t="shared" si="47"/>
        <v>0</v>
      </c>
      <c r="K100" s="34"/>
      <c r="L100" s="11"/>
      <c r="M100" s="11"/>
    </row>
    <row r="101" spans="1:13" ht="14.25" x14ac:dyDescent="0.3">
      <c r="A101" s="10"/>
      <c r="B101" s="38" t="s">
        <v>41</v>
      </c>
      <c r="C101" s="44" t="s">
        <v>88</v>
      </c>
      <c r="D101" s="11" t="s">
        <v>55</v>
      </c>
      <c r="E101" s="29">
        <v>1</v>
      </c>
      <c r="F101" s="31">
        <v>0</v>
      </c>
      <c r="G101" s="15">
        <f t="shared" si="45"/>
        <v>0</v>
      </c>
      <c r="H101" s="31">
        <v>0</v>
      </c>
      <c r="I101" s="15">
        <f t="shared" si="46"/>
        <v>0</v>
      </c>
      <c r="J101" s="15">
        <f t="shared" si="47"/>
        <v>0</v>
      </c>
      <c r="K101" s="34"/>
      <c r="L101" s="11"/>
      <c r="M101" s="11"/>
    </row>
    <row r="102" spans="1:13" ht="14.25" x14ac:dyDescent="0.3">
      <c r="A102" s="10"/>
      <c r="B102" s="38" t="s">
        <v>41</v>
      </c>
      <c r="C102" s="44" t="s">
        <v>131</v>
      </c>
      <c r="D102" s="11" t="s">
        <v>26</v>
      </c>
      <c r="E102" s="29">
        <v>1</v>
      </c>
      <c r="F102" s="31">
        <v>0</v>
      </c>
      <c r="G102" s="15">
        <f t="shared" ref="G102" si="50">F102*E102</f>
        <v>0</v>
      </c>
      <c r="H102" s="31">
        <v>0</v>
      </c>
      <c r="I102" s="15">
        <f t="shared" ref="I102" si="51">E102*H102</f>
        <v>0</v>
      </c>
      <c r="J102" s="15">
        <f t="shared" si="47"/>
        <v>0</v>
      </c>
      <c r="K102" s="34"/>
      <c r="L102" s="11"/>
      <c r="M102" s="11"/>
    </row>
    <row r="103" spans="1:13" ht="24" x14ac:dyDescent="0.3">
      <c r="A103" s="10"/>
      <c r="B103" s="38" t="s">
        <v>41</v>
      </c>
      <c r="C103" s="44" t="s">
        <v>89</v>
      </c>
      <c r="D103" s="11" t="s">
        <v>26</v>
      </c>
      <c r="E103" s="29">
        <v>1</v>
      </c>
      <c r="F103" s="31">
        <v>0</v>
      </c>
      <c r="G103" s="15">
        <f t="shared" si="45"/>
        <v>0</v>
      </c>
      <c r="H103" s="31">
        <v>0</v>
      </c>
      <c r="I103" s="15">
        <f t="shared" si="46"/>
        <v>0</v>
      </c>
      <c r="J103" s="15">
        <f t="shared" si="47"/>
        <v>0</v>
      </c>
      <c r="K103" s="34"/>
      <c r="L103" s="11"/>
      <c r="M103" s="11"/>
    </row>
    <row r="104" spans="1:13" ht="14.25" x14ac:dyDescent="0.3">
      <c r="A104" s="10"/>
      <c r="B104" s="38" t="s">
        <v>41</v>
      </c>
      <c r="C104" s="44" t="s">
        <v>134</v>
      </c>
      <c r="D104" s="11" t="s">
        <v>115</v>
      </c>
      <c r="E104" s="29">
        <v>8</v>
      </c>
      <c r="F104" s="31">
        <v>0</v>
      </c>
      <c r="G104" s="15">
        <f t="shared" si="45"/>
        <v>0</v>
      </c>
      <c r="H104" s="31">
        <v>0</v>
      </c>
      <c r="I104" s="15">
        <f t="shared" si="46"/>
        <v>0</v>
      </c>
      <c r="J104" s="15">
        <f t="shared" si="47"/>
        <v>0</v>
      </c>
      <c r="K104" s="34"/>
      <c r="L104" s="11"/>
      <c r="M104" s="11"/>
    </row>
    <row r="105" spans="1:13" ht="14.25" x14ac:dyDescent="0.3">
      <c r="A105" s="10"/>
      <c r="B105" s="38" t="s">
        <v>41</v>
      </c>
      <c r="C105" s="33" t="s">
        <v>133</v>
      </c>
      <c r="D105" s="11" t="s">
        <v>55</v>
      </c>
      <c r="E105" s="29">
        <v>1</v>
      </c>
      <c r="F105" s="31">
        <v>0</v>
      </c>
      <c r="G105" s="15">
        <f t="shared" ref="G105" si="52">F105*E105</f>
        <v>0</v>
      </c>
      <c r="H105" s="31">
        <v>0</v>
      </c>
      <c r="I105" s="15">
        <f t="shared" ref="I105" si="53">E105*H105</f>
        <v>0</v>
      </c>
      <c r="J105" s="15">
        <f t="shared" ref="J105" si="54">G105+I105</f>
        <v>0</v>
      </c>
      <c r="K105" s="34"/>
      <c r="L105" s="11"/>
      <c r="M105" s="11"/>
    </row>
    <row r="106" spans="1:13" ht="14.25" x14ac:dyDescent="0.3">
      <c r="A106" s="10"/>
      <c r="B106" s="38" t="s">
        <v>41</v>
      </c>
      <c r="C106" s="33" t="s">
        <v>135</v>
      </c>
      <c r="D106" s="11" t="s">
        <v>55</v>
      </c>
      <c r="E106" s="29">
        <v>1</v>
      </c>
      <c r="F106" s="31">
        <v>0</v>
      </c>
      <c r="G106" s="15">
        <f t="shared" ref="G106:G107" si="55">F106*E106</f>
        <v>0</v>
      </c>
      <c r="H106" s="31">
        <v>0</v>
      </c>
      <c r="I106" s="15">
        <f t="shared" ref="I106:I107" si="56">E106*H106</f>
        <v>0</v>
      </c>
      <c r="J106" s="15">
        <f t="shared" ref="J106:J107" si="57">G106+I106</f>
        <v>0</v>
      </c>
      <c r="K106" s="34"/>
      <c r="L106" s="11"/>
      <c r="M106" s="11"/>
    </row>
    <row r="107" spans="1:13" ht="14.25" x14ac:dyDescent="0.3">
      <c r="A107" s="10"/>
      <c r="B107" s="38" t="s">
        <v>41</v>
      </c>
      <c r="C107" s="33" t="s">
        <v>136</v>
      </c>
      <c r="D107" s="11" t="s">
        <v>55</v>
      </c>
      <c r="E107" s="29">
        <v>1</v>
      </c>
      <c r="F107" s="31">
        <v>0</v>
      </c>
      <c r="G107" s="15">
        <f t="shared" si="55"/>
        <v>0</v>
      </c>
      <c r="H107" s="31">
        <v>0</v>
      </c>
      <c r="I107" s="15">
        <f t="shared" si="56"/>
        <v>0</v>
      </c>
      <c r="J107" s="15">
        <f t="shared" si="57"/>
        <v>0</v>
      </c>
      <c r="K107" s="34"/>
      <c r="L107" s="11"/>
      <c r="M107" s="11"/>
    </row>
    <row r="108" spans="1:13" ht="14.25" x14ac:dyDescent="0.3">
      <c r="A108" s="10"/>
      <c r="B108" s="38" t="s">
        <v>41</v>
      </c>
      <c r="C108" s="33"/>
      <c r="D108" s="11"/>
      <c r="E108" s="29"/>
      <c r="F108" s="31"/>
      <c r="G108" s="15"/>
      <c r="H108" s="31"/>
      <c r="I108" s="15"/>
      <c r="J108" s="15"/>
      <c r="K108" s="34"/>
      <c r="L108" s="11"/>
      <c r="M108" s="11"/>
    </row>
    <row r="109" spans="1:13" ht="14.25" x14ac:dyDescent="0.3">
      <c r="A109" s="10"/>
      <c r="B109" s="38" t="s">
        <v>41</v>
      </c>
      <c r="C109" s="33"/>
      <c r="D109" s="11"/>
      <c r="E109" s="29"/>
      <c r="F109" s="31"/>
      <c r="G109" s="15"/>
      <c r="H109" s="31"/>
      <c r="I109" s="15"/>
      <c r="J109" s="15"/>
      <c r="K109" s="34"/>
      <c r="L109" s="11"/>
      <c r="M109" s="11"/>
    </row>
    <row r="110" spans="1:13" ht="14.25" x14ac:dyDescent="0.3">
      <c r="A110" s="10"/>
      <c r="B110" s="38" t="s">
        <v>41</v>
      </c>
      <c r="C110" s="33"/>
      <c r="D110" s="11"/>
      <c r="E110" s="29"/>
      <c r="F110" s="31"/>
      <c r="G110" s="15"/>
      <c r="H110" s="31"/>
      <c r="I110" s="15"/>
      <c r="J110" s="15"/>
      <c r="K110" s="34"/>
      <c r="L110" s="11"/>
      <c r="M110" s="11"/>
    </row>
    <row r="111" spans="1:13" ht="14.25" x14ac:dyDescent="0.3">
      <c r="A111" s="10"/>
      <c r="B111" s="38" t="s">
        <v>41</v>
      </c>
      <c r="C111" s="33"/>
      <c r="D111" s="11"/>
      <c r="E111" s="29"/>
      <c r="F111" s="31"/>
      <c r="G111" s="15"/>
      <c r="H111" s="31"/>
      <c r="I111" s="15"/>
      <c r="J111" s="15"/>
      <c r="K111" s="34"/>
      <c r="L111" s="11"/>
      <c r="M111" s="11"/>
    </row>
    <row r="112" spans="1:13" ht="14.25" x14ac:dyDescent="0.3">
      <c r="A112" s="10"/>
      <c r="B112" s="38" t="s">
        <v>41</v>
      </c>
      <c r="C112" s="33"/>
      <c r="D112" s="11"/>
      <c r="E112" s="29"/>
      <c r="F112" s="31"/>
      <c r="G112" s="15"/>
      <c r="H112" s="31"/>
      <c r="I112" s="15"/>
      <c r="J112" s="15"/>
      <c r="K112" s="34"/>
      <c r="L112" s="11"/>
      <c r="M112" s="11"/>
    </row>
    <row r="113" spans="1:13" ht="14.25" x14ac:dyDescent="0.3">
      <c r="A113" s="10"/>
      <c r="B113" s="38" t="s">
        <v>41</v>
      </c>
      <c r="C113" s="33"/>
      <c r="D113" s="11"/>
      <c r="E113" s="29"/>
      <c r="F113" s="31"/>
      <c r="G113" s="15"/>
      <c r="H113" s="31"/>
      <c r="I113" s="15"/>
      <c r="J113" s="15"/>
      <c r="K113" s="34"/>
      <c r="L113" s="11"/>
      <c r="M113" s="11"/>
    </row>
    <row r="114" spans="1:13" ht="14.25" x14ac:dyDescent="0.3">
      <c r="A114" s="10"/>
      <c r="B114" s="38" t="s">
        <v>41</v>
      </c>
      <c r="C114" s="33"/>
      <c r="D114" s="11"/>
      <c r="E114" s="29"/>
      <c r="F114" s="31"/>
      <c r="G114" s="15"/>
      <c r="H114" s="31"/>
      <c r="I114" s="15"/>
      <c r="J114" s="15"/>
      <c r="K114" s="34"/>
      <c r="L114" s="11"/>
      <c r="M114" s="11"/>
    </row>
    <row r="115" spans="1:13" ht="14.25" x14ac:dyDescent="0.3">
      <c r="A115" s="10"/>
      <c r="B115" s="38" t="s">
        <v>41</v>
      </c>
      <c r="C115" s="33"/>
      <c r="D115" s="11"/>
      <c r="E115" s="29"/>
      <c r="F115" s="31"/>
      <c r="G115" s="15"/>
      <c r="H115" s="31"/>
      <c r="I115" s="15"/>
      <c r="J115" s="15"/>
      <c r="K115" s="34"/>
      <c r="L115" s="11"/>
      <c r="M115" s="11"/>
    </row>
    <row r="116" spans="1:13" ht="14.25" x14ac:dyDescent="0.3">
      <c r="A116" s="10"/>
      <c r="B116" s="38" t="s">
        <v>41</v>
      </c>
      <c r="C116" s="33"/>
      <c r="D116" s="11"/>
      <c r="E116" s="29"/>
      <c r="F116" s="31"/>
      <c r="G116" s="15"/>
      <c r="H116" s="31"/>
      <c r="I116" s="15"/>
      <c r="J116" s="15"/>
      <c r="K116" s="34"/>
      <c r="L116" s="11"/>
      <c r="M116" s="11"/>
    </row>
    <row r="117" spans="1:13" ht="14.25" x14ac:dyDescent="0.3">
      <c r="A117" s="10"/>
      <c r="B117" s="38" t="s">
        <v>41</v>
      </c>
      <c r="C117" s="33"/>
      <c r="D117" s="11"/>
      <c r="E117" s="29"/>
      <c r="F117" s="31"/>
      <c r="G117" s="15"/>
      <c r="H117" s="31"/>
      <c r="I117" s="15"/>
      <c r="J117" s="15"/>
      <c r="K117" s="34"/>
      <c r="L117" s="11"/>
      <c r="M117" s="11"/>
    </row>
    <row r="118" spans="1:13" ht="14.25" x14ac:dyDescent="0.3">
      <c r="A118" s="10"/>
      <c r="B118" s="38" t="s">
        <v>41</v>
      </c>
      <c r="C118" s="33"/>
      <c r="D118" s="11"/>
      <c r="E118" s="29"/>
      <c r="F118" s="31"/>
      <c r="G118" s="15"/>
      <c r="H118" s="31"/>
      <c r="I118" s="15"/>
      <c r="J118" s="15"/>
      <c r="K118" s="34"/>
      <c r="L118" s="11"/>
      <c r="M118" s="11"/>
    </row>
    <row r="119" spans="1:13" ht="14.25" x14ac:dyDescent="0.3">
      <c r="A119" s="10"/>
      <c r="B119" s="38" t="s">
        <v>41</v>
      </c>
      <c r="C119" s="33"/>
      <c r="D119" s="11"/>
      <c r="E119" s="29"/>
      <c r="F119" s="31"/>
      <c r="G119" s="15"/>
      <c r="H119" s="31"/>
      <c r="I119" s="15"/>
      <c r="J119" s="15"/>
      <c r="K119" s="34"/>
      <c r="L119" s="11"/>
      <c r="M119" s="11"/>
    </row>
    <row r="120" spans="1:13" ht="14.25" x14ac:dyDescent="0.3">
      <c r="A120" s="10"/>
      <c r="B120" s="38" t="s">
        <v>41</v>
      </c>
      <c r="C120" s="33"/>
      <c r="D120" s="11"/>
      <c r="E120" s="29"/>
      <c r="F120" s="31"/>
      <c r="G120" s="15"/>
      <c r="H120" s="31"/>
      <c r="I120" s="15"/>
      <c r="J120" s="15"/>
      <c r="K120" s="34"/>
      <c r="L120" s="11"/>
      <c r="M120" s="11"/>
    </row>
    <row r="121" spans="1:13" ht="14.25" x14ac:dyDescent="0.3">
      <c r="A121" s="10"/>
      <c r="B121" s="38" t="s">
        <v>41</v>
      </c>
      <c r="C121" s="33"/>
      <c r="D121" s="11"/>
      <c r="E121" s="29"/>
      <c r="F121" s="31"/>
      <c r="G121" s="15"/>
      <c r="H121" s="31"/>
      <c r="I121" s="15"/>
      <c r="J121" s="15"/>
      <c r="K121" s="34"/>
      <c r="L121" s="11"/>
      <c r="M121" s="11"/>
    </row>
    <row r="122" spans="1:13" ht="14.25" x14ac:dyDescent="0.3">
      <c r="A122" s="10"/>
      <c r="B122" s="38" t="s">
        <v>41</v>
      </c>
      <c r="C122" s="33"/>
      <c r="D122" s="11"/>
      <c r="E122" s="29"/>
      <c r="F122" s="31"/>
      <c r="G122" s="15"/>
      <c r="H122" s="31"/>
      <c r="I122" s="15"/>
      <c r="J122" s="15"/>
      <c r="K122" s="34"/>
      <c r="L122" s="11"/>
      <c r="M122" s="11"/>
    </row>
    <row r="123" spans="1:13" ht="14.25" x14ac:dyDescent="0.3">
      <c r="A123" s="10"/>
      <c r="B123" s="38" t="s">
        <v>41</v>
      </c>
      <c r="C123" s="33"/>
      <c r="D123" s="11"/>
      <c r="E123" s="29"/>
      <c r="F123" s="31"/>
      <c r="G123" s="15"/>
      <c r="H123" s="31"/>
      <c r="I123" s="15"/>
      <c r="J123" s="15"/>
      <c r="K123" s="34"/>
      <c r="L123" s="11"/>
      <c r="M123" s="11"/>
    </row>
    <row r="124" spans="1:13" ht="14.25" x14ac:dyDescent="0.3">
      <c r="A124" s="10"/>
      <c r="B124" s="38" t="s">
        <v>41</v>
      </c>
      <c r="C124" s="33"/>
      <c r="D124" s="11"/>
      <c r="E124" s="29"/>
      <c r="F124" s="31"/>
      <c r="G124" s="15"/>
      <c r="H124" s="31"/>
      <c r="I124" s="15"/>
      <c r="J124" s="15"/>
      <c r="K124" s="34"/>
      <c r="L124" s="11"/>
      <c r="M124" s="11"/>
    </row>
    <row r="125" spans="1:13" ht="14.25" x14ac:dyDescent="0.3">
      <c r="A125" s="10"/>
      <c r="B125" s="38" t="s">
        <v>41</v>
      </c>
      <c r="C125" s="33"/>
      <c r="D125" s="11"/>
      <c r="E125" s="29"/>
      <c r="F125" s="31"/>
      <c r="G125" s="15"/>
      <c r="H125" s="31"/>
      <c r="I125" s="15"/>
      <c r="J125" s="15"/>
      <c r="K125" s="34"/>
      <c r="L125" s="11"/>
      <c r="M125" s="11"/>
    </row>
    <row r="126" spans="1:13" ht="14.25" x14ac:dyDescent="0.3">
      <c r="A126" s="10"/>
      <c r="B126" s="38" t="s">
        <v>41</v>
      </c>
      <c r="C126" s="33"/>
      <c r="D126" s="11"/>
      <c r="E126" s="29"/>
      <c r="F126" s="31"/>
      <c r="G126" s="15"/>
      <c r="H126" s="31"/>
      <c r="I126" s="15"/>
      <c r="J126" s="15"/>
      <c r="K126" s="34"/>
      <c r="L126" s="11"/>
      <c r="M126" s="11"/>
    </row>
    <row r="127" spans="1:13" ht="14.25" x14ac:dyDescent="0.3">
      <c r="A127" s="10"/>
      <c r="B127" s="38" t="s">
        <v>41</v>
      </c>
      <c r="C127" s="33"/>
      <c r="D127" s="11"/>
      <c r="E127" s="29"/>
      <c r="F127" s="31"/>
      <c r="G127" s="15"/>
      <c r="H127" s="31"/>
      <c r="I127" s="15"/>
      <c r="J127" s="15"/>
      <c r="K127" s="34"/>
      <c r="L127" s="11"/>
      <c r="M127" s="11"/>
    </row>
    <row r="128" spans="1:13" ht="14.25" x14ac:dyDescent="0.3">
      <c r="A128" s="10"/>
      <c r="B128" s="38" t="s">
        <v>41</v>
      </c>
      <c r="C128" s="33"/>
      <c r="D128" s="11"/>
      <c r="E128" s="29"/>
      <c r="F128" s="31"/>
      <c r="G128" s="15"/>
      <c r="H128" s="31"/>
      <c r="I128" s="15"/>
      <c r="J128" s="15"/>
      <c r="K128" s="34"/>
      <c r="L128" s="11"/>
      <c r="M128" s="11"/>
    </row>
    <row r="129" spans="1:13" ht="14.25" x14ac:dyDescent="0.3">
      <c r="A129" s="10"/>
      <c r="B129" s="38" t="s">
        <v>41</v>
      </c>
      <c r="C129" s="33"/>
      <c r="D129" s="11"/>
      <c r="E129" s="29"/>
      <c r="F129" s="31"/>
      <c r="G129" s="15"/>
      <c r="H129" s="31"/>
      <c r="I129" s="15"/>
      <c r="J129" s="15"/>
      <c r="K129" s="34"/>
      <c r="L129" s="11"/>
      <c r="M129" s="11"/>
    </row>
    <row r="130" spans="1:13" ht="14.25" x14ac:dyDescent="0.3">
      <c r="A130" s="10"/>
      <c r="B130" s="38" t="s">
        <v>41</v>
      </c>
      <c r="C130" s="33"/>
      <c r="D130" s="11"/>
      <c r="E130" s="29"/>
      <c r="F130" s="31"/>
      <c r="G130" s="15"/>
      <c r="H130" s="31"/>
      <c r="I130" s="15"/>
      <c r="J130" s="15"/>
      <c r="K130" s="34"/>
      <c r="L130" s="11"/>
      <c r="M130" s="11"/>
    </row>
    <row r="131" spans="1:13" ht="14.25" x14ac:dyDescent="0.3">
      <c r="A131" s="10"/>
      <c r="B131" s="11"/>
      <c r="C131" s="33"/>
      <c r="D131" s="11"/>
      <c r="E131" s="29"/>
      <c r="F131" s="31"/>
      <c r="G131" s="15"/>
      <c r="H131" s="31"/>
      <c r="I131" s="15"/>
      <c r="J131" s="15"/>
      <c r="K131" s="32"/>
      <c r="L131" s="11"/>
      <c r="M131" s="11"/>
    </row>
    <row r="132" spans="1:13" x14ac:dyDescent="0.3">
      <c r="A132" s="3" t="s">
        <v>39</v>
      </c>
      <c r="C132" s="35" t="s">
        <v>39</v>
      </c>
    </row>
    <row r="133" spans="1:13" ht="16.5" x14ac:dyDescent="0.3">
      <c r="B133" s="36" t="s">
        <v>40</v>
      </c>
    </row>
    <row r="134" spans="1:13" ht="14.25" x14ac:dyDescent="0.3">
      <c r="C134" s="37"/>
    </row>
    <row r="135" spans="1:13" ht="14.25" x14ac:dyDescent="0.3">
      <c r="C135" s="37"/>
    </row>
  </sheetData>
  <pageMargins left="0.25" right="0.25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A25705988E1A44BBDC19EDB7016A33" ma:contentTypeVersion="4" ma:contentTypeDescription="Vytvoří nový dokument" ma:contentTypeScope="" ma:versionID="7490207c1535aa1c7cf40dcb48b5a3ec">
  <xsd:schema xmlns:xsd="http://www.w3.org/2001/XMLSchema" xmlns:xs="http://www.w3.org/2001/XMLSchema" xmlns:p="http://schemas.microsoft.com/office/2006/metadata/properties" xmlns:ns2="87037488-ec5d-4aba-84c2-9b1d22638e8e" xmlns:ns3="f0857f4a-8770-4433-9a0c-a28c72c94be5" targetNamespace="http://schemas.microsoft.com/office/2006/metadata/properties" ma:root="true" ma:fieldsID="e97f6bb608a1fbc9cafe152a189c3d48" ns2:_="" ns3:_="">
    <xsd:import namespace="87037488-ec5d-4aba-84c2-9b1d22638e8e"/>
    <xsd:import namespace="f0857f4a-8770-4433-9a0c-a28c72c94be5"/>
    <xsd:element name="properties">
      <xsd:complexType>
        <xsd:sequence>
          <xsd:element name="documentManagement">
            <xsd:complexType>
              <xsd:all>
                <xsd:element ref="ns2:b1b820adfd3e4a078472514c1a5cb5ff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37488-ec5d-4aba-84c2-9b1d22638e8e" elementFormDefault="qualified">
    <xsd:import namespace="http://schemas.microsoft.com/office/2006/documentManagement/types"/>
    <xsd:import namespace="http://schemas.microsoft.com/office/infopath/2007/PartnerControls"/>
    <xsd:element name="b1b820adfd3e4a078472514c1a5cb5ff" ma:index="8" nillable="true" ma:taxonomy="true" ma:internalName="b1b820adfd3e4a078472514c1a5cb5ff" ma:taxonomyFieldName="Security_x0020_Classification" ma:displayName="Security Classification" ma:default="" ma:fieldId="{b1b820ad-fd3e-4a07-8472-514c1a5cb5ff}" ma:sspId="3bf472f7-a010-4b5a-bb99-a26ed4c99680" ma:termSetId="0c0ba91f-ee81-4a79-83f6-c19eebf2f1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9721ffa-b6e2-4499-b7ef-4c83145dc511}" ma:internalName="TaxCatchAll" ma:showField="CatchAllData" ma:web="eac11204-86e0-442c-9011-b8bd3e656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9721ffa-b6e2-4499-b7ef-4c83145dc511}" ma:internalName="TaxCatchAllLabel" ma:readOnly="true" ma:showField="CatchAllDataLabel" ma:web="eac11204-86e0-442c-9011-b8bd3e656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57f4a-8770-4433-9a0c-a28c72c94b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3bf472f7-a010-4b5a-bb99-a26ed4c99680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1b820adfd3e4a078472514c1a5cb5ff xmlns="87037488-ec5d-4aba-84c2-9b1d22638e8e">
      <Terms xmlns="http://schemas.microsoft.com/office/infopath/2007/PartnerControls"/>
    </b1b820adfd3e4a078472514c1a5cb5ff>
    <TaxCatchAll xmlns="87037488-ec5d-4aba-84c2-9b1d22638e8e"/>
  </documentManagement>
</p:properties>
</file>

<file path=customXml/itemProps1.xml><?xml version="1.0" encoding="utf-8"?>
<ds:datastoreItem xmlns:ds="http://schemas.openxmlformats.org/officeDocument/2006/customXml" ds:itemID="{ED98F659-A614-489D-ADA8-BDEFD28820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037488-ec5d-4aba-84c2-9b1d22638e8e"/>
    <ds:schemaRef ds:uri="f0857f4a-8770-4433-9a0c-a28c72c94b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F3CE39-434D-48E8-A947-065058C43CF1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0C6F1195-A66E-4F43-8580-17451EC0993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5F27F84-06ED-41FD-8555-85867D43BC4D}">
  <ds:schemaRefs>
    <ds:schemaRef ds:uri="http://schemas.microsoft.com/office/2006/metadata/properties"/>
    <ds:schemaRef ds:uri="http://schemas.microsoft.com/office/infopath/2007/PartnerControls"/>
    <ds:schemaRef ds:uri="87037488-ec5d-4aba-84c2-9b1d22638e8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03 ELEKTRO </vt:lpstr>
    </vt:vector>
  </TitlesOfParts>
  <Manager/>
  <Company>transgas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Křenek</dc:creator>
  <cp:keywords/>
  <dc:description/>
  <cp:lastModifiedBy>Pavel Caha</cp:lastModifiedBy>
  <cp:revision/>
  <cp:lastPrinted>2020-05-28T05:15:06Z</cp:lastPrinted>
  <dcterms:created xsi:type="dcterms:W3CDTF">2005-03-16T10:21:58Z</dcterms:created>
  <dcterms:modified xsi:type="dcterms:W3CDTF">2020-06-30T07:20:14Z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0x010100A6A25705988E1A44BBDC19EDB7016A33</vt:lpwstr>
  </property>
  <property fmtid="{D5CDD505-2E9C-101B-9397-08002B2CF9AE}" pid="3" name="Security Classification">
    <vt:lpwstr/>
  </property>
</Properties>
</file>